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stavební úpravy" sheetId="2" r:id="rId2"/>
    <sheet name="2 - truhlářské výrobky" sheetId="3" r:id="rId3"/>
    <sheet name="3 - VRN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'1 - stavební úpravy'!$C$136:$K$440</definedName>
    <definedName name="_xlnm.Print_Area" localSheetId="1">'1 - stavební úpravy'!$C$4:$J$76,'1 - stavební úpravy'!$C$82:$J$118,'1 - stavební úpravy'!$C$124:$K$440</definedName>
    <definedName name="_xlnm.Print_Titles" localSheetId="1">'1 - stavební úpravy'!$136:$136</definedName>
    <definedName name="_xlnm._FilterDatabase" localSheetId="2" hidden="1">'2 - truhlářské výrobky'!$C$117:$K$129</definedName>
    <definedName name="_xlnm.Print_Area" localSheetId="2">'2 - truhlářské výrobky'!$C$4:$J$76,'2 - truhlářské výrobky'!$C$82:$J$99,'2 - truhlářské výrobky'!$C$105:$K$129</definedName>
    <definedName name="_xlnm.Print_Titles" localSheetId="2">'2 - truhlářské výrobky'!$117:$117</definedName>
    <definedName name="_xlnm._FilterDatabase" localSheetId="3" hidden="1">'3 - VRN'!$C$116:$K$121</definedName>
    <definedName name="_xlnm.Print_Area" localSheetId="3">'3 - VRN'!$C$4:$J$76,'3 - VRN'!$C$82:$J$98,'3 - VRN'!$C$104:$K$121</definedName>
    <definedName name="_xlnm.Print_Titles" localSheetId="3">'3 - VRN'!$116:$116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F111"/>
  <c r="E109"/>
  <c r="F89"/>
  <c r="E87"/>
  <c r="J24"/>
  <c r="E24"/>
  <c r="J92"/>
  <c r="J23"/>
  <c r="J21"/>
  <c r="E21"/>
  <c r="J113"/>
  <c r="J20"/>
  <c r="J18"/>
  <c r="E18"/>
  <c r="F92"/>
  <c r="J17"/>
  <c r="J15"/>
  <c r="E15"/>
  <c r="F113"/>
  <c r="J14"/>
  <c r="J12"/>
  <c r="J111"/>
  <c r="E7"/>
  <c r="E85"/>
  <c i="3" r="J37"/>
  <c r="J36"/>
  <c i="1" r="AY96"/>
  <c i="3" r="J35"/>
  <c i="1" r="AX96"/>
  <c i="3"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2"/>
  <c r="E110"/>
  <c r="F89"/>
  <c r="E87"/>
  <c r="J24"/>
  <c r="E24"/>
  <c r="J92"/>
  <c r="J23"/>
  <c r="J21"/>
  <c r="E21"/>
  <c r="J114"/>
  <c r="J20"/>
  <c r="J18"/>
  <c r="E18"/>
  <c r="F115"/>
  <c r="J17"/>
  <c r="J15"/>
  <c r="E15"/>
  <c r="F114"/>
  <c r="J14"/>
  <c r="J12"/>
  <c r="J89"/>
  <c r="E7"/>
  <c r="E108"/>
  <c i="2" r="J37"/>
  <c r="J36"/>
  <c i="1" r="AY95"/>
  <c i="2" r="J35"/>
  <c i="1" r="AX95"/>
  <c i="2" r="BI440"/>
  <c r="BH440"/>
  <c r="BG440"/>
  <c r="BF440"/>
  <c r="T440"/>
  <c r="R440"/>
  <c r="P440"/>
  <c r="BI424"/>
  <c r="BH424"/>
  <c r="BG424"/>
  <c r="BF424"/>
  <c r="T424"/>
  <c r="R424"/>
  <c r="P424"/>
  <c r="BI423"/>
  <c r="BH423"/>
  <c r="BG423"/>
  <c r="BF423"/>
  <c r="T423"/>
  <c r="R423"/>
  <c r="P423"/>
  <c r="BI418"/>
  <c r="BH418"/>
  <c r="BG418"/>
  <c r="BF418"/>
  <c r="T418"/>
  <c r="R418"/>
  <c r="P418"/>
  <c r="BI409"/>
  <c r="BH409"/>
  <c r="BG409"/>
  <c r="BF409"/>
  <c r="T409"/>
  <c r="R409"/>
  <c r="P409"/>
  <c r="BI407"/>
  <c r="BH407"/>
  <c r="BG407"/>
  <c r="BF407"/>
  <c r="T407"/>
  <c r="R407"/>
  <c r="P407"/>
  <c r="BI404"/>
  <c r="BH404"/>
  <c r="BG404"/>
  <c r="BF404"/>
  <c r="T404"/>
  <c r="R404"/>
  <c r="P404"/>
  <c r="BI401"/>
  <c r="BH401"/>
  <c r="BG401"/>
  <c r="BF401"/>
  <c r="T401"/>
  <c r="R401"/>
  <c r="P401"/>
  <c r="BI396"/>
  <c r="BH396"/>
  <c r="BG396"/>
  <c r="BF396"/>
  <c r="T396"/>
  <c r="R396"/>
  <c r="P396"/>
  <c r="BI394"/>
  <c r="BH394"/>
  <c r="BG394"/>
  <c r="BF394"/>
  <c r="T394"/>
  <c r="R394"/>
  <c r="P394"/>
  <c r="BI393"/>
  <c r="BH393"/>
  <c r="BG393"/>
  <c r="BF393"/>
  <c r="T393"/>
  <c r="R393"/>
  <c r="P393"/>
  <c r="BI392"/>
  <c r="BH392"/>
  <c r="BG392"/>
  <c r="BF392"/>
  <c r="T392"/>
  <c r="R392"/>
  <c r="P392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77"/>
  <c r="BH377"/>
  <c r="BG377"/>
  <c r="BF377"/>
  <c r="T377"/>
  <c r="R377"/>
  <c r="P377"/>
  <c r="BI375"/>
  <c r="BH375"/>
  <c r="BG375"/>
  <c r="BF375"/>
  <c r="T375"/>
  <c r="R375"/>
  <c r="P375"/>
  <c r="BI370"/>
  <c r="BH370"/>
  <c r="BG370"/>
  <c r="BF370"/>
  <c r="T370"/>
  <c r="R370"/>
  <c r="P370"/>
  <c r="BI365"/>
  <c r="BH365"/>
  <c r="BG365"/>
  <c r="BF365"/>
  <c r="T365"/>
  <c r="R365"/>
  <c r="P365"/>
  <c r="BI360"/>
  <c r="BH360"/>
  <c r="BG360"/>
  <c r="BF360"/>
  <c r="T360"/>
  <c r="R360"/>
  <c r="P360"/>
  <c r="BI355"/>
  <c r="BH355"/>
  <c r="BG355"/>
  <c r="BF355"/>
  <c r="T355"/>
  <c r="R355"/>
  <c r="P355"/>
  <c r="BI349"/>
  <c r="BH349"/>
  <c r="BG349"/>
  <c r="BF349"/>
  <c r="T349"/>
  <c r="R349"/>
  <c r="P349"/>
  <c r="BI343"/>
  <c r="BH343"/>
  <c r="BG343"/>
  <c r="BF343"/>
  <c r="T343"/>
  <c r="R343"/>
  <c r="P343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4"/>
  <c r="BH324"/>
  <c r="BG324"/>
  <c r="BF324"/>
  <c r="T324"/>
  <c r="R324"/>
  <c r="P324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4"/>
  <c r="BH314"/>
  <c r="BG314"/>
  <c r="BF314"/>
  <c r="T314"/>
  <c r="R314"/>
  <c r="P314"/>
  <c r="BI309"/>
  <c r="BH309"/>
  <c r="BG309"/>
  <c r="BF309"/>
  <c r="T309"/>
  <c r="R309"/>
  <c r="P309"/>
  <c r="BI304"/>
  <c r="BH304"/>
  <c r="BG304"/>
  <c r="BF304"/>
  <c r="T304"/>
  <c r="R304"/>
  <c r="P304"/>
  <c r="BI302"/>
  <c r="BH302"/>
  <c r="BG302"/>
  <c r="BF302"/>
  <c r="T302"/>
  <c r="R302"/>
  <c r="P302"/>
  <c r="BI301"/>
  <c r="BH301"/>
  <c r="BG301"/>
  <c r="BF301"/>
  <c r="T301"/>
  <c r="R301"/>
  <c r="P301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5"/>
  <c r="BH285"/>
  <c r="BG285"/>
  <c r="BF285"/>
  <c r="T285"/>
  <c r="R285"/>
  <c r="P285"/>
  <c r="BI280"/>
  <c r="BH280"/>
  <c r="BG280"/>
  <c r="BF280"/>
  <c r="T280"/>
  <c r="R280"/>
  <c r="P280"/>
  <c r="BI275"/>
  <c r="BH275"/>
  <c r="BG275"/>
  <c r="BF275"/>
  <c r="T275"/>
  <c r="R275"/>
  <c r="P275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T226"/>
  <c r="R227"/>
  <c r="R226"/>
  <c r="P227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7"/>
  <c r="BH207"/>
  <c r="BG207"/>
  <c r="BF207"/>
  <c r="T207"/>
  <c r="T206"/>
  <c r="R207"/>
  <c r="R206"/>
  <c r="P207"/>
  <c r="P206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5"/>
  <c r="BH185"/>
  <c r="BG185"/>
  <c r="BF185"/>
  <c r="T185"/>
  <c r="R185"/>
  <c r="P185"/>
  <c r="BI183"/>
  <c r="BH183"/>
  <c r="BG183"/>
  <c r="BF183"/>
  <c r="T183"/>
  <c r="R183"/>
  <c r="P183"/>
  <c r="BI179"/>
  <c r="BH179"/>
  <c r="BG179"/>
  <c r="BF179"/>
  <c r="T179"/>
  <c r="R179"/>
  <c r="P179"/>
  <c r="BI176"/>
  <c r="BH176"/>
  <c r="BG176"/>
  <c r="BF176"/>
  <c r="T176"/>
  <c r="R176"/>
  <c r="P176"/>
  <c r="BI170"/>
  <c r="BH170"/>
  <c r="BG170"/>
  <c r="BF170"/>
  <c r="T170"/>
  <c r="R170"/>
  <c r="P170"/>
  <c r="BI165"/>
  <c r="BH165"/>
  <c r="BG165"/>
  <c r="BF165"/>
  <c r="T165"/>
  <c r="R165"/>
  <c r="P165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49"/>
  <c r="BH149"/>
  <c r="BG149"/>
  <c r="BF149"/>
  <c r="T149"/>
  <c r="R149"/>
  <c r="P149"/>
  <c r="BI143"/>
  <c r="BH143"/>
  <c r="BG143"/>
  <c r="BF143"/>
  <c r="T143"/>
  <c r="R143"/>
  <c r="P143"/>
  <c r="BI140"/>
  <c r="BH140"/>
  <c r="BG140"/>
  <c r="BF140"/>
  <c r="T140"/>
  <c r="T139"/>
  <c r="R140"/>
  <c r="R139"/>
  <c r="P140"/>
  <c r="P139"/>
  <c r="F131"/>
  <c r="E129"/>
  <c r="F89"/>
  <c r="E87"/>
  <c r="J24"/>
  <c r="E24"/>
  <c r="J92"/>
  <c r="J23"/>
  <c r="J21"/>
  <c r="E21"/>
  <c r="J133"/>
  <c r="J20"/>
  <c r="J18"/>
  <c r="E18"/>
  <c r="F134"/>
  <c r="J17"/>
  <c r="J15"/>
  <c r="E15"/>
  <c r="F133"/>
  <c r="J14"/>
  <c r="J12"/>
  <c r="J89"/>
  <c r="E7"/>
  <c r="E127"/>
  <c i="1" r="L90"/>
  <c r="AM90"/>
  <c r="AM89"/>
  <c r="L89"/>
  <c r="AM87"/>
  <c r="L87"/>
  <c r="L85"/>
  <c r="L84"/>
  <c i="4" r="BK121"/>
  <c r="BK119"/>
  <c i="3" r="BK127"/>
  <c r="BK126"/>
  <c i="2" r="BK382"/>
  <c r="BK335"/>
  <c r="J301"/>
  <c r="J298"/>
  <c r="BK296"/>
  <c r="J266"/>
  <c r="J263"/>
  <c r="J261"/>
  <c r="J260"/>
  <c r="BK239"/>
  <c r="J223"/>
  <c r="J214"/>
  <c r="BK210"/>
  <c r="BK155"/>
  <c r="J424"/>
  <c r="BK409"/>
  <c r="BK407"/>
  <c r="J404"/>
  <c i="4" r="BK120"/>
  <c i="3" r="BK129"/>
  <c r="BK128"/>
  <c r="J127"/>
  <c r="BK125"/>
  <c i="2" r="BK370"/>
  <c r="J365"/>
  <c r="J258"/>
  <c i="4" r="J121"/>
  <c i="3" r="J129"/>
  <c i="2" r="BK375"/>
  <c r="BK337"/>
  <c r="J314"/>
  <c r="BK299"/>
  <c r="J297"/>
  <c r="BK295"/>
  <c r="J288"/>
  <c r="BK285"/>
  <c r="BK259"/>
  <c r="BK258"/>
  <c r="J392"/>
  <c r="J333"/>
  <c r="J304"/>
  <c r="J295"/>
  <c r="J294"/>
  <c r="BK293"/>
  <c r="BK280"/>
  <c r="J268"/>
  <c r="BK265"/>
  <c r="J238"/>
  <c r="BK236"/>
  <c r="BK235"/>
  <c r="J234"/>
  <c r="J233"/>
  <c r="J231"/>
  <c r="BK218"/>
  <c r="J216"/>
  <c r="BK193"/>
  <c r="J183"/>
  <c r="BK176"/>
  <c i="4" r="J120"/>
  <c i="2" r="BK319"/>
  <c r="BK318"/>
  <c r="J302"/>
  <c r="BK297"/>
  <c r="BK267"/>
  <c r="J264"/>
  <c r="BK254"/>
  <c r="BK246"/>
  <c r="J237"/>
  <c r="J218"/>
  <c r="J155"/>
  <c i="4" r="J119"/>
  <c i="3" r="J126"/>
  <c r="J124"/>
  <c r="J121"/>
  <c i="2" r="J394"/>
  <c r="BK355"/>
  <c r="BK316"/>
  <c r="BK304"/>
  <c r="BK298"/>
  <c r="BK287"/>
  <c r="J285"/>
  <c r="J273"/>
  <c r="J271"/>
  <c r="BK263"/>
  <c r="J240"/>
  <c r="J239"/>
  <c r="J225"/>
  <c r="BK220"/>
  <c r="BK211"/>
  <c r="J202"/>
  <c r="BK201"/>
  <c r="J193"/>
  <c r="J190"/>
  <c r="BK170"/>
  <c r="BK143"/>
  <c i="3" r="BK123"/>
  <c r="BK121"/>
  <c i="2" r="BK365"/>
  <c r="J349"/>
  <c r="BK309"/>
  <c r="BK301"/>
  <c r="J244"/>
  <c r="BK237"/>
  <c r="J217"/>
  <c r="BK215"/>
  <c r="J196"/>
  <c r="BK179"/>
  <c r="J160"/>
  <c i="3" r="J123"/>
  <c i="2" r="J423"/>
  <c r="J409"/>
  <c i="3" r="BK124"/>
  <c r="J125"/>
  <c i="2" r="J440"/>
  <c r="BK423"/>
  <c r="BK349"/>
  <c i="3" r="BK122"/>
  <c i="2" r="J418"/>
  <c r="J407"/>
  <c r="BK377"/>
  <c i="3" r="J128"/>
  <c r="J122"/>
  <c i="2" r="J343"/>
  <c r="BK333"/>
  <c r="J270"/>
  <c r="BK257"/>
  <c r="J253"/>
  <c r="BK245"/>
  <c r="J242"/>
  <c r="BK229"/>
  <c r="J207"/>
  <c r="J185"/>
  <c r="BK165"/>
  <c r="J140"/>
  <c i="1" r="AS94"/>
  <c i="2" r="J401"/>
  <c r="J396"/>
  <c r="J386"/>
  <c r="BK360"/>
  <c r="J355"/>
  <c r="BK343"/>
  <c r="J331"/>
  <c r="BK324"/>
  <c r="BK317"/>
  <c r="J316"/>
  <c r="BK314"/>
  <c r="BK302"/>
  <c r="BK294"/>
  <c r="J293"/>
  <c r="J289"/>
  <c r="J280"/>
  <c r="J275"/>
  <c r="BK272"/>
  <c r="BK252"/>
  <c r="J251"/>
  <c r="BK248"/>
  <c r="J245"/>
  <c r="J241"/>
  <c r="BK230"/>
  <c r="BK216"/>
  <c r="J211"/>
  <c r="BK191"/>
  <c r="J179"/>
  <c r="J170"/>
  <c r="BK158"/>
  <c r="BK440"/>
  <c r="BK424"/>
  <c r="BK418"/>
  <c r="BK404"/>
  <c r="J393"/>
  <c r="BK392"/>
  <c r="J384"/>
  <c r="J382"/>
  <c r="J377"/>
  <c r="J370"/>
  <c r="J329"/>
  <c r="J318"/>
  <c r="J296"/>
  <c r="J267"/>
  <c r="BK264"/>
  <c r="J262"/>
  <c r="J259"/>
  <c r="BK253"/>
  <c r="J249"/>
  <c r="J246"/>
  <c r="J236"/>
  <c r="BK234"/>
  <c r="BK233"/>
  <c r="J232"/>
  <c r="BK231"/>
  <c r="J222"/>
  <c r="J221"/>
  <c r="J220"/>
  <c r="J213"/>
  <c r="J204"/>
  <c r="J200"/>
  <c r="BK198"/>
  <c r="J149"/>
  <c r="BK140"/>
  <c r="BK329"/>
  <c r="J324"/>
  <c r="J319"/>
  <c r="J309"/>
  <c r="BK292"/>
  <c r="BK275"/>
  <c r="BK271"/>
  <c r="J265"/>
  <c r="BK262"/>
  <c r="BK260"/>
  <c r="BK243"/>
  <c r="J229"/>
  <c r="BK227"/>
  <c r="J224"/>
  <c r="BK223"/>
  <c r="BK222"/>
  <c r="BK217"/>
  <c r="BK214"/>
  <c r="J210"/>
  <c r="BK205"/>
  <c r="BK202"/>
  <c r="BK185"/>
  <c r="BK183"/>
  <c r="J165"/>
  <c r="BK160"/>
  <c r="J158"/>
  <c r="J143"/>
  <c r="J375"/>
  <c r="J337"/>
  <c r="J335"/>
  <c r="J291"/>
  <c r="BK288"/>
  <c r="BK273"/>
  <c r="BK270"/>
  <c r="J269"/>
  <c r="BK266"/>
  <c r="J257"/>
  <c r="J256"/>
  <c r="J254"/>
  <c r="BK251"/>
  <c r="BK249"/>
  <c r="BK238"/>
  <c r="J235"/>
  <c r="J230"/>
  <c r="BK213"/>
  <c r="J205"/>
  <c r="BK200"/>
  <c r="BK196"/>
  <c r="J191"/>
  <c r="J176"/>
  <c r="BK401"/>
  <c r="BK396"/>
  <c r="BK394"/>
  <c r="J360"/>
  <c r="J317"/>
  <c r="J299"/>
  <c r="BK393"/>
  <c r="BK386"/>
  <c r="BK384"/>
  <c r="BK331"/>
  <c r="J292"/>
  <c r="BK291"/>
  <c r="BK289"/>
  <c r="J287"/>
  <c r="J272"/>
  <c r="BK269"/>
  <c r="BK268"/>
  <c r="BK261"/>
  <c r="BK256"/>
  <c r="J252"/>
  <c r="J248"/>
  <c r="BK244"/>
  <c r="J243"/>
  <c r="BK242"/>
  <c r="BK241"/>
  <c r="BK240"/>
  <c r="BK232"/>
  <c r="J227"/>
  <c r="BK225"/>
  <c r="BK224"/>
  <c r="BK221"/>
  <c r="J215"/>
  <c r="BK207"/>
  <c r="BK204"/>
  <c r="J201"/>
  <c r="J198"/>
  <c r="BK190"/>
  <c r="BK149"/>
  <c l="1" r="T142"/>
  <c r="T138"/>
  <c r="R209"/>
  <c r="P255"/>
  <c r="P247"/>
  <c r="BK290"/>
  <c r="J290"/>
  <c r="J112"/>
  <c r="T175"/>
  <c r="R219"/>
  <c r="R255"/>
  <c r="T303"/>
  <c r="P142"/>
  <c r="P138"/>
  <c r="P137"/>
  <c i="1" r="AU95"/>
  <c i="2" r="P199"/>
  <c r="BK209"/>
  <c r="J209"/>
  <c r="J104"/>
  <c r="P219"/>
  <c r="T255"/>
  <c r="P290"/>
  <c r="T300"/>
  <c r="T336"/>
  <c r="BK250"/>
  <c r="J250"/>
  <c r="J109"/>
  <c r="T290"/>
  <c r="R385"/>
  <c r="P175"/>
  <c r="T385"/>
  <c r="R142"/>
  <c r="R138"/>
  <c r="BK228"/>
  <c r="J228"/>
  <c r="J107"/>
  <c r="BK274"/>
  <c r="J274"/>
  <c r="J111"/>
  <c r="P385"/>
  <c r="T219"/>
  <c r="T247"/>
  <c r="BK303"/>
  <c r="J303"/>
  <c r="J114"/>
  <c r="T408"/>
  <c r="BK199"/>
  <c r="J199"/>
  <c r="J101"/>
  <c r="R228"/>
  <c r="T250"/>
  <c r="R336"/>
  <c r="T209"/>
  <c r="P274"/>
  <c r="BK408"/>
  <c r="J408"/>
  <c r="J117"/>
  <c i="3" r="R120"/>
  <c r="R119"/>
  <c r="R118"/>
  <c i="2" r="BK142"/>
  <c r="J142"/>
  <c r="J99"/>
  <c r="T199"/>
  <c r="BK219"/>
  <c r="J219"/>
  <c r="J105"/>
  <c r="BK247"/>
  <c r="J247"/>
  <c r="J108"/>
  <c r="R250"/>
  <c r="T274"/>
  <c r="BK300"/>
  <c r="J300"/>
  <c r="J113"/>
  <c r="BK336"/>
  <c r="J336"/>
  <c r="J115"/>
  <c r="P408"/>
  <c r="BK255"/>
  <c r="J255"/>
  <c r="J110"/>
  <c r="P336"/>
  <c i="3" r="P120"/>
  <c r="P119"/>
  <c r="P118"/>
  <c i="1" r="AU96"/>
  <c i="3" r="BK120"/>
  <c r="J120"/>
  <c r="J98"/>
  <c i="2" r="BK175"/>
  <c r="J175"/>
  <c r="J100"/>
  <c r="P228"/>
  <c r="R247"/>
  <c r="R274"/>
  <c r="P300"/>
  <c r="P303"/>
  <c r="BK385"/>
  <c r="J385"/>
  <c r="J116"/>
  <c i="4" r="R118"/>
  <c r="R117"/>
  <c i="3" r="T120"/>
  <c r="T119"/>
  <c r="T118"/>
  <c i="4" r="BK118"/>
  <c r="BK117"/>
  <c r="J117"/>
  <c i="2" r="R175"/>
  <c r="R199"/>
  <c r="P209"/>
  <c r="P208"/>
  <c r="T228"/>
  <c r="P250"/>
  <c r="R290"/>
  <c r="R300"/>
  <c r="R303"/>
  <c r="R408"/>
  <c i="4" r="P118"/>
  <c r="P117"/>
  <c i="1" r="AU97"/>
  <c i="4" r="T118"/>
  <c r="T117"/>
  <c i="2" r="F92"/>
  <c r="BE170"/>
  <c r="BE183"/>
  <c r="BE196"/>
  <c r="BE213"/>
  <c r="BE214"/>
  <c r="BE236"/>
  <c r="BE237"/>
  <c r="BE238"/>
  <c r="BE264"/>
  <c r="BE304"/>
  <c r="BE317"/>
  <c r="BE377"/>
  <c r="BE273"/>
  <c r="BE309"/>
  <c r="BE404"/>
  <c r="BE407"/>
  <c r="BE179"/>
  <c r="BE223"/>
  <c r="BE245"/>
  <c r="BE252"/>
  <c r="BE262"/>
  <c r="BE271"/>
  <c r="BE272"/>
  <c r="BE287"/>
  <c r="BE296"/>
  <c r="BE297"/>
  <c r="BE333"/>
  <c r="BE349"/>
  <c r="BE370"/>
  <c r="BE396"/>
  <c r="BK226"/>
  <c r="J226"/>
  <c r="J106"/>
  <c r="J91"/>
  <c r="BE200"/>
  <c r="BE241"/>
  <c r="BE248"/>
  <c r="BE259"/>
  <c r="BE267"/>
  <c r="BK139"/>
  <c r="BE158"/>
  <c r="BE193"/>
  <c r="BE201"/>
  <c r="BE216"/>
  <c r="BE218"/>
  <c r="BE244"/>
  <c r="BE254"/>
  <c r="BE268"/>
  <c r="BE401"/>
  <c r="BE409"/>
  <c r="BE418"/>
  <c r="BE440"/>
  <c r="BE149"/>
  <c r="BE160"/>
  <c r="BE210"/>
  <c r="BE215"/>
  <c r="BE240"/>
  <c r="BE242"/>
  <c r="BE249"/>
  <c r="BE275"/>
  <c r="BE299"/>
  <c r="BE375"/>
  <c r="BE393"/>
  <c i="3" r="F91"/>
  <c i="2" r="E85"/>
  <c r="BE191"/>
  <c r="BE220"/>
  <c r="BE224"/>
  <c r="BE234"/>
  <c r="BE239"/>
  <c r="BE243"/>
  <c r="BE251"/>
  <c r="BE258"/>
  <c r="BE280"/>
  <c r="BE285"/>
  <c r="BE288"/>
  <c r="BE319"/>
  <c r="BK206"/>
  <c r="J206"/>
  <c r="J102"/>
  <c i="3" r="J115"/>
  <c i="2" r="BE392"/>
  <c r="BE423"/>
  <c i="3" r="BE125"/>
  <c i="2" r="BE382"/>
  <c r="BE424"/>
  <c i="3" r="BE123"/>
  <c r="BE122"/>
  <c i="4" r="J91"/>
  <c i="2" r="J134"/>
  <c r="BE165"/>
  <c r="BE198"/>
  <c r="BE204"/>
  <c r="BE211"/>
  <c r="BE229"/>
  <c r="BE231"/>
  <c r="BE233"/>
  <c r="BE253"/>
  <c r="BE263"/>
  <c r="BE314"/>
  <c r="BE324"/>
  <c r="BE355"/>
  <c r="BE384"/>
  <c i="3" r="J91"/>
  <c r="BE126"/>
  <c r="BE129"/>
  <c i="2" r="F91"/>
  <c r="J131"/>
  <c r="BE176"/>
  <c r="BE222"/>
  <c r="BE256"/>
  <c r="BE260"/>
  <c r="BE261"/>
  <c r="BE269"/>
  <c r="BE301"/>
  <c r="BE386"/>
  <c i="4" r="J89"/>
  <c i="2" r="BE185"/>
  <c r="BE221"/>
  <c r="BE235"/>
  <c r="BE257"/>
  <c r="BE265"/>
  <c r="BE295"/>
  <c r="BE329"/>
  <c r="BE365"/>
  <c i="3" r="BE121"/>
  <c i="4" r="E107"/>
  <c i="2" r="BE143"/>
  <c r="BE155"/>
  <c r="BE190"/>
  <c r="BE217"/>
  <c r="BE232"/>
  <c r="BE266"/>
  <c r="BE270"/>
  <c r="BE293"/>
  <c r="BE294"/>
  <c r="BE302"/>
  <c r="BE335"/>
  <c i="3" r="BE124"/>
  <c r="BE127"/>
  <c r="BE128"/>
  <c i="4" r="F114"/>
  <c i="2" r="BE291"/>
  <c r="BE298"/>
  <c r="BE316"/>
  <c r="BE318"/>
  <c i="4" r="J114"/>
  <c r="BE120"/>
  <c i="2" r="BE246"/>
  <c r="BE289"/>
  <c r="BE292"/>
  <c r="BE331"/>
  <c r="BE337"/>
  <c r="BE343"/>
  <c r="BE394"/>
  <c i="3" r="F92"/>
  <c r="J112"/>
  <c i="4" r="F91"/>
  <c r="BE119"/>
  <c r="BE121"/>
  <c i="2" r="BE140"/>
  <c r="BE202"/>
  <c r="BE205"/>
  <c r="BE207"/>
  <c r="BE225"/>
  <c r="BE227"/>
  <c r="BE230"/>
  <c r="BE360"/>
  <c i="3" r="E85"/>
  <c i="2" r="F36"/>
  <c i="1" r="BC95"/>
  <c i="2" r="J34"/>
  <c i="1" r="AW95"/>
  <c i="2" r="F37"/>
  <c i="1" r="BD95"/>
  <c i="3" r="F34"/>
  <c i="1" r="BA96"/>
  <c i="2" r="F34"/>
  <c i="1" r="BA95"/>
  <c i="3" r="F35"/>
  <c i="1" r="BB96"/>
  <c i="3" r="F36"/>
  <c i="1" r="BC96"/>
  <c i="2" r="F35"/>
  <c i="1" r="BB95"/>
  <c i="3" r="F37"/>
  <c i="1" r="BD96"/>
  <c i="4" r="F35"/>
  <c i="1" r="BB97"/>
  <c i="4" r="J34"/>
  <c i="1" r="AW97"/>
  <c i="4" r="F37"/>
  <c i="1" r="BD97"/>
  <c i="3" r="J34"/>
  <c i="1" r="AW96"/>
  <c i="4" r="F36"/>
  <c i="1" r="BC97"/>
  <c i="4" r="F34"/>
  <c i="1" r="BA97"/>
  <c i="4" r="J30"/>
  <c i="1" r="AG97"/>
  <c i="2" l="1" r="T208"/>
  <c r="T137"/>
  <c r="BK138"/>
  <c r="R208"/>
  <c r="R137"/>
  <c r="BK208"/>
  <c r="J208"/>
  <c r="J103"/>
  <c r="J139"/>
  <c r="J98"/>
  <c i="3" r="BK119"/>
  <c r="J119"/>
  <c r="J97"/>
  <c i="4" r="J96"/>
  <c r="J118"/>
  <c r="J97"/>
  <c i="1" r="AU94"/>
  <c r="BD94"/>
  <c r="W33"/>
  <c i="2" r="F33"/>
  <c i="1" r="AZ95"/>
  <c r="BA94"/>
  <c r="AW94"/>
  <c r="AK30"/>
  <c r="BB94"/>
  <c r="W31"/>
  <c i="3" r="J33"/>
  <c i="1" r="AV96"/>
  <c r="AT96"/>
  <c r="BC94"/>
  <c r="W32"/>
  <c i="4" r="F33"/>
  <c i="1" r="AZ97"/>
  <c i="3" r="F33"/>
  <c i="1" r="AZ96"/>
  <c i="4" r="J33"/>
  <c i="1" r="AV97"/>
  <c r="AT97"/>
  <c i="2" r="J33"/>
  <c i="1" r="AV95"/>
  <c r="AT95"/>
  <c i="2" l="1" r="BK137"/>
  <c r="J137"/>
  <c r="J96"/>
  <c r="J138"/>
  <c r="J97"/>
  <c i="3" r="BK118"/>
  <c r="J118"/>
  <c r="J96"/>
  <c i="4" r="J39"/>
  <c i="1" r="AN97"/>
  <c r="AZ94"/>
  <c r="W29"/>
  <c r="AY94"/>
  <c r="W30"/>
  <c r="AX94"/>
  <c i="2" l="1" r="J30"/>
  <c i="1" r="AG95"/>
  <c r="AN95"/>
  <c r="AV94"/>
  <c r="AK29"/>
  <c i="3" r="J30"/>
  <c i="1" r="AG96"/>
  <c r="AN96"/>
  <c i="2" l="1" r="J39"/>
  <c i="3" r="J39"/>
  <c i="1" r="AG94"/>
  <c r="AT94"/>
  <c l="1" r="AN94"/>
  <c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<sst xmlns="http://schemas.openxmlformats.org/spreadsheetml/2006/main">
  <si>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</si>
  <si>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</si>
  <si>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</si>
  <si>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</si>
  <si>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</si>
  <si>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{a0c7a8ff-c3e0-4b97-95c1-9a96ea093119}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</si>
  <si>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</si>
  <si>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</si>
  <si>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</si>
  <si>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</si>
  <si>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</si>
  <si>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</si>
  <si>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</si>
  <si>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</si>
  <si>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2025-06-11a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</si>
  <si>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</si>
  <si>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</si>
  <si>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Lidická - školní poradenské pracoviště</t>
  </si>
  <si>
    <t>KSO:</t>
  </si>
  <si>
    <t>CC-CZ:</t>
  </si>
  <si>
    <t>Místo:</t>
  </si>
  <si>
    <t xml:space="preserve"> </t>
  </si>
  <si>
    <t>Datum:</t>
  </si>
  <si>
    <t>17. 2. 2026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</si>
  <si>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</si>
  <si>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</si>
  <si>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</si>
  <si>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</si>
  <si>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</si>
  <si>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</si>
  <si>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</si>
  <si>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</si>
  <si>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</si>
  <si>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</si>
  <si>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</si>
  <si>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</si>
  <si>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</si>
  <si>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</si>
  <si>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</si>
  <si>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</si>
  <si>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</si>
  <si>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</si>
  <si>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</si>
  <si>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</si>
  <si>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</si>
  <si>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</si>
  <si>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</si>
  <si>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</si>
  <si>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</si>
  <si>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</si>
  <si>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</si>
  <si>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</si>
  <si>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</si>
  <si>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</si>
  <si>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</si>
  <si>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</si>
  <si>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</si>
  <si>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</si>
  <si>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</si>
  <si>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</si>
  <si>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</si>
  <si>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</si>
  <si>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</si>
  <si>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</si>
  <si>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</si>
  <si>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</si>
  <si>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</si>
  <si>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</si>
  <si>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</si>
  <si>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</si>
  <si>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</si>
  <si>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</si>
  <si>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</si>
  <si>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</si>
  <si>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</si>
  <si>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</si>
  <si>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</si>
  <si>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</si>
  <si>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</si>
  <si>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stavební úpravy</t>
  </si>
  <si>
    <t>STA</t>
  </si>
  <si>
    <t>{72c464c9-7fff-4ff1-a824-94dc16ac9073}</t>
  </si>
  <si>
    <t>2</t>
  </si>
  <si>
    <t>truhlářské výrobky</t>
  </si>
  <si>
    <t>{fc706f95-52fa-49c5-bed3-1d395df54e09}</t>
  </si>
  <si>
    <t>3</t>
  </si>
  <si>
    <t>VRN</t>
  </si>
  <si>
    <t>{f45d8981-a80a-4171-8bf0-173792314fba}</t>
  </si>
  <si>
    <t>KRYCÍ LIST SOUPISU PRACÍ</t>
  </si>
  <si>
    <t>Objekt:</t>
  </si>
  <si>
    <t>1 - stavební úpravy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</si>
  <si>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</si>
  <si>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</si>
  <si>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</si>
  <si>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</si>
  <si>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</si>
  <si>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</si>
  <si>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</si>
  <si>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</si>
  <si>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</si>
  <si>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</si>
  <si>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</si>
  <si>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</si>
  <si>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</si>
  <si>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</si>
  <si>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724 - Zdravotechnika - strojní vybavení</t>
  </si>
  <si>
    <t xml:space="preserve">    725 - Zdravotechnika - zařizovací předměty</t>
  </si>
  <si>
    <t xml:space="preserve">    733 - Ústřední vytápění - rozvodné potrubí</t>
  </si>
  <si>
    <t xml:space="preserve">    735 - Ústřední vytápění - otopná tělesa</t>
  </si>
  <si>
    <t xml:space="preserve">    741 - Elektroinstalace - silnoproud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</si>
  <si>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</si>
  <si>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</si>
  <si>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</si>
  <si>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</si>
  <si>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</si>
  <si>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</si>
  <si>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</si>
  <si>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</si>
  <si>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</si>
  <si>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</si>
  <si>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</si>
  <si>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</si>
  <si>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</si>
  <si>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</si>
  <si>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</si>
  <si>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</si>
  <si>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</si>
  <si>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</si>
  <si>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</si>
  <si>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</si>
  <si>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</si>
  <si>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</si>
  <si>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</si>
  <si>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Svislé a kompletní konstrukce</t>
  </si>
  <si>
    <t>K</t>
  </si>
  <si>
    <t>346272216</t>
  </si>
  <si>
    <t>Přizdívky z pórobetonových tvárnic objemová hmotnost do 500 kg/m3, na tenké maltové lože, tloušťka přizdívky 50 mm</t>
  </si>
  <si>
    <t>m2</t>
  </si>
  <si>
    <t>CS ÚRS 2026 01</t>
  </si>
  <si>
    <t>4</t>
  </si>
  <si>
    <t>-88973304</t>
  </si>
  <si>
    <t>VV</t>
  </si>
  <si>
    <t>"přizdívka geberitu"2*0,9*1,25</t>
  </si>
  <si>
    <t>6</t>
  </si>
  <si>
    <t>Úpravy povrchů, podlahy a osazování výplní</t>
  </si>
  <si>
    <t>612131101</t>
  </si>
  <si>
    <t>Podkladní a spojovací vrstva vnitřních omítaných ploch cementový postřik nanášený ručně celoplošně stěn</t>
  </si>
  <si>
    <t>CS ÚRS 2025 01</t>
  </si>
  <si>
    <t>1315282617</t>
  </si>
  <si>
    <t>"m.č. 104" 2*(2,775+1,783)*2-0,9*2</t>
  </si>
  <si>
    <t>"m.č. 105" 2*(0,9+1,5)*2-0,7*2</t>
  </si>
  <si>
    <t>"m.č. 106" 2*(0,9+1,5)*2-0,7*2</t>
  </si>
  <si>
    <t>"přípočet za ostění, nadpraží a jiné detaily" 32,832*0,05</t>
  </si>
  <si>
    <t>Součet</t>
  </si>
  <si>
    <t>612321111</t>
  </si>
  <si>
    <t>Omítka vápenocementová vnitřních ploch nanášená ručně jednovrstvá, tloušťky do 10 mm hrubá zatřená svislých konstrukcí stěn</t>
  </si>
  <si>
    <t>-1070560599</t>
  </si>
  <si>
    <t>612321191</t>
  </si>
  <si>
    <t>Omítka vápenocementová vnitřních ploch nanášená ručně Příplatek k cenám za každých dalších i započatých 5 mm tloušťky omítky přes 10 mm stěn</t>
  </si>
  <si>
    <t>-530721039</t>
  </si>
  <si>
    <t>34,474*4</t>
  </si>
  <si>
    <t>5</t>
  </si>
  <si>
    <t>631319223</t>
  </si>
  <si>
    <t>Příplatek k cenám betonových mazanin za vyztužení polymerovými makrovlákny objemové vyztužení 4 kg/m3</t>
  </si>
  <si>
    <t>m3</t>
  </si>
  <si>
    <t>256662896</t>
  </si>
  <si>
    <t>7,64*0,06</t>
  </si>
  <si>
    <t>632451254</t>
  </si>
  <si>
    <t>Potěr cementový samonivelační litý tř. C 30, tl. přes 45 do 50 mm</t>
  </si>
  <si>
    <t>-1339810361</t>
  </si>
  <si>
    <t>"m. č. 104" 4,94</t>
  </si>
  <si>
    <t>"m. č. 105" 1,35</t>
  </si>
  <si>
    <t>"m. č. 106" 1,35</t>
  </si>
  <si>
    <t>7</t>
  </si>
  <si>
    <t>632481213</t>
  </si>
  <si>
    <t>Separační vrstva k oddělení podlahových vrstev z polyetylénové fólie</t>
  </si>
  <si>
    <t>680404705</t>
  </si>
  <si>
    <t>8</t>
  </si>
  <si>
    <t>634112128</t>
  </si>
  <si>
    <t>Obvodová dilatace mezi stěnou a mazaninou nebo potěrem podlahovým páskem z pěnového PE s fólií tl. do 10 mm, výšky 150 mm</t>
  </si>
  <si>
    <t>m</t>
  </si>
  <si>
    <t>-668273490</t>
  </si>
  <si>
    <t>"m.č. 104" 2*(2,775+1,783)</t>
  </si>
  <si>
    <t>"m.č. 105" 2*(0,9+1,5)</t>
  </si>
  <si>
    <t>"m.č. 106" 2*(0,9+1,5)</t>
  </si>
  <si>
    <t>9</t>
  </si>
  <si>
    <t>Ostatní konstrukce a práce, bourání</t>
  </si>
  <si>
    <t>963042819</t>
  </si>
  <si>
    <t>Bourání schodišťových stupňů betonových zhotovených na místě</t>
  </si>
  <si>
    <t>274747265</t>
  </si>
  <si>
    <t>stupeň pře sociálním zařízením</t>
  </si>
  <si>
    <t>3,2</t>
  </si>
  <si>
    <t>10</t>
  </si>
  <si>
    <t>965042231</t>
  </si>
  <si>
    <t>Bourání mazanin betonových nebo z litého asfaltu tl. přes 100 mm, plochy do 4 m2</t>
  </si>
  <si>
    <t>-1234591776</t>
  </si>
  <si>
    <t>"m. č. 105" 1,35*0,12</t>
  </si>
  <si>
    <t>"m. č. 106" 1,35*0,12</t>
  </si>
  <si>
    <t>11</t>
  </si>
  <si>
    <t>965042241</t>
  </si>
  <si>
    <t>Bourání mazanin betonových nebo z litého asfaltu tl. přes 100 mm, plochy přes 4 m2</t>
  </si>
  <si>
    <t>-937823831</t>
  </si>
  <si>
    <t>"m. č. 104" 4,94*0,12</t>
  </si>
  <si>
    <t>965083131</t>
  </si>
  <si>
    <t>Odstranění násypu mezi stropními trámy tl. přes 200 mm jakékoliv plochy</t>
  </si>
  <si>
    <t>1361853673</t>
  </si>
  <si>
    <t>"m.č. 104" 4,94 * 0,3</t>
  </si>
  <si>
    <t>"m.č. 105" 1,35*0,3</t>
  </si>
  <si>
    <t>"m.č. 106" 1,35*0,3</t>
  </si>
  <si>
    <t>13</t>
  </si>
  <si>
    <t>974031164</t>
  </si>
  <si>
    <t>Vysekání rýh ve zdivu cihelném na maltu vápennou nebo vápenocementovou do hl. 150 mm a šířky do 150 mm</t>
  </si>
  <si>
    <t>16</t>
  </si>
  <si>
    <t>161070207</t>
  </si>
  <si>
    <t>14</t>
  </si>
  <si>
    <t>977151121</t>
  </si>
  <si>
    <t>Jádrové vrty diamantovými korunkami do stavebních materiálů (železobetonu, betonu, cihel, obkladů, dlažeb, kamene) průměru přes 110 do 120 mm</t>
  </si>
  <si>
    <t>1117753867</t>
  </si>
  <si>
    <t>3*0,25</t>
  </si>
  <si>
    <t>15</t>
  </si>
  <si>
    <t>619991011</t>
  </si>
  <si>
    <t>Zakrytí vnitřních ploch před znečištěním PE fólií včetně pozdějšího odkrytí samostatných konstrukcí a prvků</t>
  </si>
  <si>
    <t>-1757852998</t>
  </si>
  <si>
    <t>"okna, ponechávané dveře, kotel,...)</t>
  </si>
  <si>
    <t>1,1*2,1+2*0,5*1,6+2*1,2*2,15+2*0,9*2,2+2*1,2*2,4+0,96*2,1+0,9*2,1</t>
  </si>
  <si>
    <t>978013191</t>
  </si>
  <si>
    <t>Otlučení vápenných nebo vápenocementových omítek vnitřních ploch stěn s vyškrabáním spar, s očištěním zdiva, v rozsahu přes 50 do 100 %</t>
  </si>
  <si>
    <t>-1896092162</t>
  </si>
  <si>
    <t>"pod keramický obklad" 34,474</t>
  </si>
  <si>
    <t>17</t>
  </si>
  <si>
    <t>974031153</t>
  </si>
  <si>
    <t>Vysekání rýh ve zdivu cihelném na maltu vápennou nebo vápenocementovou do hl. 100 mm a šířky do 100 mm</t>
  </si>
  <si>
    <t>2007038924</t>
  </si>
  <si>
    <t>997</t>
  </si>
  <si>
    <t>Doprava suti a vybouraných hmot</t>
  </si>
  <si>
    <t>18</t>
  </si>
  <si>
    <t>997013156</t>
  </si>
  <si>
    <t>Vnitrostaveništní doprava suti a vybouraných hmot vodorovně do 50 m s naložením s omezením mechanizace pro budovy a haly výšky přes 18 do 21 m</t>
  </si>
  <si>
    <t>t</t>
  </si>
  <si>
    <t>-1459707733</t>
  </si>
  <si>
    <t>19</t>
  </si>
  <si>
    <t>997013501</t>
  </si>
  <si>
    <t>Odvoz suti a vybouraných hmot na skládku nebo meziskládku se složením, na vzdálenost do 1 km</t>
  </si>
  <si>
    <t>-1706271155</t>
  </si>
  <si>
    <t>20</t>
  </si>
  <si>
    <t>997013509</t>
  </si>
  <si>
    <t>Odvoz suti a vybouraných hmot na skládku nebo meziskládku se složením, na vzdálenost Příplatek k ceně za každý další započatý 1 km přes 1 km</t>
  </si>
  <si>
    <t>-2002468388</t>
  </si>
  <si>
    <t>8,621*14</t>
  </si>
  <si>
    <t>997013813</t>
  </si>
  <si>
    <t>Poplatek za uložení stavebního odpadu na skládce (skládkovné) z plastických hmot zatříděného do Katalogu odpadů pod kódem 17 02 03</t>
  </si>
  <si>
    <t>-1865158308</t>
  </si>
  <si>
    <t>22</t>
  </si>
  <si>
    <t>997013871</t>
  </si>
  <si>
    <t>Poplatek za uložení stavebního odpadu na recyklační skládce (skládkovné) směsného stavebního a demoličního zatříděného do Katalogu odpadů pod kódem 17 09 04</t>
  </si>
  <si>
    <t>-110502864</t>
  </si>
  <si>
    <t>998</t>
  </si>
  <si>
    <t>Přesun hmot</t>
  </si>
  <si>
    <t>23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</si>
  <si>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</si>
  <si>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</si>
  <si>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1544041485</t>
  </si>
  <si>
    <t>PSV</t>
  </si>
  <si>
    <t>Práce a dodávky PSV</t>
  </si>
  <si>
    <t>721</t>
  </si>
  <si>
    <t>Zdravotechnika - vnitřní kanalizace</t>
  </si>
  <si>
    <t>24</t>
  </si>
  <si>
    <t>612135101</t>
  </si>
  <si>
    <t>Hrubá výplň rýh maltou jakékoli šířky rýhy ve stěnách</t>
  </si>
  <si>
    <t>115362774</t>
  </si>
  <si>
    <t>25</t>
  </si>
  <si>
    <t>721173723</t>
  </si>
  <si>
    <t>Potrubí z trub polyetylenových svařované připojovací DN 50</t>
  </si>
  <si>
    <t>-1713521767</t>
  </si>
  <si>
    <t>"výstup z přečerpávací jímky" 4</t>
  </si>
  <si>
    <t>26</t>
  </si>
  <si>
    <t>721174005</t>
  </si>
  <si>
    <t>Potrubí z trub polypropylenových svodné (ležaté) DN 110</t>
  </si>
  <si>
    <t>1891263069</t>
  </si>
  <si>
    <t>27</t>
  </si>
  <si>
    <t>721174025</t>
  </si>
  <si>
    <t>Potrubí z trub polypropylenových odpadní (svislé) DN 110</t>
  </si>
  <si>
    <t>-1636820686</t>
  </si>
  <si>
    <t>28</t>
  </si>
  <si>
    <t>721174042</t>
  </si>
  <si>
    <t>Potrubí z trub polypropylenových připojovací DN 40</t>
  </si>
  <si>
    <t>404034579</t>
  </si>
  <si>
    <t>29</t>
  </si>
  <si>
    <t>721174045</t>
  </si>
  <si>
    <t>Potrubí z trub polypropylenových připojovací DN 110</t>
  </si>
  <si>
    <t>1039633574</t>
  </si>
  <si>
    <t>30</t>
  </si>
  <si>
    <t>721174063</t>
  </si>
  <si>
    <t>Potrubí z trub polypropylenových větrací DN 110</t>
  </si>
  <si>
    <t>-1043342003</t>
  </si>
  <si>
    <t>31</t>
  </si>
  <si>
    <t>721290111</t>
  </si>
  <si>
    <t>Zkouška těsnosti kanalizace v objektech vodou do DN 125</t>
  </si>
  <si>
    <t>558395325</t>
  </si>
  <si>
    <t>722</t>
  </si>
  <si>
    <t>Zdravotechnika - vnitřní vodovod</t>
  </si>
  <si>
    <t>32</t>
  </si>
  <si>
    <t>722174003</t>
  </si>
  <si>
    <t>Potrubí z plastových trubek z polypropylenu PPR svařovaných polyfúzně PN 16 (SDR 7,4) D 25 x 3,5</t>
  </si>
  <si>
    <t>1021064666</t>
  </si>
  <si>
    <t>33</t>
  </si>
  <si>
    <t>722220212</t>
  </si>
  <si>
    <t>Armatury s jedním závitem přechodové tvarovky PPR, PN 20 (SDR 6) s kovovým závitem vnitřním kolena 90° D 25 x G 3/4"</t>
  </si>
  <si>
    <t>kus</t>
  </si>
  <si>
    <t>2092163803</t>
  </si>
  <si>
    <t>34</t>
  </si>
  <si>
    <t>722230102</t>
  </si>
  <si>
    <t>Armatury se dvěma závity ventily přímé G 3/4"</t>
  </si>
  <si>
    <t>1912854444</t>
  </si>
  <si>
    <t>35</t>
  </si>
  <si>
    <t>722231142</t>
  </si>
  <si>
    <t>Armatury se dvěma závity ventily pojistné rohové G 3/4"</t>
  </si>
  <si>
    <t>-1407209399</t>
  </si>
  <si>
    <t>36</t>
  </si>
  <si>
    <t>722290234</t>
  </si>
  <si>
    <t>Zkoušky, proplach a desinfekce vodovodního potrubí proplach a desinfekce vodovodního potrubí do DN 80</t>
  </si>
  <si>
    <t>-1329428373</t>
  </si>
  <si>
    <t>37</t>
  </si>
  <si>
    <t>722290246</t>
  </si>
  <si>
    <t>Zkoušky, proplach a desinfekce vodovodního potrubí zkoušky těsnosti vodovodního potrubí plastového do DN 40</t>
  </si>
  <si>
    <t>103760087</t>
  </si>
  <si>
    <t>724</t>
  </si>
  <si>
    <t>Zdravotechnika - strojní vybavení</t>
  </si>
  <si>
    <t>38</t>
  </si>
  <si>
    <t>001R</t>
  </si>
  <si>
    <t>D + M automatická přečerpávací stanice - přečerpávací jímka o objemu 100l, volně stojící, s kalovým čerpadlem s řezákem, výkon 0,9 kW, 230V/50Hz, krytí IP68</t>
  </si>
  <si>
    <t>2108187516</t>
  </si>
  <si>
    <t>725</t>
  </si>
  <si>
    <t>Zdravotechnika - zařizovací předměty</t>
  </si>
  <si>
    <t>39</t>
  </si>
  <si>
    <t>725110811</t>
  </si>
  <si>
    <t>Demontáž klozetů splachovacíchch s nádrží nebo tlakovým splachovačem</t>
  </si>
  <si>
    <t>soubor</t>
  </si>
  <si>
    <t>-1099435453</t>
  </si>
  <si>
    <t>40</t>
  </si>
  <si>
    <t>725210821</t>
  </si>
  <si>
    <t>Demontáž umyvadel bez výtokových armatur umyvadel</t>
  </si>
  <si>
    <t>1091318719</t>
  </si>
  <si>
    <t>41</t>
  </si>
  <si>
    <t>725820801</t>
  </si>
  <si>
    <t>Demontáž baterií nástěnných do G 3/4</t>
  </si>
  <si>
    <t>1124926543</t>
  </si>
  <si>
    <t>42</t>
  </si>
  <si>
    <t>725840850</t>
  </si>
  <si>
    <t>Demontáž baterií sprchových diferenciálních do G 3/4 x 1</t>
  </si>
  <si>
    <t>-2060429769</t>
  </si>
  <si>
    <t>43</t>
  </si>
  <si>
    <t>725331111</t>
  </si>
  <si>
    <t>Výlevky bez výtokových armatur a splachovací nádrže keramické se sklopnou plastovou mřížkou stojící, výšky 460 mm</t>
  </si>
  <si>
    <t>-589727003</t>
  </si>
  <si>
    <t>44</t>
  </si>
  <si>
    <t>722220122</t>
  </si>
  <si>
    <t>Armatury s jedním závitem nástěnky pro baterii G 3/4"</t>
  </si>
  <si>
    <t>pár</t>
  </si>
  <si>
    <t>224566384</t>
  </si>
  <si>
    <t>45</t>
  </si>
  <si>
    <t>725821312</t>
  </si>
  <si>
    <t>Baterie dřezové nástěnné pákové s otáčivým kulatým ústím a délkou ramínka 300 mm</t>
  </si>
  <si>
    <t>1499387316</t>
  </si>
  <si>
    <t>46</t>
  </si>
  <si>
    <t>725112022</t>
  </si>
  <si>
    <t>Zařízení záchodů klozety keramické závěsné na nosné stěny s hlubokým splachováním odpad vodorovný</t>
  </si>
  <si>
    <t>-1967808744</t>
  </si>
  <si>
    <t>47</t>
  </si>
  <si>
    <t>725112173</t>
  </si>
  <si>
    <t>Zařízení záchodů kombi klozety s hlubokým splachováním pro handicapované odpad svislý</t>
  </si>
  <si>
    <t>502491225</t>
  </si>
  <si>
    <t>48</t>
  </si>
  <si>
    <t>725211615</t>
  </si>
  <si>
    <t>Umyvadla keramická bílá bez výtokových armatur připevněná na stěnu šrouby s krytem na sifon (polosloupem), šířka umyvadla 500 mm</t>
  </si>
  <si>
    <t>-708706064</t>
  </si>
  <si>
    <t>49</t>
  </si>
  <si>
    <t>725211618</t>
  </si>
  <si>
    <t>Umyvadla keramická bílá bez výtokových armatur připevněná na stěnu šrouby s krytem na sifon (polosloupem), šířka umyvadla 650 mm</t>
  </si>
  <si>
    <t>-1846835643</t>
  </si>
  <si>
    <t>50</t>
  </si>
  <si>
    <t>725822611</t>
  </si>
  <si>
    <t>Baterie umyvadlové stojánkové pákové bez výpusti</t>
  </si>
  <si>
    <t>464277574</t>
  </si>
  <si>
    <t>51</t>
  </si>
  <si>
    <t>725291669</t>
  </si>
  <si>
    <t>Montáž doplňků zařízení koupelen a záchodů madla invalidního krakorcového</t>
  </si>
  <si>
    <t>359829271</t>
  </si>
  <si>
    <t>52</t>
  </si>
  <si>
    <t>725291670</t>
  </si>
  <si>
    <t>Montáž doplňků zařízení koupelen a záchodů madla invalidního krakorcového sklopného</t>
  </si>
  <si>
    <t>-2098999646</t>
  </si>
  <si>
    <t>53</t>
  </si>
  <si>
    <t>M</t>
  </si>
  <si>
    <t>55147115</t>
  </si>
  <si>
    <t>madlo invalidní krakorcové sklopné nerez lesk 813mm</t>
  </si>
  <si>
    <t>-828593289</t>
  </si>
  <si>
    <t>54</t>
  </si>
  <si>
    <t>55147101</t>
  </si>
  <si>
    <t>madlo invalidní krakorcové nerez lesk 900mm</t>
  </si>
  <si>
    <t>913188668</t>
  </si>
  <si>
    <t>55</t>
  </si>
  <si>
    <t>726111031</t>
  </si>
  <si>
    <t>Předstěnové instalační systémy pro zazdění do masivních zděných konstrukcí pro závěsné klozety ovládání zepředu, stavební výška 1080 mm</t>
  </si>
  <si>
    <t>-2122136478</t>
  </si>
  <si>
    <t>56</t>
  </si>
  <si>
    <t>998725121</t>
  </si>
  <si>
    <t>Přesun hmot pro zařizovací předměty stanovený z hmotnosti přesunovaného materiálu vodorovná dopravní vzdálenost do 50 m ruční (bez užití mechanizace) v objektech výšky do 6 m</t>
  </si>
  <si>
    <t>196036702</t>
  </si>
  <si>
    <t>733</t>
  </si>
  <si>
    <t>Ústřední vytápění - rozvodné potrubí</t>
  </si>
  <si>
    <t>57</t>
  </si>
  <si>
    <t>002R</t>
  </si>
  <si>
    <t>materiál pro úpravu rozvodného potrubí k otopným tělesům - přesun radiátorů</t>
  </si>
  <si>
    <t>-1609001960</t>
  </si>
  <si>
    <t>58</t>
  </si>
  <si>
    <t>HZS2222</t>
  </si>
  <si>
    <t>Hodinové zúčtovací sazby profesí PSV provádění stavebních instalací topenář odborný</t>
  </si>
  <si>
    <t>hod</t>
  </si>
  <si>
    <t>917269924</t>
  </si>
  <si>
    <t>735</t>
  </si>
  <si>
    <t>Ústřední vytápění - otopná tělesa</t>
  </si>
  <si>
    <t>59</t>
  </si>
  <si>
    <t>734222812</t>
  </si>
  <si>
    <t>Ventily regulační závitové termostatické s hlavicí ručního ovládání PN 16 do 110°C přímé chromované G 1/2</t>
  </si>
  <si>
    <t>-3848661</t>
  </si>
  <si>
    <t>60</t>
  </si>
  <si>
    <t>735111810</t>
  </si>
  <si>
    <t>Demontáž otopných těles litinových článkových</t>
  </si>
  <si>
    <t>1582293765</t>
  </si>
  <si>
    <t>61</t>
  </si>
  <si>
    <t>735151171</t>
  </si>
  <si>
    <t>Otopná tělesa panelová jednodesková PN 1,0 MPa, T do 110°C bez přídavné přestupní plochy výšky tělesa 600 mm stavební délky / výkonu 400 mm / 242 W</t>
  </si>
  <si>
    <t>976057851</t>
  </si>
  <si>
    <t>62</t>
  </si>
  <si>
    <t>998735121</t>
  </si>
  <si>
    <t>Přesun hmot pro otopná tělesa stanovený z hmotnosti přesunovaného materiálu vodorovná dopravní vzdálenost do 50 m ruční (bez užití mechanizace) v objektech výšky do 6 m</t>
  </si>
  <si>
    <t>1048752425</t>
  </si>
  <si>
    <t>741</t>
  </si>
  <si>
    <t>Elektroinstalace - silnoproud</t>
  </si>
  <si>
    <t>63</t>
  </si>
  <si>
    <t>741112061</t>
  </si>
  <si>
    <t>Montáž krabic elektroinstalačních bez napojení na trubky a lišty, demontáže a montáže víčka a přístroje přístrojových zapuštěných plastových kruhových do zdiva</t>
  </si>
  <si>
    <t>-813917595</t>
  </si>
  <si>
    <t>64</t>
  </si>
  <si>
    <t>34571451</t>
  </si>
  <si>
    <t>krabice pod omítku PVC přístrojová kruhová D 70mm hluboká</t>
  </si>
  <si>
    <t>-150417887</t>
  </si>
  <si>
    <t>65</t>
  </si>
  <si>
    <t>741122015</t>
  </si>
  <si>
    <t>Montáž kabelů měděných bez ukončení uložených pod omítku plných kulatých (např. CYKY), počtu a průřezu žil 3x1,5 mm2</t>
  </si>
  <si>
    <t>1767098790</t>
  </si>
  <si>
    <t>66</t>
  </si>
  <si>
    <t>34111030</t>
  </si>
  <si>
    <t>kabel instalační jádro Cu plné izolace PVC plášť PVC 450/750V (CYKY) 3x1,5mm2</t>
  </si>
  <si>
    <t>918493091</t>
  </si>
  <si>
    <t>67</t>
  </si>
  <si>
    <t>741122016</t>
  </si>
  <si>
    <t>Montáž kabelů měděných bez ukončení uložených pod omítku plných kulatých (např. CYKY), počtu a průřezu žil 3x2,5 až 6 mm2</t>
  </si>
  <si>
    <t>1678596188</t>
  </si>
  <si>
    <t>68</t>
  </si>
  <si>
    <t>34111036</t>
  </si>
  <si>
    <t>kabel instalační jádro Cu plné izolace PVC plášť PVC 450/750V (CYKY) 3x2,5mm2</t>
  </si>
  <si>
    <t>1032142830</t>
  </si>
  <si>
    <t>69</t>
  </si>
  <si>
    <t>741313041</t>
  </si>
  <si>
    <t>Montáž zásuvek domovních se zapojením vodičů šroubové připojení polozapuštěných nebo zapuštěných 10/16 A, provedení 2P + PE</t>
  </si>
  <si>
    <t>1936000658</t>
  </si>
  <si>
    <t>70</t>
  </si>
  <si>
    <t>34555202</t>
  </si>
  <si>
    <t>zásuvka zapuštěná jednonásobná chráněná, šroubové svorky</t>
  </si>
  <si>
    <t>-1053850943</t>
  </si>
  <si>
    <t>71</t>
  </si>
  <si>
    <t>741372062</t>
  </si>
  <si>
    <t>Montáž svítidel s integrovaným zdrojem LED se zapojením vodičů interiérových přisazených stropních hranatých nebo kruhových plochy přes 0,09 do 0,36 m2</t>
  </si>
  <si>
    <t>-1916845828</t>
  </si>
  <si>
    <t>72</t>
  </si>
  <si>
    <t>34825003</t>
  </si>
  <si>
    <t>svítidlo interiérové stropní přisazené kruhové D 300-450mm 1900-2500lm</t>
  </si>
  <si>
    <t>-537833307</t>
  </si>
  <si>
    <t>73</t>
  </si>
  <si>
    <t>741372112</t>
  </si>
  <si>
    <t>Montáž svítidel s integrovaným zdrojem LED se zapojením vodičů interiérových vestavných stropních panelových hranatých nebo kruhových, plochy přes 0,09 do 0,36 m2</t>
  </si>
  <si>
    <t>1624482127</t>
  </si>
  <si>
    <t>74</t>
  </si>
  <si>
    <t>MLD.ML413126320</t>
  </si>
  <si>
    <t>LED panel Office 6060 40W 2700K teplá bílá</t>
  </si>
  <si>
    <t>563236035</t>
  </si>
  <si>
    <t>75</t>
  </si>
  <si>
    <t>741310238</t>
  </si>
  <si>
    <t>Montáž spínačů jedno nebo dvoupólových polozapuštěných nebo zapuštěných se zapojením vodičů šroubové připojení, pro prostředí normální přepínačů, řazení 6+6-dvojitých střídavých</t>
  </si>
  <si>
    <t>-956089001</t>
  </si>
  <si>
    <t>76</t>
  </si>
  <si>
    <t>34535007</t>
  </si>
  <si>
    <t>přepínač střídavý dvojitý kompletní, zapuštěný, řazení 6+6(6+1), šroubové svorky</t>
  </si>
  <si>
    <t>19974648</t>
  </si>
  <si>
    <t>77</t>
  </si>
  <si>
    <t>741310201</t>
  </si>
  <si>
    <t>Montáž spínačů jedno nebo dvoupólových polozapuštěných nebo zapuštěných se zapojením vodičů šroubové připojení, pro prostředí normální spínačů, řazení 1-jednopólových</t>
  </si>
  <si>
    <t>-1962835842</t>
  </si>
  <si>
    <t>78</t>
  </si>
  <si>
    <t>34535000</t>
  </si>
  <si>
    <t>spínač kompletní, zapuštěný, jednopólový, řazení 1, šroubové svorky</t>
  </si>
  <si>
    <t>1870536274</t>
  </si>
  <si>
    <t>79</t>
  </si>
  <si>
    <t>742360162</t>
  </si>
  <si>
    <t>Montáž systému pacient-sestra signalizačních prvků táhla nouzového volání s tlačítkem</t>
  </si>
  <si>
    <t>1291330062</t>
  </si>
  <si>
    <t>80</t>
  </si>
  <si>
    <t>34535107</t>
  </si>
  <si>
    <t>sada pro nouzovou signalizaci s modulem s opticko-akustickým alarmem tlačítko signální tahové resetovací tlačítko transformátor včetně rámečků 230V IP20</t>
  </si>
  <si>
    <t>-201213578</t>
  </si>
  <si>
    <t>763</t>
  </si>
  <si>
    <t>Konstrukce suché výstavby</t>
  </si>
  <si>
    <t>81</t>
  </si>
  <si>
    <t>763131451</t>
  </si>
  <si>
    <t>Podhled ze sádrokartonových desek dvouvrstvá zavěšená spodní konstrukce z ocelových profilů CD, UD jednoduše opláštěná deskou impregnovanou H2, tl. 12,5 mm, bez izolace</t>
  </si>
  <si>
    <t>-1773185802</t>
  </si>
  <si>
    <t>82</t>
  </si>
  <si>
    <t>763135102</t>
  </si>
  <si>
    <t>Montáž sádrokartonového podhledu kazetového demontovatelného včetně zavěšené nosné konstrukce velikosti kazet 600x600 mm polozapuštěné</t>
  </si>
  <si>
    <t>-601490485</t>
  </si>
  <si>
    <t>"m.č. 101" 30,34</t>
  </si>
  <si>
    <t>"m.č. 102" 21,94</t>
  </si>
  <si>
    <t>"m.č. 103" 7,76</t>
  </si>
  <si>
    <t>83</t>
  </si>
  <si>
    <t>59030571</t>
  </si>
  <si>
    <t>podhled kazetový bez děrování polozapuštěná hrana tl 10mm 600x600mm</t>
  </si>
  <si>
    <t>1793575833</t>
  </si>
  <si>
    <t>60,04*1,1</t>
  </si>
  <si>
    <t>84</t>
  </si>
  <si>
    <t>763172352</t>
  </si>
  <si>
    <t>Montáž dvířek pro konstrukce ze sádrokartonových desek revizních jednoplášťových pro podhledy velikost (šxv) 300 x 300 mm</t>
  </si>
  <si>
    <t>-14471578</t>
  </si>
  <si>
    <t>85</t>
  </si>
  <si>
    <t>59030711</t>
  </si>
  <si>
    <t>dvířka revizní jednokřídlá s automatickým zámkem 300x300mm</t>
  </si>
  <si>
    <t>1323172759</t>
  </si>
  <si>
    <t>86</t>
  </si>
  <si>
    <t>998763331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</si>
  <si>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do 6 m</t>
  </si>
  <si>
    <t>17913979</t>
  </si>
  <si>
    <t>766</t>
  </si>
  <si>
    <t>Konstrukce truhlářské</t>
  </si>
  <si>
    <t>87</t>
  </si>
  <si>
    <t>766660171</t>
  </si>
  <si>
    <t>Montáž dveřních křídel dřevěných nebo plastových otevíravých do obložkové zárubně povrchově upravených jednokřídlových, šířky do 800 mm</t>
  </si>
  <si>
    <t>420777691</t>
  </si>
  <si>
    <t>88</t>
  </si>
  <si>
    <t>766660172</t>
  </si>
  <si>
    <t>Montáž dveřních křídel dřevěných nebo plastových otevíravých do obložkové zárubně povrchově upravených jednokřídlových, šířky přes 800 mm</t>
  </si>
  <si>
    <t>-1189163437</t>
  </si>
  <si>
    <t>89</t>
  </si>
  <si>
    <t>61182307</t>
  </si>
  <si>
    <t>zárubeň jednokřídlá obložková s laminátovým povrchem tl stěny 60-150mm rozměru 600-1100/1970, 2100mm</t>
  </si>
  <si>
    <t>859297458</t>
  </si>
  <si>
    <t>90</t>
  </si>
  <si>
    <t>61162085</t>
  </si>
  <si>
    <t>dveře jednokřídlé dřevotřískové povrch laminátový plné 700x1970-2100mm</t>
  </si>
  <si>
    <t>-1109660794</t>
  </si>
  <si>
    <t>91</t>
  </si>
  <si>
    <t>61162087</t>
  </si>
  <si>
    <t>dveře jednokřídlé dřevotřískové povrch laminátový plné 900x1970-2100mm</t>
  </si>
  <si>
    <t>500124825</t>
  </si>
  <si>
    <t>92</t>
  </si>
  <si>
    <t>54914128</t>
  </si>
  <si>
    <t>dveřní kování interiérové rozetové spodní pro WC</t>
  </si>
  <si>
    <t>-352597940</t>
  </si>
  <si>
    <t>93</t>
  </si>
  <si>
    <t>54914123</t>
  </si>
  <si>
    <t>dveřní kování interiérové rozetové klika/klika</t>
  </si>
  <si>
    <t>1045805631</t>
  </si>
  <si>
    <t>94</t>
  </si>
  <si>
    <t>766682111</t>
  </si>
  <si>
    <t>Montáž zárubní dřevěných nebo plastových obložkových, pro dveře jednokřídlové, tloušťky stěny do 170 mm</t>
  </si>
  <si>
    <t>27924085</t>
  </si>
  <si>
    <t>95</t>
  </si>
  <si>
    <t>003R</t>
  </si>
  <si>
    <t>Kompletní repasování ponechávaných dřevěných dveří a zárubní (obroušení, zatmelení, nátěr, výměna poškozeného kování)) -D01; D05; D06</t>
  </si>
  <si>
    <t>kpl</t>
  </si>
  <si>
    <t>-1371632186</t>
  </si>
  <si>
    <t>767</t>
  </si>
  <si>
    <t>Konstrukce zámečnické</t>
  </si>
  <si>
    <t>96</t>
  </si>
  <si>
    <t>767531213</t>
  </si>
  <si>
    <t>Montáž vstupních čisticích zón z rohoží kovových nebo plastových plochy přes 1 do 1,5 m2</t>
  </si>
  <si>
    <t>-1780713616</t>
  </si>
  <si>
    <t>97</t>
  </si>
  <si>
    <t>69752005</t>
  </si>
  <si>
    <t xml:space="preserve">rohož vstupní provedení hliník extra 17 mm_x000d_
Základem rohožel 17 mm Extra jsou hliníkové profily šířky 27 mm, které jsou spojeny nerezovým lankem a odděleny pryžovými mezikroužky, tím je umožněno stáčení rohože  pro lepší manipulaci při úklidu._x000d_
_x000d_
Do hliníkových profilů se fixují drážkované PVC, textilní nebo kartáčové pásky</t>
  </si>
  <si>
    <t>1886307898</t>
  </si>
  <si>
    <t>771</t>
  </si>
  <si>
    <t>Podlahy z dlaždic</t>
  </si>
  <si>
    <t>98</t>
  </si>
  <si>
    <t>771573810</t>
  </si>
  <si>
    <t>Demontáž podlah z dlaždic keramických lepených</t>
  </si>
  <si>
    <t>-1576622247</t>
  </si>
  <si>
    <t>"schodišťový stupeň" 3,2*0,31</t>
  </si>
  <si>
    <t>99</t>
  </si>
  <si>
    <t>771111011</t>
  </si>
  <si>
    <t>Příprava podkladu před provedením dlažby vysátí podlah</t>
  </si>
  <si>
    <t>550543141</t>
  </si>
  <si>
    <t>100</t>
  </si>
  <si>
    <t>771121011</t>
  </si>
  <si>
    <t>Příprava podkladu před provedením dlažby nátěr penetrační na podlahu</t>
  </si>
  <si>
    <t>-1693352317</t>
  </si>
  <si>
    <t>7,640*2</t>
  </si>
  <si>
    <t>101</t>
  </si>
  <si>
    <t>771121027</t>
  </si>
  <si>
    <t>Příprava podkladu před provedením dlažby broušení podlah stávajícího podkladu pro odstranění nerovností (diamantovým kotoučem)</t>
  </si>
  <si>
    <t>1123176113</t>
  </si>
  <si>
    <t>102</t>
  </si>
  <si>
    <t>771151022</t>
  </si>
  <si>
    <t>Příprava podkladu před provedením dlažby samonivelační stěrka min. pevnosti 30 MPa, tloušťky přes 3 do 5 mm</t>
  </si>
  <si>
    <t>-239364166</t>
  </si>
  <si>
    <t>103</t>
  </si>
  <si>
    <t>771591112</t>
  </si>
  <si>
    <t>Izolace podlahy pod dlažbu nátěrem nebo stěrkou ve dvou vrstvách</t>
  </si>
  <si>
    <t>1129819968</t>
  </si>
  <si>
    <t>104</t>
  </si>
  <si>
    <t>771591264</t>
  </si>
  <si>
    <t>Izolace podlahy pod dlažbu těsnícími izolačními pásy mezi podlahou a stěnu</t>
  </si>
  <si>
    <t>1273683572</t>
  </si>
  <si>
    <t>105</t>
  </si>
  <si>
    <t>771574415</t>
  </si>
  <si>
    <t>Montáž podlah z dlaždic keramických lepených cementovým flexibilním lepidlem hladkých, tloušťky do 10 mm přes 6 do 9 ks/m2</t>
  </si>
  <si>
    <t>1705301514</t>
  </si>
  <si>
    <t>106</t>
  </si>
  <si>
    <t>59761108</t>
  </si>
  <si>
    <t>dlažba keramická slinutá mrazuvzdorná R10/B povrch hladký/matný tl do 10mm přes 4 do 6ks/m2</t>
  </si>
  <si>
    <t>2071149363</t>
  </si>
  <si>
    <t>7,64*1,1</t>
  </si>
  <si>
    <t>107</t>
  </si>
  <si>
    <t>776421312</t>
  </si>
  <si>
    <t>Montáž lišt přechodových šroubovaných</t>
  </si>
  <si>
    <t>1259793500</t>
  </si>
  <si>
    <t>"přechod dlažba/vinyl" 0,9+2*0,7</t>
  </si>
  <si>
    <t>108</t>
  </si>
  <si>
    <t>55343120</t>
  </si>
  <si>
    <t>profil přechodový Al vrtaný 30mm stříbro</t>
  </si>
  <si>
    <t>-694010118</t>
  </si>
  <si>
    <t>2,3*1,1</t>
  </si>
  <si>
    <t>109</t>
  </si>
  <si>
    <t>998771121</t>
  </si>
  <si>
    <t>Přesun hmot pro podlahy z dlaždic stanovený z hmotnosti přesunovaného materiálu vodorovná dopravní vzdálenost do 50 m ruční (bez užití mechanizace) v objektech výšky do 6 m</t>
  </si>
  <si>
    <t>-906890967</t>
  </si>
  <si>
    <t>776</t>
  </si>
  <si>
    <t>Podlahy povlakové</t>
  </si>
  <si>
    <t>110</t>
  </si>
  <si>
    <t>776410811</t>
  </si>
  <si>
    <t>Demontáž soklíků nebo lišt pryžových nebo plastových</t>
  </si>
  <si>
    <t>1634953146</t>
  </si>
  <si>
    <t>"m. č. 102" 2*(3,4+6,414)</t>
  </si>
  <si>
    <t>"m. č. 104" 2*(2,775+1,783)</t>
  </si>
  <si>
    <t>"m. č. 101" 2*(7,2+2,657)+4</t>
  </si>
  <si>
    <t>"m. č. 103" 2*(3,786+1,965)</t>
  </si>
  <si>
    <t>111</t>
  </si>
  <si>
    <t>776201812</t>
  </si>
  <si>
    <t>Demontáž povlakových podlahovin lepených ručně s podložkou</t>
  </si>
  <si>
    <t>650754970</t>
  </si>
  <si>
    <t>"m. č. 101" 30,34</t>
  </si>
  <si>
    <t>"m. č. 102" 21,94"</t>
  </si>
  <si>
    <t>"m. č. 103" 7,76</t>
  </si>
  <si>
    <t>112</t>
  </si>
  <si>
    <t>776111116</t>
  </si>
  <si>
    <t>Příprava podkladu povlakových podlah a stěn broušení podlah stávajícího podkladu pro odstranění lepidla (po starých krytinách)</t>
  </si>
  <si>
    <t>-1266191811</t>
  </si>
  <si>
    <t>113</t>
  </si>
  <si>
    <t>776111311</t>
  </si>
  <si>
    <t>Příprava podkladu povlakových podlah a stěn vysátí podlah</t>
  </si>
  <si>
    <t>1539867316</t>
  </si>
  <si>
    <t>114</t>
  </si>
  <si>
    <t>776121321</t>
  </si>
  <si>
    <t>Příprava podkladu povlakových podlah a stěn penetrace neředěná podlah</t>
  </si>
  <si>
    <t>-1586260200</t>
  </si>
  <si>
    <t>115</t>
  </si>
  <si>
    <t>776141152</t>
  </si>
  <si>
    <t>Příprava podkladu povlakových podlah a stěn vyrovnání samonivelační stěrkou podlah do mokrého prostředí, tloušťky přes 3 do 5 mm</t>
  </si>
  <si>
    <t>-2010834716</t>
  </si>
  <si>
    <t>116</t>
  </si>
  <si>
    <t>776232111</t>
  </si>
  <si>
    <t>Montáž podlahovin z vinylu lepením lamel nebo čtverců 2-složkovým lepidlem (do vlhkých prostor)</t>
  </si>
  <si>
    <t>1464623105</t>
  </si>
  <si>
    <t>117</t>
  </si>
  <si>
    <t>28411123</t>
  </si>
  <si>
    <t>podlahovina vinylová heterogenní protiskluzná třída zátěže 34/43, hořlavost Bfl-s1, nášlapná vrstva 1,14mm tl 2,5mm</t>
  </si>
  <si>
    <t>1003519207</t>
  </si>
  <si>
    <t>60,040*1,1</t>
  </si>
  <si>
    <t>118</t>
  </si>
  <si>
    <t>776421111</t>
  </si>
  <si>
    <t>Montáž lišt obvodových lepených</t>
  </si>
  <si>
    <t>-1921572470</t>
  </si>
  <si>
    <t>119</t>
  </si>
  <si>
    <t>28341071</t>
  </si>
  <si>
    <t>lišta soklová vinilová s HDF jádrem 15x56mm</t>
  </si>
  <si>
    <t>504900196</t>
  </si>
  <si>
    <t>54,844*1,1</t>
  </si>
  <si>
    <t>120</t>
  </si>
  <si>
    <t>998776121</t>
  </si>
  <si>
    <t>Přesun hmot pro podlahy povlakové stanovený z hmotnosti přesunovaného materiálu vodorovná dopravní vzdálenost do 50 m ruční (bez užití mechanizace) v objektech výšky do 6 m</t>
  </si>
  <si>
    <t>-169040516</t>
  </si>
  <si>
    <t>781</t>
  </si>
  <si>
    <t>Dokončovací práce - obklady</t>
  </si>
  <si>
    <t>121</t>
  </si>
  <si>
    <t>781111011</t>
  </si>
  <si>
    <t>Příprava podkladu před provedením obkladu oprášení (ometení) stěny</t>
  </si>
  <si>
    <t>1830257685</t>
  </si>
  <si>
    <t>122</t>
  </si>
  <si>
    <t>781121011</t>
  </si>
  <si>
    <t>Příprava podkladu před provedením obkladu nátěr penetrační na stěnu</t>
  </si>
  <si>
    <t>-877042690</t>
  </si>
  <si>
    <t>123</t>
  </si>
  <si>
    <t>781472316</t>
  </si>
  <si>
    <t>Montáž keramických obkladů stěn lepených cementovým flexibilním rychletuhnoucím lepidlem hladkých přes 9 do 12 ks/m2</t>
  </si>
  <si>
    <t>-304145478</t>
  </si>
  <si>
    <t>124</t>
  </si>
  <si>
    <t>59761718</t>
  </si>
  <si>
    <t>obklad keramický nemrazuvzdorný povrch hladký/matný tl do 10mm přes 6 do 9ks/m2</t>
  </si>
  <si>
    <t>970762507</t>
  </si>
  <si>
    <t>34,474*1,1</t>
  </si>
  <si>
    <t>125</t>
  </si>
  <si>
    <t>781473810</t>
  </si>
  <si>
    <t>Demontáž obkladů z dlaždic keramických lepených</t>
  </si>
  <si>
    <t>-227232432</t>
  </si>
  <si>
    <t>"m. č. 105" (1,5+0,9)*2*2,50</t>
  </si>
  <si>
    <t>"m. č. 106" (1,5+0,9)*2*2,50</t>
  </si>
  <si>
    <t>"podstupnice" 3,2*0,18</t>
  </si>
  <si>
    <t>126</t>
  </si>
  <si>
    <t>781492351</t>
  </si>
  <si>
    <t>Obklad - dokončující práce montáž profilu lepeného flexibilním cementovým rychletuhnoucím lepidlem ukončovacího</t>
  </si>
  <si>
    <t>-484275724</t>
  </si>
  <si>
    <t>"kolem okenních otvorů a na hraně předstěnové instalace, kolem dveří"</t>
  </si>
  <si>
    <t>1,1+2*1,1+2*0,5+4*1,1+2*0,9+6*2</t>
  </si>
  <si>
    <t>127</t>
  </si>
  <si>
    <t>19416012</t>
  </si>
  <si>
    <t>lišta ukončovací nerezová 10mm</t>
  </si>
  <si>
    <t>758920128</t>
  </si>
  <si>
    <t>22,5*1,1</t>
  </si>
  <si>
    <t>128</t>
  </si>
  <si>
    <t>998781121</t>
  </si>
  <si>
    <t>Přesun hmot pro obklady keramické stanovený z hmotnosti přesunovaného materiálu vodorovná dopravní vzdálenost do 50 m ruční (bez užití mechanizace) v objektech výšky do 6 m</t>
  </si>
  <si>
    <t>-2033290514</t>
  </si>
  <si>
    <t>784</t>
  </si>
  <si>
    <t>Dokončovací práce - malby a tapety</t>
  </si>
  <si>
    <t>129</t>
  </si>
  <si>
    <t>784121001</t>
  </si>
  <si>
    <t>Oškrabání malby v místnostech výšky do 3,80 m</t>
  </si>
  <si>
    <t>179011657</t>
  </si>
  <si>
    <t>"m.č. 101" (7,2+2,66)*2*3</t>
  </si>
  <si>
    <t>"m.č. 102" (3,4+6,42)*2*3</t>
  </si>
  <si>
    <t>"m.č. 103" (3,79+1,97)*2*3</t>
  </si>
  <si>
    <t>"m.č. 104" (1,78+2,78)*2*1</t>
  </si>
  <si>
    <t>"m.č. 105" (0,9+1,5)*2*1</t>
  </si>
  <si>
    <t>"m.č. 106" (0,9+1,5)*2*1</t>
  </si>
  <si>
    <t>"přídavek za ostění, nadpraží a jiné detaily" 171,360*0,05</t>
  </si>
  <si>
    <t>130</t>
  </si>
  <si>
    <t>784161001</t>
  </si>
  <si>
    <t>Tmelení spar a rohů, šířky do 3 mm akrylátovým tmelem v místnostech výšky do 3,80 m</t>
  </si>
  <si>
    <t>722538976</t>
  </si>
  <si>
    <t>131</t>
  </si>
  <si>
    <t>784161401</t>
  </si>
  <si>
    <t>Celoplošné vyrovnání podkladu sádrovou stěrkou, tloušťky do 3 mm vyhlazením v místnostech výšky do 3,80 m</t>
  </si>
  <si>
    <t>550453027</t>
  </si>
  <si>
    <t>132</t>
  </si>
  <si>
    <t>784181101</t>
  </si>
  <si>
    <t>Penetrace podkladu jednonásobná základní akrylátová bezbarvá v místnostech výšky do 3,80 m</t>
  </si>
  <si>
    <t>-1737132385</t>
  </si>
  <si>
    <t>"stěny"</t>
  </si>
  <si>
    <t>Mezisoučet</t>
  </si>
  <si>
    <t>"sdk podhled"</t>
  </si>
  <si>
    <t>"přídavek za ostění, nadpraží a jiné detaily" 179*0,05</t>
  </si>
  <si>
    <t>133</t>
  </si>
  <si>
    <t>784211101</t>
  </si>
  <si>
    <t>Malby z malířských směsí oděruvzdorných za mokra dvojnásobné, bílé za mokra oděruvzdorné výborně v místnostech výšky do 3,80 m</t>
  </si>
  <si>
    <t>1124369385</t>
  </si>
  <si>
    <t>2 - truhlářské výrobky</t>
  </si>
  <si>
    <t xml:space="preserve">T1 - dodávka + montáž sestavy botníku s věšáky a horními skříňkami a s vyšší provětrávanou skříní pro zakrytí plynového kotle, dle PD. Materiál Lamino 19 mm, dekor dle výběru investora. </t>
  </si>
  <si>
    <t>512</t>
  </si>
  <si>
    <t>408268463</t>
  </si>
  <si>
    <t>T2 - pracovní stůl tvaru L, 1300x1500 mm se zásuvkovým boxem, dle PD. Materiál laminovaná dřevotříska, pracovní deska tl. 28 mm, dekor dle výběru investora.</t>
  </si>
  <si>
    <t>-1544958361</t>
  </si>
  <si>
    <t>Kancelářská židle</t>
  </si>
  <si>
    <t>ks</t>
  </si>
  <si>
    <t>840480149</t>
  </si>
  <si>
    <t>004R</t>
  </si>
  <si>
    <t>T3 - obdélníkový stůl dřevěný, 800 x 1200 mm. dle PD</t>
  </si>
  <si>
    <t>759484425</t>
  </si>
  <si>
    <t>005R</t>
  </si>
  <si>
    <t>T4 - židle s ocelovou konstrukcí a sedákem a opěradlem z dřevěné ohýbané překližky</t>
  </si>
  <si>
    <t>1526733496</t>
  </si>
  <si>
    <t>006R</t>
  </si>
  <si>
    <t>T5 - policová skříňka d/š/v 1800 mm/ 400 mm/ 700 mm z laminované dřevotřísky dle PD s 1/3 zakrytou dvířky</t>
  </si>
  <si>
    <t>2137505033</t>
  </si>
  <si>
    <t>007R</t>
  </si>
  <si>
    <t>T6 - policová skříňka</t>
  </si>
  <si>
    <t>-1715370258</t>
  </si>
  <si>
    <t>998766211</t>
  </si>
  <si>
    <t>Přesun hmot pro konstrukce truhlářské stanovený procentní sazbou (%) z ceny vodorovná dopravní vzdálenost do 50 m s omezením mechanizace v objektech výšky do 6 m</t>
  </si>
  <si>
    <t>%</t>
  </si>
  <si>
    <t>-1547345966</t>
  </si>
  <si>
    <t>HZS2121</t>
  </si>
  <si>
    <t>Hodinové zúčtovací sazby profesí PSV provádění stavebních konstrukcí truhlář</t>
  </si>
  <si>
    <t>-871319152</t>
  </si>
  <si>
    <t>3 - VRN</t>
  </si>
  <si>
    <t>VRN - Vedlejší rozpočtové náklady</t>
  </si>
  <si>
    <t>Vedlejší rozpočtové náklady</t>
  </si>
  <si>
    <t>Zajištění dokladů potřebných ke kolaudaci stavby (revize, měření a výpočet osvětlení,...)</t>
  </si>
  <si>
    <t>1024</t>
  </si>
  <si>
    <t>-1994373683</t>
  </si>
  <si>
    <t>013254000</t>
  </si>
  <si>
    <t>Dokumentace skutečného provedení stavby</t>
  </si>
  <si>
    <t>-2079705961</t>
  </si>
  <si>
    <t>030001000</t>
  </si>
  <si>
    <t>Zařízení staveniště</t>
  </si>
  <si>
    <t>-1831957942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</si>
</sst>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123</xdr:row>
      <xdr:rowOff>0</xdr:rowOff>
    </xdr:from>
    <xdr:to>
      <xdr:col>9</xdr:col>
      <xdr:colOff>1215390</xdr:colOff>
      <xdr:row>127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103</xdr:row>
      <xdr:rowOff>0</xdr:rowOff>
    </xdr:from>
    <xdr:to>
      <xdr:col>9</xdr:col>
      <xdr:colOff>1215390</xdr:colOff>
      <xdr:row>107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30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33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34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35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36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37</v>
      </c>
      <c r="E29" s="48"/>
      <c r="F29" s="33" t="s">
        <v>38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39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40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41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42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43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44</v>
      </c>
      <c r="U35" s="55"/>
      <c r="V35" s="55"/>
      <c r="W35" s="55"/>
      <c r="X35" s="57" t="s">
        <v>45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47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48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49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48</v>
      </c>
      <c r="AI60" s="43"/>
      <c r="AJ60" s="43"/>
      <c r="AK60" s="43"/>
      <c r="AL60" s="43"/>
      <c r="AM60" s="65" t="s">
        <v>49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50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51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48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49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48</v>
      </c>
      <c r="AI75" s="43"/>
      <c r="AJ75" s="43"/>
      <c r="AK75" s="43"/>
      <c r="AL75" s="43"/>
      <c r="AM75" s="65" t="s">
        <v>49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52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2025-06-11a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ZŠ Lidická - školní poradenské pracoviště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17. 2. 2026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53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31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54</v>
      </c>
      <c r="D92" s="95"/>
      <c r="E92" s="95"/>
      <c r="F92" s="95"/>
      <c r="G92" s="95"/>
      <c r="H92" s="96"/>
      <c r="I92" s="97" t="s">
        <v>55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56</v>
      </c>
      <c r="AH92" s="95"/>
      <c r="AI92" s="95"/>
      <c r="AJ92" s="95"/>
      <c r="AK92" s="95"/>
      <c r="AL92" s="95"/>
      <c r="AM92" s="95"/>
      <c r="AN92" s="97" t="s">
        <v>57</v>
      </c>
      <c r="AO92" s="95"/>
      <c r="AP92" s="99"/>
      <c r="AQ92" s="100" t="s">
        <v>58</v>
      </c>
      <c r="AR92" s="45"/>
      <c r="AS92" s="101" t="s">
        <v>59</v>
      </c>
      <c r="AT92" s="102" t="s">
        <v>60</v>
      </c>
      <c r="AU92" s="102" t="s">
        <v>61</v>
      </c>
      <c r="AV92" s="102" t="s">
        <v>62</v>
      </c>
      <c r="AW92" s="102" t="s">
        <v>63</v>
      </c>
      <c r="AX92" s="102" t="s">
        <v>64</v>
      </c>
      <c r="AY92" s="102" t="s">
        <v>65</v>
      </c>
      <c r="AZ92" s="102" t="s">
        <v>66</v>
      </c>
      <c r="BA92" s="102" t="s">
        <v>67</v>
      </c>
      <c r="BB92" s="102" t="s">
        <v>68</v>
      </c>
      <c r="BC92" s="102" t="s">
        <v>69</v>
      </c>
      <c r="BD92" s="103" t="s">
        <v>70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71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ROUND(SUM(AG95:AG97),2)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ROUND(SUM(AS95:AS97),2)</f>
        <v>0</v>
      </c>
      <c r="AT94" s="115">
        <f>ROUND(SUM(AV94:AW94),2)</f>
        <v>0</v>
      </c>
      <c r="AU94" s="116">
        <f>ROUND(SUM(AU95:AU97),5)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ROUND(SUM(AZ95:AZ97),2)</f>
        <v>0</v>
      </c>
      <c r="BA94" s="115">
        <f>ROUND(SUM(BA95:BA97),2)</f>
        <v>0</v>
      </c>
      <c r="BB94" s="115">
        <f>ROUND(SUM(BB95:BB97),2)</f>
        <v>0</v>
      </c>
      <c r="BC94" s="115">
        <f>ROUND(SUM(BC95:BC97),2)</f>
        <v>0</v>
      </c>
      <c r="BD94" s="117">
        <f>ROUND(SUM(BD95:BD97),2)</f>
        <v>0</v>
      </c>
      <c r="BE94" s="6"/>
      <c r="BS94" s="118" t="s">
        <v>72</v>
      </c>
      <c r="BT94" s="118" t="s">
        <v>73</v>
      </c>
      <c r="BU94" s="119" t="s">
        <v>74</v>
      </c>
      <c r="BV94" s="118" t="s">
        <v>75</v>
      </c>
      <c r="BW94" s="118" t="s">
        <v>5</v>
      </c>
      <c r="BX94" s="118" t="s">
        <v>76</v>
      </c>
      <c r="CL94" s="118" t="s">
        <v>1</v>
      </c>
    </row>
    <row r="95" s="7" customFormat="1" ht="16.5" customHeight="1">
      <c r="A95" s="120" t="s">
        <v>77</v>
      </c>
      <c r="B95" s="121"/>
      <c r="C95" s="122"/>
      <c r="D95" s="123" t="s">
        <v>78</v>
      </c>
      <c r="E95" s="123"/>
      <c r="F95" s="123"/>
      <c r="G95" s="123"/>
      <c r="H95" s="123"/>
      <c r="I95" s="124"/>
      <c r="J95" s="123" t="s">
        <v>79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'1 - stavební úpravy'!J30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80</v>
      </c>
      <c r="AR95" s="127"/>
      <c r="AS95" s="128">
        <v>0</v>
      </c>
      <c r="AT95" s="129">
        <f>ROUND(SUM(AV95:AW95),2)</f>
        <v>0</v>
      </c>
      <c r="AU95" s="130">
        <f>'1 - stavební úpravy'!P137</f>
        <v>0</v>
      </c>
      <c r="AV95" s="129">
        <f>'1 - stavební úpravy'!J33</f>
        <v>0</v>
      </c>
      <c r="AW95" s="129">
        <f>'1 - stavební úpravy'!J34</f>
        <v>0</v>
      </c>
      <c r="AX95" s="129">
        <f>'1 - stavební úpravy'!J35</f>
        <v>0</v>
      </c>
      <c r="AY95" s="129">
        <f>'1 - stavební úpravy'!J36</f>
        <v>0</v>
      </c>
      <c r="AZ95" s="129">
        <f>'1 - stavební úpravy'!F33</f>
        <v>0</v>
      </c>
      <c r="BA95" s="129">
        <f>'1 - stavební úpravy'!F34</f>
        <v>0</v>
      </c>
      <c r="BB95" s="129">
        <f>'1 - stavební úpravy'!F35</f>
        <v>0</v>
      </c>
      <c r="BC95" s="129">
        <f>'1 - stavební úpravy'!F36</f>
        <v>0</v>
      </c>
      <c r="BD95" s="131">
        <f>'1 - stavební úpravy'!F37</f>
        <v>0</v>
      </c>
      <c r="BE95" s="7"/>
      <c r="BT95" s="132" t="s">
        <v>78</v>
      </c>
      <c r="BV95" s="132" t="s">
        <v>75</v>
      </c>
      <c r="BW95" s="132" t="s">
        <v>81</v>
      </c>
      <c r="BX95" s="132" t="s">
        <v>5</v>
      </c>
      <c r="CL95" s="132" t="s">
        <v>1</v>
      </c>
      <c r="CM95" s="132" t="s">
        <v>82</v>
      </c>
    </row>
    <row r="96" s="7" customFormat="1" ht="16.5" customHeight="1">
      <c r="A96" s="120" t="s">
        <v>77</v>
      </c>
      <c r="B96" s="121"/>
      <c r="C96" s="122"/>
      <c r="D96" s="123" t="s">
        <v>82</v>
      </c>
      <c r="E96" s="123"/>
      <c r="F96" s="123"/>
      <c r="G96" s="123"/>
      <c r="H96" s="123"/>
      <c r="I96" s="124"/>
      <c r="J96" s="123" t="s">
        <v>83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'2 - truhlářské výrobky'!J30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80</v>
      </c>
      <c r="AR96" s="127"/>
      <c r="AS96" s="128">
        <v>0</v>
      </c>
      <c r="AT96" s="129">
        <f>ROUND(SUM(AV96:AW96),2)</f>
        <v>0</v>
      </c>
      <c r="AU96" s="130">
        <f>'2 - truhlářské výrobky'!P118</f>
        <v>0</v>
      </c>
      <c r="AV96" s="129">
        <f>'2 - truhlářské výrobky'!J33</f>
        <v>0</v>
      </c>
      <c r="AW96" s="129">
        <f>'2 - truhlářské výrobky'!J34</f>
        <v>0</v>
      </c>
      <c r="AX96" s="129">
        <f>'2 - truhlářské výrobky'!J35</f>
        <v>0</v>
      </c>
      <c r="AY96" s="129">
        <f>'2 - truhlářské výrobky'!J36</f>
        <v>0</v>
      </c>
      <c r="AZ96" s="129">
        <f>'2 - truhlářské výrobky'!F33</f>
        <v>0</v>
      </c>
      <c r="BA96" s="129">
        <f>'2 - truhlářské výrobky'!F34</f>
        <v>0</v>
      </c>
      <c r="BB96" s="129">
        <f>'2 - truhlářské výrobky'!F35</f>
        <v>0</v>
      </c>
      <c r="BC96" s="129">
        <f>'2 - truhlářské výrobky'!F36</f>
        <v>0</v>
      </c>
      <c r="BD96" s="131">
        <f>'2 - truhlářské výrobky'!F37</f>
        <v>0</v>
      </c>
      <c r="BE96" s="7"/>
      <c r="BT96" s="132" t="s">
        <v>78</v>
      </c>
      <c r="BV96" s="132" t="s">
        <v>75</v>
      </c>
      <c r="BW96" s="132" t="s">
        <v>84</v>
      </c>
      <c r="BX96" s="132" t="s">
        <v>5</v>
      </c>
      <c r="CL96" s="132" t="s">
        <v>1</v>
      </c>
      <c r="CM96" s="132" t="s">
        <v>82</v>
      </c>
    </row>
    <row r="97" s="7" customFormat="1" ht="16.5" customHeight="1">
      <c r="A97" s="120" t="s">
        <v>77</v>
      </c>
      <c r="B97" s="121"/>
      <c r="C97" s="122"/>
      <c r="D97" s="123" t="s">
        <v>85</v>
      </c>
      <c r="E97" s="123"/>
      <c r="F97" s="123"/>
      <c r="G97" s="123"/>
      <c r="H97" s="123"/>
      <c r="I97" s="124"/>
      <c r="J97" s="123" t="s">
        <v>86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'3 - VRN'!J30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80</v>
      </c>
      <c r="AR97" s="127"/>
      <c r="AS97" s="133">
        <v>0</v>
      </c>
      <c r="AT97" s="134">
        <f>ROUND(SUM(AV97:AW97),2)</f>
        <v>0</v>
      </c>
      <c r="AU97" s="135">
        <f>'3 - VRN'!P117</f>
        <v>0</v>
      </c>
      <c r="AV97" s="134">
        <f>'3 - VRN'!J33</f>
        <v>0</v>
      </c>
      <c r="AW97" s="134">
        <f>'3 - VRN'!J34</f>
        <v>0</v>
      </c>
      <c r="AX97" s="134">
        <f>'3 - VRN'!J35</f>
        <v>0</v>
      </c>
      <c r="AY97" s="134">
        <f>'3 - VRN'!J36</f>
        <v>0</v>
      </c>
      <c r="AZ97" s="134">
        <f>'3 - VRN'!F33</f>
        <v>0</v>
      </c>
      <c r="BA97" s="134">
        <f>'3 - VRN'!F34</f>
        <v>0</v>
      </c>
      <c r="BB97" s="134">
        <f>'3 - VRN'!F35</f>
        <v>0</v>
      </c>
      <c r="BC97" s="134">
        <f>'3 - VRN'!F36</f>
        <v>0</v>
      </c>
      <c r="BD97" s="136">
        <f>'3 - VRN'!F37</f>
        <v>0</v>
      </c>
      <c r="BE97" s="7"/>
      <c r="BT97" s="132" t="s">
        <v>78</v>
      </c>
      <c r="BV97" s="132" t="s">
        <v>75</v>
      </c>
      <c r="BW97" s="132" t="s">
        <v>87</v>
      </c>
      <c r="BX97" s="132" t="s">
        <v>5</v>
      </c>
      <c r="CL97" s="132" t="s">
        <v>1</v>
      </c>
      <c r="CM97" s="132" t="s">
        <v>82</v>
      </c>
    </row>
    <row r="98" s="2" customFormat="1" ht="30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</sheetData>
  <sheetProtection sheet="1" formatColumns="0" formatRows="0" objects="1" scenarios="1" spinCount="100000" saltValue="a08ZM83dZvLbD87kIkwVQwnFclBu3Z1p1XrbYkMrWpAaf9iLxG5AQiip7DsG7AxwtpEojNWAf/8YaobVryK6mQ==" hashValue="+h8vNBGeyy6HfO+TF3PFMrS80p4Nr87UgU67UpGhTsqcsPkI1LuCTiyH2cDhNV3w2qkOvmcIOximozajt4X79w==" algorithmName="SHA-512" password="CC35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1 - stavební úpravy'!C2" display="/"/>
    <hyperlink ref="A96" location="'2 - truhlářské výrobky'!C2" display="/"/>
    <hyperlink ref="A97" location="'3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82</v>
      </c>
    </row>
    <row r="4" s="1" customFormat="1" ht="24.96" customHeight="1">
      <c r="B4" s="21"/>
      <c r="D4" s="139" t="s">
        <v>88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ZŠ Lidická - školní poradenské pracoviště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89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17. 2. 2026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ROUND(J137,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ROUND((SUM(BE137:BE440)),  2)</f>
        <v>0</v>
      </c>
      <c r="G33" s="39"/>
      <c r="H33" s="39"/>
      <c r="I33" s="156">
        <v>0.20999999999999999</v>
      </c>
      <c r="J33" s="155">
        <f>ROUND(((SUM(BE137:BE440))*I33),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ROUND((SUM(BF137:BF440)),  2)</f>
        <v>0</v>
      </c>
      <c r="G34" s="39"/>
      <c r="H34" s="39"/>
      <c r="I34" s="156">
        <v>0.12</v>
      </c>
      <c r="J34" s="155">
        <f>ROUND(((SUM(BF137:BF440))*I34),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ROUND((SUM(BG137:BG440)),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ROUND((SUM(BH137:BH440)),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ROUND((SUM(BI137:BI440)),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ZŠ Lidická - školní poradenské pracoviště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89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1 - stavební úpravy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17. 2. 2026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92</v>
      </c>
      <c r="D94" s="177"/>
      <c r="E94" s="177"/>
      <c r="F94" s="177"/>
      <c r="G94" s="177"/>
      <c r="H94" s="177"/>
      <c r="I94" s="177"/>
      <c r="J94" s="178" t="s">
        <v>93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94</v>
      </c>
      <c r="D96" s="41"/>
      <c r="E96" s="41"/>
      <c r="F96" s="41"/>
      <c r="G96" s="41"/>
      <c r="H96" s="41"/>
      <c r="I96" s="41"/>
      <c r="J96" s="111">
        <f>J137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95</v>
      </c>
    </row>
    <row r="97" s="9" customFormat="1" ht="24.96" customHeight="1">
      <c r="A97" s="9"/>
      <c r="B97" s="180"/>
      <c r="C97" s="181"/>
      <c r="D97" s="182" t="s">
        <v>96</v>
      </c>
      <c r="E97" s="183"/>
      <c r="F97" s="183"/>
      <c r="G97" s="183"/>
      <c r="H97" s="183"/>
      <c r="I97" s="183"/>
      <c r="J97" s="184">
        <f>J138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97</v>
      </c>
      <c r="E98" s="189"/>
      <c r="F98" s="189"/>
      <c r="G98" s="189"/>
      <c r="H98" s="189"/>
      <c r="I98" s="189"/>
      <c r="J98" s="190">
        <f>J139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98</v>
      </c>
      <c r="E99" s="189"/>
      <c r="F99" s="189"/>
      <c r="G99" s="189"/>
      <c r="H99" s="189"/>
      <c r="I99" s="189"/>
      <c r="J99" s="190">
        <f>J142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99</v>
      </c>
      <c r="E100" s="189"/>
      <c r="F100" s="189"/>
      <c r="G100" s="189"/>
      <c r="H100" s="189"/>
      <c r="I100" s="189"/>
      <c r="J100" s="190">
        <f>J175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100</v>
      </c>
      <c r="E101" s="189"/>
      <c r="F101" s="189"/>
      <c r="G101" s="189"/>
      <c r="H101" s="189"/>
      <c r="I101" s="189"/>
      <c r="J101" s="190">
        <f>J199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101</v>
      </c>
      <c r="E102" s="189"/>
      <c r="F102" s="189"/>
      <c r="G102" s="189"/>
      <c r="H102" s="189"/>
      <c r="I102" s="189"/>
      <c r="J102" s="190">
        <f>J206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102</v>
      </c>
      <c r="E103" s="183"/>
      <c r="F103" s="183"/>
      <c r="G103" s="183"/>
      <c r="H103" s="183"/>
      <c r="I103" s="183"/>
      <c r="J103" s="184">
        <f>J208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103</v>
      </c>
      <c r="E104" s="189"/>
      <c r="F104" s="189"/>
      <c r="G104" s="189"/>
      <c r="H104" s="189"/>
      <c r="I104" s="189"/>
      <c r="J104" s="190">
        <f>J209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104</v>
      </c>
      <c r="E105" s="189"/>
      <c r="F105" s="189"/>
      <c r="G105" s="189"/>
      <c r="H105" s="189"/>
      <c r="I105" s="189"/>
      <c r="J105" s="190">
        <f>J219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105</v>
      </c>
      <c r="E106" s="189"/>
      <c r="F106" s="189"/>
      <c r="G106" s="189"/>
      <c r="H106" s="189"/>
      <c r="I106" s="189"/>
      <c r="J106" s="190">
        <f>J226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106</v>
      </c>
      <c r="E107" s="189"/>
      <c r="F107" s="189"/>
      <c r="G107" s="189"/>
      <c r="H107" s="189"/>
      <c r="I107" s="189"/>
      <c r="J107" s="190">
        <f>J228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107</v>
      </c>
      <c r="E108" s="189"/>
      <c r="F108" s="189"/>
      <c r="G108" s="189"/>
      <c r="H108" s="189"/>
      <c r="I108" s="189"/>
      <c r="J108" s="190">
        <f>J247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108</v>
      </c>
      <c r="E109" s="189"/>
      <c r="F109" s="189"/>
      <c r="G109" s="189"/>
      <c r="H109" s="189"/>
      <c r="I109" s="189"/>
      <c r="J109" s="190">
        <f>J250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109</v>
      </c>
      <c r="E110" s="189"/>
      <c r="F110" s="189"/>
      <c r="G110" s="189"/>
      <c r="H110" s="189"/>
      <c r="I110" s="189"/>
      <c r="J110" s="190">
        <f>J255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110</v>
      </c>
      <c r="E111" s="189"/>
      <c r="F111" s="189"/>
      <c r="G111" s="189"/>
      <c r="H111" s="189"/>
      <c r="I111" s="189"/>
      <c r="J111" s="190">
        <f>J274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111</v>
      </c>
      <c r="E112" s="189"/>
      <c r="F112" s="189"/>
      <c r="G112" s="189"/>
      <c r="H112" s="189"/>
      <c r="I112" s="189"/>
      <c r="J112" s="190">
        <f>J290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112</v>
      </c>
      <c r="E113" s="189"/>
      <c r="F113" s="189"/>
      <c r="G113" s="189"/>
      <c r="H113" s="189"/>
      <c r="I113" s="189"/>
      <c r="J113" s="190">
        <f>J300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113</v>
      </c>
      <c r="E114" s="189"/>
      <c r="F114" s="189"/>
      <c r="G114" s="189"/>
      <c r="H114" s="189"/>
      <c r="I114" s="189"/>
      <c r="J114" s="190">
        <f>J303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114</v>
      </c>
      <c r="E115" s="189"/>
      <c r="F115" s="189"/>
      <c r="G115" s="189"/>
      <c r="H115" s="189"/>
      <c r="I115" s="189"/>
      <c r="J115" s="190">
        <f>J336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6"/>
      <c r="C116" s="187"/>
      <c r="D116" s="188" t="s">
        <v>115</v>
      </c>
      <c r="E116" s="189"/>
      <c r="F116" s="189"/>
      <c r="G116" s="189"/>
      <c r="H116" s="189"/>
      <c r="I116" s="189"/>
      <c r="J116" s="190">
        <f>J385</f>
        <v>0</v>
      </c>
      <c r="K116" s="187"/>
      <c r="L116" s="19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6"/>
      <c r="C117" s="187"/>
      <c r="D117" s="188" t="s">
        <v>116</v>
      </c>
      <c r="E117" s="189"/>
      <c r="F117" s="189"/>
      <c r="G117" s="189"/>
      <c r="H117" s="189"/>
      <c r="I117" s="189"/>
      <c r="J117" s="190">
        <f>J408</f>
        <v>0</v>
      </c>
      <c r="K117" s="187"/>
      <c r="L117" s="19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2" customFormat="1" ht="21.84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67"/>
      <c r="C119" s="68"/>
      <c r="D119" s="68"/>
      <c r="E119" s="68"/>
      <c r="F119" s="68"/>
      <c r="G119" s="68"/>
      <c r="H119" s="68"/>
      <c r="I119" s="68"/>
      <c r="J119" s="68"/>
      <c r="K119" s="68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3" s="2" customFormat="1" ht="6.96" customHeight="1">
      <c r="A123" s="39"/>
      <c r="B123" s="69"/>
      <c r="C123" s="70"/>
      <c r="D123" s="70"/>
      <c r="E123" s="70"/>
      <c r="F123" s="70"/>
      <c r="G123" s="70"/>
      <c r="H123" s="70"/>
      <c r="I123" s="70"/>
      <c r="J123" s="70"/>
      <c r="K123" s="70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4.96" customHeight="1">
      <c r="A124" s="39"/>
      <c r="B124" s="40"/>
      <c r="C124" s="24" t="s">
        <v>117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16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6.5" customHeight="1">
      <c r="A127" s="39"/>
      <c r="B127" s="40"/>
      <c r="C127" s="41"/>
      <c r="D127" s="41"/>
      <c r="E127" s="175" t="str">
        <f>E7</f>
        <v>ZŠ Lidická - školní poradenské pracoviště</v>
      </c>
      <c r="F127" s="33"/>
      <c r="G127" s="33"/>
      <c r="H127" s="33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89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6.5" customHeight="1">
      <c r="A129" s="39"/>
      <c r="B129" s="40"/>
      <c r="C129" s="41"/>
      <c r="D129" s="41"/>
      <c r="E129" s="77" t="str">
        <f>E9</f>
        <v>1 - stavební úpravy</v>
      </c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2" customHeight="1">
      <c r="A131" s="39"/>
      <c r="B131" s="40"/>
      <c r="C131" s="33" t="s">
        <v>20</v>
      </c>
      <c r="D131" s="41"/>
      <c r="E131" s="41"/>
      <c r="F131" s="28" t="str">
        <f>F12</f>
        <v xml:space="preserve"> </v>
      </c>
      <c r="G131" s="41"/>
      <c r="H131" s="41"/>
      <c r="I131" s="33" t="s">
        <v>22</v>
      </c>
      <c r="J131" s="80" t="str">
        <f>IF(J12="","",J12)</f>
        <v>17. 2. 2026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6.96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5.15" customHeight="1">
      <c r="A133" s="39"/>
      <c r="B133" s="40"/>
      <c r="C133" s="33" t="s">
        <v>24</v>
      </c>
      <c r="D133" s="41"/>
      <c r="E133" s="41"/>
      <c r="F133" s="28" t="str">
        <f>E15</f>
        <v xml:space="preserve"> </v>
      </c>
      <c r="G133" s="41"/>
      <c r="H133" s="41"/>
      <c r="I133" s="33" t="s">
        <v>29</v>
      </c>
      <c r="J133" s="37" t="str">
        <f>E21</f>
        <v xml:space="preserve"> 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5.15" customHeight="1">
      <c r="A134" s="39"/>
      <c r="B134" s="40"/>
      <c r="C134" s="33" t="s">
        <v>27</v>
      </c>
      <c r="D134" s="41"/>
      <c r="E134" s="41"/>
      <c r="F134" s="28" t="str">
        <f>IF(E18="","",E18)</f>
        <v>Vyplň údaj</v>
      </c>
      <c r="G134" s="41"/>
      <c r="H134" s="41"/>
      <c r="I134" s="33" t="s">
        <v>31</v>
      </c>
      <c r="J134" s="37" t="str">
        <f>E24</f>
        <v xml:space="preserve"> </v>
      </c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0.32" customHeight="1">
      <c r="A135" s="39"/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11" customFormat="1" ht="29.28" customHeight="1">
      <c r="A136" s="192"/>
      <c r="B136" s="193"/>
      <c r="C136" s="194" t="s">
        <v>118</v>
      </c>
      <c r="D136" s="195" t="s">
        <v>58</v>
      </c>
      <c r="E136" s="195" t="s">
        <v>54</v>
      </c>
      <c r="F136" s="195" t="s">
        <v>55</v>
      </c>
      <c r="G136" s="195" t="s">
        <v>119</v>
      </c>
      <c r="H136" s="195" t="s">
        <v>120</v>
      </c>
      <c r="I136" s="195" t="s">
        <v>121</v>
      </c>
      <c r="J136" s="195" t="s">
        <v>93</v>
      </c>
      <c r="K136" s="196" t="s">
        <v>122</v>
      </c>
      <c r="L136" s="197"/>
      <c r="M136" s="101" t="s">
        <v>1</v>
      </c>
      <c r="N136" s="102" t="s">
        <v>37</v>
      </c>
      <c r="O136" s="102" t="s">
        <v>123</v>
      </c>
      <c r="P136" s="102" t="s">
        <v>124</v>
      </c>
      <c r="Q136" s="102" t="s">
        <v>125</v>
      </c>
      <c r="R136" s="102" t="s">
        <v>126</v>
      </c>
      <c r="S136" s="102" t="s">
        <v>127</v>
      </c>
      <c r="T136" s="103" t="s">
        <v>128</v>
      </c>
      <c r="U136" s="192"/>
      <c r="V136" s="192"/>
      <c r="W136" s="192"/>
      <c r="X136" s="192"/>
      <c r="Y136" s="192"/>
      <c r="Z136" s="192"/>
      <c r="AA136" s="192"/>
      <c r="AB136" s="192"/>
      <c r="AC136" s="192"/>
      <c r="AD136" s="192"/>
      <c r="AE136" s="192"/>
    </row>
    <row r="137" s="2" customFormat="1" ht="22.8" customHeight="1">
      <c r="A137" s="39"/>
      <c r="B137" s="40"/>
      <c r="C137" s="108" t="s">
        <v>129</v>
      </c>
      <c r="D137" s="41"/>
      <c r="E137" s="41"/>
      <c r="F137" s="41"/>
      <c r="G137" s="41"/>
      <c r="H137" s="41"/>
      <c r="I137" s="41"/>
      <c r="J137" s="198">
        <f>BK137</f>
        <v>0</v>
      </c>
      <c r="K137" s="41"/>
      <c r="L137" s="45"/>
      <c r="M137" s="104"/>
      <c r="N137" s="199"/>
      <c r="O137" s="105"/>
      <c r="P137" s="200">
        <f>P138+P208</f>
        <v>0</v>
      </c>
      <c r="Q137" s="105"/>
      <c r="R137" s="200">
        <f>R138+R208</f>
        <v>7.2170437099999996</v>
      </c>
      <c r="S137" s="105"/>
      <c r="T137" s="201">
        <f>T138+T208</f>
        <v>8.6233162399999994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72</v>
      </c>
      <c r="AU137" s="18" t="s">
        <v>95</v>
      </c>
      <c r="BK137" s="202">
        <f>BK138+BK208</f>
        <v>0</v>
      </c>
    </row>
    <row r="138" s="12" customFormat="1" ht="25.92" customHeight="1">
      <c r="A138" s="12"/>
      <c r="B138" s="203"/>
      <c r="C138" s="204"/>
      <c r="D138" s="205" t="s">
        <v>72</v>
      </c>
      <c r="E138" s="206" t="s">
        <v>130</v>
      </c>
      <c r="F138" s="206" t="s">
        <v>131</v>
      </c>
      <c r="G138" s="204"/>
      <c r="H138" s="204"/>
      <c r="I138" s="207"/>
      <c r="J138" s="208">
        <f>BK138</f>
        <v>0</v>
      </c>
      <c r="K138" s="204"/>
      <c r="L138" s="209"/>
      <c r="M138" s="210"/>
      <c r="N138" s="211"/>
      <c r="O138" s="211"/>
      <c r="P138" s="212">
        <f>P139+P142+P175+P199+P206</f>
        <v>0</v>
      </c>
      <c r="Q138" s="211"/>
      <c r="R138" s="212">
        <f>R139+R142+R175+R199+R206</f>
        <v>2.8351357799999999</v>
      </c>
      <c r="S138" s="211"/>
      <c r="T138" s="213">
        <f>T139+T142+T175+T199+T206</f>
        <v>7.5001157599999999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78</v>
      </c>
      <c r="AT138" s="215" t="s">
        <v>72</v>
      </c>
      <c r="AU138" s="215" t="s">
        <v>73</v>
      </c>
      <c r="AY138" s="214" t="s">
        <v>132</v>
      </c>
      <c r="BK138" s="216">
        <f>BK139+BK142+BK175+BK199+BK206</f>
        <v>0</v>
      </c>
    </row>
    <row r="139" s="12" customFormat="1" ht="22.8" customHeight="1">
      <c r="A139" s="12"/>
      <c r="B139" s="203"/>
      <c r="C139" s="204"/>
      <c r="D139" s="205" t="s">
        <v>72</v>
      </c>
      <c r="E139" s="217" t="s">
        <v>85</v>
      </c>
      <c r="F139" s="217" t="s">
        <v>133</v>
      </c>
      <c r="G139" s="204"/>
      <c r="H139" s="204"/>
      <c r="I139" s="207"/>
      <c r="J139" s="218">
        <f>BK139</f>
        <v>0</v>
      </c>
      <c r="K139" s="204"/>
      <c r="L139" s="209"/>
      <c r="M139" s="210"/>
      <c r="N139" s="211"/>
      <c r="O139" s="211"/>
      <c r="P139" s="212">
        <f>SUM(P140:P141)</f>
        <v>0</v>
      </c>
      <c r="Q139" s="211"/>
      <c r="R139" s="212">
        <f>SUM(R140:R141)</f>
        <v>0.1027575</v>
      </c>
      <c r="S139" s="211"/>
      <c r="T139" s="213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4" t="s">
        <v>78</v>
      </c>
      <c r="AT139" s="215" t="s">
        <v>72</v>
      </c>
      <c r="AU139" s="215" t="s">
        <v>78</v>
      </c>
      <c r="AY139" s="214" t="s">
        <v>132</v>
      </c>
      <c r="BK139" s="216">
        <f>SUM(BK140:BK141)</f>
        <v>0</v>
      </c>
    </row>
    <row r="140" s="2" customFormat="1" ht="37.8" customHeight="1">
      <c r="A140" s="39"/>
      <c r="B140" s="40"/>
      <c r="C140" s="219" t="s">
        <v>78</v>
      </c>
      <c r="D140" s="219" t="s">
        <v>134</v>
      </c>
      <c r="E140" s="220" t="s">
        <v>135</v>
      </c>
      <c r="F140" s="221" t="s">
        <v>136</v>
      </c>
      <c r="G140" s="222" t="s">
        <v>137</v>
      </c>
      <c r="H140" s="223">
        <v>2.25</v>
      </c>
      <c r="I140" s="224"/>
      <c r="J140" s="225">
        <f>ROUND(I140*H140,2)</f>
        <v>0</v>
      </c>
      <c r="K140" s="221" t="s">
        <v>138</v>
      </c>
      <c r="L140" s="45"/>
      <c r="M140" s="226" t="s">
        <v>1</v>
      </c>
      <c r="N140" s="227" t="s">
        <v>38</v>
      </c>
      <c r="O140" s="92"/>
      <c r="P140" s="228">
        <f>O140*H140</f>
        <v>0</v>
      </c>
      <c r="Q140" s="228">
        <v>0.045670000000000002</v>
      </c>
      <c r="R140" s="228">
        <f>Q140*H140</f>
        <v>0.1027575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139</v>
      </c>
      <c r="AT140" s="230" t="s">
        <v>134</v>
      </c>
      <c r="AU140" s="230" t="s">
        <v>82</v>
      </c>
      <c r="AY140" s="18" t="s">
        <v>132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78</v>
      </c>
      <c r="BK140" s="231">
        <f>ROUND(I140*H140,2)</f>
        <v>0</v>
      </c>
      <c r="BL140" s="18" t="s">
        <v>139</v>
      </c>
      <c r="BM140" s="230" t="s">
        <v>140</v>
      </c>
    </row>
    <row r="141" s="13" customFormat="1">
      <c r="A141" s="13"/>
      <c r="B141" s="232"/>
      <c r="C141" s="233"/>
      <c r="D141" s="234" t="s">
        <v>141</v>
      </c>
      <c r="E141" s="235" t="s">
        <v>1</v>
      </c>
      <c r="F141" s="236" t="s">
        <v>142</v>
      </c>
      <c r="G141" s="233"/>
      <c r="H141" s="237">
        <v>2.25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141</v>
      </c>
      <c r="AU141" s="243" t="s">
        <v>82</v>
      </c>
      <c r="AV141" s="13" t="s">
        <v>82</v>
      </c>
      <c r="AW141" s="13" t="s">
        <v>30</v>
      </c>
      <c r="AX141" s="13" t="s">
        <v>78</v>
      </c>
      <c r="AY141" s="243" t="s">
        <v>132</v>
      </c>
    </row>
    <row r="142" s="12" customFormat="1" ht="22.8" customHeight="1">
      <c r="A142" s="12"/>
      <c r="B142" s="203"/>
      <c r="C142" s="204"/>
      <c r="D142" s="205" t="s">
        <v>72</v>
      </c>
      <c r="E142" s="217" t="s">
        <v>143</v>
      </c>
      <c r="F142" s="217" t="s">
        <v>144</v>
      </c>
      <c r="G142" s="204"/>
      <c r="H142" s="204"/>
      <c r="I142" s="207"/>
      <c r="J142" s="218">
        <f>BK142</f>
        <v>0</v>
      </c>
      <c r="K142" s="204"/>
      <c r="L142" s="209"/>
      <c r="M142" s="210"/>
      <c r="N142" s="211"/>
      <c r="O142" s="211"/>
      <c r="P142" s="212">
        <f>SUM(P143:P174)</f>
        <v>0</v>
      </c>
      <c r="Q142" s="211"/>
      <c r="R142" s="212">
        <f>SUM(R143:R174)</f>
        <v>2.72934564</v>
      </c>
      <c r="S142" s="211"/>
      <c r="T142" s="213">
        <f>SUM(T143:T174)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4" t="s">
        <v>78</v>
      </c>
      <c r="AT142" s="215" t="s">
        <v>72</v>
      </c>
      <c r="AU142" s="215" t="s">
        <v>78</v>
      </c>
      <c r="AY142" s="214" t="s">
        <v>132</v>
      </c>
      <c r="BK142" s="216">
        <f>SUM(BK143:BK174)</f>
        <v>0</v>
      </c>
    </row>
    <row r="143" s="2" customFormat="1" ht="33" customHeight="1">
      <c r="A143" s="39"/>
      <c r="B143" s="40"/>
      <c r="C143" s="219" t="s">
        <v>82</v>
      </c>
      <c r="D143" s="219" t="s">
        <v>134</v>
      </c>
      <c r="E143" s="220" t="s">
        <v>145</v>
      </c>
      <c r="F143" s="221" t="s">
        <v>146</v>
      </c>
      <c r="G143" s="222" t="s">
        <v>137</v>
      </c>
      <c r="H143" s="223">
        <v>34.473999999999997</v>
      </c>
      <c r="I143" s="224"/>
      <c r="J143" s="225">
        <f>ROUND(I143*H143,2)</f>
        <v>0</v>
      </c>
      <c r="K143" s="221" t="s">
        <v>147</v>
      </c>
      <c r="L143" s="45"/>
      <c r="M143" s="226" t="s">
        <v>1</v>
      </c>
      <c r="N143" s="227" t="s">
        <v>38</v>
      </c>
      <c r="O143" s="92"/>
      <c r="P143" s="228">
        <f>O143*H143</f>
        <v>0</v>
      </c>
      <c r="Q143" s="228">
        <v>0.0073499999999999998</v>
      </c>
      <c r="R143" s="228">
        <f>Q143*H143</f>
        <v>0.25338389999999994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139</v>
      </c>
      <c r="AT143" s="230" t="s">
        <v>134</v>
      </c>
      <c r="AU143" s="230" t="s">
        <v>82</v>
      </c>
      <c r="AY143" s="18" t="s">
        <v>132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78</v>
      </c>
      <c r="BK143" s="231">
        <f>ROUND(I143*H143,2)</f>
        <v>0</v>
      </c>
      <c r="BL143" s="18" t="s">
        <v>139</v>
      </c>
      <c r="BM143" s="230" t="s">
        <v>148</v>
      </c>
    </row>
    <row r="144" s="13" customFormat="1">
      <c r="A144" s="13"/>
      <c r="B144" s="232"/>
      <c r="C144" s="233"/>
      <c r="D144" s="234" t="s">
        <v>141</v>
      </c>
      <c r="E144" s="235" t="s">
        <v>1</v>
      </c>
      <c r="F144" s="236" t="s">
        <v>149</v>
      </c>
      <c r="G144" s="233"/>
      <c r="H144" s="237">
        <v>16.431999999999999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141</v>
      </c>
      <c r="AU144" s="243" t="s">
        <v>82</v>
      </c>
      <c r="AV144" s="13" t="s">
        <v>82</v>
      </c>
      <c r="AW144" s="13" t="s">
        <v>30</v>
      </c>
      <c r="AX144" s="13" t="s">
        <v>73</v>
      </c>
      <c r="AY144" s="243" t="s">
        <v>132</v>
      </c>
    </row>
    <row r="145" s="13" customFormat="1">
      <c r="A145" s="13"/>
      <c r="B145" s="232"/>
      <c r="C145" s="233"/>
      <c r="D145" s="234" t="s">
        <v>141</v>
      </c>
      <c r="E145" s="235" t="s">
        <v>1</v>
      </c>
      <c r="F145" s="236" t="s">
        <v>150</v>
      </c>
      <c r="G145" s="233"/>
      <c r="H145" s="237">
        <v>8.1999999999999993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141</v>
      </c>
      <c r="AU145" s="243" t="s">
        <v>82</v>
      </c>
      <c r="AV145" s="13" t="s">
        <v>82</v>
      </c>
      <c r="AW145" s="13" t="s">
        <v>30</v>
      </c>
      <c r="AX145" s="13" t="s">
        <v>73</v>
      </c>
      <c r="AY145" s="243" t="s">
        <v>132</v>
      </c>
    </row>
    <row r="146" s="13" customFormat="1">
      <c r="A146" s="13"/>
      <c r="B146" s="232"/>
      <c r="C146" s="233"/>
      <c r="D146" s="234" t="s">
        <v>141</v>
      </c>
      <c r="E146" s="235" t="s">
        <v>1</v>
      </c>
      <c r="F146" s="236" t="s">
        <v>151</v>
      </c>
      <c r="G146" s="233"/>
      <c r="H146" s="237">
        <v>8.1999999999999993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141</v>
      </c>
      <c r="AU146" s="243" t="s">
        <v>82</v>
      </c>
      <c r="AV146" s="13" t="s">
        <v>82</v>
      </c>
      <c r="AW146" s="13" t="s">
        <v>30</v>
      </c>
      <c r="AX146" s="13" t="s">
        <v>73</v>
      </c>
      <c r="AY146" s="243" t="s">
        <v>132</v>
      </c>
    </row>
    <row r="147" s="13" customFormat="1">
      <c r="A147" s="13"/>
      <c r="B147" s="232"/>
      <c r="C147" s="233"/>
      <c r="D147" s="234" t="s">
        <v>141</v>
      </c>
      <c r="E147" s="235" t="s">
        <v>1</v>
      </c>
      <c r="F147" s="236" t="s">
        <v>152</v>
      </c>
      <c r="G147" s="233"/>
      <c r="H147" s="237">
        <v>1.6419999999999999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141</v>
      </c>
      <c r="AU147" s="243" t="s">
        <v>82</v>
      </c>
      <c r="AV147" s="13" t="s">
        <v>82</v>
      </c>
      <c r="AW147" s="13" t="s">
        <v>30</v>
      </c>
      <c r="AX147" s="13" t="s">
        <v>73</v>
      </c>
      <c r="AY147" s="243" t="s">
        <v>132</v>
      </c>
    </row>
    <row r="148" s="14" customFormat="1">
      <c r="A148" s="14"/>
      <c r="B148" s="244"/>
      <c r="C148" s="245"/>
      <c r="D148" s="234" t="s">
        <v>141</v>
      </c>
      <c r="E148" s="246" t="s">
        <v>1</v>
      </c>
      <c r="F148" s="247" t="s">
        <v>153</v>
      </c>
      <c r="G148" s="245"/>
      <c r="H148" s="248">
        <v>34.473999999999997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141</v>
      </c>
      <c r="AU148" s="254" t="s">
        <v>82</v>
      </c>
      <c r="AV148" s="14" t="s">
        <v>139</v>
      </c>
      <c r="AW148" s="14" t="s">
        <v>30</v>
      </c>
      <c r="AX148" s="14" t="s">
        <v>78</v>
      </c>
      <c r="AY148" s="254" t="s">
        <v>132</v>
      </c>
    </row>
    <row r="149" s="2" customFormat="1" ht="37.8" customHeight="1">
      <c r="A149" s="39"/>
      <c r="B149" s="40"/>
      <c r="C149" s="219" t="s">
        <v>85</v>
      </c>
      <c r="D149" s="219" t="s">
        <v>134</v>
      </c>
      <c r="E149" s="220" t="s">
        <v>154</v>
      </c>
      <c r="F149" s="221" t="s">
        <v>155</v>
      </c>
      <c r="G149" s="222" t="s">
        <v>137</v>
      </c>
      <c r="H149" s="223">
        <v>34.473999999999997</v>
      </c>
      <c r="I149" s="224"/>
      <c r="J149" s="225">
        <f>ROUND(I149*H149,2)</f>
        <v>0</v>
      </c>
      <c r="K149" s="221" t="s">
        <v>147</v>
      </c>
      <c r="L149" s="45"/>
      <c r="M149" s="226" t="s">
        <v>1</v>
      </c>
      <c r="N149" s="227" t="s">
        <v>38</v>
      </c>
      <c r="O149" s="92"/>
      <c r="P149" s="228">
        <f>O149*H149</f>
        <v>0</v>
      </c>
      <c r="Q149" s="228">
        <v>0.01575</v>
      </c>
      <c r="R149" s="228">
        <f>Q149*H149</f>
        <v>0.54296549999999999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139</v>
      </c>
      <c r="AT149" s="230" t="s">
        <v>134</v>
      </c>
      <c r="AU149" s="230" t="s">
        <v>82</v>
      </c>
      <c r="AY149" s="18" t="s">
        <v>132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78</v>
      </c>
      <c r="BK149" s="231">
        <f>ROUND(I149*H149,2)</f>
        <v>0</v>
      </c>
      <c r="BL149" s="18" t="s">
        <v>139</v>
      </c>
      <c r="BM149" s="230" t="s">
        <v>156</v>
      </c>
    </row>
    <row r="150" s="13" customFormat="1">
      <c r="A150" s="13"/>
      <c r="B150" s="232"/>
      <c r="C150" s="233"/>
      <c r="D150" s="234" t="s">
        <v>141</v>
      </c>
      <c r="E150" s="235" t="s">
        <v>1</v>
      </c>
      <c r="F150" s="236" t="s">
        <v>149</v>
      </c>
      <c r="G150" s="233"/>
      <c r="H150" s="237">
        <v>16.431999999999999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141</v>
      </c>
      <c r="AU150" s="243" t="s">
        <v>82</v>
      </c>
      <c r="AV150" s="13" t="s">
        <v>82</v>
      </c>
      <c r="AW150" s="13" t="s">
        <v>30</v>
      </c>
      <c r="AX150" s="13" t="s">
        <v>73</v>
      </c>
      <c r="AY150" s="243" t="s">
        <v>132</v>
      </c>
    </row>
    <row r="151" s="13" customFormat="1">
      <c r="A151" s="13"/>
      <c r="B151" s="232"/>
      <c r="C151" s="233"/>
      <c r="D151" s="234" t="s">
        <v>141</v>
      </c>
      <c r="E151" s="235" t="s">
        <v>1</v>
      </c>
      <c r="F151" s="236" t="s">
        <v>150</v>
      </c>
      <c r="G151" s="233"/>
      <c r="H151" s="237">
        <v>8.1999999999999993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141</v>
      </c>
      <c r="AU151" s="243" t="s">
        <v>82</v>
      </c>
      <c r="AV151" s="13" t="s">
        <v>82</v>
      </c>
      <c r="AW151" s="13" t="s">
        <v>30</v>
      </c>
      <c r="AX151" s="13" t="s">
        <v>73</v>
      </c>
      <c r="AY151" s="243" t="s">
        <v>132</v>
      </c>
    </row>
    <row r="152" s="13" customFormat="1">
      <c r="A152" s="13"/>
      <c r="B152" s="232"/>
      <c r="C152" s="233"/>
      <c r="D152" s="234" t="s">
        <v>141</v>
      </c>
      <c r="E152" s="235" t="s">
        <v>1</v>
      </c>
      <c r="F152" s="236" t="s">
        <v>151</v>
      </c>
      <c r="G152" s="233"/>
      <c r="H152" s="237">
        <v>8.1999999999999993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141</v>
      </c>
      <c r="AU152" s="243" t="s">
        <v>82</v>
      </c>
      <c r="AV152" s="13" t="s">
        <v>82</v>
      </c>
      <c r="AW152" s="13" t="s">
        <v>30</v>
      </c>
      <c r="AX152" s="13" t="s">
        <v>73</v>
      </c>
      <c r="AY152" s="243" t="s">
        <v>132</v>
      </c>
    </row>
    <row r="153" s="13" customFormat="1">
      <c r="A153" s="13"/>
      <c r="B153" s="232"/>
      <c r="C153" s="233"/>
      <c r="D153" s="234" t="s">
        <v>141</v>
      </c>
      <c r="E153" s="235" t="s">
        <v>1</v>
      </c>
      <c r="F153" s="236" t="s">
        <v>152</v>
      </c>
      <c r="G153" s="233"/>
      <c r="H153" s="237">
        <v>1.6419999999999999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141</v>
      </c>
      <c r="AU153" s="243" t="s">
        <v>82</v>
      </c>
      <c r="AV153" s="13" t="s">
        <v>82</v>
      </c>
      <c r="AW153" s="13" t="s">
        <v>30</v>
      </c>
      <c r="AX153" s="13" t="s">
        <v>73</v>
      </c>
      <c r="AY153" s="243" t="s">
        <v>132</v>
      </c>
    </row>
    <row r="154" s="14" customFormat="1">
      <c r="A154" s="14"/>
      <c r="B154" s="244"/>
      <c r="C154" s="245"/>
      <c r="D154" s="234" t="s">
        <v>141</v>
      </c>
      <c r="E154" s="246" t="s">
        <v>1</v>
      </c>
      <c r="F154" s="247" t="s">
        <v>153</v>
      </c>
      <c r="G154" s="245"/>
      <c r="H154" s="248">
        <v>34.473999999999997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141</v>
      </c>
      <c r="AU154" s="254" t="s">
        <v>82</v>
      </c>
      <c r="AV154" s="14" t="s">
        <v>139</v>
      </c>
      <c r="AW154" s="14" t="s">
        <v>30</v>
      </c>
      <c r="AX154" s="14" t="s">
        <v>78</v>
      </c>
      <c r="AY154" s="254" t="s">
        <v>132</v>
      </c>
    </row>
    <row r="155" s="2" customFormat="1" ht="44.25" customHeight="1">
      <c r="A155" s="39"/>
      <c r="B155" s="40"/>
      <c r="C155" s="219" t="s">
        <v>139</v>
      </c>
      <c r="D155" s="219" t="s">
        <v>134</v>
      </c>
      <c r="E155" s="220" t="s">
        <v>157</v>
      </c>
      <c r="F155" s="221" t="s">
        <v>158</v>
      </c>
      <c r="G155" s="222" t="s">
        <v>137</v>
      </c>
      <c r="H155" s="223">
        <v>137.89599999999999</v>
      </c>
      <c r="I155" s="224"/>
      <c r="J155" s="225">
        <f>ROUND(I155*H155,2)</f>
        <v>0</v>
      </c>
      <c r="K155" s="221" t="s">
        <v>147</v>
      </c>
      <c r="L155" s="45"/>
      <c r="M155" s="226" t="s">
        <v>1</v>
      </c>
      <c r="N155" s="227" t="s">
        <v>38</v>
      </c>
      <c r="O155" s="92"/>
      <c r="P155" s="228">
        <f>O155*H155</f>
        <v>0</v>
      </c>
      <c r="Q155" s="228">
        <v>0.0079000000000000008</v>
      </c>
      <c r="R155" s="228">
        <f>Q155*H155</f>
        <v>1.0893784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139</v>
      </c>
      <c r="AT155" s="230" t="s">
        <v>134</v>
      </c>
      <c r="AU155" s="230" t="s">
        <v>82</v>
      </c>
      <c r="AY155" s="18" t="s">
        <v>132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78</v>
      </c>
      <c r="BK155" s="231">
        <f>ROUND(I155*H155,2)</f>
        <v>0</v>
      </c>
      <c r="BL155" s="18" t="s">
        <v>139</v>
      </c>
      <c r="BM155" s="230" t="s">
        <v>159</v>
      </c>
    </row>
    <row r="156" s="13" customFormat="1">
      <c r="A156" s="13"/>
      <c r="B156" s="232"/>
      <c r="C156" s="233"/>
      <c r="D156" s="234" t="s">
        <v>141</v>
      </c>
      <c r="E156" s="235" t="s">
        <v>1</v>
      </c>
      <c r="F156" s="236" t="s">
        <v>160</v>
      </c>
      <c r="G156" s="233"/>
      <c r="H156" s="237">
        <v>137.89599999999999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141</v>
      </c>
      <c r="AU156" s="243" t="s">
        <v>82</v>
      </c>
      <c r="AV156" s="13" t="s">
        <v>82</v>
      </c>
      <c r="AW156" s="13" t="s">
        <v>30</v>
      </c>
      <c r="AX156" s="13" t="s">
        <v>73</v>
      </c>
      <c r="AY156" s="243" t="s">
        <v>132</v>
      </c>
    </row>
    <row r="157" s="14" customFormat="1">
      <c r="A157" s="14"/>
      <c r="B157" s="244"/>
      <c r="C157" s="245"/>
      <c r="D157" s="234" t="s">
        <v>141</v>
      </c>
      <c r="E157" s="246" t="s">
        <v>1</v>
      </c>
      <c r="F157" s="247" t="s">
        <v>153</v>
      </c>
      <c r="G157" s="245"/>
      <c r="H157" s="248">
        <v>137.89599999999999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141</v>
      </c>
      <c r="AU157" s="254" t="s">
        <v>82</v>
      </c>
      <c r="AV157" s="14" t="s">
        <v>139</v>
      </c>
      <c r="AW157" s="14" t="s">
        <v>30</v>
      </c>
      <c r="AX157" s="14" t="s">
        <v>78</v>
      </c>
      <c r="AY157" s="254" t="s">
        <v>132</v>
      </c>
    </row>
    <row r="158" s="2" customFormat="1" ht="37.8" customHeight="1">
      <c r="A158" s="39"/>
      <c r="B158" s="40"/>
      <c r="C158" s="219" t="s">
        <v>161</v>
      </c>
      <c r="D158" s="219" t="s">
        <v>134</v>
      </c>
      <c r="E158" s="220" t="s">
        <v>162</v>
      </c>
      <c r="F158" s="221" t="s">
        <v>163</v>
      </c>
      <c r="G158" s="222" t="s">
        <v>164</v>
      </c>
      <c r="H158" s="223">
        <v>0.45800000000000002</v>
      </c>
      <c r="I158" s="224"/>
      <c r="J158" s="225">
        <f>ROUND(I158*H158,2)</f>
        <v>0</v>
      </c>
      <c r="K158" s="221" t="s">
        <v>147</v>
      </c>
      <c r="L158" s="45"/>
      <c r="M158" s="226" t="s">
        <v>1</v>
      </c>
      <c r="N158" s="227" t="s">
        <v>38</v>
      </c>
      <c r="O158" s="92"/>
      <c r="P158" s="228">
        <f>O158*H158</f>
        <v>0</v>
      </c>
      <c r="Q158" s="228">
        <v>0.0040400000000000002</v>
      </c>
      <c r="R158" s="228">
        <f>Q158*H158</f>
        <v>0.0018503200000000001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139</v>
      </c>
      <c r="AT158" s="230" t="s">
        <v>134</v>
      </c>
      <c r="AU158" s="230" t="s">
        <v>82</v>
      </c>
      <c r="AY158" s="18" t="s">
        <v>132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78</v>
      </c>
      <c r="BK158" s="231">
        <f>ROUND(I158*H158,2)</f>
        <v>0</v>
      </c>
      <c r="BL158" s="18" t="s">
        <v>139</v>
      </c>
      <c r="BM158" s="230" t="s">
        <v>165</v>
      </c>
    </row>
    <row r="159" s="13" customFormat="1">
      <c r="A159" s="13"/>
      <c r="B159" s="232"/>
      <c r="C159" s="233"/>
      <c r="D159" s="234" t="s">
        <v>141</v>
      </c>
      <c r="E159" s="235" t="s">
        <v>1</v>
      </c>
      <c r="F159" s="236" t="s">
        <v>166</v>
      </c>
      <c r="G159" s="233"/>
      <c r="H159" s="237">
        <v>0.45800000000000002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141</v>
      </c>
      <c r="AU159" s="243" t="s">
        <v>82</v>
      </c>
      <c r="AV159" s="13" t="s">
        <v>82</v>
      </c>
      <c r="AW159" s="13" t="s">
        <v>30</v>
      </c>
      <c r="AX159" s="13" t="s">
        <v>78</v>
      </c>
      <c r="AY159" s="243" t="s">
        <v>132</v>
      </c>
    </row>
    <row r="160" s="2" customFormat="1" ht="24.15" customHeight="1">
      <c r="A160" s="39"/>
      <c r="B160" s="40"/>
      <c r="C160" s="219" t="s">
        <v>143</v>
      </c>
      <c r="D160" s="219" t="s">
        <v>134</v>
      </c>
      <c r="E160" s="220" t="s">
        <v>167</v>
      </c>
      <c r="F160" s="221" t="s">
        <v>168</v>
      </c>
      <c r="G160" s="222" t="s">
        <v>137</v>
      </c>
      <c r="H160" s="223">
        <v>7.6399999999999997</v>
      </c>
      <c r="I160" s="224"/>
      <c r="J160" s="225">
        <f>ROUND(I160*H160,2)</f>
        <v>0</v>
      </c>
      <c r="K160" s="221" t="s">
        <v>147</v>
      </c>
      <c r="L160" s="45"/>
      <c r="M160" s="226" t="s">
        <v>1</v>
      </c>
      <c r="N160" s="227" t="s">
        <v>38</v>
      </c>
      <c r="O160" s="92"/>
      <c r="P160" s="228">
        <f>O160*H160</f>
        <v>0</v>
      </c>
      <c r="Q160" s="228">
        <v>0.11</v>
      </c>
      <c r="R160" s="228">
        <f>Q160*H160</f>
        <v>0.84039999999999992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139</v>
      </c>
      <c r="AT160" s="230" t="s">
        <v>134</v>
      </c>
      <c r="AU160" s="230" t="s">
        <v>82</v>
      </c>
      <c r="AY160" s="18" t="s">
        <v>132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78</v>
      </c>
      <c r="BK160" s="231">
        <f>ROUND(I160*H160,2)</f>
        <v>0</v>
      </c>
      <c r="BL160" s="18" t="s">
        <v>139</v>
      </c>
      <c r="BM160" s="230" t="s">
        <v>169</v>
      </c>
    </row>
    <row r="161" s="13" customFormat="1">
      <c r="A161" s="13"/>
      <c r="B161" s="232"/>
      <c r="C161" s="233"/>
      <c r="D161" s="234" t="s">
        <v>141</v>
      </c>
      <c r="E161" s="235" t="s">
        <v>1</v>
      </c>
      <c r="F161" s="236" t="s">
        <v>170</v>
      </c>
      <c r="G161" s="233"/>
      <c r="H161" s="237">
        <v>4.9400000000000004</v>
      </c>
      <c r="I161" s="238"/>
      <c r="J161" s="233"/>
      <c r="K161" s="233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141</v>
      </c>
      <c r="AU161" s="243" t="s">
        <v>82</v>
      </c>
      <c r="AV161" s="13" t="s">
        <v>82</v>
      </c>
      <c r="AW161" s="13" t="s">
        <v>30</v>
      </c>
      <c r="AX161" s="13" t="s">
        <v>73</v>
      </c>
      <c r="AY161" s="243" t="s">
        <v>132</v>
      </c>
    </row>
    <row r="162" s="13" customFormat="1">
      <c r="A162" s="13"/>
      <c r="B162" s="232"/>
      <c r="C162" s="233"/>
      <c r="D162" s="234" t="s">
        <v>141</v>
      </c>
      <c r="E162" s="235" t="s">
        <v>1</v>
      </c>
      <c r="F162" s="236" t="s">
        <v>171</v>
      </c>
      <c r="G162" s="233"/>
      <c r="H162" s="237">
        <v>1.3500000000000001</v>
      </c>
      <c r="I162" s="238"/>
      <c r="J162" s="233"/>
      <c r="K162" s="233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141</v>
      </c>
      <c r="AU162" s="243" t="s">
        <v>82</v>
      </c>
      <c r="AV162" s="13" t="s">
        <v>82</v>
      </c>
      <c r="AW162" s="13" t="s">
        <v>30</v>
      </c>
      <c r="AX162" s="13" t="s">
        <v>73</v>
      </c>
      <c r="AY162" s="243" t="s">
        <v>132</v>
      </c>
    </row>
    <row r="163" s="13" customFormat="1">
      <c r="A163" s="13"/>
      <c r="B163" s="232"/>
      <c r="C163" s="233"/>
      <c r="D163" s="234" t="s">
        <v>141</v>
      </c>
      <c r="E163" s="235" t="s">
        <v>1</v>
      </c>
      <c r="F163" s="236" t="s">
        <v>172</v>
      </c>
      <c r="G163" s="233"/>
      <c r="H163" s="237">
        <v>1.3500000000000001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141</v>
      </c>
      <c r="AU163" s="243" t="s">
        <v>82</v>
      </c>
      <c r="AV163" s="13" t="s">
        <v>82</v>
      </c>
      <c r="AW163" s="13" t="s">
        <v>30</v>
      </c>
      <c r="AX163" s="13" t="s">
        <v>73</v>
      </c>
      <c r="AY163" s="243" t="s">
        <v>132</v>
      </c>
    </row>
    <row r="164" s="14" customFormat="1">
      <c r="A164" s="14"/>
      <c r="B164" s="244"/>
      <c r="C164" s="245"/>
      <c r="D164" s="234" t="s">
        <v>141</v>
      </c>
      <c r="E164" s="246" t="s">
        <v>1</v>
      </c>
      <c r="F164" s="247" t="s">
        <v>153</v>
      </c>
      <c r="G164" s="245"/>
      <c r="H164" s="248">
        <v>7.6400000000000006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4" t="s">
        <v>141</v>
      </c>
      <c r="AU164" s="254" t="s">
        <v>82</v>
      </c>
      <c r="AV164" s="14" t="s">
        <v>139</v>
      </c>
      <c r="AW164" s="14" t="s">
        <v>30</v>
      </c>
      <c r="AX164" s="14" t="s">
        <v>78</v>
      </c>
      <c r="AY164" s="254" t="s">
        <v>132</v>
      </c>
    </row>
    <row r="165" s="2" customFormat="1" ht="24.15" customHeight="1">
      <c r="A165" s="39"/>
      <c r="B165" s="40"/>
      <c r="C165" s="219" t="s">
        <v>173</v>
      </c>
      <c r="D165" s="219" t="s">
        <v>134</v>
      </c>
      <c r="E165" s="220" t="s">
        <v>174</v>
      </c>
      <c r="F165" s="221" t="s">
        <v>175</v>
      </c>
      <c r="G165" s="222" t="s">
        <v>137</v>
      </c>
      <c r="H165" s="223">
        <v>7.6399999999999997</v>
      </c>
      <c r="I165" s="224"/>
      <c r="J165" s="225">
        <f>ROUND(I165*H165,2)</f>
        <v>0</v>
      </c>
      <c r="K165" s="221" t="s">
        <v>147</v>
      </c>
      <c r="L165" s="45"/>
      <c r="M165" s="226" t="s">
        <v>1</v>
      </c>
      <c r="N165" s="227" t="s">
        <v>38</v>
      </c>
      <c r="O165" s="92"/>
      <c r="P165" s="228">
        <f>O165*H165</f>
        <v>0</v>
      </c>
      <c r="Q165" s="228">
        <v>0.00012999999999999999</v>
      </c>
      <c r="R165" s="228">
        <f>Q165*H165</f>
        <v>0.00099319999999999986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139</v>
      </c>
      <c r="AT165" s="230" t="s">
        <v>134</v>
      </c>
      <c r="AU165" s="230" t="s">
        <v>82</v>
      </c>
      <c r="AY165" s="18" t="s">
        <v>132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78</v>
      </c>
      <c r="BK165" s="231">
        <f>ROUND(I165*H165,2)</f>
        <v>0</v>
      </c>
      <c r="BL165" s="18" t="s">
        <v>139</v>
      </c>
      <c r="BM165" s="230" t="s">
        <v>176</v>
      </c>
    </row>
    <row r="166" s="13" customFormat="1">
      <c r="A166" s="13"/>
      <c r="B166" s="232"/>
      <c r="C166" s="233"/>
      <c r="D166" s="234" t="s">
        <v>141</v>
      </c>
      <c r="E166" s="235" t="s">
        <v>1</v>
      </c>
      <c r="F166" s="236" t="s">
        <v>170</v>
      </c>
      <c r="G166" s="233"/>
      <c r="H166" s="237">
        <v>4.9400000000000004</v>
      </c>
      <c r="I166" s="238"/>
      <c r="J166" s="233"/>
      <c r="K166" s="233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141</v>
      </c>
      <c r="AU166" s="243" t="s">
        <v>82</v>
      </c>
      <c r="AV166" s="13" t="s">
        <v>82</v>
      </c>
      <c r="AW166" s="13" t="s">
        <v>30</v>
      </c>
      <c r="AX166" s="13" t="s">
        <v>73</v>
      </c>
      <c r="AY166" s="243" t="s">
        <v>132</v>
      </c>
    </row>
    <row r="167" s="13" customFormat="1">
      <c r="A167" s="13"/>
      <c r="B167" s="232"/>
      <c r="C167" s="233"/>
      <c r="D167" s="234" t="s">
        <v>141</v>
      </c>
      <c r="E167" s="235" t="s">
        <v>1</v>
      </c>
      <c r="F167" s="236" t="s">
        <v>171</v>
      </c>
      <c r="G167" s="233"/>
      <c r="H167" s="237">
        <v>1.3500000000000001</v>
      </c>
      <c r="I167" s="238"/>
      <c r="J167" s="233"/>
      <c r="K167" s="233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141</v>
      </c>
      <c r="AU167" s="243" t="s">
        <v>82</v>
      </c>
      <c r="AV167" s="13" t="s">
        <v>82</v>
      </c>
      <c r="AW167" s="13" t="s">
        <v>30</v>
      </c>
      <c r="AX167" s="13" t="s">
        <v>73</v>
      </c>
      <c r="AY167" s="243" t="s">
        <v>132</v>
      </c>
    </row>
    <row r="168" s="13" customFormat="1">
      <c r="A168" s="13"/>
      <c r="B168" s="232"/>
      <c r="C168" s="233"/>
      <c r="D168" s="234" t="s">
        <v>141</v>
      </c>
      <c r="E168" s="235" t="s">
        <v>1</v>
      </c>
      <c r="F168" s="236" t="s">
        <v>172</v>
      </c>
      <c r="G168" s="233"/>
      <c r="H168" s="237">
        <v>1.3500000000000001</v>
      </c>
      <c r="I168" s="238"/>
      <c r="J168" s="233"/>
      <c r="K168" s="233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141</v>
      </c>
      <c r="AU168" s="243" t="s">
        <v>82</v>
      </c>
      <c r="AV168" s="13" t="s">
        <v>82</v>
      </c>
      <c r="AW168" s="13" t="s">
        <v>30</v>
      </c>
      <c r="AX168" s="13" t="s">
        <v>73</v>
      </c>
      <c r="AY168" s="243" t="s">
        <v>132</v>
      </c>
    </row>
    <row r="169" s="14" customFormat="1">
      <c r="A169" s="14"/>
      <c r="B169" s="244"/>
      <c r="C169" s="245"/>
      <c r="D169" s="234" t="s">
        <v>141</v>
      </c>
      <c r="E169" s="246" t="s">
        <v>1</v>
      </c>
      <c r="F169" s="247" t="s">
        <v>153</v>
      </c>
      <c r="G169" s="245"/>
      <c r="H169" s="248">
        <v>7.6400000000000006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141</v>
      </c>
      <c r="AU169" s="254" t="s">
        <v>82</v>
      </c>
      <c r="AV169" s="14" t="s">
        <v>139</v>
      </c>
      <c r="AW169" s="14" t="s">
        <v>30</v>
      </c>
      <c r="AX169" s="14" t="s">
        <v>78</v>
      </c>
      <c r="AY169" s="254" t="s">
        <v>132</v>
      </c>
    </row>
    <row r="170" s="2" customFormat="1" ht="37.8" customHeight="1">
      <c r="A170" s="39"/>
      <c r="B170" s="40"/>
      <c r="C170" s="219" t="s">
        <v>177</v>
      </c>
      <c r="D170" s="219" t="s">
        <v>134</v>
      </c>
      <c r="E170" s="220" t="s">
        <v>178</v>
      </c>
      <c r="F170" s="221" t="s">
        <v>179</v>
      </c>
      <c r="G170" s="222" t="s">
        <v>180</v>
      </c>
      <c r="H170" s="223">
        <v>18.716000000000001</v>
      </c>
      <c r="I170" s="224"/>
      <c r="J170" s="225">
        <f>ROUND(I170*H170,2)</f>
        <v>0</v>
      </c>
      <c r="K170" s="221" t="s">
        <v>147</v>
      </c>
      <c r="L170" s="45"/>
      <c r="M170" s="226" t="s">
        <v>1</v>
      </c>
      <c r="N170" s="227" t="s">
        <v>38</v>
      </c>
      <c r="O170" s="92"/>
      <c r="P170" s="228">
        <f>O170*H170</f>
        <v>0</v>
      </c>
      <c r="Q170" s="228">
        <v>2.0000000000000002E-05</v>
      </c>
      <c r="R170" s="228">
        <f>Q170*H170</f>
        <v>0.00037432000000000003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139</v>
      </c>
      <c r="AT170" s="230" t="s">
        <v>134</v>
      </c>
      <c r="AU170" s="230" t="s">
        <v>82</v>
      </c>
      <c r="AY170" s="18" t="s">
        <v>132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78</v>
      </c>
      <c r="BK170" s="231">
        <f>ROUND(I170*H170,2)</f>
        <v>0</v>
      </c>
      <c r="BL170" s="18" t="s">
        <v>139</v>
      </c>
      <c r="BM170" s="230" t="s">
        <v>181</v>
      </c>
    </row>
    <row r="171" s="13" customFormat="1">
      <c r="A171" s="13"/>
      <c r="B171" s="232"/>
      <c r="C171" s="233"/>
      <c r="D171" s="234" t="s">
        <v>141</v>
      </c>
      <c r="E171" s="235" t="s">
        <v>1</v>
      </c>
      <c r="F171" s="236" t="s">
        <v>182</v>
      </c>
      <c r="G171" s="233"/>
      <c r="H171" s="237">
        <v>9.1159999999999997</v>
      </c>
      <c r="I171" s="238"/>
      <c r="J171" s="233"/>
      <c r="K171" s="233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141</v>
      </c>
      <c r="AU171" s="243" t="s">
        <v>82</v>
      </c>
      <c r="AV171" s="13" t="s">
        <v>82</v>
      </c>
      <c r="AW171" s="13" t="s">
        <v>30</v>
      </c>
      <c r="AX171" s="13" t="s">
        <v>73</v>
      </c>
      <c r="AY171" s="243" t="s">
        <v>132</v>
      </c>
    </row>
    <row r="172" s="13" customFormat="1">
      <c r="A172" s="13"/>
      <c r="B172" s="232"/>
      <c r="C172" s="233"/>
      <c r="D172" s="234" t="s">
        <v>141</v>
      </c>
      <c r="E172" s="235" t="s">
        <v>1</v>
      </c>
      <c r="F172" s="236" t="s">
        <v>183</v>
      </c>
      <c r="G172" s="233"/>
      <c r="H172" s="237">
        <v>4.7999999999999998</v>
      </c>
      <c r="I172" s="238"/>
      <c r="J172" s="233"/>
      <c r="K172" s="233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141</v>
      </c>
      <c r="AU172" s="243" t="s">
        <v>82</v>
      </c>
      <c r="AV172" s="13" t="s">
        <v>82</v>
      </c>
      <c r="AW172" s="13" t="s">
        <v>30</v>
      </c>
      <c r="AX172" s="13" t="s">
        <v>73</v>
      </c>
      <c r="AY172" s="243" t="s">
        <v>132</v>
      </c>
    </row>
    <row r="173" s="13" customFormat="1">
      <c r="A173" s="13"/>
      <c r="B173" s="232"/>
      <c r="C173" s="233"/>
      <c r="D173" s="234" t="s">
        <v>141</v>
      </c>
      <c r="E173" s="235" t="s">
        <v>1</v>
      </c>
      <c r="F173" s="236" t="s">
        <v>184</v>
      </c>
      <c r="G173" s="233"/>
      <c r="H173" s="237">
        <v>4.7999999999999998</v>
      </c>
      <c r="I173" s="238"/>
      <c r="J173" s="233"/>
      <c r="K173" s="233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141</v>
      </c>
      <c r="AU173" s="243" t="s">
        <v>82</v>
      </c>
      <c r="AV173" s="13" t="s">
        <v>82</v>
      </c>
      <c r="AW173" s="13" t="s">
        <v>30</v>
      </c>
      <c r="AX173" s="13" t="s">
        <v>73</v>
      </c>
      <c r="AY173" s="243" t="s">
        <v>132</v>
      </c>
    </row>
    <row r="174" s="14" customFormat="1">
      <c r="A174" s="14"/>
      <c r="B174" s="244"/>
      <c r="C174" s="245"/>
      <c r="D174" s="234" t="s">
        <v>141</v>
      </c>
      <c r="E174" s="246" t="s">
        <v>1</v>
      </c>
      <c r="F174" s="247" t="s">
        <v>153</v>
      </c>
      <c r="G174" s="245"/>
      <c r="H174" s="248">
        <v>18.716000000000001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141</v>
      </c>
      <c r="AU174" s="254" t="s">
        <v>82</v>
      </c>
      <c r="AV174" s="14" t="s">
        <v>139</v>
      </c>
      <c r="AW174" s="14" t="s">
        <v>30</v>
      </c>
      <c r="AX174" s="14" t="s">
        <v>78</v>
      </c>
      <c r="AY174" s="254" t="s">
        <v>132</v>
      </c>
    </row>
    <row r="175" s="12" customFormat="1" ht="22.8" customHeight="1">
      <c r="A175" s="12"/>
      <c r="B175" s="203"/>
      <c r="C175" s="204"/>
      <c r="D175" s="205" t="s">
        <v>72</v>
      </c>
      <c r="E175" s="217" t="s">
        <v>185</v>
      </c>
      <c r="F175" s="217" t="s">
        <v>186</v>
      </c>
      <c r="G175" s="204"/>
      <c r="H175" s="204"/>
      <c r="I175" s="207"/>
      <c r="J175" s="218">
        <f>BK175</f>
        <v>0</v>
      </c>
      <c r="K175" s="204"/>
      <c r="L175" s="209"/>
      <c r="M175" s="210"/>
      <c r="N175" s="211"/>
      <c r="O175" s="211"/>
      <c r="P175" s="212">
        <f>SUM(P176:P198)</f>
        <v>0</v>
      </c>
      <c r="Q175" s="211"/>
      <c r="R175" s="212">
        <f>SUM(R176:R198)</f>
        <v>0.0030326400000000001</v>
      </c>
      <c r="S175" s="211"/>
      <c r="T175" s="213">
        <f>SUM(T176:T198)</f>
        <v>7.5001157599999999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4" t="s">
        <v>78</v>
      </c>
      <c r="AT175" s="215" t="s">
        <v>72</v>
      </c>
      <c r="AU175" s="215" t="s">
        <v>78</v>
      </c>
      <c r="AY175" s="214" t="s">
        <v>132</v>
      </c>
      <c r="BK175" s="216">
        <f>SUM(BK176:BK198)</f>
        <v>0</v>
      </c>
    </row>
    <row r="176" s="2" customFormat="1" ht="24.15" customHeight="1">
      <c r="A176" s="39"/>
      <c r="B176" s="40"/>
      <c r="C176" s="219" t="s">
        <v>185</v>
      </c>
      <c r="D176" s="219" t="s">
        <v>134</v>
      </c>
      <c r="E176" s="220" t="s">
        <v>187</v>
      </c>
      <c r="F176" s="221" t="s">
        <v>188</v>
      </c>
      <c r="G176" s="222" t="s">
        <v>180</v>
      </c>
      <c r="H176" s="223">
        <v>3.2000000000000002</v>
      </c>
      <c r="I176" s="224"/>
      <c r="J176" s="225">
        <f>ROUND(I176*H176,2)</f>
        <v>0</v>
      </c>
      <c r="K176" s="221" t="s">
        <v>147</v>
      </c>
      <c r="L176" s="45"/>
      <c r="M176" s="226" t="s">
        <v>1</v>
      </c>
      <c r="N176" s="227" t="s">
        <v>38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0.070000000000000007</v>
      </c>
      <c r="T176" s="229">
        <f>S176*H176</f>
        <v>0.22400000000000003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139</v>
      </c>
      <c r="AT176" s="230" t="s">
        <v>134</v>
      </c>
      <c r="AU176" s="230" t="s">
        <v>82</v>
      </c>
      <c r="AY176" s="18" t="s">
        <v>132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78</v>
      </c>
      <c r="BK176" s="231">
        <f>ROUND(I176*H176,2)</f>
        <v>0</v>
      </c>
      <c r="BL176" s="18" t="s">
        <v>139</v>
      </c>
      <c r="BM176" s="230" t="s">
        <v>189</v>
      </c>
    </row>
    <row r="177" s="15" customFormat="1">
      <c r="A177" s="15"/>
      <c r="B177" s="255"/>
      <c r="C177" s="256"/>
      <c r="D177" s="234" t="s">
        <v>141</v>
      </c>
      <c r="E177" s="257" t="s">
        <v>1</v>
      </c>
      <c r="F177" s="258" t="s">
        <v>190</v>
      </c>
      <c r="G177" s="256"/>
      <c r="H177" s="257" t="s">
        <v>1</v>
      </c>
      <c r="I177" s="259"/>
      <c r="J177" s="256"/>
      <c r="K177" s="256"/>
      <c r="L177" s="260"/>
      <c r="M177" s="261"/>
      <c r="N177" s="262"/>
      <c r="O177" s="262"/>
      <c r="P177" s="262"/>
      <c r="Q177" s="262"/>
      <c r="R177" s="262"/>
      <c r="S177" s="262"/>
      <c r="T177" s="263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4" t="s">
        <v>141</v>
      </c>
      <c r="AU177" s="264" t="s">
        <v>82</v>
      </c>
      <c r="AV177" s="15" t="s">
        <v>78</v>
      </c>
      <c r="AW177" s="15" t="s">
        <v>30</v>
      </c>
      <c r="AX177" s="15" t="s">
        <v>73</v>
      </c>
      <c r="AY177" s="264" t="s">
        <v>132</v>
      </c>
    </row>
    <row r="178" s="13" customFormat="1">
      <c r="A178" s="13"/>
      <c r="B178" s="232"/>
      <c r="C178" s="233"/>
      <c r="D178" s="234" t="s">
        <v>141</v>
      </c>
      <c r="E178" s="235" t="s">
        <v>1</v>
      </c>
      <c r="F178" s="236" t="s">
        <v>191</v>
      </c>
      <c r="G178" s="233"/>
      <c r="H178" s="237">
        <v>3.2000000000000002</v>
      </c>
      <c r="I178" s="238"/>
      <c r="J178" s="233"/>
      <c r="K178" s="233"/>
      <c r="L178" s="239"/>
      <c r="M178" s="240"/>
      <c r="N178" s="241"/>
      <c r="O178" s="241"/>
      <c r="P178" s="241"/>
      <c r="Q178" s="241"/>
      <c r="R178" s="241"/>
      <c r="S178" s="241"/>
      <c r="T178" s="24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3" t="s">
        <v>141</v>
      </c>
      <c r="AU178" s="243" t="s">
        <v>82</v>
      </c>
      <c r="AV178" s="13" t="s">
        <v>82</v>
      </c>
      <c r="AW178" s="13" t="s">
        <v>30</v>
      </c>
      <c r="AX178" s="13" t="s">
        <v>78</v>
      </c>
      <c r="AY178" s="243" t="s">
        <v>132</v>
      </c>
    </row>
    <row r="179" s="2" customFormat="1" ht="24.15" customHeight="1">
      <c r="A179" s="39"/>
      <c r="B179" s="40"/>
      <c r="C179" s="219" t="s">
        <v>192</v>
      </c>
      <c r="D179" s="219" t="s">
        <v>134</v>
      </c>
      <c r="E179" s="220" t="s">
        <v>193</v>
      </c>
      <c r="F179" s="221" t="s">
        <v>194</v>
      </c>
      <c r="G179" s="222" t="s">
        <v>164</v>
      </c>
      <c r="H179" s="223">
        <v>0.32400000000000001</v>
      </c>
      <c r="I179" s="224"/>
      <c r="J179" s="225">
        <f>ROUND(I179*H179,2)</f>
        <v>0</v>
      </c>
      <c r="K179" s="221" t="s">
        <v>147</v>
      </c>
      <c r="L179" s="45"/>
      <c r="M179" s="226" t="s">
        <v>1</v>
      </c>
      <c r="N179" s="227" t="s">
        <v>38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2.2000000000000002</v>
      </c>
      <c r="T179" s="229">
        <f>S179*H179</f>
        <v>0.7128000000000001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139</v>
      </c>
      <c r="AT179" s="230" t="s">
        <v>134</v>
      </c>
      <c r="AU179" s="230" t="s">
        <v>82</v>
      </c>
      <c r="AY179" s="18" t="s">
        <v>132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78</v>
      </c>
      <c r="BK179" s="231">
        <f>ROUND(I179*H179,2)</f>
        <v>0</v>
      </c>
      <c r="BL179" s="18" t="s">
        <v>139</v>
      </c>
      <c r="BM179" s="230" t="s">
        <v>195</v>
      </c>
    </row>
    <row r="180" s="13" customFormat="1">
      <c r="A180" s="13"/>
      <c r="B180" s="232"/>
      <c r="C180" s="233"/>
      <c r="D180" s="234" t="s">
        <v>141</v>
      </c>
      <c r="E180" s="235" t="s">
        <v>1</v>
      </c>
      <c r="F180" s="236" t="s">
        <v>196</v>
      </c>
      <c r="G180" s="233"/>
      <c r="H180" s="237">
        <v>0.16200000000000001</v>
      </c>
      <c r="I180" s="238"/>
      <c r="J180" s="233"/>
      <c r="K180" s="233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141</v>
      </c>
      <c r="AU180" s="243" t="s">
        <v>82</v>
      </c>
      <c r="AV180" s="13" t="s">
        <v>82</v>
      </c>
      <c r="AW180" s="13" t="s">
        <v>30</v>
      </c>
      <c r="AX180" s="13" t="s">
        <v>73</v>
      </c>
      <c r="AY180" s="243" t="s">
        <v>132</v>
      </c>
    </row>
    <row r="181" s="13" customFormat="1">
      <c r="A181" s="13"/>
      <c r="B181" s="232"/>
      <c r="C181" s="233"/>
      <c r="D181" s="234" t="s">
        <v>141</v>
      </c>
      <c r="E181" s="235" t="s">
        <v>1</v>
      </c>
      <c r="F181" s="236" t="s">
        <v>197</v>
      </c>
      <c r="G181" s="233"/>
      <c r="H181" s="237">
        <v>0.16200000000000001</v>
      </c>
      <c r="I181" s="238"/>
      <c r="J181" s="233"/>
      <c r="K181" s="233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141</v>
      </c>
      <c r="AU181" s="243" t="s">
        <v>82</v>
      </c>
      <c r="AV181" s="13" t="s">
        <v>82</v>
      </c>
      <c r="AW181" s="13" t="s">
        <v>30</v>
      </c>
      <c r="AX181" s="13" t="s">
        <v>73</v>
      </c>
      <c r="AY181" s="243" t="s">
        <v>132</v>
      </c>
    </row>
    <row r="182" s="14" customFormat="1">
      <c r="A182" s="14"/>
      <c r="B182" s="244"/>
      <c r="C182" s="245"/>
      <c r="D182" s="234" t="s">
        <v>141</v>
      </c>
      <c r="E182" s="246" t="s">
        <v>1</v>
      </c>
      <c r="F182" s="247" t="s">
        <v>153</v>
      </c>
      <c r="G182" s="245"/>
      <c r="H182" s="248">
        <v>0.32400000000000001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141</v>
      </c>
      <c r="AU182" s="254" t="s">
        <v>82</v>
      </c>
      <c r="AV182" s="14" t="s">
        <v>139</v>
      </c>
      <c r="AW182" s="14" t="s">
        <v>30</v>
      </c>
      <c r="AX182" s="14" t="s">
        <v>78</v>
      </c>
      <c r="AY182" s="254" t="s">
        <v>132</v>
      </c>
    </row>
    <row r="183" s="2" customFormat="1" ht="24.15" customHeight="1">
      <c r="A183" s="39"/>
      <c r="B183" s="40"/>
      <c r="C183" s="219" t="s">
        <v>198</v>
      </c>
      <c r="D183" s="219" t="s">
        <v>134</v>
      </c>
      <c r="E183" s="220" t="s">
        <v>199</v>
      </c>
      <c r="F183" s="221" t="s">
        <v>200</v>
      </c>
      <c r="G183" s="222" t="s">
        <v>164</v>
      </c>
      <c r="H183" s="223">
        <v>0.59299999999999997</v>
      </c>
      <c r="I183" s="224"/>
      <c r="J183" s="225">
        <f>ROUND(I183*H183,2)</f>
        <v>0</v>
      </c>
      <c r="K183" s="221" t="s">
        <v>147</v>
      </c>
      <c r="L183" s="45"/>
      <c r="M183" s="226" t="s">
        <v>1</v>
      </c>
      <c r="N183" s="227" t="s">
        <v>38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2.2000000000000002</v>
      </c>
      <c r="T183" s="229">
        <f>S183*H183</f>
        <v>1.3046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139</v>
      </c>
      <c r="AT183" s="230" t="s">
        <v>134</v>
      </c>
      <c r="AU183" s="230" t="s">
        <v>82</v>
      </c>
      <c r="AY183" s="18" t="s">
        <v>132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78</v>
      </c>
      <c r="BK183" s="231">
        <f>ROUND(I183*H183,2)</f>
        <v>0</v>
      </c>
      <c r="BL183" s="18" t="s">
        <v>139</v>
      </c>
      <c r="BM183" s="230" t="s">
        <v>201</v>
      </c>
    </row>
    <row r="184" s="13" customFormat="1">
      <c r="A184" s="13"/>
      <c r="B184" s="232"/>
      <c r="C184" s="233"/>
      <c r="D184" s="234" t="s">
        <v>141</v>
      </c>
      <c r="E184" s="235" t="s">
        <v>1</v>
      </c>
      <c r="F184" s="236" t="s">
        <v>202</v>
      </c>
      <c r="G184" s="233"/>
      <c r="H184" s="237">
        <v>0.59299999999999997</v>
      </c>
      <c r="I184" s="238"/>
      <c r="J184" s="233"/>
      <c r="K184" s="233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141</v>
      </c>
      <c r="AU184" s="243" t="s">
        <v>82</v>
      </c>
      <c r="AV184" s="13" t="s">
        <v>82</v>
      </c>
      <c r="AW184" s="13" t="s">
        <v>30</v>
      </c>
      <c r="AX184" s="13" t="s">
        <v>78</v>
      </c>
      <c r="AY184" s="243" t="s">
        <v>132</v>
      </c>
    </row>
    <row r="185" s="2" customFormat="1" ht="24.15" customHeight="1">
      <c r="A185" s="39"/>
      <c r="B185" s="40"/>
      <c r="C185" s="219" t="s">
        <v>8</v>
      </c>
      <c r="D185" s="219" t="s">
        <v>134</v>
      </c>
      <c r="E185" s="220" t="s">
        <v>203</v>
      </c>
      <c r="F185" s="221" t="s">
        <v>204</v>
      </c>
      <c r="G185" s="222" t="s">
        <v>164</v>
      </c>
      <c r="H185" s="223">
        <v>2.2919999999999998</v>
      </c>
      <c r="I185" s="224"/>
      <c r="J185" s="225">
        <f>ROUND(I185*H185,2)</f>
        <v>0</v>
      </c>
      <c r="K185" s="221" t="s">
        <v>147</v>
      </c>
      <c r="L185" s="45"/>
      <c r="M185" s="226" t="s">
        <v>1</v>
      </c>
      <c r="N185" s="227" t="s">
        <v>38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1.3999999999999999</v>
      </c>
      <c r="T185" s="229">
        <f>S185*H185</f>
        <v>3.2087999999999997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139</v>
      </c>
      <c r="AT185" s="230" t="s">
        <v>134</v>
      </c>
      <c r="AU185" s="230" t="s">
        <v>82</v>
      </c>
      <c r="AY185" s="18" t="s">
        <v>132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78</v>
      </c>
      <c r="BK185" s="231">
        <f>ROUND(I185*H185,2)</f>
        <v>0</v>
      </c>
      <c r="BL185" s="18" t="s">
        <v>139</v>
      </c>
      <c r="BM185" s="230" t="s">
        <v>205</v>
      </c>
    </row>
    <row r="186" s="13" customFormat="1">
      <c r="A186" s="13"/>
      <c r="B186" s="232"/>
      <c r="C186" s="233"/>
      <c r="D186" s="234" t="s">
        <v>141</v>
      </c>
      <c r="E186" s="235" t="s">
        <v>1</v>
      </c>
      <c r="F186" s="236" t="s">
        <v>206</v>
      </c>
      <c r="G186" s="233"/>
      <c r="H186" s="237">
        <v>1.482</v>
      </c>
      <c r="I186" s="238"/>
      <c r="J186" s="233"/>
      <c r="K186" s="233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141</v>
      </c>
      <c r="AU186" s="243" t="s">
        <v>82</v>
      </c>
      <c r="AV186" s="13" t="s">
        <v>82</v>
      </c>
      <c r="AW186" s="13" t="s">
        <v>30</v>
      </c>
      <c r="AX186" s="13" t="s">
        <v>73</v>
      </c>
      <c r="AY186" s="243" t="s">
        <v>132</v>
      </c>
    </row>
    <row r="187" s="13" customFormat="1">
      <c r="A187" s="13"/>
      <c r="B187" s="232"/>
      <c r="C187" s="233"/>
      <c r="D187" s="234" t="s">
        <v>141</v>
      </c>
      <c r="E187" s="235" t="s">
        <v>1</v>
      </c>
      <c r="F187" s="236" t="s">
        <v>207</v>
      </c>
      <c r="G187" s="233"/>
      <c r="H187" s="237">
        <v>0.40500000000000003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141</v>
      </c>
      <c r="AU187" s="243" t="s">
        <v>82</v>
      </c>
      <c r="AV187" s="13" t="s">
        <v>82</v>
      </c>
      <c r="AW187" s="13" t="s">
        <v>30</v>
      </c>
      <c r="AX187" s="13" t="s">
        <v>73</v>
      </c>
      <c r="AY187" s="243" t="s">
        <v>132</v>
      </c>
    </row>
    <row r="188" s="13" customFormat="1">
      <c r="A188" s="13"/>
      <c r="B188" s="232"/>
      <c r="C188" s="233"/>
      <c r="D188" s="234" t="s">
        <v>141</v>
      </c>
      <c r="E188" s="235" t="s">
        <v>1</v>
      </c>
      <c r="F188" s="236" t="s">
        <v>208</v>
      </c>
      <c r="G188" s="233"/>
      <c r="H188" s="237">
        <v>0.40500000000000003</v>
      </c>
      <c r="I188" s="238"/>
      <c r="J188" s="233"/>
      <c r="K188" s="233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141</v>
      </c>
      <c r="AU188" s="243" t="s">
        <v>82</v>
      </c>
      <c r="AV188" s="13" t="s">
        <v>82</v>
      </c>
      <c r="AW188" s="13" t="s">
        <v>30</v>
      </c>
      <c r="AX188" s="13" t="s">
        <v>73</v>
      </c>
      <c r="AY188" s="243" t="s">
        <v>132</v>
      </c>
    </row>
    <row r="189" s="14" customFormat="1">
      <c r="A189" s="14"/>
      <c r="B189" s="244"/>
      <c r="C189" s="245"/>
      <c r="D189" s="234" t="s">
        <v>141</v>
      </c>
      <c r="E189" s="246" t="s">
        <v>1</v>
      </c>
      <c r="F189" s="247" t="s">
        <v>153</v>
      </c>
      <c r="G189" s="245"/>
      <c r="H189" s="248">
        <v>2.2919999999999998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141</v>
      </c>
      <c r="AU189" s="254" t="s">
        <v>82</v>
      </c>
      <c r="AV189" s="14" t="s">
        <v>139</v>
      </c>
      <c r="AW189" s="14" t="s">
        <v>30</v>
      </c>
      <c r="AX189" s="14" t="s">
        <v>78</v>
      </c>
      <c r="AY189" s="254" t="s">
        <v>132</v>
      </c>
    </row>
    <row r="190" s="2" customFormat="1" ht="37.8" customHeight="1">
      <c r="A190" s="39"/>
      <c r="B190" s="40"/>
      <c r="C190" s="219" t="s">
        <v>209</v>
      </c>
      <c r="D190" s="219" t="s">
        <v>134</v>
      </c>
      <c r="E190" s="220" t="s">
        <v>210</v>
      </c>
      <c r="F190" s="221" t="s">
        <v>211</v>
      </c>
      <c r="G190" s="222" t="s">
        <v>180</v>
      </c>
      <c r="H190" s="223">
        <v>3</v>
      </c>
      <c r="I190" s="224"/>
      <c r="J190" s="225">
        <f>ROUND(I190*H190,2)</f>
        <v>0</v>
      </c>
      <c r="K190" s="221" t="s">
        <v>147</v>
      </c>
      <c r="L190" s="45"/>
      <c r="M190" s="226" t="s">
        <v>1</v>
      </c>
      <c r="N190" s="227" t="s">
        <v>38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0.040000000000000001</v>
      </c>
      <c r="T190" s="229">
        <f>S190*H190</f>
        <v>0.12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212</v>
      </c>
      <c r="AT190" s="230" t="s">
        <v>134</v>
      </c>
      <c r="AU190" s="230" t="s">
        <v>82</v>
      </c>
      <c r="AY190" s="18" t="s">
        <v>132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78</v>
      </c>
      <c r="BK190" s="231">
        <f>ROUND(I190*H190,2)</f>
        <v>0</v>
      </c>
      <c r="BL190" s="18" t="s">
        <v>212</v>
      </c>
      <c r="BM190" s="230" t="s">
        <v>213</v>
      </c>
    </row>
    <row r="191" s="2" customFormat="1" ht="44.25" customHeight="1">
      <c r="A191" s="39"/>
      <c r="B191" s="40"/>
      <c r="C191" s="219" t="s">
        <v>214</v>
      </c>
      <c r="D191" s="219" t="s">
        <v>134</v>
      </c>
      <c r="E191" s="220" t="s">
        <v>215</v>
      </c>
      <c r="F191" s="221" t="s">
        <v>216</v>
      </c>
      <c r="G191" s="222" t="s">
        <v>180</v>
      </c>
      <c r="H191" s="223">
        <v>0.75</v>
      </c>
      <c r="I191" s="224"/>
      <c r="J191" s="225">
        <f>ROUND(I191*H191,2)</f>
        <v>0</v>
      </c>
      <c r="K191" s="221" t="s">
        <v>147</v>
      </c>
      <c r="L191" s="45"/>
      <c r="M191" s="226" t="s">
        <v>1</v>
      </c>
      <c r="N191" s="227" t="s">
        <v>38</v>
      </c>
      <c r="O191" s="92"/>
      <c r="P191" s="228">
        <f>O191*H191</f>
        <v>0</v>
      </c>
      <c r="Q191" s="228">
        <v>0.00132</v>
      </c>
      <c r="R191" s="228">
        <f>Q191*H191</f>
        <v>0.00098999999999999999</v>
      </c>
      <c r="S191" s="228">
        <v>0.025000000000000001</v>
      </c>
      <c r="T191" s="229">
        <f>S191*H191</f>
        <v>0.018750000000000003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139</v>
      </c>
      <c r="AT191" s="230" t="s">
        <v>134</v>
      </c>
      <c r="AU191" s="230" t="s">
        <v>82</v>
      </c>
      <c r="AY191" s="18" t="s">
        <v>132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78</v>
      </c>
      <c r="BK191" s="231">
        <f>ROUND(I191*H191,2)</f>
        <v>0</v>
      </c>
      <c r="BL191" s="18" t="s">
        <v>139</v>
      </c>
      <c r="BM191" s="230" t="s">
        <v>217</v>
      </c>
    </row>
    <row r="192" s="13" customFormat="1">
      <c r="A192" s="13"/>
      <c r="B192" s="232"/>
      <c r="C192" s="233"/>
      <c r="D192" s="234" t="s">
        <v>141</v>
      </c>
      <c r="E192" s="235" t="s">
        <v>1</v>
      </c>
      <c r="F192" s="236" t="s">
        <v>218</v>
      </c>
      <c r="G192" s="233"/>
      <c r="H192" s="237">
        <v>0.75</v>
      </c>
      <c r="I192" s="238"/>
      <c r="J192" s="233"/>
      <c r="K192" s="233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141</v>
      </c>
      <c r="AU192" s="243" t="s">
        <v>82</v>
      </c>
      <c r="AV192" s="13" t="s">
        <v>82</v>
      </c>
      <c r="AW192" s="13" t="s">
        <v>30</v>
      </c>
      <c r="AX192" s="13" t="s">
        <v>78</v>
      </c>
      <c r="AY192" s="243" t="s">
        <v>132</v>
      </c>
    </row>
    <row r="193" s="2" customFormat="1" ht="33" customHeight="1">
      <c r="A193" s="39"/>
      <c r="B193" s="40"/>
      <c r="C193" s="219" t="s">
        <v>219</v>
      </c>
      <c r="D193" s="219" t="s">
        <v>134</v>
      </c>
      <c r="E193" s="220" t="s">
        <v>220</v>
      </c>
      <c r="F193" s="221" t="s">
        <v>221</v>
      </c>
      <c r="G193" s="222" t="s">
        <v>137</v>
      </c>
      <c r="H193" s="223">
        <v>22.696000000000002</v>
      </c>
      <c r="I193" s="224"/>
      <c r="J193" s="225">
        <f>ROUND(I193*H193,2)</f>
        <v>0</v>
      </c>
      <c r="K193" s="221" t="s">
        <v>147</v>
      </c>
      <c r="L193" s="45"/>
      <c r="M193" s="226" t="s">
        <v>1</v>
      </c>
      <c r="N193" s="227" t="s">
        <v>38</v>
      </c>
      <c r="O193" s="92"/>
      <c r="P193" s="228">
        <f>O193*H193</f>
        <v>0</v>
      </c>
      <c r="Q193" s="228">
        <v>9.0000000000000006E-05</v>
      </c>
      <c r="R193" s="228">
        <f>Q193*H193</f>
        <v>0.0020426400000000001</v>
      </c>
      <c r="S193" s="228">
        <v>6.0000000000000002E-05</v>
      </c>
      <c r="T193" s="229">
        <f>S193*H193</f>
        <v>0.0013617600000000001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139</v>
      </c>
      <c r="AT193" s="230" t="s">
        <v>134</v>
      </c>
      <c r="AU193" s="230" t="s">
        <v>82</v>
      </c>
      <c r="AY193" s="18" t="s">
        <v>132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78</v>
      </c>
      <c r="BK193" s="231">
        <f>ROUND(I193*H193,2)</f>
        <v>0</v>
      </c>
      <c r="BL193" s="18" t="s">
        <v>139</v>
      </c>
      <c r="BM193" s="230" t="s">
        <v>222</v>
      </c>
    </row>
    <row r="194" s="15" customFormat="1">
      <c r="A194" s="15"/>
      <c r="B194" s="255"/>
      <c r="C194" s="256"/>
      <c r="D194" s="234" t="s">
        <v>141</v>
      </c>
      <c r="E194" s="257" t="s">
        <v>1</v>
      </c>
      <c r="F194" s="258" t="s">
        <v>223</v>
      </c>
      <c r="G194" s="256"/>
      <c r="H194" s="257" t="s">
        <v>1</v>
      </c>
      <c r="I194" s="259"/>
      <c r="J194" s="256"/>
      <c r="K194" s="256"/>
      <c r="L194" s="260"/>
      <c r="M194" s="261"/>
      <c r="N194" s="262"/>
      <c r="O194" s="262"/>
      <c r="P194" s="262"/>
      <c r="Q194" s="262"/>
      <c r="R194" s="262"/>
      <c r="S194" s="262"/>
      <c r="T194" s="263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4" t="s">
        <v>141</v>
      </c>
      <c r="AU194" s="264" t="s">
        <v>82</v>
      </c>
      <c r="AV194" s="15" t="s">
        <v>78</v>
      </c>
      <c r="AW194" s="15" t="s">
        <v>30</v>
      </c>
      <c r="AX194" s="15" t="s">
        <v>73</v>
      </c>
      <c r="AY194" s="264" t="s">
        <v>132</v>
      </c>
    </row>
    <row r="195" s="13" customFormat="1">
      <c r="A195" s="13"/>
      <c r="B195" s="232"/>
      <c r="C195" s="233"/>
      <c r="D195" s="234" t="s">
        <v>141</v>
      </c>
      <c r="E195" s="235" t="s">
        <v>1</v>
      </c>
      <c r="F195" s="236" t="s">
        <v>224</v>
      </c>
      <c r="G195" s="233"/>
      <c r="H195" s="237">
        <v>22.696000000000002</v>
      </c>
      <c r="I195" s="238"/>
      <c r="J195" s="233"/>
      <c r="K195" s="233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141</v>
      </c>
      <c r="AU195" s="243" t="s">
        <v>82</v>
      </c>
      <c r="AV195" s="13" t="s">
        <v>82</v>
      </c>
      <c r="AW195" s="13" t="s">
        <v>30</v>
      </c>
      <c r="AX195" s="13" t="s">
        <v>78</v>
      </c>
      <c r="AY195" s="243" t="s">
        <v>132</v>
      </c>
    </row>
    <row r="196" s="2" customFormat="1" ht="44.25" customHeight="1">
      <c r="A196" s="39"/>
      <c r="B196" s="40"/>
      <c r="C196" s="219" t="s">
        <v>212</v>
      </c>
      <c r="D196" s="219" t="s">
        <v>134</v>
      </c>
      <c r="E196" s="220" t="s">
        <v>225</v>
      </c>
      <c r="F196" s="221" t="s">
        <v>226</v>
      </c>
      <c r="G196" s="222" t="s">
        <v>137</v>
      </c>
      <c r="H196" s="223">
        <v>34.473999999999997</v>
      </c>
      <c r="I196" s="224"/>
      <c r="J196" s="225">
        <f>ROUND(I196*H196,2)</f>
        <v>0</v>
      </c>
      <c r="K196" s="221" t="s">
        <v>147</v>
      </c>
      <c r="L196" s="45"/>
      <c r="M196" s="226" t="s">
        <v>1</v>
      </c>
      <c r="N196" s="227" t="s">
        <v>38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0.045999999999999999</v>
      </c>
      <c r="T196" s="229">
        <f>S196*H196</f>
        <v>1.5858039999999998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139</v>
      </c>
      <c r="AT196" s="230" t="s">
        <v>134</v>
      </c>
      <c r="AU196" s="230" t="s">
        <v>82</v>
      </c>
      <c r="AY196" s="18" t="s">
        <v>132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78</v>
      </c>
      <c r="BK196" s="231">
        <f>ROUND(I196*H196,2)</f>
        <v>0</v>
      </c>
      <c r="BL196" s="18" t="s">
        <v>139</v>
      </c>
      <c r="BM196" s="230" t="s">
        <v>227</v>
      </c>
    </row>
    <row r="197" s="13" customFormat="1">
      <c r="A197" s="13"/>
      <c r="B197" s="232"/>
      <c r="C197" s="233"/>
      <c r="D197" s="234" t="s">
        <v>141</v>
      </c>
      <c r="E197" s="235" t="s">
        <v>1</v>
      </c>
      <c r="F197" s="236" t="s">
        <v>228</v>
      </c>
      <c r="G197" s="233"/>
      <c r="H197" s="237">
        <v>34.473999999999997</v>
      </c>
      <c r="I197" s="238"/>
      <c r="J197" s="233"/>
      <c r="K197" s="233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141</v>
      </c>
      <c r="AU197" s="243" t="s">
        <v>82</v>
      </c>
      <c r="AV197" s="13" t="s">
        <v>82</v>
      </c>
      <c r="AW197" s="13" t="s">
        <v>30</v>
      </c>
      <c r="AX197" s="13" t="s">
        <v>78</v>
      </c>
      <c r="AY197" s="243" t="s">
        <v>132</v>
      </c>
    </row>
    <row r="198" s="2" customFormat="1" ht="37.8" customHeight="1">
      <c r="A198" s="39"/>
      <c r="B198" s="40"/>
      <c r="C198" s="219" t="s">
        <v>229</v>
      </c>
      <c r="D198" s="219" t="s">
        <v>134</v>
      </c>
      <c r="E198" s="220" t="s">
        <v>230</v>
      </c>
      <c r="F198" s="221" t="s">
        <v>231</v>
      </c>
      <c r="G198" s="222" t="s">
        <v>180</v>
      </c>
      <c r="H198" s="223">
        <v>18</v>
      </c>
      <c r="I198" s="224"/>
      <c r="J198" s="225">
        <f>ROUND(I198*H198,2)</f>
        <v>0</v>
      </c>
      <c r="K198" s="221" t="s">
        <v>147</v>
      </c>
      <c r="L198" s="45"/>
      <c r="M198" s="226" t="s">
        <v>1</v>
      </c>
      <c r="N198" s="227" t="s">
        <v>38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0.017999999999999999</v>
      </c>
      <c r="T198" s="229">
        <f>S198*H198</f>
        <v>0.32399999999999995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212</v>
      </c>
      <c r="AT198" s="230" t="s">
        <v>134</v>
      </c>
      <c r="AU198" s="230" t="s">
        <v>82</v>
      </c>
      <c r="AY198" s="18" t="s">
        <v>132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78</v>
      </c>
      <c r="BK198" s="231">
        <f>ROUND(I198*H198,2)</f>
        <v>0</v>
      </c>
      <c r="BL198" s="18" t="s">
        <v>212</v>
      </c>
      <c r="BM198" s="230" t="s">
        <v>232</v>
      </c>
    </row>
    <row r="199" s="12" customFormat="1" ht="22.8" customHeight="1">
      <c r="A199" s="12"/>
      <c r="B199" s="203"/>
      <c r="C199" s="204"/>
      <c r="D199" s="205" t="s">
        <v>72</v>
      </c>
      <c r="E199" s="217" t="s">
        <v>233</v>
      </c>
      <c r="F199" s="217" t="s">
        <v>234</v>
      </c>
      <c r="G199" s="204"/>
      <c r="H199" s="204"/>
      <c r="I199" s="207"/>
      <c r="J199" s="218">
        <f>BK199</f>
        <v>0</v>
      </c>
      <c r="K199" s="204"/>
      <c r="L199" s="209"/>
      <c r="M199" s="210"/>
      <c r="N199" s="211"/>
      <c r="O199" s="211"/>
      <c r="P199" s="212">
        <f>SUM(P200:P205)</f>
        <v>0</v>
      </c>
      <c r="Q199" s="211"/>
      <c r="R199" s="212">
        <f>SUM(R200:R205)</f>
        <v>0</v>
      </c>
      <c r="S199" s="211"/>
      <c r="T199" s="213">
        <f>SUM(T200:T205)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4" t="s">
        <v>78</v>
      </c>
      <c r="AT199" s="215" t="s">
        <v>72</v>
      </c>
      <c r="AU199" s="215" t="s">
        <v>78</v>
      </c>
      <c r="AY199" s="214" t="s">
        <v>132</v>
      </c>
      <c r="BK199" s="216">
        <f>SUM(BK200:BK205)</f>
        <v>0</v>
      </c>
    </row>
    <row r="200" s="2" customFormat="1" ht="44.25" customHeight="1">
      <c r="A200" s="39"/>
      <c r="B200" s="40"/>
      <c r="C200" s="219" t="s">
        <v>235</v>
      </c>
      <c r="D200" s="219" t="s">
        <v>134</v>
      </c>
      <c r="E200" s="220" t="s">
        <v>236</v>
      </c>
      <c r="F200" s="221" t="s">
        <v>237</v>
      </c>
      <c r="G200" s="222" t="s">
        <v>238</v>
      </c>
      <c r="H200" s="223">
        <v>8.6210000000000004</v>
      </c>
      <c r="I200" s="224"/>
      <c r="J200" s="225">
        <f>ROUND(I200*H200,2)</f>
        <v>0</v>
      </c>
      <c r="K200" s="221" t="s">
        <v>147</v>
      </c>
      <c r="L200" s="45"/>
      <c r="M200" s="226" t="s">
        <v>1</v>
      </c>
      <c r="N200" s="227" t="s">
        <v>38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212</v>
      </c>
      <c r="AT200" s="230" t="s">
        <v>134</v>
      </c>
      <c r="AU200" s="230" t="s">
        <v>82</v>
      </c>
      <c r="AY200" s="18" t="s">
        <v>132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78</v>
      </c>
      <c r="BK200" s="231">
        <f>ROUND(I200*H200,2)</f>
        <v>0</v>
      </c>
      <c r="BL200" s="18" t="s">
        <v>212</v>
      </c>
      <c r="BM200" s="230" t="s">
        <v>239</v>
      </c>
    </row>
    <row r="201" s="2" customFormat="1" ht="33" customHeight="1">
      <c r="A201" s="39"/>
      <c r="B201" s="40"/>
      <c r="C201" s="219" t="s">
        <v>240</v>
      </c>
      <c r="D201" s="219" t="s">
        <v>134</v>
      </c>
      <c r="E201" s="220" t="s">
        <v>241</v>
      </c>
      <c r="F201" s="221" t="s">
        <v>242</v>
      </c>
      <c r="G201" s="222" t="s">
        <v>238</v>
      </c>
      <c r="H201" s="223">
        <v>8.6210000000000004</v>
      </c>
      <c r="I201" s="224"/>
      <c r="J201" s="225">
        <f>ROUND(I201*H201,2)</f>
        <v>0</v>
      </c>
      <c r="K201" s="221" t="s">
        <v>147</v>
      </c>
      <c r="L201" s="45"/>
      <c r="M201" s="226" t="s">
        <v>1</v>
      </c>
      <c r="N201" s="227" t="s">
        <v>38</v>
      </c>
      <c r="O201" s="92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212</v>
      </c>
      <c r="AT201" s="230" t="s">
        <v>134</v>
      </c>
      <c r="AU201" s="230" t="s">
        <v>82</v>
      </c>
      <c r="AY201" s="18" t="s">
        <v>132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78</v>
      </c>
      <c r="BK201" s="231">
        <f>ROUND(I201*H201,2)</f>
        <v>0</v>
      </c>
      <c r="BL201" s="18" t="s">
        <v>212</v>
      </c>
      <c r="BM201" s="230" t="s">
        <v>243</v>
      </c>
    </row>
    <row r="202" s="2" customFormat="1" ht="44.25" customHeight="1">
      <c r="A202" s="39"/>
      <c r="B202" s="40"/>
      <c r="C202" s="219" t="s">
        <v>244</v>
      </c>
      <c r="D202" s="219" t="s">
        <v>134</v>
      </c>
      <c r="E202" s="220" t="s">
        <v>245</v>
      </c>
      <c r="F202" s="221" t="s">
        <v>246</v>
      </c>
      <c r="G202" s="222" t="s">
        <v>238</v>
      </c>
      <c r="H202" s="223">
        <v>120.694</v>
      </c>
      <c r="I202" s="224"/>
      <c r="J202" s="225">
        <f>ROUND(I202*H202,2)</f>
        <v>0</v>
      </c>
      <c r="K202" s="221" t="s">
        <v>147</v>
      </c>
      <c r="L202" s="45"/>
      <c r="M202" s="226" t="s">
        <v>1</v>
      </c>
      <c r="N202" s="227" t="s">
        <v>38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212</v>
      </c>
      <c r="AT202" s="230" t="s">
        <v>134</v>
      </c>
      <c r="AU202" s="230" t="s">
        <v>82</v>
      </c>
      <c r="AY202" s="18" t="s">
        <v>132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78</v>
      </c>
      <c r="BK202" s="231">
        <f>ROUND(I202*H202,2)</f>
        <v>0</v>
      </c>
      <c r="BL202" s="18" t="s">
        <v>212</v>
      </c>
      <c r="BM202" s="230" t="s">
        <v>247</v>
      </c>
    </row>
    <row r="203" s="13" customFormat="1">
      <c r="A203" s="13"/>
      <c r="B203" s="232"/>
      <c r="C203" s="233"/>
      <c r="D203" s="234" t="s">
        <v>141</v>
      </c>
      <c r="E203" s="235" t="s">
        <v>1</v>
      </c>
      <c r="F203" s="236" t="s">
        <v>248</v>
      </c>
      <c r="G203" s="233"/>
      <c r="H203" s="237">
        <v>120.694</v>
      </c>
      <c r="I203" s="238"/>
      <c r="J203" s="233"/>
      <c r="K203" s="233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141</v>
      </c>
      <c r="AU203" s="243" t="s">
        <v>82</v>
      </c>
      <c r="AV203" s="13" t="s">
        <v>82</v>
      </c>
      <c r="AW203" s="13" t="s">
        <v>30</v>
      </c>
      <c r="AX203" s="13" t="s">
        <v>78</v>
      </c>
      <c r="AY203" s="243" t="s">
        <v>132</v>
      </c>
    </row>
    <row r="204" s="2" customFormat="1" ht="44.25" customHeight="1">
      <c r="A204" s="39"/>
      <c r="B204" s="40"/>
      <c r="C204" s="219" t="s">
        <v>7</v>
      </c>
      <c r="D204" s="219" t="s">
        <v>134</v>
      </c>
      <c r="E204" s="220" t="s">
        <v>249</v>
      </c>
      <c r="F204" s="221" t="s">
        <v>250</v>
      </c>
      <c r="G204" s="222" t="s">
        <v>238</v>
      </c>
      <c r="H204" s="223">
        <v>0.214</v>
      </c>
      <c r="I204" s="224"/>
      <c r="J204" s="225">
        <f>ROUND(I204*H204,2)</f>
        <v>0</v>
      </c>
      <c r="K204" s="221" t="s">
        <v>138</v>
      </c>
      <c r="L204" s="45"/>
      <c r="M204" s="226" t="s">
        <v>1</v>
      </c>
      <c r="N204" s="227" t="s">
        <v>38</v>
      </c>
      <c r="O204" s="92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212</v>
      </c>
      <c r="AT204" s="230" t="s">
        <v>134</v>
      </c>
      <c r="AU204" s="230" t="s">
        <v>82</v>
      </c>
      <c r="AY204" s="18" t="s">
        <v>132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78</v>
      </c>
      <c r="BK204" s="231">
        <f>ROUND(I204*H204,2)</f>
        <v>0</v>
      </c>
      <c r="BL204" s="18" t="s">
        <v>212</v>
      </c>
      <c r="BM204" s="230" t="s">
        <v>251</v>
      </c>
    </row>
    <row r="205" s="2" customFormat="1" ht="49.05" customHeight="1">
      <c r="A205" s="39"/>
      <c r="B205" s="40"/>
      <c r="C205" s="219" t="s">
        <v>252</v>
      </c>
      <c r="D205" s="219" t="s">
        <v>134</v>
      </c>
      <c r="E205" s="220" t="s">
        <v>253</v>
      </c>
      <c r="F205" s="221" t="s">
        <v>254</v>
      </c>
      <c r="G205" s="222" t="s">
        <v>238</v>
      </c>
      <c r="H205" s="223">
        <v>8.4079999999999995</v>
      </c>
      <c r="I205" s="224"/>
      <c r="J205" s="225">
        <f>ROUND(I205*H205,2)</f>
        <v>0</v>
      </c>
      <c r="K205" s="221" t="s">
        <v>147</v>
      </c>
      <c r="L205" s="45"/>
      <c r="M205" s="226" t="s">
        <v>1</v>
      </c>
      <c r="N205" s="227" t="s">
        <v>38</v>
      </c>
      <c r="O205" s="92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212</v>
      </c>
      <c r="AT205" s="230" t="s">
        <v>134</v>
      </c>
      <c r="AU205" s="230" t="s">
        <v>82</v>
      </c>
      <c r="AY205" s="18" t="s">
        <v>132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78</v>
      </c>
      <c r="BK205" s="231">
        <f>ROUND(I205*H205,2)</f>
        <v>0</v>
      </c>
      <c r="BL205" s="18" t="s">
        <v>212</v>
      </c>
      <c r="BM205" s="230" t="s">
        <v>255</v>
      </c>
    </row>
    <row r="206" s="12" customFormat="1" ht="22.8" customHeight="1">
      <c r="A206" s="12"/>
      <c r="B206" s="203"/>
      <c r="C206" s="204"/>
      <c r="D206" s="205" t="s">
        <v>72</v>
      </c>
      <c r="E206" s="217" t="s">
        <v>256</v>
      </c>
      <c r="F206" s="217" t="s">
        <v>257</v>
      </c>
      <c r="G206" s="204"/>
      <c r="H206" s="204"/>
      <c r="I206" s="207"/>
      <c r="J206" s="218">
        <f>BK206</f>
        <v>0</v>
      </c>
      <c r="K206" s="204"/>
      <c r="L206" s="209"/>
      <c r="M206" s="210"/>
      <c r="N206" s="211"/>
      <c r="O206" s="211"/>
      <c r="P206" s="212">
        <f>P207</f>
        <v>0</v>
      </c>
      <c r="Q206" s="211"/>
      <c r="R206" s="212">
        <f>R207</f>
        <v>0</v>
      </c>
      <c r="S206" s="211"/>
      <c r="T206" s="213">
        <f>T207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4" t="s">
        <v>78</v>
      </c>
      <c r="AT206" s="215" t="s">
        <v>72</v>
      </c>
      <c r="AU206" s="215" t="s">
        <v>78</v>
      </c>
      <c r="AY206" s="214" t="s">
        <v>132</v>
      </c>
      <c r="BK206" s="216">
        <f>BK207</f>
        <v>0</v>
      </c>
    </row>
    <row r="207" s="2" customFormat="1" ht="66.75" customHeight="1">
      <c r="A207" s="39"/>
      <c r="B207" s="40"/>
      <c r="C207" s="219" t="s">
        <v>258</v>
      </c>
      <c r="D207" s="219" t="s">
        <v>134</v>
      </c>
      <c r="E207" s="220" t="s">
        <v>259</v>
      </c>
      <c r="F207" s="221" t="s">
        <v>260</v>
      </c>
      <c r="G207" s="222" t="s">
        <v>238</v>
      </c>
      <c r="H207" s="223">
        <v>2.835</v>
      </c>
      <c r="I207" s="224"/>
      <c r="J207" s="225">
        <f>ROUND(I207*H207,2)</f>
        <v>0</v>
      </c>
      <c r="K207" s="221" t="s">
        <v>147</v>
      </c>
      <c r="L207" s="45"/>
      <c r="M207" s="226" t="s">
        <v>1</v>
      </c>
      <c r="N207" s="227" t="s">
        <v>38</v>
      </c>
      <c r="O207" s="92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139</v>
      </c>
      <c r="AT207" s="230" t="s">
        <v>134</v>
      </c>
      <c r="AU207" s="230" t="s">
        <v>82</v>
      </c>
      <c r="AY207" s="18" t="s">
        <v>132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78</v>
      </c>
      <c r="BK207" s="231">
        <f>ROUND(I207*H207,2)</f>
        <v>0</v>
      </c>
      <c r="BL207" s="18" t="s">
        <v>139</v>
      </c>
      <c r="BM207" s="230" t="s">
        <v>261</v>
      </c>
    </row>
    <row r="208" s="12" customFormat="1" ht="25.92" customHeight="1">
      <c r="A208" s="12"/>
      <c r="B208" s="203"/>
      <c r="C208" s="204"/>
      <c r="D208" s="205" t="s">
        <v>72</v>
      </c>
      <c r="E208" s="206" t="s">
        <v>262</v>
      </c>
      <c r="F208" s="206" t="s">
        <v>263</v>
      </c>
      <c r="G208" s="204"/>
      <c r="H208" s="204"/>
      <c r="I208" s="207"/>
      <c r="J208" s="208">
        <f>BK208</f>
        <v>0</v>
      </c>
      <c r="K208" s="204"/>
      <c r="L208" s="209"/>
      <c r="M208" s="210"/>
      <c r="N208" s="211"/>
      <c r="O208" s="211"/>
      <c r="P208" s="212">
        <f>P209+P219+P226+P228+P247+P250+P255+P274+P290+P300+P303+P336+P385+P408</f>
        <v>0</v>
      </c>
      <c r="Q208" s="211"/>
      <c r="R208" s="212">
        <f>R209+R219+R226+R228+R247+R250+R255+R274+R290+R300+R303+R336+R385+R408</f>
        <v>4.3819079299999997</v>
      </c>
      <c r="S208" s="211"/>
      <c r="T208" s="213">
        <f>T209+T219+T226+T228+T247+T250+T255+T274+T290+T300+T303+T336+T385+T408</f>
        <v>1.12320048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4" t="s">
        <v>82</v>
      </c>
      <c r="AT208" s="215" t="s">
        <v>72</v>
      </c>
      <c r="AU208" s="215" t="s">
        <v>73</v>
      </c>
      <c r="AY208" s="214" t="s">
        <v>132</v>
      </c>
      <c r="BK208" s="216">
        <f>BK209+BK219+BK226+BK228+BK247+BK250+BK255+BK274+BK290+BK300+BK303+BK336+BK385+BK408</f>
        <v>0</v>
      </c>
    </row>
    <row r="209" s="12" customFormat="1" ht="22.8" customHeight="1">
      <c r="A209" s="12"/>
      <c r="B209" s="203"/>
      <c r="C209" s="204"/>
      <c r="D209" s="205" t="s">
        <v>72</v>
      </c>
      <c r="E209" s="217" t="s">
        <v>264</v>
      </c>
      <c r="F209" s="217" t="s">
        <v>265</v>
      </c>
      <c r="G209" s="204"/>
      <c r="H209" s="204"/>
      <c r="I209" s="207"/>
      <c r="J209" s="218">
        <f>BK209</f>
        <v>0</v>
      </c>
      <c r="K209" s="204"/>
      <c r="L209" s="209"/>
      <c r="M209" s="210"/>
      <c r="N209" s="211"/>
      <c r="O209" s="211"/>
      <c r="P209" s="212">
        <f>SUM(P210:P218)</f>
        <v>0</v>
      </c>
      <c r="Q209" s="211"/>
      <c r="R209" s="212">
        <f>SUM(R210:R218)</f>
        <v>0.250635</v>
      </c>
      <c r="S209" s="211"/>
      <c r="T209" s="213">
        <f>SUM(T210:T218)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4" t="s">
        <v>82</v>
      </c>
      <c r="AT209" s="215" t="s">
        <v>72</v>
      </c>
      <c r="AU209" s="215" t="s">
        <v>78</v>
      </c>
      <c r="AY209" s="214" t="s">
        <v>132</v>
      </c>
      <c r="BK209" s="216">
        <f>SUM(BK210:BK218)</f>
        <v>0</v>
      </c>
    </row>
    <row r="210" s="2" customFormat="1" ht="21.75" customHeight="1">
      <c r="A210" s="39"/>
      <c r="B210" s="40"/>
      <c r="C210" s="219" t="s">
        <v>266</v>
      </c>
      <c r="D210" s="219" t="s">
        <v>134</v>
      </c>
      <c r="E210" s="220" t="s">
        <v>267</v>
      </c>
      <c r="F210" s="221" t="s">
        <v>268</v>
      </c>
      <c r="G210" s="222" t="s">
        <v>137</v>
      </c>
      <c r="H210" s="223">
        <v>4</v>
      </c>
      <c r="I210" s="224"/>
      <c r="J210" s="225">
        <f>ROUND(I210*H210,2)</f>
        <v>0</v>
      </c>
      <c r="K210" s="221" t="s">
        <v>147</v>
      </c>
      <c r="L210" s="45"/>
      <c r="M210" s="226" t="s">
        <v>1</v>
      </c>
      <c r="N210" s="227" t="s">
        <v>38</v>
      </c>
      <c r="O210" s="92"/>
      <c r="P210" s="228">
        <f>O210*H210</f>
        <v>0</v>
      </c>
      <c r="Q210" s="228">
        <v>0.056000000000000001</v>
      </c>
      <c r="R210" s="228">
        <f>Q210*H210</f>
        <v>0.22400000000000001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212</v>
      </c>
      <c r="AT210" s="230" t="s">
        <v>134</v>
      </c>
      <c r="AU210" s="230" t="s">
        <v>82</v>
      </c>
      <c r="AY210" s="18" t="s">
        <v>132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78</v>
      </c>
      <c r="BK210" s="231">
        <f>ROUND(I210*H210,2)</f>
        <v>0</v>
      </c>
      <c r="BL210" s="18" t="s">
        <v>212</v>
      </c>
      <c r="BM210" s="230" t="s">
        <v>269</v>
      </c>
    </row>
    <row r="211" s="2" customFormat="1" ht="24.15" customHeight="1">
      <c r="A211" s="39"/>
      <c r="B211" s="40"/>
      <c r="C211" s="219" t="s">
        <v>270</v>
      </c>
      <c r="D211" s="219" t="s">
        <v>134</v>
      </c>
      <c r="E211" s="220" t="s">
        <v>271</v>
      </c>
      <c r="F211" s="221" t="s">
        <v>272</v>
      </c>
      <c r="G211" s="222" t="s">
        <v>180</v>
      </c>
      <c r="H211" s="223">
        <v>4</v>
      </c>
      <c r="I211" s="224"/>
      <c r="J211" s="225">
        <f>ROUND(I211*H211,2)</f>
        <v>0</v>
      </c>
      <c r="K211" s="221" t="s">
        <v>147</v>
      </c>
      <c r="L211" s="45"/>
      <c r="M211" s="226" t="s">
        <v>1</v>
      </c>
      <c r="N211" s="227" t="s">
        <v>38</v>
      </c>
      <c r="O211" s="92"/>
      <c r="P211" s="228">
        <f>O211*H211</f>
        <v>0</v>
      </c>
      <c r="Q211" s="228">
        <v>0.00046999999999999999</v>
      </c>
      <c r="R211" s="228">
        <f>Q211*H211</f>
        <v>0.0018799999999999999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212</v>
      </c>
      <c r="AT211" s="230" t="s">
        <v>134</v>
      </c>
      <c r="AU211" s="230" t="s">
        <v>82</v>
      </c>
      <c r="AY211" s="18" t="s">
        <v>132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78</v>
      </c>
      <c r="BK211" s="231">
        <f>ROUND(I211*H211,2)</f>
        <v>0</v>
      </c>
      <c r="BL211" s="18" t="s">
        <v>212</v>
      </c>
      <c r="BM211" s="230" t="s">
        <v>273</v>
      </c>
    </row>
    <row r="212" s="13" customFormat="1">
      <c r="A212" s="13"/>
      <c r="B212" s="232"/>
      <c r="C212" s="233"/>
      <c r="D212" s="234" t="s">
        <v>141</v>
      </c>
      <c r="E212" s="235" t="s">
        <v>1</v>
      </c>
      <c r="F212" s="236" t="s">
        <v>274</v>
      </c>
      <c r="G212" s="233"/>
      <c r="H212" s="237">
        <v>4</v>
      </c>
      <c r="I212" s="238"/>
      <c r="J212" s="233"/>
      <c r="K212" s="233"/>
      <c r="L212" s="239"/>
      <c r="M212" s="240"/>
      <c r="N212" s="241"/>
      <c r="O212" s="241"/>
      <c r="P212" s="241"/>
      <c r="Q212" s="241"/>
      <c r="R212" s="241"/>
      <c r="S212" s="241"/>
      <c r="T212" s="24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3" t="s">
        <v>141</v>
      </c>
      <c r="AU212" s="243" t="s">
        <v>82</v>
      </c>
      <c r="AV212" s="13" t="s">
        <v>82</v>
      </c>
      <c r="AW212" s="13" t="s">
        <v>30</v>
      </c>
      <c r="AX212" s="13" t="s">
        <v>78</v>
      </c>
      <c r="AY212" s="243" t="s">
        <v>132</v>
      </c>
    </row>
    <row r="213" s="2" customFormat="1" ht="24.15" customHeight="1">
      <c r="A213" s="39"/>
      <c r="B213" s="40"/>
      <c r="C213" s="219" t="s">
        <v>275</v>
      </c>
      <c r="D213" s="219" t="s">
        <v>134</v>
      </c>
      <c r="E213" s="220" t="s">
        <v>276</v>
      </c>
      <c r="F213" s="221" t="s">
        <v>277</v>
      </c>
      <c r="G213" s="222" t="s">
        <v>180</v>
      </c>
      <c r="H213" s="223">
        <v>4</v>
      </c>
      <c r="I213" s="224"/>
      <c r="J213" s="225">
        <f>ROUND(I213*H213,2)</f>
        <v>0</v>
      </c>
      <c r="K213" s="221" t="s">
        <v>147</v>
      </c>
      <c r="L213" s="45"/>
      <c r="M213" s="226" t="s">
        <v>1</v>
      </c>
      <c r="N213" s="227" t="s">
        <v>38</v>
      </c>
      <c r="O213" s="92"/>
      <c r="P213" s="228">
        <f>O213*H213</f>
        <v>0</v>
      </c>
      <c r="Q213" s="228">
        <v>0.0013699999999999999</v>
      </c>
      <c r="R213" s="228">
        <f>Q213*H213</f>
        <v>0.0054799999999999996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212</v>
      </c>
      <c r="AT213" s="230" t="s">
        <v>134</v>
      </c>
      <c r="AU213" s="230" t="s">
        <v>82</v>
      </c>
      <c r="AY213" s="18" t="s">
        <v>132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78</v>
      </c>
      <c r="BK213" s="231">
        <f>ROUND(I213*H213,2)</f>
        <v>0</v>
      </c>
      <c r="BL213" s="18" t="s">
        <v>212</v>
      </c>
      <c r="BM213" s="230" t="s">
        <v>278</v>
      </c>
    </row>
    <row r="214" s="2" customFormat="1" ht="24.15" customHeight="1">
      <c r="A214" s="39"/>
      <c r="B214" s="40"/>
      <c r="C214" s="219" t="s">
        <v>279</v>
      </c>
      <c r="D214" s="219" t="s">
        <v>134</v>
      </c>
      <c r="E214" s="220" t="s">
        <v>280</v>
      </c>
      <c r="F214" s="221" t="s">
        <v>281</v>
      </c>
      <c r="G214" s="222" t="s">
        <v>180</v>
      </c>
      <c r="H214" s="223">
        <v>6.5</v>
      </c>
      <c r="I214" s="224"/>
      <c r="J214" s="225">
        <f>ROUND(I214*H214,2)</f>
        <v>0</v>
      </c>
      <c r="K214" s="221" t="s">
        <v>147</v>
      </c>
      <c r="L214" s="45"/>
      <c r="M214" s="226" t="s">
        <v>1</v>
      </c>
      <c r="N214" s="227" t="s">
        <v>38</v>
      </c>
      <c r="O214" s="92"/>
      <c r="P214" s="228">
        <f>O214*H214</f>
        <v>0</v>
      </c>
      <c r="Q214" s="228">
        <v>0.0012999999999999999</v>
      </c>
      <c r="R214" s="228">
        <f>Q214*H214</f>
        <v>0.0084499999999999992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212</v>
      </c>
      <c r="AT214" s="230" t="s">
        <v>134</v>
      </c>
      <c r="AU214" s="230" t="s">
        <v>82</v>
      </c>
      <c r="AY214" s="18" t="s">
        <v>132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78</v>
      </c>
      <c r="BK214" s="231">
        <f>ROUND(I214*H214,2)</f>
        <v>0</v>
      </c>
      <c r="BL214" s="18" t="s">
        <v>212</v>
      </c>
      <c r="BM214" s="230" t="s">
        <v>282</v>
      </c>
    </row>
    <row r="215" s="2" customFormat="1" ht="21.75" customHeight="1">
      <c r="A215" s="39"/>
      <c r="B215" s="40"/>
      <c r="C215" s="219" t="s">
        <v>283</v>
      </c>
      <c r="D215" s="219" t="s">
        <v>134</v>
      </c>
      <c r="E215" s="220" t="s">
        <v>284</v>
      </c>
      <c r="F215" s="221" t="s">
        <v>285</v>
      </c>
      <c r="G215" s="222" t="s">
        <v>180</v>
      </c>
      <c r="H215" s="223">
        <v>6</v>
      </c>
      <c r="I215" s="224"/>
      <c r="J215" s="225">
        <f>ROUND(I215*H215,2)</f>
        <v>0</v>
      </c>
      <c r="K215" s="221" t="s">
        <v>147</v>
      </c>
      <c r="L215" s="45"/>
      <c r="M215" s="226" t="s">
        <v>1</v>
      </c>
      <c r="N215" s="227" t="s">
        <v>38</v>
      </c>
      <c r="O215" s="92"/>
      <c r="P215" s="228">
        <f>O215*H215</f>
        <v>0</v>
      </c>
      <c r="Q215" s="228">
        <v>0.00042999999999999999</v>
      </c>
      <c r="R215" s="228">
        <f>Q215*H215</f>
        <v>0.0025799999999999998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212</v>
      </c>
      <c r="AT215" s="230" t="s">
        <v>134</v>
      </c>
      <c r="AU215" s="230" t="s">
        <v>82</v>
      </c>
      <c r="AY215" s="18" t="s">
        <v>132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78</v>
      </c>
      <c r="BK215" s="231">
        <f>ROUND(I215*H215,2)</f>
        <v>0</v>
      </c>
      <c r="BL215" s="18" t="s">
        <v>212</v>
      </c>
      <c r="BM215" s="230" t="s">
        <v>286</v>
      </c>
    </row>
    <row r="216" s="2" customFormat="1" ht="21.75" customHeight="1">
      <c r="A216" s="39"/>
      <c r="B216" s="40"/>
      <c r="C216" s="219" t="s">
        <v>287</v>
      </c>
      <c r="D216" s="219" t="s">
        <v>134</v>
      </c>
      <c r="E216" s="220" t="s">
        <v>288</v>
      </c>
      <c r="F216" s="221" t="s">
        <v>289</v>
      </c>
      <c r="G216" s="222" t="s">
        <v>180</v>
      </c>
      <c r="H216" s="223">
        <v>1.5</v>
      </c>
      <c r="I216" s="224"/>
      <c r="J216" s="225">
        <f>ROUND(I216*H216,2)</f>
        <v>0</v>
      </c>
      <c r="K216" s="221" t="s">
        <v>147</v>
      </c>
      <c r="L216" s="45"/>
      <c r="M216" s="226" t="s">
        <v>1</v>
      </c>
      <c r="N216" s="227" t="s">
        <v>38</v>
      </c>
      <c r="O216" s="92"/>
      <c r="P216" s="228">
        <f>O216*H216</f>
        <v>0</v>
      </c>
      <c r="Q216" s="228">
        <v>0.0015299999999999999</v>
      </c>
      <c r="R216" s="228">
        <f>Q216*H216</f>
        <v>0.0022949999999999997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212</v>
      </c>
      <c r="AT216" s="230" t="s">
        <v>134</v>
      </c>
      <c r="AU216" s="230" t="s">
        <v>82</v>
      </c>
      <c r="AY216" s="18" t="s">
        <v>132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78</v>
      </c>
      <c r="BK216" s="231">
        <f>ROUND(I216*H216,2)</f>
        <v>0</v>
      </c>
      <c r="BL216" s="18" t="s">
        <v>212</v>
      </c>
      <c r="BM216" s="230" t="s">
        <v>290</v>
      </c>
    </row>
    <row r="217" s="2" customFormat="1" ht="16.5" customHeight="1">
      <c r="A217" s="39"/>
      <c r="B217" s="40"/>
      <c r="C217" s="219" t="s">
        <v>291</v>
      </c>
      <c r="D217" s="219" t="s">
        <v>134</v>
      </c>
      <c r="E217" s="220" t="s">
        <v>292</v>
      </c>
      <c r="F217" s="221" t="s">
        <v>293</v>
      </c>
      <c r="G217" s="222" t="s">
        <v>180</v>
      </c>
      <c r="H217" s="223">
        <v>5</v>
      </c>
      <c r="I217" s="224"/>
      <c r="J217" s="225">
        <f>ROUND(I217*H217,2)</f>
        <v>0</v>
      </c>
      <c r="K217" s="221" t="s">
        <v>147</v>
      </c>
      <c r="L217" s="45"/>
      <c r="M217" s="226" t="s">
        <v>1</v>
      </c>
      <c r="N217" s="227" t="s">
        <v>38</v>
      </c>
      <c r="O217" s="92"/>
      <c r="P217" s="228">
        <f>O217*H217</f>
        <v>0</v>
      </c>
      <c r="Q217" s="228">
        <v>0.0011900000000000001</v>
      </c>
      <c r="R217" s="228">
        <f>Q217*H217</f>
        <v>0.0059500000000000004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212</v>
      </c>
      <c r="AT217" s="230" t="s">
        <v>134</v>
      </c>
      <c r="AU217" s="230" t="s">
        <v>82</v>
      </c>
      <c r="AY217" s="18" t="s">
        <v>132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78</v>
      </c>
      <c r="BK217" s="231">
        <f>ROUND(I217*H217,2)</f>
        <v>0</v>
      </c>
      <c r="BL217" s="18" t="s">
        <v>212</v>
      </c>
      <c r="BM217" s="230" t="s">
        <v>294</v>
      </c>
    </row>
    <row r="218" s="2" customFormat="1" ht="24.15" customHeight="1">
      <c r="A218" s="39"/>
      <c r="B218" s="40"/>
      <c r="C218" s="219" t="s">
        <v>295</v>
      </c>
      <c r="D218" s="219" t="s">
        <v>134</v>
      </c>
      <c r="E218" s="220" t="s">
        <v>296</v>
      </c>
      <c r="F218" s="221" t="s">
        <v>297</v>
      </c>
      <c r="G218" s="222" t="s">
        <v>180</v>
      </c>
      <c r="H218" s="223">
        <v>16</v>
      </c>
      <c r="I218" s="224"/>
      <c r="J218" s="225">
        <f>ROUND(I218*H218,2)</f>
        <v>0</v>
      </c>
      <c r="K218" s="221" t="s">
        <v>147</v>
      </c>
      <c r="L218" s="45"/>
      <c r="M218" s="226" t="s">
        <v>1</v>
      </c>
      <c r="N218" s="227" t="s">
        <v>38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212</v>
      </c>
      <c r="AT218" s="230" t="s">
        <v>134</v>
      </c>
      <c r="AU218" s="230" t="s">
        <v>82</v>
      </c>
      <c r="AY218" s="18" t="s">
        <v>132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78</v>
      </c>
      <c r="BK218" s="231">
        <f>ROUND(I218*H218,2)</f>
        <v>0</v>
      </c>
      <c r="BL218" s="18" t="s">
        <v>212</v>
      </c>
      <c r="BM218" s="230" t="s">
        <v>298</v>
      </c>
    </row>
    <row r="219" s="12" customFormat="1" ht="22.8" customHeight="1">
      <c r="A219" s="12"/>
      <c r="B219" s="203"/>
      <c r="C219" s="204"/>
      <c r="D219" s="205" t="s">
        <v>72</v>
      </c>
      <c r="E219" s="217" t="s">
        <v>299</v>
      </c>
      <c r="F219" s="217" t="s">
        <v>300</v>
      </c>
      <c r="G219" s="204"/>
      <c r="H219" s="204"/>
      <c r="I219" s="207"/>
      <c r="J219" s="218">
        <f>BK219</f>
        <v>0</v>
      </c>
      <c r="K219" s="204"/>
      <c r="L219" s="209"/>
      <c r="M219" s="210"/>
      <c r="N219" s="211"/>
      <c r="O219" s="211"/>
      <c r="P219" s="212">
        <f>SUM(P220:P225)</f>
        <v>0</v>
      </c>
      <c r="Q219" s="211"/>
      <c r="R219" s="212">
        <f>SUM(R220:R225)</f>
        <v>0.050900000000000001</v>
      </c>
      <c r="S219" s="211"/>
      <c r="T219" s="213">
        <f>SUM(T220:T225)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4" t="s">
        <v>82</v>
      </c>
      <c r="AT219" s="215" t="s">
        <v>72</v>
      </c>
      <c r="AU219" s="215" t="s">
        <v>78</v>
      </c>
      <c r="AY219" s="214" t="s">
        <v>132</v>
      </c>
      <c r="BK219" s="216">
        <f>SUM(BK220:BK225)</f>
        <v>0</v>
      </c>
    </row>
    <row r="220" s="2" customFormat="1" ht="33" customHeight="1">
      <c r="A220" s="39"/>
      <c r="B220" s="40"/>
      <c r="C220" s="219" t="s">
        <v>301</v>
      </c>
      <c r="D220" s="219" t="s">
        <v>134</v>
      </c>
      <c r="E220" s="220" t="s">
        <v>302</v>
      </c>
      <c r="F220" s="221" t="s">
        <v>303</v>
      </c>
      <c r="G220" s="222" t="s">
        <v>180</v>
      </c>
      <c r="H220" s="223">
        <v>37</v>
      </c>
      <c r="I220" s="224"/>
      <c r="J220" s="225">
        <f>ROUND(I220*H220,2)</f>
        <v>0</v>
      </c>
      <c r="K220" s="221" t="s">
        <v>147</v>
      </c>
      <c r="L220" s="45"/>
      <c r="M220" s="226" t="s">
        <v>1</v>
      </c>
      <c r="N220" s="227" t="s">
        <v>38</v>
      </c>
      <c r="O220" s="92"/>
      <c r="P220" s="228">
        <f>O220*H220</f>
        <v>0</v>
      </c>
      <c r="Q220" s="228">
        <v>0.00115</v>
      </c>
      <c r="R220" s="228">
        <f>Q220*H220</f>
        <v>0.042549999999999998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212</v>
      </c>
      <c r="AT220" s="230" t="s">
        <v>134</v>
      </c>
      <c r="AU220" s="230" t="s">
        <v>82</v>
      </c>
      <c r="AY220" s="18" t="s">
        <v>132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78</v>
      </c>
      <c r="BK220" s="231">
        <f>ROUND(I220*H220,2)</f>
        <v>0</v>
      </c>
      <c r="BL220" s="18" t="s">
        <v>212</v>
      </c>
      <c r="BM220" s="230" t="s">
        <v>304</v>
      </c>
    </row>
    <row r="221" s="2" customFormat="1" ht="37.8" customHeight="1">
      <c r="A221" s="39"/>
      <c r="B221" s="40"/>
      <c r="C221" s="219" t="s">
        <v>305</v>
      </c>
      <c r="D221" s="219" t="s">
        <v>134</v>
      </c>
      <c r="E221" s="220" t="s">
        <v>306</v>
      </c>
      <c r="F221" s="221" t="s">
        <v>307</v>
      </c>
      <c r="G221" s="222" t="s">
        <v>308</v>
      </c>
      <c r="H221" s="223">
        <v>9</v>
      </c>
      <c r="I221" s="224"/>
      <c r="J221" s="225">
        <f>ROUND(I221*H221,2)</f>
        <v>0</v>
      </c>
      <c r="K221" s="221" t="s">
        <v>147</v>
      </c>
      <c r="L221" s="45"/>
      <c r="M221" s="226" t="s">
        <v>1</v>
      </c>
      <c r="N221" s="227" t="s">
        <v>38</v>
      </c>
      <c r="O221" s="92"/>
      <c r="P221" s="228">
        <f>O221*H221</f>
        <v>0</v>
      </c>
      <c r="Q221" s="228">
        <v>0.00011</v>
      </c>
      <c r="R221" s="228">
        <f>Q221*H221</f>
        <v>0.00098999999999999999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212</v>
      </c>
      <c r="AT221" s="230" t="s">
        <v>134</v>
      </c>
      <c r="AU221" s="230" t="s">
        <v>82</v>
      </c>
      <c r="AY221" s="18" t="s">
        <v>132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78</v>
      </c>
      <c r="BK221" s="231">
        <f>ROUND(I221*H221,2)</f>
        <v>0</v>
      </c>
      <c r="BL221" s="18" t="s">
        <v>212</v>
      </c>
      <c r="BM221" s="230" t="s">
        <v>309</v>
      </c>
    </row>
    <row r="222" s="2" customFormat="1" ht="16.5" customHeight="1">
      <c r="A222" s="39"/>
      <c r="B222" s="40"/>
      <c r="C222" s="219" t="s">
        <v>310</v>
      </c>
      <c r="D222" s="219" t="s">
        <v>134</v>
      </c>
      <c r="E222" s="220" t="s">
        <v>311</v>
      </c>
      <c r="F222" s="221" t="s">
        <v>312</v>
      </c>
      <c r="G222" s="222" t="s">
        <v>308</v>
      </c>
      <c r="H222" s="223">
        <v>2</v>
      </c>
      <c r="I222" s="224"/>
      <c r="J222" s="225">
        <f>ROUND(I222*H222,2)</f>
        <v>0</v>
      </c>
      <c r="K222" s="221" t="s">
        <v>147</v>
      </c>
      <c r="L222" s="45"/>
      <c r="M222" s="226" t="s">
        <v>1</v>
      </c>
      <c r="N222" s="227" t="s">
        <v>38</v>
      </c>
      <c r="O222" s="92"/>
      <c r="P222" s="228">
        <f>O222*H222</f>
        <v>0</v>
      </c>
      <c r="Q222" s="228">
        <v>0.00056999999999999998</v>
      </c>
      <c r="R222" s="228">
        <f>Q222*H222</f>
        <v>0.00114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212</v>
      </c>
      <c r="AT222" s="230" t="s">
        <v>134</v>
      </c>
      <c r="AU222" s="230" t="s">
        <v>82</v>
      </c>
      <c r="AY222" s="18" t="s">
        <v>132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78</v>
      </c>
      <c r="BK222" s="231">
        <f>ROUND(I222*H222,2)</f>
        <v>0</v>
      </c>
      <c r="BL222" s="18" t="s">
        <v>212</v>
      </c>
      <c r="BM222" s="230" t="s">
        <v>313</v>
      </c>
    </row>
    <row r="223" s="2" customFormat="1" ht="21.75" customHeight="1">
      <c r="A223" s="39"/>
      <c r="B223" s="40"/>
      <c r="C223" s="219" t="s">
        <v>314</v>
      </c>
      <c r="D223" s="219" t="s">
        <v>134</v>
      </c>
      <c r="E223" s="220" t="s">
        <v>315</v>
      </c>
      <c r="F223" s="221" t="s">
        <v>316</v>
      </c>
      <c r="G223" s="222" t="s">
        <v>308</v>
      </c>
      <c r="H223" s="223">
        <v>11</v>
      </c>
      <c r="I223" s="224"/>
      <c r="J223" s="225">
        <f>ROUND(I223*H223,2)</f>
        <v>0</v>
      </c>
      <c r="K223" s="221" t="s">
        <v>147</v>
      </c>
      <c r="L223" s="45"/>
      <c r="M223" s="226" t="s">
        <v>1</v>
      </c>
      <c r="N223" s="227" t="s">
        <v>38</v>
      </c>
      <c r="O223" s="92"/>
      <c r="P223" s="228">
        <f>O223*H223</f>
        <v>0</v>
      </c>
      <c r="Q223" s="228">
        <v>0.00046999999999999999</v>
      </c>
      <c r="R223" s="228">
        <f>Q223*H223</f>
        <v>0.0051700000000000001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212</v>
      </c>
      <c r="AT223" s="230" t="s">
        <v>134</v>
      </c>
      <c r="AU223" s="230" t="s">
        <v>82</v>
      </c>
      <c r="AY223" s="18" t="s">
        <v>132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78</v>
      </c>
      <c r="BK223" s="231">
        <f>ROUND(I223*H223,2)</f>
        <v>0</v>
      </c>
      <c r="BL223" s="18" t="s">
        <v>212</v>
      </c>
      <c r="BM223" s="230" t="s">
        <v>317</v>
      </c>
    </row>
    <row r="224" s="2" customFormat="1" ht="33" customHeight="1">
      <c r="A224" s="39"/>
      <c r="B224" s="40"/>
      <c r="C224" s="219" t="s">
        <v>318</v>
      </c>
      <c r="D224" s="219" t="s">
        <v>134</v>
      </c>
      <c r="E224" s="220" t="s">
        <v>319</v>
      </c>
      <c r="F224" s="221" t="s">
        <v>320</v>
      </c>
      <c r="G224" s="222" t="s">
        <v>180</v>
      </c>
      <c r="H224" s="223">
        <v>35</v>
      </c>
      <c r="I224" s="224"/>
      <c r="J224" s="225">
        <f>ROUND(I224*H224,2)</f>
        <v>0</v>
      </c>
      <c r="K224" s="221" t="s">
        <v>147</v>
      </c>
      <c r="L224" s="45"/>
      <c r="M224" s="226" t="s">
        <v>1</v>
      </c>
      <c r="N224" s="227" t="s">
        <v>38</v>
      </c>
      <c r="O224" s="92"/>
      <c r="P224" s="228">
        <f>O224*H224</f>
        <v>0</v>
      </c>
      <c r="Q224" s="228">
        <v>1.0000000000000001E-05</v>
      </c>
      <c r="R224" s="228">
        <f>Q224*H224</f>
        <v>0.00035000000000000005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212</v>
      </c>
      <c r="AT224" s="230" t="s">
        <v>134</v>
      </c>
      <c r="AU224" s="230" t="s">
        <v>82</v>
      </c>
      <c r="AY224" s="18" t="s">
        <v>132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78</v>
      </c>
      <c r="BK224" s="231">
        <f>ROUND(I224*H224,2)</f>
        <v>0</v>
      </c>
      <c r="BL224" s="18" t="s">
        <v>212</v>
      </c>
      <c r="BM224" s="230" t="s">
        <v>321</v>
      </c>
    </row>
    <row r="225" s="2" customFormat="1" ht="37.8" customHeight="1">
      <c r="A225" s="39"/>
      <c r="B225" s="40"/>
      <c r="C225" s="219" t="s">
        <v>322</v>
      </c>
      <c r="D225" s="219" t="s">
        <v>134</v>
      </c>
      <c r="E225" s="220" t="s">
        <v>323</v>
      </c>
      <c r="F225" s="221" t="s">
        <v>324</v>
      </c>
      <c r="G225" s="222" t="s">
        <v>180</v>
      </c>
      <c r="H225" s="223">
        <v>35</v>
      </c>
      <c r="I225" s="224"/>
      <c r="J225" s="225">
        <f>ROUND(I225*H225,2)</f>
        <v>0</v>
      </c>
      <c r="K225" s="221" t="s">
        <v>147</v>
      </c>
      <c r="L225" s="45"/>
      <c r="M225" s="226" t="s">
        <v>1</v>
      </c>
      <c r="N225" s="227" t="s">
        <v>38</v>
      </c>
      <c r="O225" s="92"/>
      <c r="P225" s="228">
        <f>O225*H225</f>
        <v>0</v>
      </c>
      <c r="Q225" s="228">
        <v>2.0000000000000002E-05</v>
      </c>
      <c r="R225" s="228">
        <f>Q225*H225</f>
        <v>0.0007000000000000001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212</v>
      </c>
      <c r="AT225" s="230" t="s">
        <v>134</v>
      </c>
      <c r="AU225" s="230" t="s">
        <v>82</v>
      </c>
      <c r="AY225" s="18" t="s">
        <v>132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78</v>
      </c>
      <c r="BK225" s="231">
        <f>ROUND(I225*H225,2)</f>
        <v>0</v>
      </c>
      <c r="BL225" s="18" t="s">
        <v>212</v>
      </c>
      <c r="BM225" s="230" t="s">
        <v>325</v>
      </c>
    </row>
    <row r="226" s="12" customFormat="1" ht="22.8" customHeight="1">
      <c r="A226" s="12"/>
      <c r="B226" s="203"/>
      <c r="C226" s="204"/>
      <c r="D226" s="205" t="s">
        <v>72</v>
      </c>
      <c r="E226" s="217" t="s">
        <v>326</v>
      </c>
      <c r="F226" s="217" t="s">
        <v>327</v>
      </c>
      <c r="G226" s="204"/>
      <c r="H226" s="204"/>
      <c r="I226" s="207"/>
      <c r="J226" s="218">
        <f>BK226</f>
        <v>0</v>
      </c>
      <c r="K226" s="204"/>
      <c r="L226" s="209"/>
      <c r="M226" s="210"/>
      <c r="N226" s="211"/>
      <c r="O226" s="211"/>
      <c r="P226" s="212">
        <f>P227</f>
        <v>0</v>
      </c>
      <c r="Q226" s="211"/>
      <c r="R226" s="212">
        <f>R227</f>
        <v>0</v>
      </c>
      <c r="S226" s="211"/>
      <c r="T226" s="213">
        <f>T227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4" t="s">
        <v>82</v>
      </c>
      <c r="AT226" s="215" t="s">
        <v>72</v>
      </c>
      <c r="AU226" s="215" t="s">
        <v>78</v>
      </c>
      <c r="AY226" s="214" t="s">
        <v>132</v>
      </c>
      <c r="BK226" s="216">
        <f>BK227</f>
        <v>0</v>
      </c>
    </row>
    <row r="227" s="2" customFormat="1" ht="49.05" customHeight="1">
      <c r="A227" s="39"/>
      <c r="B227" s="40"/>
      <c r="C227" s="219" t="s">
        <v>328</v>
      </c>
      <c r="D227" s="219" t="s">
        <v>134</v>
      </c>
      <c r="E227" s="220" t="s">
        <v>329</v>
      </c>
      <c r="F227" s="221" t="s">
        <v>330</v>
      </c>
      <c r="G227" s="222" t="s">
        <v>1</v>
      </c>
      <c r="H227" s="223">
        <v>1</v>
      </c>
      <c r="I227" s="224"/>
      <c r="J227" s="225">
        <f>ROUND(I227*H227,2)</f>
        <v>0</v>
      </c>
      <c r="K227" s="221" t="s">
        <v>1</v>
      </c>
      <c r="L227" s="45"/>
      <c r="M227" s="226" t="s">
        <v>1</v>
      </c>
      <c r="N227" s="227" t="s">
        <v>38</v>
      </c>
      <c r="O227" s="92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212</v>
      </c>
      <c r="AT227" s="230" t="s">
        <v>134</v>
      </c>
      <c r="AU227" s="230" t="s">
        <v>82</v>
      </c>
      <c r="AY227" s="18" t="s">
        <v>132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78</v>
      </c>
      <c r="BK227" s="231">
        <f>ROUND(I227*H227,2)</f>
        <v>0</v>
      </c>
      <c r="BL227" s="18" t="s">
        <v>212</v>
      </c>
      <c r="BM227" s="230" t="s">
        <v>331</v>
      </c>
    </row>
    <row r="228" s="12" customFormat="1" ht="22.8" customHeight="1">
      <c r="A228" s="12"/>
      <c r="B228" s="203"/>
      <c r="C228" s="204"/>
      <c r="D228" s="205" t="s">
        <v>72</v>
      </c>
      <c r="E228" s="217" t="s">
        <v>332</v>
      </c>
      <c r="F228" s="217" t="s">
        <v>333</v>
      </c>
      <c r="G228" s="204"/>
      <c r="H228" s="204"/>
      <c r="I228" s="207"/>
      <c r="J228" s="218">
        <f>BK228</f>
        <v>0</v>
      </c>
      <c r="K228" s="204"/>
      <c r="L228" s="209"/>
      <c r="M228" s="210"/>
      <c r="N228" s="211"/>
      <c r="O228" s="211"/>
      <c r="P228" s="212">
        <f>SUM(P229:P246)</f>
        <v>0</v>
      </c>
      <c r="Q228" s="211"/>
      <c r="R228" s="212">
        <f>SUM(R229:R246)</f>
        <v>0.18875999999999998</v>
      </c>
      <c r="S228" s="211"/>
      <c r="T228" s="213">
        <f>SUM(T229:T246)</f>
        <v>0.042600000000000006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4" t="s">
        <v>82</v>
      </c>
      <c r="AT228" s="215" t="s">
        <v>72</v>
      </c>
      <c r="AU228" s="215" t="s">
        <v>78</v>
      </c>
      <c r="AY228" s="214" t="s">
        <v>132</v>
      </c>
      <c r="BK228" s="216">
        <f>SUM(BK229:BK246)</f>
        <v>0</v>
      </c>
    </row>
    <row r="229" s="2" customFormat="1" ht="24.15" customHeight="1">
      <c r="A229" s="39"/>
      <c r="B229" s="40"/>
      <c r="C229" s="219" t="s">
        <v>334</v>
      </c>
      <c r="D229" s="219" t="s">
        <v>134</v>
      </c>
      <c r="E229" s="220" t="s">
        <v>335</v>
      </c>
      <c r="F229" s="221" t="s">
        <v>336</v>
      </c>
      <c r="G229" s="222" t="s">
        <v>337</v>
      </c>
      <c r="H229" s="223">
        <v>1</v>
      </c>
      <c r="I229" s="224"/>
      <c r="J229" s="225">
        <f>ROUND(I229*H229,2)</f>
        <v>0</v>
      </c>
      <c r="K229" s="221" t="s">
        <v>147</v>
      </c>
      <c r="L229" s="45"/>
      <c r="M229" s="226" t="s">
        <v>1</v>
      </c>
      <c r="N229" s="227" t="s">
        <v>38</v>
      </c>
      <c r="O229" s="92"/>
      <c r="P229" s="228">
        <f>O229*H229</f>
        <v>0</v>
      </c>
      <c r="Q229" s="228">
        <v>0</v>
      </c>
      <c r="R229" s="228">
        <f>Q229*H229</f>
        <v>0</v>
      </c>
      <c r="S229" s="228">
        <v>0.01933</v>
      </c>
      <c r="T229" s="229">
        <f>S229*H229</f>
        <v>0.01933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212</v>
      </c>
      <c r="AT229" s="230" t="s">
        <v>134</v>
      </c>
      <c r="AU229" s="230" t="s">
        <v>82</v>
      </c>
      <c r="AY229" s="18" t="s">
        <v>132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78</v>
      </c>
      <c r="BK229" s="231">
        <f>ROUND(I229*H229,2)</f>
        <v>0</v>
      </c>
      <c r="BL229" s="18" t="s">
        <v>212</v>
      </c>
      <c r="BM229" s="230" t="s">
        <v>338</v>
      </c>
    </row>
    <row r="230" s="2" customFormat="1" ht="21.75" customHeight="1">
      <c r="A230" s="39"/>
      <c r="B230" s="40"/>
      <c r="C230" s="219" t="s">
        <v>339</v>
      </c>
      <c r="D230" s="219" t="s">
        <v>134</v>
      </c>
      <c r="E230" s="220" t="s">
        <v>340</v>
      </c>
      <c r="F230" s="221" t="s">
        <v>341</v>
      </c>
      <c r="G230" s="222" t="s">
        <v>337</v>
      </c>
      <c r="H230" s="223">
        <v>1</v>
      </c>
      <c r="I230" s="224"/>
      <c r="J230" s="225">
        <f>ROUND(I230*H230,2)</f>
        <v>0</v>
      </c>
      <c r="K230" s="221" t="s">
        <v>147</v>
      </c>
      <c r="L230" s="45"/>
      <c r="M230" s="226" t="s">
        <v>1</v>
      </c>
      <c r="N230" s="227" t="s">
        <v>38</v>
      </c>
      <c r="O230" s="92"/>
      <c r="P230" s="228">
        <f>O230*H230</f>
        <v>0</v>
      </c>
      <c r="Q230" s="228">
        <v>0</v>
      </c>
      <c r="R230" s="228">
        <f>Q230*H230</f>
        <v>0</v>
      </c>
      <c r="S230" s="228">
        <v>0.019460000000000002</v>
      </c>
      <c r="T230" s="229">
        <f>S230*H230</f>
        <v>0.019460000000000002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212</v>
      </c>
      <c r="AT230" s="230" t="s">
        <v>134</v>
      </c>
      <c r="AU230" s="230" t="s">
        <v>82</v>
      </c>
      <c r="AY230" s="18" t="s">
        <v>132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78</v>
      </c>
      <c r="BK230" s="231">
        <f>ROUND(I230*H230,2)</f>
        <v>0</v>
      </c>
      <c r="BL230" s="18" t="s">
        <v>212</v>
      </c>
      <c r="BM230" s="230" t="s">
        <v>342</v>
      </c>
    </row>
    <row r="231" s="2" customFormat="1" ht="16.5" customHeight="1">
      <c r="A231" s="39"/>
      <c r="B231" s="40"/>
      <c r="C231" s="219" t="s">
        <v>343</v>
      </c>
      <c r="D231" s="219" t="s">
        <v>134</v>
      </c>
      <c r="E231" s="220" t="s">
        <v>344</v>
      </c>
      <c r="F231" s="221" t="s">
        <v>345</v>
      </c>
      <c r="G231" s="222" t="s">
        <v>337</v>
      </c>
      <c r="H231" s="223">
        <v>1</v>
      </c>
      <c r="I231" s="224"/>
      <c r="J231" s="225">
        <f>ROUND(I231*H231,2)</f>
        <v>0</v>
      </c>
      <c r="K231" s="221" t="s">
        <v>147</v>
      </c>
      <c r="L231" s="45"/>
      <c r="M231" s="226" t="s">
        <v>1</v>
      </c>
      <c r="N231" s="227" t="s">
        <v>38</v>
      </c>
      <c r="O231" s="92"/>
      <c r="P231" s="228">
        <f>O231*H231</f>
        <v>0</v>
      </c>
      <c r="Q231" s="228">
        <v>0</v>
      </c>
      <c r="R231" s="228">
        <f>Q231*H231</f>
        <v>0</v>
      </c>
      <c r="S231" s="228">
        <v>0.00156</v>
      </c>
      <c r="T231" s="229">
        <f>S231*H231</f>
        <v>0.00156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212</v>
      </c>
      <c r="AT231" s="230" t="s">
        <v>134</v>
      </c>
      <c r="AU231" s="230" t="s">
        <v>82</v>
      </c>
      <c r="AY231" s="18" t="s">
        <v>132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78</v>
      </c>
      <c r="BK231" s="231">
        <f>ROUND(I231*H231,2)</f>
        <v>0</v>
      </c>
      <c r="BL231" s="18" t="s">
        <v>212</v>
      </c>
      <c r="BM231" s="230" t="s">
        <v>346</v>
      </c>
    </row>
    <row r="232" s="2" customFormat="1" ht="24.15" customHeight="1">
      <c r="A232" s="39"/>
      <c r="B232" s="40"/>
      <c r="C232" s="219" t="s">
        <v>347</v>
      </c>
      <c r="D232" s="219" t="s">
        <v>134</v>
      </c>
      <c r="E232" s="220" t="s">
        <v>348</v>
      </c>
      <c r="F232" s="221" t="s">
        <v>349</v>
      </c>
      <c r="G232" s="222" t="s">
        <v>308</v>
      </c>
      <c r="H232" s="223">
        <v>1</v>
      </c>
      <c r="I232" s="224"/>
      <c r="J232" s="225">
        <f>ROUND(I232*H232,2)</f>
        <v>0</v>
      </c>
      <c r="K232" s="221" t="s">
        <v>147</v>
      </c>
      <c r="L232" s="45"/>
      <c r="M232" s="226" t="s">
        <v>1</v>
      </c>
      <c r="N232" s="227" t="s">
        <v>38</v>
      </c>
      <c r="O232" s="92"/>
      <c r="P232" s="228">
        <f>O232*H232</f>
        <v>0</v>
      </c>
      <c r="Q232" s="228">
        <v>0</v>
      </c>
      <c r="R232" s="228">
        <f>Q232*H232</f>
        <v>0</v>
      </c>
      <c r="S232" s="228">
        <v>0.0022499999999999998</v>
      </c>
      <c r="T232" s="229">
        <f>S232*H232</f>
        <v>0.0022499999999999998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212</v>
      </c>
      <c r="AT232" s="230" t="s">
        <v>134</v>
      </c>
      <c r="AU232" s="230" t="s">
        <v>82</v>
      </c>
      <c r="AY232" s="18" t="s">
        <v>132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78</v>
      </c>
      <c r="BK232" s="231">
        <f>ROUND(I232*H232,2)</f>
        <v>0</v>
      </c>
      <c r="BL232" s="18" t="s">
        <v>212</v>
      </c>
      <c r="BM232" s="230" t="s">
        <v>350</v>
      </c>
    </row>
    <row r="233" s="2" customFormat="1" ht="37.8" customHeight="1">
      <c r="A233" s="39"/>
      <c r="B233" s="40"/>
      <c r="C233" s="219" t="s">
        <v>351</v>
      </c>
      <c r="D233" s="219" t="s">
        <v>134</v>
      </c>
      <c r="E233" s="220" t="s">
        <v>352</v>
      </c>
      <c r="F233" s="221" t="s">
        <v>353</v>
      </c>
      <c r="G233" s="222" t="s">
        <v>337</v>
      </c>
      <c r="H233" s="223">
        <v>1</v>
      </c>
      <c r="I233" s="224"/>
      <c r="J233" s="225">
        <f>ROUND(I233*H233,2)</f>
        <v>0</v>
      </c>
      <c r="K233" s="221" t="s">
        <v>147</v>
      </c>
      <c r="L233" s="45"/>
      <c r="M233" s="226" t="s">
        <v>1</v>
      </c>
      <c r="N233" s="227" t="s">
        <v>38</v>
      </c>
      <c r="O233" s="92"/>
      <c r="P233" s="228">
        <f>O233*H233</f>
        <v>0</v>
      </c>
      <c r="Q233" s="228">
        <v>0.01525</v>
      </c>
      <c r="R233" s="228">
        <f>Q233*H233</f>
        <v>0.01525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212</v>
      </c>
      <c r="AT233" s="230" t="s">
        <v>134</v>
      </c>
      <c r="AU233" s="230" t="s">
        <v>82</v>
      </c>
      <c r="AY233" s="18" t="s">
        <v>132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78</v>
      </c>
      <c r="BK233" s="231">
        <f>ROUND(I233*H233,2)</f>
        <v>0</v>
      </c>
      <c r="BL233" s="18" t="s">
        <v>212</v>
      </c>
      <c r="BM233" s="230" t="s">
        <v>354</v>
      </c>
    </row>
    <row r="234" s="2" customFormat="1" ht="21.75" customHeight="1">
      <c r="A234" s="39"/>
      <c r="B234" s="40"/>
      <c r="C234" s="219" t="s">
        <v>355</v>
      </c>
      <c r="D234" s="219" t="s">
        <v>134</v>
      </c>
      <c r="E234" s="220" t="s">
        <v>356</v>
      </c>
      <c r="F234" s="221" t="s">
        <v>357</v>
      </c>
      <c r="G234" s="222" t="s">
        <v>358</v>
      </c>
      <c r="H234" s="223">
        <v>1</v>
      </c>
      <c r="I234" s="224"/>
      <c r="J234" s="225">
        <f>ROUND(I234*H234,2)</f>
        <v>0</v>
      </c>
      <c r="K234" s="221" t="s">
        <v>147</v>
      </c>
      <c r="L234" s="45"/>
      <c r="M234" s="226" t="s">
        <v>1</v>
      </c>
      <c r="N234" s="227" t="s">
        <v>38</v>
      </c>
      <c r="O234" s="92"/>
      <c r="P234" s="228">
        <f>O234*H234</f>
        <v>0</v>
      </c>
      <c r="Q234" s="228">
        <v>0.00042999999999999999</v>
      </c>
      <c r="R234" s="228">
        <f>Q234*H234</f>
        <v>0.00042999999999999999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212</v>
      </c>
      <c r="AT234" s="230" t="s">
        <v>134</v>
      </c>
      <c r="AU234" s="230" t="s">
        <v>82</v>
      </c>
      <c r="AY234" s="18" t="s">
        <v>132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78</v>
      </c>
      <c r="BK234" s="231">
        <f>ROUND(I234*H234,2)</f>
        <v>0</v>
      </c>
      <c r="BL234" s="18" t="s">
        <v>212</v>
      </c>
      <c r="BM234" s="230" t="s">
        <v>359</v>
      </c>
    </row>
    <row r="235" s="2" customFormat="1" ht="24.15" customHeight="1">
      <c r="A235" s="39"/>
      <c r="B235" s="40"/>
      <c r="C235" s="219" t="s">
        <v>360</v>
      </c>
      <c r="D235" s="219" t="s">
        <v>134</v>
      </c>
      <c r="E235" s="220" t="s">
        <v>361</v>
      </c>
      <c r="F235" s="221" t="s">
        <v>362</v>
      </c>
      <c r="G235" s="222" t="s">
        <v>337</v>
      </c>
      <c r="H235" s="223">
        <v>1</v>
      </c>
      <c r="I235" s="224"/>
      <c r="J235" s="225">
        <f>ROUND(I235*H235,2)</f>
        <v>0</v>
      </c>
      <c r="K235" s="221" t="s">
        <v>147</v>
      </c>
      <c r="L235" s="45"/>
      <c r="M235" s="226" t="s">
        <v>1</v>
      </c>
      <c r="N235" s="227" t="s">
        <v>38</v>
      </c>
      <c r="O235" s="92"/>
      <c r="P235" s="228">
        <f>O235*H235</f>
        <v>0</v>
      </c>
      <c r="Q235" s="228">
        <v>0.00172</v>
      </c>
      <c r="R235" s="228">
        <f>Q235*H235</f>
        <v>0.00172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212</v>
      </c>
      <c r="AT235" s="230" t="s">
        <v>134</v>
      </c>
      <c r="AU235" s="230" t="s">
        <v>82</v>
      </c>
      <c r="AY235" s="18" t="s">
        <v>132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78</v>
      </c>
      <c r="BK235" s="231">
        <f>ROUND(I235*H235,2)</f>
        <v>0</v>
      </c>
      <c r="BL235" s="18" t="s">
        <v>212</v>
      </c>
      <c r="BM235" s="230" t="s">
        <v>363</v>
      </c>
    </row>
    <row r="236" s="2" customFormat="1" ht="33" customHeight="1">
      <c r="A236" s="39"/>
      <c r="B236" s="40"/>
      <c r="C236" s="219" t="s">
        <v>364</v>
      </c>
      <c r="D236" s="219" t="s">
        <v>134</v>
      </c>
      <c r="E236" s="220" t="s">
        <v>365</v>
      </c>
      <c r="F236" s="221" t="s">
        <v>366</v>
      </c>
      <c r="G236" s="222" t="s">
        <v>337</v>
      </c>
      <c r="H236" s="223">
        <v>2</v>
      </c>
      <c r="I236" s="224"/>
      <c r="J236" s="225">
        <f>ROUND(I236*H236,2)</f>
        <v>0</v>
      </c>
      <c r="K236" s="221" t="s">
        <v>147</v>
      </c>
      <c r="L236" s="45"/>
      <c r="M236" s="226" t="s">
        <v>1</v>
      </c>
      <c r="N236" s="227" t="s">
        <v>38</v>
      </c>
      <c r="O236" s="92"/>
      <c r="P236" s="228">
        <f>O236*H236</f>
        <v>0</v>
      </c>
      <c r="Q236" s="228">
        <v>0.017469999999999999</v>
      </c>
      <c r="R236" s="228">
        <f>Q236*H236</f>
        <v>0.034939999999999999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212</v>
      </c>
      <c r="AT236" s="230" t="s">
        <v>134</v>
      </c>
      <c r="AU236" s="230" t="s">
        <v>82</v>
      </c>
      <c r="AY236" s="18" t="s">
        <v>132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78</v>
      </c>
      <c r="BK236" s="231">
        <f>ROUND(I236*H236,2)</f>
        <v>0</v>
      </c>
      <c r="BL236" s="18" t="s">
        <v>212</v>
      </c>
      <c r="BM236" s="230" t="s">
        <v>367</v>
      </c>
    </row>
    <row r="237" s="2" customFormat="1" ht="24.15" customHeight="1">
      <c r="A237" s="39"/>
      <c r="B237" s="40"/>
      <c r="C237" s="219" t="s">
        <v>368</v>
      </c>
      <c r="D237" s="219" t="s">
        <v>134</v>
      </c>
      <c r="E237" s="220" t="s">
        <v>369</v>
      </c>
      <c r="F237" s="221" t="s">
        <v>370</v>
      </c>
      <c r="G237" s="222" t="s">
        <v>337</v>
      </c>
      <c r="H237" s="223">
        <v>1</v>
      </c>
      <c r="I237" s="224"/>
      <c r="J237" s="225">
        <f>ROUND(I237*H237,2)</f>
        <v>0</v>
      </c>
      <c r="K237" s="221" t="s">
        <v>147</v>
      </c>
      <c r="L237" s="45"/>
      <c r="M237" s="226" t="s">
        <v>1</v>
      </c>
      <c r="N237" s="227" t="s">
        <v>38</v>
      </c>
      <c r="O237" s="92"/>
      <c r="P237" s="228">
        <f>O237*H237</f>
        <v>0</v>
      </c>
      <c r="Q237" s="228">
        <v>0.041029999999999997</v>
      </c>
      <c r="R237" s="228">
        <f>Q237*H237</f>
        <v>0.041029999999999997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212</v>
      </c>
      <c r="AT237" s="230" t="s">
        <v>134</v>
      </c>
      <c r="AU237" s="230" t="s">
        <v>82</v>
      </c>
      <c r="AY237" s="18" t="s">
        <v>132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78</v>
      </c>
      <c r="BK237" s="231">
        <f>ROUND(I237*H237,2)</f>
        <v>0</v>
      </c>
      <c r="BL237" s="18" t="s">
        <v>212</v>
      </c>
      <c r="BM237" s="230" t="s">
        <v>371</v>
      </c>
    </row>
    <row r="238" s="2" customFormat="1" ht="37.8" customHeight="1">
      <c r="A238" s="39"/>
      <c r="B238" s="40"/>
      <c r="C238" s="219" t="s">
        <v>372</v>
      </c>
      <c r="D238" s="219" t="s">
        <v>134</v>
      </c>
      <c r="E238" s="220" t="s">
        <v>373</v>
      </c>
      <c r="F238" s="221" t="s">
        <v>374</v>
      </c>
      <c r="G238" s="222" t="s">
        <v>337</v>
      </c>
      <c r="H238" s="223">
        <v>2</v>
      </c>
      <c r="I238" s="224"/>
      <c r="J238" s="225">
        <f>ROUND(I238*H238,2)</f>
        <v>0</v>
      </c>
      <c r="K238" s="221" t="s">
        <v>147</v>
      </c>
      <c r="L238" s="45"/>
      <c r="M238" s="226" t="s">
        <v>1</v>
      </c>
      <c r="N238" s="227" t="s">
        <v>38</v>
      </c>
      <c r="O238" s="92"/>
      <c r="P238" s="228">
        <f>O238*H238</f>
        <v>0</v>
      </c>
      <c r="Q238" s="228">
        <v>0.01823</v>
      </c>
      <c r="R238" s="228">
        <f>Q238*H238</f>
        <v>0.036459999999999999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212</v>
      </c>
      <c r="AT238" s="230" t="s">
        <v>134</v>
      </c>
      <c r="AU238" s="230" t="s">
        <v>82</v>
      </c>
      <c r="AY238" s="18" t="s">
        <v>132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78</v>
      </c>
      <c r="BK238" s="231">
        <f>ROUND(I238*H238,2)</f>
        <v>0</v>
      </c>
      <c r="BL238" s="18" t="s">
        <v>212</v>
      </c>
      <c r="BM238" s="230" t="s">
        <v>375</v>
      </c>
    </row>
    <row r="239" s="2" customFormat="1" ht="37.8" customHeight="1">
      <c r="A239" s="39"/>
      <c r="B239" s="40"/>
      <c r="C239" s="219" t="s">
        <v>376</v>
      </c>
      <c r="D239" s="219" t="s">
        <v>134</v>
      </c>
      <c r="E239" s="220" t="s">
        <v>377</v>
      </c>
      <c r="F239" s="221" t="s">
        <v>378</v>
      </c>
      <c r="G239" s="222" t="s">
        <v>337</v>
      </c>
      <c r="H239" s="223">
        <v>1</v>
      </c>
      <c r="I239" s="224"/>
      <c r="J239" s="225">
        <f>ROUND(I239*H239,2)</f>
        <v>0</v>
      </c>
      <c r="K239" s="221" t="s">
        <v>147</v>
      </c>
      <c r="L239" s="45"/>
      <c r="M239" s="226" t="s">
        <v>1</v>
      </c>
      <c r="N239" s="227" t="s">
        <v>38</v>
      </c>
      <c r="O239" s="92"/>
      <c r="P239" s="228">
        <f>O239*H239</f>
        <v>0</v>
      </c>
      <c r="Q239" s="228">
        <v>0.024230000000000002</v>
      </c>
      <c r="R239" s="228">
        <f>Q239*H239</f>
        <v>0.024230000000000002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212</v>
      </c>
      <c r="AT239" s="230" t="s">
        <v>134</v>
      </c>
      <c r="AU239" s="230" t="s">
        <v>82</v>
      </c>
      <c r="AY239" s="18" t="s">
        <v>132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78</v>
      </c>
      <c r="BK239" s="231">
        <f>ROUND(I239*H239,2)</f>
        <v>0</v>
      </c>
      <c r="BL239" s="18" t="s">
        <v>212</v>
      </c>
      <c r="BM239" s="230" t="s">
        <v>379</v>
      </c>
    </row>
    <row r="240" s="2" customFormat="1" ht="21.75" customHeight="1">
      <c r="A240" s="39"/>
      <c r="B240" s="40"/>
      <c r="C240" s="219" t="s">
        <v>380</v>
      </c>
      <c r="D240" s="219" t="s">
        <v>134</v>
      </c>
      <c r="E240" s="220" t="s">
        <v>381</v>
      </c>
      <c r="F240" s="221" t="s">
        <v>382</v>
      </c>
      <c r="G240" s="222" t="s">
        <v>337</v>
      </c>
      <c r="H240" s="223">
        <v>3</v>
      </c>
      <c r="I240" s="224"/>
      <c r="J240" s="225">
        <f>ROUND(I240*H240,2)</f>
        <v>0</v>
      </c>
      <c r="K240" s="221" t="s">
        <v>147</v>
      </c>
      <c r="L240" s="45"/>
      <c r="M240" s="226" t="s">
        <v>1</v>
      </c>
      <c r="N240" s="227" t="s">
        <v>38</v>
      </c>
      <c r="O240" s="92"/>
      <c r="P240" s="228">
        <f>O240*H240</f>
        <v>0</v>
      </c>
      <c r="Q240" s="228">
        <v>0.0018</v>
      </c>
      <c r="R240" s="228">
        <f>Q240*H240</f>
        <v>0.0054000000000000003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212</v>
      </c>
      <c r="AT240" s="230" t="s">
        <v>134</v>
      </c>
      <c r="AU240" s="230" t="s">
        <v>82</v>
      </c>
      <c r="AY240" s="18" t="s">
        <v>132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78</v>
      </c>
      <c r="BK240" s="231">
        <f>ROUND(I240*H240,2)</f>
        <v>0</v>
      </c>
      <c r="BL240" s="18" t="s">
        <v>212</v>
      </c>
      <c r="BM240" s="230" t="s">
        <v>383</v>
      </c>
    </row>
    <row r="241" s="2" customFormat="1" ht="24.15" customHeight="1">
      <c r="A241" s="39"/>
      <c r="B241" s="40"/>
      <c r="C241" s="219" t="s">
        <v>384</v>
      </c>
      <c r="D241" s="219" t="s">
        <v>134</v>
      </c>
      <c r="E241" s="220" t="s">
        <v>385</v>
      </c>
      <c r="F241" s="221" t="s">
        <v>386</v>
      </c>
      <c r="G241" s="222" t="s">
        <v>308</v>
      </c>
      <c r="H241" s="223">
        <v>1</v>
      </c>
      <c r="I241" s="224"/>
      <c r="J241" s="225">
        <f>ROUND(I241*H241,2)</f>
        <v>0</v>
      </c>
      <c r="K241" s="221" t="s">
        <v>147</v>
      </c>
      <c r="L241" s="45"/>
      <c r="M241" s="226" t="s">
        <v>1</v>
      </c>
      <c r="N241" s="227" t="s">
        <v>38</v>
      </c>
      <c r="O241" s="92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212</v>
      </c>
      <c r="AT241" s="230" t="s">
        <v>134</v>
      </c>
      <c r="AU241" s="230" t="s">
        <v>82</v>
      </c>
      <c r="AY241" s="18" t="s">
        <v>132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78</v>
      </c>
      <c r="BK241" s="231">
        <f>ROUND(I241*H241,2)</f>
        <v>0</v>
      </c>
      <c r="BL241" s="18" t="s">
        <v>212</v>
      </c>
      <c r="BM241" s="230" t="s">
        <v>387</v>
      </c>
    </row>
    <row r="242" s="2" customFormat="1" ht="24.15" customHeight="1">
      <c r="A242" s="39"/>
      <c r="B242" s="40"/>
      <c r="C242" s="219" t="s">
        <v>388</v>
      </c>
      <c r="D242" s="219" t="s">
        <v>134</v>
      </c>
      <c r="E242" s="220" t="s">
        <v>389</v>
      </c>
      <c r="F242" s="221" t="s">
        <v>390</v>
      </c>
      <c r="G242" s="222" t="s">
        <v>308</v>
      </c>
      <c r="H242" s="223">
        <v>1</v>
      </c>
      <c r="I242" s="224"/>
      <c r="J242" s="225">
        <f>ROUND(I242*H242,2)</f>
        <v>0</v>
      </c>
      <c r="K242" s="221" t="s">
        <v>147</v>
      </c>
      <c r="L242" s="45"/>
      <c r="M242" s="226" t="s">
        <v>1</v>
      </c>
      <c r="N242" s="227" t="s">
        <v>38</v>
      </c>
      <c r="O242" s="92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212</v>
      </c>
      <c r="AT242" s="230" t="s">
        <v>134</v>
      </c>
      <c r="AU242" s="230" t="s">
        <v>82</v>
      </c>
      <c r="AY242" s="18" t="s">
        <v>132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78</v>
      </c>
      <c r="BK242" s="231">
        <f>ROUND(I242*H242,2)</f>
        <v>0</v>
      </c>
      <c r="BL242" s="18" t="s">
        <v>212</v>
      </c>
      <c r="BM242" s="230" t="s">
        <v>391</v>
      </c>
    </row>
    <row r="243" s="2" customFormat="1" ht="21.75" customHeight="1">
      <c r="A243" s="39"/>
      <c r="B243" s="40"/>
      <c r="C243" s="265" t="s">
        <v>392</v>
      </c>
      <c r="D243" s="265" t="s">
        <v>393</v>
      </c>
      <c r="E243" s="266" t="s">
        <v>394</v>
      </c>
      <c r="F243" s="267" t="s">
        <v>395</v>
      </c>
      <c r="G243" s="268" t="s">
        <v>308</v>
      </c>
      <c r="H243" s="269">
        <v>1</v>
      </c>
      <c r="I243" s="270"/>
      <c r="J243" s="271">
        <f>ROUND(I243*H243,2)</f>
        <v>0</v>
      </c>
      <c r="K243" s="267" t="s">
        <v>147</v>
      </c>
      <c r="L243" s="272"/>
      <c r="M243" s="273" t="s">
        <v>1</v>
      </c>
      <c r="N243" s="274" t="s">
        <v>38</v>
      </c>
      <c r="O243" s="92"/>
      <c r="P243" s="228">
        <f>O243*H243</f>
        <v>0</v>
      </c>
      <c r="Q243" s="228">
        <v>0.00084999999999999995</v>
      </c>
      <c r="R243" s="228">
        <f>Q243*H243</f>
        <v>0.00084999999999999995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301</v>
      </c>
      <c r="AT243" s="230" t="s">
        <v>393</v>
      </c>
      <c r="AU243" s="230" t="s">
        <v>82</v>
      </c>
      <c r="AY243" s="18" t="s">
        <v>132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78</v>
      </c>
      <c r="BK243" s="231">
        <f>ROUND(I243*H243,2)</f>
        <v>0</v>
      </c>
      <c r="BL243" s="18" t="s">
        <v>212</v>
      </c>
      <c r="BM243" s="230" t="s">
        <v>396</v>
      </c>
    </row>
    <row r="244" s="2" customFormat="1" ht="16.5" customHeight="1">
      <c r="A244" s="39"/>
      <c r="B244" s="40"/>
      <c r="C244" s="265" t="s">
        <v>397</v>
      </c>
      <c r="D244" s="265" t="s">
        <v>393</v>
      </c>
      <c r="E244" s="266" t="s">
        <v>398</v>
      </c>
      <c r="F244" s="267" t="s">
        <v>399</v>
      </c>
      <c r="G244" s="268" t="s">
        <v>308</v>
      </c>
      <c r="H244" s="269">
        <v>1</v>
      </c>
      <c r="I244" s="270"/>
      <c r="J244" s="271">
        <f>ROUND(I244*H244,2)</f>
        <v>0</v>
      </c>
      <c r="K244" s="267" t="s">
        <v>147</v>
      </c>
      <c r="L244" s="272"/>
      <c r="M244" s="273" t="s">
        <v>1</v>
      </c>
      <c r="N244" s="274" t="s">
        <v>38</v>
      </c>
      <c r="O244" s="92"/>
      <c r="P244" s="228">
        <f>O244*H244</f>
        <v>0</v>
      </c>
      <c r="Q244" s="228">
        <v>0.00084999999999999995</v>
      </c>
      <c r="R244" s="228">
        <f>Q244*H244</f>
        <v>0.00084999999999999995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301</v>
      </c>
      <c r="AT244" s="230" t="s">
        <v>393</v>
      </c>
      <c r="AU244" s="230" t="s">
        <v>82</v>
      </c>
      <c r="AY244" s="18" t="s">
        <v>132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78</v>
      </c>
      <c r="BK244" s="231">
        <f>ROUND(I244*H244,2)</f>
        <v>0</v>
      </c>
      <c r="BL244" s="18" t="s">
        <v>212</v>
      </c>
      <c r="BM244" s="230" t="s">
        <v>400</v>
      </c>
    </row>
    <row r="245" s="2" customFormat="1" ht="37.8" customHeight="1">
      <c r="A245" s="39"/>
      <c r="B245" s="40"/>
      <c r="C245" s="219" t="s">
        <v>401</v>
      </c>
      <c r="D245" s="219" t="s">
        <v>134</v>
      </c>
      <c r="E245" s="220" t="s">
        <v>402</v>
      </c>
      <c r="F245" s="221" t="s">
        <v>403</v>
      </c>
      <c r="G245" s="222" t="s">
        <v>337</v>
      </c>
      <c r="H245" s="223">
        <v>3</v>
      </c>
      <c r="I245" s="224"/>
      <c r="J245" s="225">
        <f>ROUND(I245*H245,2)</f>
        <v>0</v>
      </c>
      <c r="K245" s="221" t="s">
        <v>147</v>
      </c>
      <c r="L245" s="45"/>
      <c r="M245" s="226" t="s">
        <v>1</v>
      </c>
      <c r="N245" s="227" t="s">
        <v>38</v>
      </c>
      <c r="O245" s="92"/>
      <c r="P245" s="228">
        <f>O245*H245</f>
        <v>0</v>
      </c>
      <c r="Q245" s="228">
        <v>0.0091999999999999998</v>
      </c>
      <c r="R245" s="228">
        <f>Q245*H245</f>
        <v>0.0276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212</v>
      </c>
      <c r="AT245" s="230" t="s">
        <v>134</v>
      </c>
      <c r="AU245" s="230" t="s">
        <v>82</v>
      </c>
      <c r="AY245" s="18" t="s">
        <v>132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78</v>
      </c>
      <c r="BK245" s="231">
        <f>ROUND(I245*H245,2)</f>
        <v>0</v>
      </c>
      <c r="BL245" s="18" t="s">
        <v>212</v>
      </c>
      <c r="BM245" s="230" t="s">
        <v>404</v>
      </c>
    </row>
    <row r="246" s="2" customFormat="1" ht="49.05" customHeight="1">
      <c r="A246" s="39"/>
      <c r="B246" s="40"/>
      <c r="C246" s="219" t="s">
        <v>405</v>
      </c>
      <c r="D246" s="219" t="s">
        <v>134</v>
      </c>
      <c r="E246" s="220" t="s">
        <v>406</v>
      </c>
      <c r="F246" s="221" t="s">
        <v>407</v>
      </c>
      <c r="G246" s="222" t="s">
        <v>238</v>
      </c>
      <c r="H246" s="223">
        <v>0.189</v>
      </c>
      <c r="I246" s="224"/>
      <c r="J246" s="225">
        <f>ROUND(I246*H246,2)</f>
        <v>0</v>
      </c>
      <c r="K246" s="221" t="s">
        <v>147</v>
      </c>
      <c r="L246" s="45"/>
      <c r="M246" s="226" t="s">
        <v>1</v>
      </c>
      <c r="N246" s="227" t="s">
        <v>38</v>
      </c>
      <c r="O246" s="92"/>
      <c r="P246" s="228">
        <f>O246*H246</f>
        <v>0</v>
      </c>
      <c r="Q246" s="228">
        <v>0</v>
      </c>
      <c r="R246" s="228">
        <f>Q246*H246</f>
        <v>0</v>
      </c>
      <c r="S246" s="228">
        <v>0</v>
      </c>
      <c r="T246" s="22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0" t="s">
        <v>212</v>
      </c>
      <c r="AT246" s="230" t="s">
        <v>134</v>
      </c>
      <c r="AU246" s="230" t="s">
        <v>82</v>
      </c>
      <c r="AY246" s="18" t="s">
        <v>132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8" t="s">
        <v>78</v>
      </c>
      <c r="BK246" s="231">
        <f>ROUND(I246*H246,2)</f>
        <v>0</v>
      </c>
      <c r="BL246" s="18" t="s">
        <v>212</v>
      </c>
      <c r="BM246" s="230" t="s">
        <v>408</v>
      </c>
    </row>
    <row r="247" s="12" customFormat="1" ht="22.8" customHeight="1">
      <c r="A247" s="12"/>
      <c r="B247" s="203"/>
      <c r="C247" s="204"/>
      <c r="D247" s="205" t="s">
        <v>72</v>
      </c>
      <c r="E247" s="217" t="s">
        <v>409</v>
      </c>
      <c r="F247" s="217" t="s">
        <v>410</v>
      </c>
      <c r="G247" s="204"/>
      <c r="H247" s="204"/>
      <c r="I247" s="207"/>
      <c r="J247" s="218">
        <f>BK247</f>
        <v>0</v>
      </c>
      <c r="K247" s="204"/>
      <c r="L247" s="209"/>
      <c r="M247" s="210"/>
      <c r="N247" s="211"/>
      <c r="O247" s="211"/>
      <c r="P247" s="212">
        <f>SUM(P248:P249)</f>
        <v>0</v>
      </c>
      <c r="Q247" s="211"/>
      <c r="R247" s="212">
        <f>SUM(R248:R249)</f>
        <v>0</v>
      </c>
      <c r="S247" s="211"/>
      <c r="T247" s="213">
        <f>SUM(T248:T249)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4" t="s">
        <v>82</v>
      </c>
      <c r="AT247" s="215" t="s">
        <v>72</v>
      </c>
      <c r="AU247" s="215" t="s">
        <v>78</v>
      </c>
      <c r="AY247" s="214" t="s">
        <v>132</v>
      </c>
      <c r="BK247" s="216">
        <f>SUM(BK248:BK249)</f>
        <v>0</v>
      </c>
    </row>
    <row r="248" s="2" customFormat="1" ht="24.15" customHeight="1">
      <c r="A248" s="39"/>
      <c r="B248" s="40"/>
      <c r="C248" s="219" t="s">
        <v>411</v>
      </c>
      <c r="D248" s="219" t="s">
        <v>134</v>
      </c>
      <c r="E248" s="220" t="s">
        <v>412</v>
      </c>
      <c r="F248" s="221" t="s">
        <v>413</v>
      </c>
      <c r="G248" s="222" t="s">
        <v>337</v>
      </c>
      <c r="H248" s="223">
        <v>1</v>
      </c>
      <c r="I248" s="224"/>
      <c r="J248" s="225">
        <f>ROUND(I248*H248,2)</f>
        <v>0</v>
      </c>
      <c r="K248" s="221" t="s">
        <v>1</v>
      </c>
      <c r="L248" s="45"/>
      <c r="M248" s="226" t="s">
        <v>1</v>
      </c>
      <c r="N248" s="227" t="s">
        <v>38</v>
      </c>
      <c r="O248" s="92"/>
      <c r="P248" s="228">
        <f>O248*H248</f>
        <v>0</v>
      </c>
      <c r="Q248" s="228">
        <v>0</v>
      </c>
      <c r="R248" s="228">
        <f>Q248*H248</f>
        <v>0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212</v>
      </c>
      <c r="AT248" s="230" t="s">
        <v>134</v>
      </c>
      <c r="AU248" s="230" t="s">
        <v>82</v>
      </c>
      <c r="AY248" s="18" t="s">
        <v>132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78</v>
      </c>
      <c r="BK248" s="231">
        <f>ROUND(I248*H248,2)</f>
        <v>0</v>
      </c>
      <c r="BL248" s="18" t="s">
        <v>212</v>
      </c>
      <c r="BM248" s="230" t="s">
        <v>414</v>
      </c>
    </row>
    <row r="249" s="2" customFormat="1" ht="24.15" customHeight="1">
      <c r="A249" s="39"/>
      <c r="B249" s="40"/>
      <c r="C249" s="219" t="s">
        <v>415</v>
      </c>
      <c r="D249" s="219" t="s">
        <v>134</v>
      </c>
      <c r="E249" s="220" t="s">
        <v>416</v>
      </c>
      <c r="F249" s="221" t="s">
        <v>417</v>
      </c>
      <c r="G249" s="222" t="s">
        <v>418</v>
      </c>
      <c r="H249" s="223">
        <v>32</v>
      </c>
      <c r="I249" s="224"/>
      <c r="J249" s="225">
        <f>ROUND(I249*H249,2)</f>
        <v>0</v>
      </c>
      <c r="K249" s="221" t="s">
        <v>147</v>
      </c>
      <c r="L249" s="45"/>
      <c r="M249" s="226" t="s">
        <v>1</v>
      </c>
      <c r="N249" s="227" t="s">
        <v>38</v>
      </c>
      <c r="O249" s="92"/>
      <c r="P249" s="228">
        <f>O249*H249</f>
        <v>0</v>
      </c>
      <c r="Q249" s="228">
        <v>0</v>
      </c>
      <c r="R249" s="228">
        <f>Q249*H249</f>
        <v>0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212</v>
      </c>
      <c r="AT249" s="230" t="s">
        <v>134</v>
      </c>
      <c r="AU249" s="230" t="s">
        <v>82</v>
      </c>
      <c r="AY249" s="18" t="s">
        <v>132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78</v>
      </c>
      <c r="BK249" s="231">
        <f>ROUND(I249*H249,2)</f>
        <v>0</v>
      </c>
      <c r="BL249" s="18" t="s">
        <v>212</v>
      </c>
      <c r="BM249" s="230" t="s">
        <v>419</v>
      </c>
    </row>
    <row r="250" s="12" customFormat="1" ht="22.8" customHeight="1">
      <c r="A250" s="12"/>
      <c r="B250" s="203"/>
      <c r="C250" s="204"/>
      <c r="D250" s="205" t="s">
        <v>72</v>
      </c>
      <c r="E250" s="217" t="s">
        <v>420</v>
      </c>
      <c r="F250" s="217" t="s">
        <v>421</v>
      </c>
      <c r="G250" s="204"/>
      <c r="H250" s="204"/>
      <c r="I250" s="207"/>
      <c r="J250" s="218">
        <f>BK250</f>
        <v>0</v>
      </c>
      <c r="K250" s="204"/>
      <c r="L250" s="209"/>
      <c r="M250" s="210"/>
      <c r="N250" s="211"/>
      <c r="O250" s="211"/>
      <c r="P250" s="212">
        <f>SUM(P251:P254)</f>
        <v>0</v>
      </c>
      <c r="Q250" s="211"/>
      <c r="R250" s="212">
        <f>SUM(R251:R254)</f>
        <v>0.02247</v>
      </c>
      <c r="S250" s="211"/>
      <c r="T250" s="213">
        <f>SUM(T251:T254)</f>
        <v>0.011900000000000001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4" t="s">
        <v>82</v>
      </c>
      <c r="AT250" s="215" t="s">
        <v>72</v>
      </c>
      <c r="AU250" s="215" t="s">
        <v>78</v>
      </c>
      <c r="AY250" s="214" t="s">
        <v>132</v>
      </c>
      <c r="BK250" s="216">
        <f>SUM(BK251:BK254)</f>
        <v>0</v>
      </c>
    </row>
    <row r="251" s="2" customFormat="1" ht="37.8" customHeight="1">
      <c r="A251" s="39"/>
      <c r="B251" s="40"/>
      <c r="C251" s="219" t="s">
        <v>422</v>
      </c>
      <c r="D251" s="219" t="s">
        <v>134</v>
      </c>
      <c r="E251" s="220" t="s">
        <v>423</v>
      </c>
      <c r="F251" s="221" t="s">
        <v>424</v>
      </c>
      <c r="G251" s="222" t="s">
        <v>308</v>
      </c>
      <c r="H251" s="223">
        <v>3</v>
      </c>
      <c r="I251" s="224"/>
      <c r="J251" s="225">
        <f>ROUND(I251*H251,2)</f>
        <v>0</v>
      </c>
      <c r="K251" s="221" t="s">
        <v>147</v>
      </c>
      <c r="L251" s="45"/>
      <c r="M251" s="226" t="s">
        <v>1</v>
      </c>
      <c r="N251" s="227" t="s">
        <v>38</v>
      </c>
      <c r="O251" s="92"/>
      <c r="P251" s="228">
        <f>O251*H251</f>
        <v>0</v>
      </c>
      <c r="Q251" s="228">
        <v>0.00029</v>
      </c>
      <c r="R251" s="228">
        <f>Q251*H251</f>
        <v>0.00087000000000000001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212</v>
      </c>
      <c r="AT251" s="230" t="s">
        <v>134</v>
      </c>
      <c r="AU251" s="230" t="s">
        <v>82</v>
      </c>
      <c r="AY251" s="18" t="s">
        <v>132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78</v>
      </c>
      <c r="BK251" s="231">
        <f>ROUND(I251*H251,2)</f>
        <v>0</v>
      </c>
      <c r="BL251" s="18" t="s">
        <v>212</v>
      </c>
      <c r="BM251" s="230" t="s">
        <v>425</v>
      </c>
    </row>
    <row r="252" s="2" customFormat="1" ht="16.5" customHeight="1">
      <c r="A252" s="39"/>
      <c r="B252" s="40"/>
      <c r="C252" s="219" t="s">
        <v>426</v>
      </c>
      <c r="D252" s="219" t="s">
        <v>134</v>
      </c>
      <c r="E252" s="220" t="s">
        <v>427</v>
      </c>
      <c r="F252" s="221" t="s">
        <v>428</v>
      </c>
      <c r="G252" s="222" t="s">
        <v>137</v>
      </c>
      <c r="H252" s="223">
        <v>0.5</v>
      </c>
      <c r="I252" s="224"/>
      <c r="J252" s="225">
        <f>ROUND(I252*H252,2)</f>
        <v>0</v>
      </c>
      <c r="K252" s="221" t="s">
        <v>147</v>
      </c>
      <c r="L252" s="45"/>
      <c r="M252" s="226" t="s">
        <v>1</v>
      </c>
      <c r="N252" s="227" t="s">
        <v>38</v>
      </c>
      <c r="O252" s="92"/>
      <c r="P252" s="228">
        <f>O252*H252</f>
        <v>0</v>
      </c>
      <c r="Q252" s="228">
        <v>0</v>
      </c>
      <c r="R252" s="228">
        <f>Q252*H252</f>
        <v>0</v>
      </c>
      <c r="S252" s="228">
        <v>0.023800000000000002</v>
      </c>
      <c r="T252" s="229">
        <f>S252*H252</f>
        <v>0.011900000000000001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212</v>
      </c>
      <c r="AT252" s="230" t="s">
        <v>134</v>
      </c>
      <c r="AU252" s="230" t="s">
        <v>82</v>
      </c>
      <c r="AY252" s="18" t="s">
        <v>132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78</v>
      </c>
      <c r="BK252" s="231">
        <f>ROUND(I252*H252,2)</f>
        <v>0</v>
      </c>
      <c r="BL252" s="18" t="s">
        <v>212</v>
      </c>
      <c r="BM252" s="230" t="s">
        <v>429</v>
      </c>
    </row>
    <row r="253" s="2" customFormat="1" ht="44.25" customHeight="1">
      <c r="A253" s="39"/>
      <c r="B253" s="40"/>
      <c r="C253" s="219" t="s">
        <v>430</v>
      </c>
      <c r="D253" s="219" t="s">
        <v>134</v>
      </c>
      <c r="E253" s="220" t="s">
        <v>431</v>
      </c>
      <c r="F253" s="221" t="s">
        <v>432</v>
      </c>
      <c r="G253" s="222" t="s">
        <v>308</v>
      </c>
      <c r="H253" s="223">
        <v>3</v>
      </c>
      <c r="I253" s="224"/>
      <c r="J253" s="225">
        <f>ROUND(I253*H253,2)</f>
        <v>0</v>
      </c>
      <c r="K253" s="221" t="s">
        <v>147</v>
      </c>
      <c r="L253" s="45"/>
      <c r="M253" s="226" t="s">
        <v>1</v>
      </c>
      <c r="N253" s="227" t="s">
        <v>38</v>
      </c>
      <c r="O253" s="92"/>
      <c r="P253" s="228">
        <f>O253*H253</f>
        <v>0</v>
      </c>
      <c r="Q253" s="228">
        <v>0.0071999999999999998</v>
      </c>
      <c r="R253" s="228">
        <f>Q253*H253</f>
        <v>0.021600000000000001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212</v>
      </c>
      <c r="AT253" s="230" t="s">
        <v>134</v>
      </c>
      <c r="AU253" s="230" t="s">
        <v>82</v>
      </c>
      <c r="AY253" s="18" t="s">
        <v>132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78</v>
      </c>
      <c r="BK253" s="231">
        <f>ROUND(I253*H253,2)</f>
        <v>0</v>
      </c>
      <c r="BL253" s="18" t="s">
        <v>212</v>
      </c>
      <c r="BM253" s="230" t="s">
        <v>433</v>
      </c>
    </row>
    <row r="254" s="2" customFormat="1" ht="49.05" customHeight="1">
      <c r="A254" s="39"/>
      <c r="B254" s="40"/>
      <c r="C254" s="219" t="s">
        <v>434</v>
      </c>
      <c r="D254" s="219" t="s">
        <v>134</v>
      </c>
      <c r="E254" s="220" t="s">
        <v>435</v>
      </c>
      <c r="F254" s="221" t="s">
        <v>436</v>
      </c>
      <c r="G254" s="222" t="s">
        <v>238</v>
      </c>
      <c r="H254" s="223">
        <v>0.021999999999999999</v>
      </c>
      <c r="I254" s="224"/>
      <c r="J254" s="225">
        <f>ROUND(I254*H254,2)</f>
        <v>0</v>
      </c>
      <c r="K254" s="221" t="s">
        <v>147</v>
      </c>
      <c r="L254" s="45"/>
      <c r="M254" s="226" t="s">
        <v>1</v>
      </c>
      <c r="N254" s="227" t="s">
        <v>38</v>
      </c>
      <c r="O254" s="92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212</v>
      </c>
      <c r="AT254" s="230" t="s">
        <v>134</v>
      </c>
      <c r="AU254" s="230" t="s">
        <v>82</v>
      </c>
      <c r="AY254" s="18" t="s">
        <v>132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78</v>
      </c>
      <c r="BK254" s="231">
        <f>ROUND(I254*H254,2)</f>
        <v>0</v>
      </c>
      <c r="BL254" s="18" t="s">
        <v>212</v>
      </c>
      <c r="BM254" s="230" t="s">
        <v>437</v>
      </c>
    </row>
    <row r="255" s="12" customFormat="1" ht="22.8" customHeight="1">
      <c r="A255" s="12"/>
      <c r="B255" s="203"/>
      <c r="C255" s="204"/>
      <c r="D255" s="205" t="s">
        <v>72</v>
      </c>
      <c r="E255" s="217" t="s">
        <v>438</v>
      </c>
      <c r="F255" s="217" t="s">
        <v>439</v>
      </c>
      <c r="G255" s="204"/>
      <c r="H255" s="204"/>
      <c r="I255" s="207"/>
      <c r="J255" s="218">
        <f>BK255</f>
        <v>0</v>
      </c>
      <c r="K255" s="204"/>
      <c r="L255" s="209"/>
      <c r="M255" s="210"/>
      <c r="N255" s="211"/>
      <c r="O255" s="211"/>
      <c r="P255" s="212">
        <f>SUM(P256:P273)</f>
        <v>0</v>
      </c>
      <c r="Q255" s="211"/>
      <c r="R255" s="212">
        <f>SUM(R256:R273)</f>
        <v>0.044350000000000007</v>
      </c>
      <c r="S255" s="211"/>
      <c r="T255" s="213">
        <f>SUM(T256:T273)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4" t="s">
        <v>82</v>
      </c>
      <c r="AT255" s="215" t="s">
        <v>72</v>
      </c>
      <c r="AU255" s="215" t="s">
        <v>78</v>
      </c>
      <c r="AY255" s="214" t="s">
        <v>132</v>
      </c>
      <c r="BK255" s="216">
        <f>SUM(BK256:BK273)</f>
        <v>0</v>
      </c>
    </row>
    <row r="256" s="2" customFormat="1" ht="49.05" customHeight="1">
      <c r="A256" s="39"/>
      <c r="B256" s="40"/>
      <c r="C256" s="219" t="s">
        <v>440</v>
      </c>
      <c r="D256" s="219" t="s">
        <v>134</v>
      </c>
      <c r="E256" s="220" t="s">
        <v>441</v>
      </c>
      <c r="F256" s="221" t="s">
        <v>442</v>
      </c>
      <c r="G256" s="222" t="s">
        <v>308</v>
      </c>
      <c r="H256" s="223">
        <v>14</v>
      </c>
      <c r="I256" s="224"/>
      <c r="J256" s="225">
        <f>ROUND(I256*H256,2)</f>
        <v>0</v>
      </c>
      <c r="K256" s="221" t="s">
        <v>147</v>
      </c>
      <c r="L256" s="45"/>
      <c r="M256" s="226" t="s">
        <v>1</v>
      </c>
      <c r="N256" s="227" t="s">
        <v>38</v>
      </c>
      <c r="O256" s="92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212</v>
      </c>
      <c r="AT256" s="230" t="s">
        <v>134</v>
      </c>
      <c r="AU256" s="230" t="s">
        <v>82</v>
      </c>
      <c r="AY256" s="18" t="s">
        <v>132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78</v>
      </c>
      <c r="BK256" s="231">
        <f>ROUND(I256*H256,2)</f>
        <v>0</v>
      </c>
      <c r="BL256" s="18" t="s">
        <v>212</v>
      </c>
      <c r="BM256" s="230" t="s">
        <v>443</v>
      </c>
    </row>
    <row r="257" s="2" customFormat="1" ht="24.15" customHeight="1">
      <c r="A257" s="39"/>
      <c r="B257" s="40"/>
      <c r="C257" s="265" t="s">
        <v>444</v>
      </c>
      <c r="D257" s="265" t="s">
        <v>393</v>
      </c>
      <c r="E257" s="266" t="s">
        <v>445</v>
      </c>
      <c r="F257" s="267" t="s">
        <v>446</v>
      </c>
      <c r="G257" s="268" t="s">
        <v>308</v>
      </c>
      <c r="H257" s="269">
        <v>14</v>
      </c>
      <c r="I257" s="270"/>
      <c r="J257" s="271">
        <f>ROUND(I257*H257,2)</f>
        <v>0</v>
      </c>
      <c r="K257" s="267" t="s">
        <v>147</v>
      </c>
      <c r="L257" s="272"/>
      <c r="M257" s="273" t="s">
        <v>1</v>
      </c>
      <c r="N257" s="274" t="s">
        <v>38</v>
      </c>
      <c r="O257" s="92"/>
      <c r="P257" s="228">
        <f>O257*H257</f>
        <v>0</v>
      </c>
      <c r="Q257" s="228">
        <v>5.0000000000000002E-05</v>
      </c>
      <c r="R257" s="228">
        <f>Q257*H257</f>
        <v>0.00069999999999999999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301</v>
      </c>
      <c r="AT257" s="230" t="s">
        <v>393</v>
      </c>
      <c r="AU257" s="230" t="s">
        <v>82</v>
      </c>
      <c r="AY257" s="18" t="s">
        <v>132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78</v>
      </c>
      <c r="BK257" s="231">
        <f>ROUND(I257*H257,2)</f>
        <v>0</v>
      </c>
      <c r="BL257" s="18" t="s">
        <v>212</v>
      </c>
      <c r="BM257" s="230" t="s">
        <v>447</v>
      </c>
    </row>
    <row r="258" s="2" customFormat="1" ht="37.8" customHeight="1">
      <c r="A258" s="39"/>
      <c r="B258" s="40"/>
      <c r="C258" s="219" t="s">
        <v>448</v>
      </c>
      <c r="D258" s="219" t="s">
        <v>134</v>
      </c>
      <c r="E258" s="220" t="s">
        <v>449</v>
      </c>
      <c r="F258" s="221" t="s">
        <v>450</v>
      </c>
      <c r="G258" s="222" t="s">
        <v>180</v>
      </c>
      <c r="H258" s="223">
        <v>45</v>
      </c>
      <c r="I258" s="224"/>
      <c r="J258" s="225">
        <f>ROUND(I258*H258,2)</f>
        <v>0</v>
      </c>
      <c r="K258" s="221" t="s">
        <v>147</v>
      </c>
      <c r="L258" s="45"/>
      <c r="M258" s="226" t="s">
        <v>1</v>
      </c>
      <c r="N258" s="227" t="s">
        <v>38</v>
      </c>
      <c r="O258" s="92"/>
      <c r="P258" s="228">
        <f>O258*H258</f>
        <v>0</v>
      </c>
      <c r="Q258" s="228">
        <v>0</v>
      </c>
      <c r="R258" s="228">
        <f>Q258*H258</f>
        <v>0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212</v>
      </c>
      <c r="AT258" s="230" t="s">
        <v>134</v>
      </c>
      <c r="AU258" s="230" t="s">
        <v>82</v>
      </c>
      <c r="AY258" s="18" t="s">
        <v>132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78</v>
      </c>
      <c r="BK258" s="231">
        <f>ROUND(I258*H258,2)</f>
        <v>0</v>
      </c>
      <c r="BL258" s="18" t="s">
        <v>212</v>
      </c>
      <c r="BM258" s="230" t="s">
        <v>451</v>
      </c>
    </row>
    <row r="259" s="2" customFormat="1" ht="24.15" customHeight="1">
      <c r="A259" s="39"/>
      <c r="B259" s="40"/>
      <c r="C259" s="265" t="s">
        <v>452</v>
      </c>
      <c r="D259" s="265" t="s">
        <v>393</v>
      </c>
      <c r="E259" s="266" t="s">
        <v>453</v>
      </c>
      <c r="F259" s="267" t="s">
        <v>454</v>
      </c>
      <c r="G259" s="268" t="s">
        <v>180</v>
      </c>
      <c r="H259" s="269">
        <v>50</v>
      </c>
      <c r="I259" s="270"/>
      <c r="J259" s="271">
        <f>ROUND(I259*H259,2)</f>
        <v>0</v>
      </c>
      <c r="K259" s="267" t="s">
        <v>147</v>
      </c>
      <c r="L259" s="272"/>
      <c r="M259" s="273" t="s">
        <v>1</v>
      </c>
      <c r="N259" s="274" t="s">
        <v>38</v>
      </c>
      <c r="O259" s="92"/>
      <c r="P259" s="228">
        <f>O259*H259</f>
        <v>0</v>
      </c>
      <c r="Q259" s="228">
        <v>0.00012</v>
      </c>
      <c r="R259" s="228">
        <f>Q259*H259</f>
        <v>0.0060000000000000001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301</v>
      </c>
      <c r="AT259" s="230" t="s">
        <v>393</v>
      </c>
      <c r="AU259" s="230" t="s">
        <v>82</v>
      </c>
      <c r="AY259" s="18" t="s">
        <v>132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78</v>
      </c>
      <c r="BK259" s="231">
        <f>ROUND(I259*H259,2)</f>
        <v>0</v>
      </c>
      <c r="BL259" s="18" t="s">
        <v>212</v>
      </c>
      <c r="BM259" s="230" t="s">
        <v>455</v>
      </c>
    </row>
    <row r="260" s="2" customFormat="1" ht="37.8" customHeight="1">
      <c r="A260" s="39"/>
      <c r="B260" s="40"/>
      <c r="C260" s="219" t="s">
        <v>456</v>
      </c>
      <c r="D260" s="219" t="s">
        <v>134</v>
      </c>
      <c r="E260" s="220" t="s">
        <v>457</v>
      </c>
      <c r="F260" s="221" t="s">
        <v>458</v>
      </c>
      <c r="G260" s="222" t="s">
        <v>180</v>
      </c>
      <c r="H260" s="223">
        <v>16</v>
      </c>
      <c r="I260" s="224"/>
      <c r="J260" s="225">
        <f>ROUND(I260*H260,2)</f>
        <v>0</v>
      </c>
      <c r="K260" s="221" t="s">
        <v>147</v>
      </c>
      <c r="L260" s="45"/>
      <c r="M260" s="226" t="s">
        <v>1</v>
      </c>
      <c r="N260" s="227" t="s">
        <v>38</v>
      </c>
      <c r="O260" s="92"/>
      <c r="P260" s="228">
        <f>O260*H260</f>
        <v>0</v>
      </c>
      <c r="Q260" s="228">
        <v>0</v>
      </c>
      <c r="R260" s="228">
        <f>Q260*H260</f>
        <v>0</v>
      </c>
      <c r="S260" s="228">
        <v>0</v>
      </c>
      <c r="T260" s="22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0" t="s">
        <v>212</v>
      </c>
      <c r="AT260" s="230" t="s">
        <v>134</v>
      </c>
      <c r="AU260" s="230" t="s">
        <v>82</v>
      </c>
      <c r="AY260" s="18" t="s">
        <v>132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8" t="s">
        <v>78</v>
      </c>
      <c r="BK260" s="231">
        <f>ROUND(I260*H260,2)</f>
        <v>0</v>
      </c>
      <c r="BL260" s="18" t="s">
        <v>212</v>
      </c>
      <c r="BM260" s="230" t="s">
        <v>459</v>
      </c>
    </row>
    <row r="261" s="2" customFormat="1" ht="24.15" customHeight="1">
      <c r="A261" s="39"/>
      <c r="B261" s="40"/>
      <c r="C261" s="265" t="s">
        <v>460</v>
      </c>
      <c r="D261" s="265" t="s">
        <v>393</v>
      </c>
      <c r="E261" s="266" t="s">
        <v>461</v>
      </c>
      <c r="F261" s="267" t="s">
        <v>462</v>
      </c>
      <c r="G261" s="268" t="s">
        <v>180</v>
      </c>
      <c r="H261" s="269">
        <v>20</v>
      </c>
      <c r="I261" s="270"/>
      <c r="J261" s="271">
        <f>ROUND(I261*H261,2)</f>
        <v>0</v>
      </c>
      <c r="K261" s="267" t="s">
        <v>147</v>
      </c>
      <c r="L261" s="272"/>
      <c r="M261" s="273" t="s">
        <v>1</v>
      </c>
      <c r="N261" s="274" t="s">
        <v>38</v>
      </c>
      <c r="O261" s="92"/>
      <c r="P261" s="228">
        <f>O261*H261</f>
        <v>0</v>
      </c>
      <c r="Q261" s="228">
        <v>0.00017000000000000001</v>
      </c>
      <c r="R261" s="228">
        <f>Q261*H261</f>
        <v>0.0034000000000000002</v>
      </c>
      <c r="S261" s="228">
        <v>0</v>
      </c>
      <c r="T261" s="22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301</v>
      </c>
      <c r="AT261" s="230" t="s">
        <v>393</v>
      </c>
      <c r="AU261" s="230" t="s">
        <v>82</v>
      </c>
      <c r="AY261" s="18" t="s">
        <v>132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78</v>
      </c>
      <c r="BK261" s="231">
        <f>ROUND(I261*H261,2)</f>
        <v>0</v>
      </c>
      <c r="BL261" s="18" t="s">
        <v>212</v>
      </c>
      <c r="BM261" s="230" t="s">
        <v>463</v>
      </c>
    </row>
    <row r="262" s="2" customFormat="1" ht="37.8" customHeight="1">
      <c r="A262" s="39"/>
      <c r="B262" s="40"/>
      <c r="C262" s="219" t="s">
        <v>464</v>
      </c>
      <c r="D262" s="219" t="s">
        <v>134</v>
      </c>
      <c r="E262" s="220" t="s">
        <v>465</v>
      </c>
      <c r="F262" s="221" t="s">
        <v>466</v>
      </c>
      <c r="G262" s="222" t="s">
        <v>308</v>
      </c>
      <c r="H262" s="223">
        <v>8</v>
      </c>
      <c r="I262" s="224"/>
      <c r="J262" s="225">
        <f>ROUND(I262*H262,2)</f>
        <v>0</v>
      </c>
      <c r="K262" s="221" t="s">
        <v>147</v>
      </c>
      <c r="L262" s="45"/>
      <c r="M262" s="226" t="s">
        <v>1</v>
      </c>
      <c r="N262" s="227" t="s">
        <v>38</v>
      </c>
      <c r="O262" s="92"/>
      <c r="P262" s="228">
        <f>O262*H262</f>
        <v>0</v>
      </c>
      <c r="Q262" s="228">
        <v>0</v>
      </c>
      <c r="R262" s="228">
        <f>Q262*H262</f>
        <v>0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212</v>
      </c>
      <c r="AT262" s="230" t="s">
        <v>134</v>
      </c>
      <c r="AU262" s="230" t="s">
        <v>82</v>
      </c>
      <c r="AY262" s="18" t="s">
        <v>132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78</v>
      </c>
      <c r="BK262" s="231">
        <f>ROUND(I262*H262,2)</f>
        <v>0</v>
      </c>
      <c r="BL262" s="18" t="s">
        <v>212</v>
      </c>
      <c r="BM262" s="230" t="s">
        <v>467</v>
      </c>
    </row>
    <row r="263" s="2" customFormat="1" ht="24.15" customHeight="1">
      <c r="A263" s="39"/>
      <c r="B263" s="40"/>
      <c r="C263" s="265" t="s">
        <v>468</v>
      </c>
      <c r="D263" s="265" t="s">
        <v>393</v>
      </c>
      <c r="E263" s="266" t="s">
        <v>469</v>
      </c>
      <c r="F263" s="267" t="s">
        <v>470</v>
      </c>
      <c r="G263" s="268" t="s">
        <v>308</v>
      </c>
      <c r="H263" s="269">
        <v>8</v>
      </c>
      <c r="I263" s="270"/>
      <c r="J263" s="271">
        <f>ROUND(I263*H263,2)</f>
        <v>0</v>
      </c>
      <c r="K263" s="267" t="s">
        <v>147</v>
      </c>
      <c r="L263" s="272"/>
      <c r="M263" s="273" t="s">
        <v>1</v>
      </c>
      <c r="N263" s="274" t="s">
        <v>38</v>
      </c>
      <c r="O263" s="92"/>
      <c r="P263" s="228">
        <f>O263*H263</f>
        <v>0</v>
      </c>
      <c r="Q263" s="228">
        <v>6.9999999999999994E-05</v>
      </c>
      <c r="R263" s="228">
        <f>Q263*H263</f>
        <v>0.00055999999999999995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301</v>
      </c>
      <c r="AT263" s="230" t="s">
        <v>393</v>
      </c>
      <c r="AU263" s="230" t="s">
        <v>82</v>
      </c>
      <c r="AY263" s="18" t="s">
        <v>132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78</v>
      </c>
      <c r="BK263" s="231">
        <f>ROUND(I263*H263,2)</f>
        <v>0</v>
      </c>
      <c r="BL263" s="18" t="s">
        <v>212</v>
      </c>
      <c r="BM263" s="230" t="s">
        <v>471</v>
      </c>
    </row>
    <row r="264" s="2" customFormat="1" ht="44.25" customHeight="1">
      <c r="A264" s="39"/>
      <c r="B264" s="40"/>
      <c r="C264" s="219" t="s">
        <v>472</v>
      </c>
      <c r="D264" s="219" t="s">
        <v>134</v>
      </c>
      <c r="E264" s="220" t="s">
        <v>473</v>
      </c>
      <c r="F264" s="221" t="s">
        <v>474</v>
      </c>
      <c r="G264" s="222" t="s">
        <v>308</v>
      </c>
      <c r="H264" s="223">
        <v>4</v>
      </c>
      <c r="I264" s="224"/>
      <c r="J264" s="225">
        <f>ROUND(I264*H264,2)</f>
        <v>0</v>
      </c>
      <c r="K264" s="221" t="s">
        <v>147</v>
      </c>
      <c r="L264" s="45"/>
      <c r="M264" s="226" t="s">
        <v>1</v>
      </c>
      <c r="N264" s="227" t="s">
        <v>38</v>
      </c>
      <c r="O264" s="92"/>
      <c r="P264" s="228">
        <f>O264*H264</f>
        <v>0</v>
      </c>
      <c r="Q264" s="228">
        <v>0</v>
      </c>
      <c r="R264" s="228">
        <f>Q264*H264</f>
        <v>0</v>
      </c>
      <c r="S264" s="228">
        <v>0</v>
      </c>
      <c r="T264" s="22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212</v>
      </c>
      <c r="AT264" s="230" t="s">
        <v>134</v>
      </c>
      <c r="AU264" s="230" t="s">
        <v>82</v>
      </c>
      <c r="AY264" s="18" t="s">
        <v>132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78</v>
      </c>
      <c r="BK264" s="231">
        <f>ROUND(I264*H264,2)</f>
        <v>0</v>
      </c>
      <c r="BL264" s="18" t="s">
        <v>212</v>
      </c>
      <c r="BM264" s="230" t="s">
        <v>475</v>
      </c>
    </row>
    <row r="265" s="2" customFormat="1" ht="24.15" customHeight="1">
      <c r="A265" s="39"/>
      <c r="B265" s="40"/>
      <c r="C265" s="265" t="s">
        <v>476</v>
      </c>
      <c r="D265" s="265" t="s">
        <v>393</v>
      </c>
      <c r="E265" s="266" t="s">
        <v>477</v>
      </c>
      <c r="F265" s="267" t="s">
        <v>478</v>
      </c>
      <c r="G265" s="268" t="s">
        <v>308</v>
      </c>
      <c r="H265" s="269">
        <v>4</v>
      </c>
      <c r="I265" s="270"/>
      <c r="J265" s="271">
        <f>ROUND(I265*H265,2)</f>
        <v>0</v>
      </c>
      <c r="K265" s="267" t="s">
        <v>147</v>
      </c>
      <c r="L265" s="272"/>
      <c r="M265" s="273" t="s">
        <v>1</v>
      </c>
      <c r="N265" s="274" t="s">
        <v>38</v>
      </c>
      <c r="O265" s="92"/>
      <c r="P265" s="228">
        <f>O265*H265</f>
        <v>0</v>
      </c>
      <c r="Q265" s="228">
        <v>0.0012999999999999999</v>
      </c>
      <c r="R265" s="228">
        <f>Q265*H265</f>
        <v>0.0051999999999999998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301</v>
      </c>
      <c r="AT265" s="230" t="s">
        <v>393</v>
      </c>
      <c r="AU265" s="230" t="s">
        <v>82</v>
      </c>
      <c r="AY265" s="18" t="s">
        <v>132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78</v>
      </c>
      <c r="BK265" s="231">
        <f>ROUND(I265*H265,2)</f>
        <v>0</v>
      </c>
      <c r="BL265" s="18" t="s">
        <v>212</v>
      </c>
      <c r="BM265" s="230" t="s">
        <v>479</v>
      </c>
    </row>
    <row r="266" s="2" customFormat="1" ht="49.05" customHeight="1">
      <c r="A266" s="39"/>
      <c r="B266" s="40"/>
      <c r="C266" s="219" t="s">
        <v>480</v>
      </c>
      <c r="D266" s="219" t="s">
        <v>134</v>
      </c>
      <c r="E266" s="220" t="s">
        <v>481</v>
      </c>
      <c r="F266" s="221" t="s">
        <v>482</v>
      </c>
      <c r="G266" s="222" t="s">
        <v>308</v>
      </c>
      <c r="H266" s="223">
        <v>11</v>
      </c>
      <c r="I266" s="224"/>
      <c r="J266" s="225">
        <f>ROUND(I266*H266,2)</f>
        <v>0</v>
      </c>
      <c r="K266" s="221" t="s">
        <v>147</v>
      </c>
      <c r="L266" s="45"/>
      <c r="M266" s="226" t="s">
        <v>1</v>
      </c>
      <c r="N266" s="227" t="s">
        <v>38</v>
      </c>
      <c r="O266" s="92"/>
      <c r="P266" s="228">
        <f>O266*H266</f>
        <v>0</v>
      </c>
      <c r="Q266" s="228">
        <v>0</v>
      </c>
      <c r="R266" s="228">
        <f>Q266*H266</f>
        <v>0</v>
      </c>
      <c r="S266" s="228">
        <v>0</v>
      </c>
      <c r="T266" s="22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0" t="s">
        <v>212</v>
      </c>
      <c r="AT266" s="230" t="s">
        <v>134</v>
      </c>
      <c r="AU266" s="230" t="s">
        <v>82</v>
      </c>
      <c r="AY266" s="18" t="s">
        <v>132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8" t="s">
        <v>78</v>
      </c>
      <c r="BK266" s="231">
        <f>ROUND(I266*H266,2)</f>
        <v>0</v>
      </c>
      <c r="BL266" s="18" t="s">
        <v>212</v>
      </c>
      <c r="BM266" s="230" t="s">
        <v>483</v>
      </c>
    </row>
    <row r="267" s="2" customFormat="1" ht="24.15" customHeight="1">
      <c r="A267" s="39"/>
      <c r="B267" s="40"/>
      <c r="C267" s="265" t="s">
        <v>484</v>
      </c>
      <c r="D267" s="265" t="s">
        <v>393</v>
      </c>
      <c r="E267" s="266" t="s">
        <v>485</v>
      </c>
      <c r="F267" s="267" t="s">
        <v>486</v>
      </c>
      <c r="G267" s="268" t="s">
        <v>308</v>
      </c>
      <c r="H267" s="269">
        <v>11</v>
      </c>
      <c r="I267" s="270"/>
      <c r="J267" s="271">
        <f>ROUND(I267*H267,2)</f>
        <v>0</v>
      </c>
      <c r="K267" s="267" t="s">
        <v>1</v>
      </c>
      <c r="L267" s="272"/>
      <c r="M267" s="273" t="s">
        <v>1</v>
      </c>
      <c r="N267" s="274" t="s">
        <v>38</v>
      </c>
      <c r="O267" s="92"/>
      <c r="P267" s="228">
        <f>O267*H267</f>
        <v>0</v>
      </c>
      <c r="Q267" s="228">
        <v>0.0025500000000000002</v>
      </c>
      <c r="R267" s="228">
        <f>Q267*H267</f>
        <v>0.028050000000000002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301</v>
      </c>
      <c r="AT267" s="230" t="s">
        <v>393</v>
      </c>
      <c r="AU267" s="230" t="s">
        <v>82</v>
      </c>
      <c r="AY267" s="18" t="s">
        <v>132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78</v>
      </c>
      <c r="BK267" s="231">
        <f>ROUND(I267*H267,2)</f>
        <v>0</v>
      </c>
      <c r="BL267" s="18" t="s">
        <v>212</v>
      </c>
      <c r="BM267" s="230" t="s">
        <v>487</v>
      </c>
    </row>
    <row r="268" s="2" customFormat="1" ht="49.05" customHeight="1">
      <c r="A268" s="39"/>
      <c r="B268" s="40"/>
      <c r="C268" s="219" t="s">
        <v>488</v>
      </c>
      <c r="D268" s="219" t="s">
        <v>134</v>
      </c>
      <c r="E268" s="220" t="s">
        <v>489</v>
      </c>
      <c r="F268" s="221" t="s">
        <v>490</v>
      </c>
      <c r="G268" s="222" t="s">
        <v>308</v>
      </c>
      <c r="H268" s="223">
        <v>2</v>
      </c>
      <c r="I268" s="224"/>
      <c r="J268" s="225">
        <f>ROUND(I268*H268,2)</f>
        <v>0</v>
      </c>
      <c r="K268" s="221" t="s">
        <v>147</v>
      </c>
      <c r="L268" s="45"/>
      <c r="M268" s="226" t="s">
        <v>1</v>
      </c>
      <c r="N268" s="227" t="s">
        <v>38</v>
      </c>
      <c r="O268" s="92"/>
      <c r="P268" s="228">
        <f>O268*H268</f>
        <v>0</v>
      </c>
      <c r="Q268" s="228">
        <v>0</v>
      </c>
      <c r="R268" s="228">
        <f>Q268*H268</f>
        <v>0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212</v>
      </c>
      <c r="AT268" s="230" t="s">
        <v>134</v>
      </c>
      <c r="AU268" s="230" t="s">
        <v>82</v>
      </c>
      <c r="AY268" s="18" t="s">
        <v>132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78</v>
      </c>
      <c r="BK268" s="231">
        <f>ROUND(I268*H268,2)</f>
        <v>0</v>
      </c>
      <c r="BL268" s="18" t="s">
        <v>212</v>
      </c>
      <c r="BM268" s="230" t="s">
        <v>491</v>
      </c>
    </row>
    <row r="269" s="2" customFormat="1" ht="24.15" customHeight="1">
      <c r="A269" s="39"/>
      <c r="B269" s="40"/>
      <c r="C269" s="265" t="s">
        <v>492</v>
      </c>
      <c r="D269" s="265" t="s">
        <v>393</v>
      </c>
      <c r="E269" s="266" t="s">
        <v>493</v>
      </c>
      <c r="F269" s="267" t="s">
        <v>494</v>
      </c>
      <c r="G269" s="268" t="s">
        <v>308</v>
      </c>
      <c r="H269" s="269">
        <v>2</v>
      </c>
      <c r="I269" s="270"/>
      <c r="J269" s="271">
        <f>ROUND(I269*H269,2)</f>
        <v>0</v>
      </c>
      <c r="K269" s="267" t="s">
        <v>147</v>
      </c>
      <c r="L269" s="272"/>
      <c r="M269" s="273" t="s">
        <v>1</v>
      </c>
      <c r="N269" s="274" t="s">
        <v>38</v>
      </c>
      <c r="O269" s="92"/>
      <c r="P269" s="228">
        <f>O269*H269</f>
        <v>0</v>
      </c>
      <c r="Q269" s="228">
        <v>6.0000000000000002E-05</v>
      </c>
      <c r="R269" s="228">
        <f>Q269*H269</f>
        <v>0.00012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301</v>
      </c>
      <c r="AT269" s="230" t="s">
        <v>393</v>
      </c>
      <c r="AU269" s="230" t="s">
        <v>82</v>
      </c>
      <c r="AY269" s="18" t="s">
        <v>132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78</v>
      </c>
      <c r="BK269" s="231">
        <f>ROUND(I269*H269,2)</f>
        <v>0</v>
      </c>
      <c r="BL269" s="18" t="s">
        <v>212</v>
      </c>
      <c r="BM269" s="230" t="s">
        <v>495</v>
      </c>
    </row>
    <row r="270" s="2" customFormat="1" ht="49.05" customHeight="1">
      <c r="A270" s="39"/>
      <c r="B270" s="40"/>
      <c r="C270" s="219" t="s">
        <v>496</v>
      </c>
      <c r="D270" s="219" t="s">
        <v>134</v>
      </c>
      <c r="E270" s="220" t="s">
        <v>497</v>
      </c>
      <c r="F270" s="221" t="s">
        <v>498</v>
      </c>
      <c r="G270" s="222" t="s">
        <v>308</v>
      </c>
      <c r="H270" s="223">
        <v>3</v>
      </c>
      <c r="I270" s="224"/>
      <c r="J270" s="225">
        <f>ROUND(I270*H270,2)</f>
        <v>0</v>
      </c>
      <c r="K270" s="221" t="s">
        <v>147</v>
      </c>
      <c r="L270" s="45"/>
      <c r="M270" s="226" t="s">
        <v>1</v>
      </c>
      <c r="N270" s="227" t="s">
        <v>38</v>
      </c>
      <c r="O270" s="92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212</v>
      </c>
      <c r="AT270" s="230" t="s">
        <v>134</v>
      </c>
      <c r="AU270" s="230" t="s">
        <v>82</v>
      </c>
      <c r="AY270" s="18" t="s">
        <v>132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78</v>
      </c>
      <c r="BK270" s="231">
        <f>ROUND(I270*H270,2)</f>
        <v>0</v>
      </c>
      <c r="BL270" s="18" t="s">
        <v>212</v>
      </c>
      <c r="BM270" s="230" t="s">
        <v>499</v>
      </c>
    </row>
    <row r="271" s="2" customFormat="1" ht="24.15" customHeight="1">
      <c r="A271" s="39"/>
      <c r="B271" s="40"/>
      <c r="C271" s="265" t="s">
        <v>500</v>
      </c>
      <c r="D271" s="265" t="s">
        <v>393</v>
      </c>
      <c r="E271" s="266" t="s">
        <v>501</v>
      </c>
      <c r="F271" s="267" t="s">
        <v>502</v>
      </c>
      <c r="G271" s="268" t="s">
        <v>308</v>
      </c>
      <c r="H271" s="269">
        <v>3</v>
      </c>
      <c r="I271" s="270"/>
      <c r="J271" s="271">
        <f>ROUND(I271*H271,2)</f>
        <v>0</v>
      </c>
      <c r="K271" s="267" t="s">
        <v>147</v>
      </c>
      <c r="L271" s="272"/>
      <c r="M271" s="273" t="s">
        <v>1</v>
      </c>
      <c r="N271" s="274" t="s">
        <v>38</v>
      </c>
      <c r="O271" s="92"/>
      <c r="P271" s="228">
        <f>O271*H271</f>
        <v>0</v>
      </c>
      <c r="Q271" s="228">
        <v>4.0000000000000003E-05</v>
      </c>
      <c r="R271" s="228">
        <f>Q271*H271</f>
        <v>0.00012000000000000002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301</v>
      </c>
      <c r="AT271" s="230" t="s">
        <v>393</v>
      </c>
      <c r="AU271" s="230" t="s">
        <v>82</v>
      </c>
      <c r="AY271" s="18" t="s">
        <v>132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78</v>
      </c>
      <c r="BK271" s="231">
        <f>ROUND(I271*H271,2)</f>
        <v>0</v>
      </c>
      <c r="BL271" s="18" t="s">
        <v>212</v>
      </c>
      <c r="BM271" s="230" t="s">
        <v>503</v>
      </c>
    </row>
    <row r="272" s="2" customFormat="1" ht="24.15" customHeight="1">
      <c r="A272" s="39"/>
      <c r="B272" s="40"/>
      <c r="C272" s="219" t="s">
        <v>504</v>
      </c>
      <c r="D272" s="219" t="s">
        <v>134</v>
      </c>
      <c r="E272" s="220" t="s">
        <v>505</v>
      </c>
      <c r="F272" s="221" t="s">
        <v>506</v>
      </c>
      <c r="G272" s="222" t="s">
        <v>308</v>
      </c>
      <c r="H272" s="223">
        <v>1</v>
      </c>
      <c r="I272" s="224"/>
      <c r="J272" s="225">
        <f>ROUND(I272*H272,2)</f>
        <v>0</v>
      </c>
      <c r="K272" s="221" t="s">
        <v>147</v>
      </c>
      <c r="L272" s="45"/>
      <c r="M272" s="226" t="s">
        <v>1</v>
      </c>
      <c r="N272" s="227" t="s">
        <v>38</v>
      </c>
      <c r="O272" s="92"/>
      <c r="P272" s="228">
        <f>O272*H272</f>
        <v>0</v>
      </c>
      <c r="Q272" s="228">
        <v>0</v>
      </c>
      <c r="R272" s="228">
        <f>Q272*H272</f>
        <v>0</v>
      </c>
      <c r="S272" s="228">
        <v>0</v>
      </c>
      <c r="T272" s="22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0" t="s">
        <v>212</v>
      </c>
      <c r="AT272" s="230" t="s">
        <v>134</v>
      </c>
      <c r="AU272" s="230" t="s">
        <v>82</v>
      </c>
      <c r="AY272" s="18" t="s">
        <v>132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8" t="s">
        <v>78</v>
      </c>
      <c r="BK272" s="231">
        <f>ROUND(I272*H272,2)</f>
        <v>0</v>
      </c>
      <c r="BL272" s="18" t="s">
        <v>212</v>
      </c>
      <c r="BM272" s="230" t="s">
        <v>507</v>
      </c>
    </row>
    <row r="273" s="2" customFormat="1" ht="44.25" customHeight="1">
      <c r="A273" s="39"/>
      <c r="B273" s="40"/>
      <c r="C273" s="265" t="s">
        <v>508</v>
      </c>
      <c r="D273" s="265" t="s">
        <v>393</v>
      </c>
      <c r="E273" s="266" t="s">
        <v>509</v>
      </c>
      <c r="F273" s="267" t="s">
        <v>510</v>
      </c>
      <c r="G273" s="268" t="s">
        <v>308</v>
      </c>
      <c r="H273" s="269">
        <v>1</v>
      </c>
      <c r="I273" s="270"/>
      <c r="J273" s="271">
        <f>ROUND(I273*H273,2)</f>
        <v>0</v>
      </c>
      <c r="K273" s="267" t="s">
        <v>147</v>
      </c>
      <c r="L273" s="272"/>
      <c r="M273" s="273" t="s">
        <v>1</v>
      </c>
      <c r="N273" s="274" t="s">
        <v>38</v>
      </c>
      <c r="O273" s="92"/>
      <c r="P273" s="228">
        <f>O273*H273</f>
        <v>0</v>
      </c>
      <c r="Q273" s="228">
        <v>0.00020000000000000001</v>
      </c>
      <c r="R273" s="228">
        <f>Q273*H273</f>
        <v>0.00020000000000000001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301</v>
      </c>
      <c r="AT273" s="230" t="s">
        <v>393</v>
      </c>
      <c r="AU273" s="230" t="s">
        <v>82</v>
      </c>
      <c r="AY273" s="18" t="s">
        <v>132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78</v>
      </c>
      <c r="BK273" s="231">
        <f>ROUND(I273*H273,2)</f>
        <v>0</v>
      </c>
      <c r="BL273" s="18" t="s">
        <v>212</v>
      </c>
      <c r="BM273" s="230" t="s">
        <v>511</v>
      </c>
    </row>
    <row r="274" s="12" customFormat="1" ht="22.8" customHeight="1">
      <c r="A274" s="12"/>
      <c r="B274" s="203"/>
      <c r="C274" s="204"/>
      <c r="D274" s="205" t="s">
        <v>72</v>
      </c>
      <c r="E274" s="217" t="s">
        <v>512</v>
      </c>
      <c r="F274" s="217" t="s">
        <v>513</v>
      </c>
      <c r="G274" s="204"/>
      <c r="H274" s="204"/>
      <c r="I274" s="207"/>
      <c r="J274" s="218">
        <f>BK274</f>
        <v>0</v>
      </c>
      <c r="K274" s="204"/>
      <c r="L274" s="209"/>
      <c r="M274" s="210"/>
      <c r="N274" s="211"/>
      <c r="O274" s="211"/>
      <c r="P274" s="212">
        <f>SUM(P275:P289)</f>
        <v>0</v>
      </c>
      <c r="Q274" s="211"/>
      <c r="R274" s="212">
        <f>SUM(R275:R289)</f>
        <v>0.70109599999999994</v>
      </c>
      <c r="S274" s="211"/>
      <c r="T274" s="213">
        <f>SUM(T275:T289)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14" t="s">
        <v>82</v>
      </c>
      <c r="AT274" s="215" t="s">
        <v>72</v>
      </c>
      <c r="AU274" s="215" t="s">
        <v>78</v>
      </c>
      <c r="AY274" s="214" t="s">
        <v>132</v>
      </c>
      <c r="BK274" s="216">
        <f>SUM(BK275:BK289)</f>
        <v>0</v>
      </c>
    </row>
    <row r="275" s="2" customFormat="1" ht="49.05" customHeight="1">
      <c r="A275" s="39"/>
      <c r="B275" s="40"/>
      <c r="C275" s="219" t="s">
        <v>514</v>
      </c>
      <c r="D275" s="219" t="s">
        <v>134</v>
      </c>
      <c r="E275" s="220" t="s">
        <v>515</v>
      </c>
      <c r="F275" s="221" t="s">
        <v>516</v>
      </c>
      <c r="G275" s="222" t="s">
        <v>137</v>
      </c>
      <c r="H275" s="223">
        <v>7.6399999999999997</v>
      </c>
      <c r="I275" s="224"/>
      <c r="J275" s="225">
        <f>ROUND(I275*H275,2)</f>
        <v>0</v>
      </c>
      <c r="K275" s="221" t="s">
        <v>147</v>
      </c>
      <c r="L275" s="45"/>
      <c r="M275" s="226" t="s">
        <v>1</v>
      </c>
      <c r="N275" s="227" t="s">
        <v>38</v>
      </c>
      <c r="O275" s="92"/>
      <c r="P275" s="228">
        <f>O275*H275</f>
        <v>0</v>
      </c>
      <c r="Q275" s="228">
        <v>0.0126</v>
      </c>
      <c r="R275" s="228">
        <f>Q275*H275</f>
        <v>0.096264000000000002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212</v>
      </c>
      <c r="AT275" s="230" t="s">
        <v>134</v>
      </c>
      <c r="AU275" s="230" t="s">
        <v>82</v>
      </c>
      <c r="AY275" s="18" t="s">
        <v>132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78</v>
      </c>
      <c r="BK275" s="231">
        <f>ROUND(I275*H275,2)</f>
        <v>0</v>
      </c>
      <c r="BL275" s="18" t="s">
        <v>212</v>
      </c>
      <c r="BM275" s="230" t="s">
        <v>517</v>
      </c>
    </row>
    <row r="276" s="13" customFormat="1">
      <c r="A276" s="13"/>
      <c r="B276" s="232"/>
      <c r="C276" s="233"/>
      <c r="D276" s="234" t="s">
        <v>141</v>
      </c>
      <c r="E276" s="235" t="s">
        <v>1</v>
      </c>
      <c r="F276" s="236" t="s">
        <v>170</v>
      </c>
      <c r="G276" s="233"/>
      <c r="H276" s="237">
        <v>4.9400000000000004</v>
      </c>
      <c r="I276" s="238"/>
      <c r="J276" s="233"/>
      <c r="K276" s="233"/>
      <c r="L276" s="239"/>
      <c r="M276" s="240"/>
      <c r="N276" s="241"/>
      <c r="O276" s="241"/>
      <c r="P276" s="241"/>
      <c r="Q276" s="241"/>
      <c r="R276" s="241"/>
      <c r="S276" s="241"/>
      <c r="T276" s="24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3" t="s">
        <v>141</v>
      </c>
      <c r="AU276" s="243" t="s">
        <v>82</v>
      </c>
      <c r="AV276" s="13" t="s">
        <v>82</v>
      </c>
      <c r="AW276" s="13" t="s">
        <v>30</v>
      </c>
      <c r="AX276" s="13" t="s">
        <v>73</v>
      </c>
      <c r="AY276" s="243" t="s">
        <v>132</v>
      </c>
    </row>
    <row r="277" s="13" customFormat="1">
      <c r="A277" s="13"/>
      <c r="B277" s="232"/>
      <c r="C277" s="233"/>
      <c r="D277" s="234" t="s">
        <v>141</v>
      </c>
      <c r="E277" s="235" t="s">
        <v>1</v>
      </c>
      <c r="F277" s="236" t="s">
        <v>171</v>
      </c>
      <c r="G277" s="233"/>
      <c r="H277" s="237">
        <v>1.3500000000000001</v>
      </c>
      <c r="I277" s="238"/>
      <c r="J277" s="233"/>
      <c r="K277" s="233"/>
      <c r="L277" s="239"/>
      <c r="M277" s="240"/>
      <c r="N277" s="241"/>
      <c r="O277" s="241"/>
      <c r="P277" s="241"/>
      <c r="Q277" s="241"/>
      <c r="R277" s="241"/>
      <c r="S277" s="241"/>
      <c r="T277" s="24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3" t="s">
        <v>141</v>
      </c>
      <c r="AU277" s="243" t="s">
        <v>82</v>
      </c>
      <c r="AV277" s="13" t="s">
        <v>82</v>
      </c>
      <c r="AW277" s="13" t="s">
        <v>30</v>
      </c>
      <c r="AX277" s="13" t="s">
        <v>73</v>
      </c>
      <c r="AY277" s="243" t="s">
        <v>132</v>
      </c>
    </row>
    <row r="278" s="13" customFormat="1">
      <c r="A278" s="13"/>
      <c r="B278" s="232"/>
      <c r="C278" s="233"/>
      <c r="D278" s="234" t="s">
        <v>141</v>
      </c>
      <c r="E278" s="235" t="s">
        <v>1</v>
      </c>
      <c r="F278" s="236" t="s">
        <v>172</v>
      </c>
      <c r="G278" s="233"/>
      <c r="H278" s="237">
        <v>1.3500000000000001</v>
      </c>
      <c r="I278" s="238"/>
      <c r="J278" s="233"/>
      <c r="K278" s="233"/>
      <c r="L278" s="239"/>
      <c r="M278" s="240"/>
      <c r="N278" s="241"/>
      <c r="O278" s="241"/>
      <c r="P278" s="241"/>
      <c r="Q278" s="241"/>
      <c r="R278" s="241"/>
      <c r="S278" s="241"/>
      <c r="T278" s="24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3" t="s">
        <v>141</v>
      </c>
      <c r="AU278" s="243" t="s">
        <v>82</v>
      </c>
      <c r="AV278" s="13" t="s">
        <v>82</v>
      </c>
      <c r="AW278" s="13" t="s">
        <v>30</v>
      </c>
      <c r="AX278" s="13" t="s">
        <v>73</v>
      </c>
      <c r="AY278" s="243" t="s">
        <v>132</v>
      </c>
    </row>
    <row r="279" s="14" customFormat="1">
      <c r="A279" s="14"/>
      <c r="B279" s="244"/>
      <c r="C279" s="245"/>
      <c r="D279" s="234" t="s">
        <v>141</v>
      </c>
      <c r="E279" s="246" t="s">
        <v>1</v>
      </c>
      <c r="F279" s="247" t="s">
        <v>153</v>
      </c>
      <c r="G279" s="245"/>
      <c r="H279" s="248">
        <v>7.6400000000000006</v>
      </c>
      <c r="I279" s="249"/>
      <c r="J279" s="245"/>
      <c r="K279" s="245"/>
      <c r="L279" s="250"/>
      <c r="M279" s="251"/>
      <c r="N279" s="252"/>
      <c r="O279" s="252"/>
      <c r="P279" s="252"/>
      <c r="Q279" s="252"/>
      <c r="R279" s="252"/>
      <c r="S279" s="252"/>
      <c r="T279" s="253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4" t="s">
        <v>141</v>
      </c>
      <c r="AU279" s="254" t="s">
        <v>82</v>
      </c>
      <c r="AV279" s="14" t="s">
        <v>139</v>
      </c>
      <c r="AW279" s="14" t="s">
        <v>30</v>
      </c>
      <c r="AX279" s="14" t="s">
        <v>78</v>
      </c>
      <c r="AY279" s="254" t="s">
        <v>132</v>
      </c>
    </row>
    <row r="280" s="2" customFormat="1" ht="44.25" customHeight="1">
      <c r="A280" s="39"/>
      <c r="B280" s="40"/>
      <c r="C280" s="219" t="s">
        <v>518</v>
      </c>
      <c r="D280" s="219" t="s">
        <v>134</v>
      </c>
      <c r="E280" s="220" t="s">
        <v>519</v>
      </c>
      <c r="F280" s="221" t="s">
        <v>520</v>
      </c>
      <c r="G280" s="222" t="s">
        <v>137</v>
      </c>
      <c r="H280" s="223">
        <v>60.039999999999999</v>
      </c>
      <c r="I280" s="224"/>
      <c r="J280" s="225">
        <f>ROUND(I280*H280,2)</f>
        <v>0</v>
      </c>
      <c r="K280" s="221" t="s">
        <v>147</v>
      </c>
      <c r="L280" s="45"/>
      <c r="M280" s="226" t="s">
        <v>1</v>
      </c>
      <c r="N280" s="227" t="s">
        <v>38</v>
      </c>
      <c r="O280" s="92"/>
      <c r="P280" s="228">
        <f>O280*H280</f>
        <v>0</v>
      </c>
      <c r="Q280" s="228">
        <v>0.00125</v>
      </c>
      <c r="R280" s="228">
        <f>Q280*H280</f>
        <v>0.075050000000000006</v>
      </c>
      <c r="S280" s="228">
        <v>0</v>
      </c>
      <c r="T280" s="22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212</v>
      </c>
      <c r="AT280" s="230" t="s">
        <v>134</v>
      </c>
      <c r="AU280" s="230" t="s">
        <v>82</v>
      </c>
      <c r="AY280" s="18" t="s">
        <v>132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78</v>
      </c>
      <c r="BK280" s="231">
        <f>ROUND(I280*H280,2)</f>
        <v>0</v>
      </c>
      <c r="BL280" s="18" t="s">
        <v>212</v>
      </c>
      <c r="BM280" s="230" t="s">
        <v>521</v>
      </c>
    </row>
    <row r="281" s="13" customFormat="1">
      <c r="A281" s="13"/>
      <c r="B281" s="232"/>
      <c r="C281" s="233"/>
      <c r="D281" s="234" t="s">
        <v>141</v>
      </c>
      <c r="E281" s="235" t="s">
        <v>1</v>
      </c>
      <c r="F281" s="236" t="s">
        <v>522</v>
      </c>
      <c r="G281" s="233"/>
      <c r="H281" s="237">
        <v>30.34</v>
      </c>
      <c r="I281" s="238"/>
      <c r="J281" s="233"/>
      <c r="K281" s="233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141</v>
      </c>
      <c r="AU281" s="243" t="s">
        <v>82</v>
      </c>
      <c r="AV281" s="13" t="s">
        <v>82</v>
      </c>
      <c r="AW281" s="13" t="s">
        <v>30</v>
      </c>
      <c r="AX281" s="13" t="s">
        <v>73</v>
      </c>
      <c r="AY281" s="243" t="s">
        <v>132</v>
      </c>
    </row>
    <row r="282" s="13" customFormat="1">
      <c r="A282" s="13"/>
      <c r="B282" s="232"/>
      <c r="C282" s="233"/>
      <c r="D282" s="234" t="s">
        <v>141</v>
      </c>
      <c r="E282" s="235" t="s">
        <v>1</v>
      </c>
      <c r="F282" s="236" t="s">
        <v>523</v>
      </c>
      <c r="G282" s="233"/>
      <c r="H282" s="237">
        <v>21.940000000000001</v>
      </c>
      <c r="I282" s="238"/>
      <c r="J282" s="233"/>
      <c r="K282" s="233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141</v>
      </c>
      <c r="AU282" s="243" t="s">
        <v>82</v>
      </c>
      <c r="AV282" s="13" t="s">
        <v>82</v>
      </c>
      <c r="AW282" s="13" t="s">
        <v>30</v>
      </c>
      <c r="AX282" s="13" t="s">
        <v>73</v>
      </c>
      <c r="AY282" s="243" t="s">
        <v>132</v>
      </c>
    </row>
    <row r="283" s="13" customFormat="1">
      <c r="A283" s="13"/>
      <c r="B283" s="232"/>
      <c r="C283" s="233"/>
      <c r="D283" s="234" t="s">
        <v>141</v>
      </c>
      <c r="E283" s="235" t="s">
        <v>1</v>
      </c>
      <c r="F283" s="236" t="s">
        <v>524</v>
      </c>
      <c r="G283" s="233"/>
      <c r="H283" s="237">
        <v>7.7599999999999998</v>
      </c>
      <c r="I283" s="238"/>
      <c r="J283" s="233"/>
      <c r="K283" s="233"/>
      <c r="L283" s="239"/>
      <c r="M283" s="240"/>
      <c r="N283" s="241"/>
      <c r="O283" s="241"/>
      <c r="P283" s="241"/>
      <c r="Q283" s="241"/>
      <c r="R283" s="241"/>
      <c r="S283" s="241"/>
      <c r="T283" s="24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3" t="s">
        <v>141</v>
      </c>
      <c r="AU283" s="243" t="s">
        <v>82</v>
      </c>
      <c r="AV283" s="13" t="s">
        <v>82</v>
      </c>
      <c r="AW283" s="13" t="s">
        <v>30</v>
      </c>
      <c r="AX283" s="13" t="s">
        <v>73</v>
      </c>
      <c r="AY283" s="243" t="s">
        <v>132</v>
      </c>
    </row>
    <row r="284" s="14" customFormat="1">
      <c r="A284" s="14"/>
      <c r="B284" s="244"/>
      <c r="C284" s="245"/>
      <c r="D284" s="234" t="s">
        <v>141</v>
      </c>
      <c r="E284" s="246" t="s">
        <v>1</v>
      </c>
      <c r="F284" s="247" t="s">
        <v>153</v>
      </c>
      <c r="G284" s="245"/>
      <c r="H284" s="248">
        <v>60.039999999999999</v>
      </c>
      <c r="I284" s="249"/>
      <c r="J284" s="245"/>
      <c r="K284" s="245"/>
      <c r="L284" s="250"/>
      <c r="M284" s="251"/>
      <c r="N284" s="252"/>
      <c r="O284" s="252"/>
      <c r="P284" s="252"/>
      <c r="Q284" s="252"/>
      <c r="R284" s="252"/>
      <c r="S284" s="252"/>
      <c r="T284" s="25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4" t="s">
        <v>141</v>
      </c>
      <c r="AU284" s="254" t="s">
        <v>82</v>
      </c>
      <c r="AV284" s="14" t="s">
        <v>139</v>
      </c>
      <c r="AW284" s="14" t="s">
        <v>30</v>
      </c>
      <c r="AX284" s="14" t="s">
        <v>78</v>
      </c>
      <c r="AY284" s="254" t="s">
        <v>132</v>
      </c>
    </row>
    <row r="285" s="2" customFormat="1" ht="24.15" customHeight="1">
      <c r="A285" s="39"/>
      <c r="B285" s="40"/>
      <c r="C285" s="265" t="s">
        <v>525</v>
      </c>
      <c r="D285" s="265" t="s">
        <v>393</v>
      </c>
      <c r="E285" s="266" t="s">
        <v>526</v>
      </c>
      <c r="F285" s="267" t="s">
        <v>527</v>
      </c>
      <c r="G285" s="268" t="s">
        <v>137</v>
      </c>
      <c r="H285" s="269">
        <v>66.043999999999997</v>
      </c>
      <c r="I285" s="270"/>
      <c r="J285" s="271">
        <f>ROUND(I285*H285,2)</f>
        <v>0</v>
      </c>
      <c r="K285" s="267" t="s">
        <v>147</v>
      </c>
      <c r="L285" s="272"/>
      <c r="M285" s="273" t="s">
        <v>1</v>
      </c>
      <c r="N285" s="274" t="s">
        <v>38</v>
      </c>
      <c r="O285" s="92"/>
      <c r="P285" s="228">
        <f>O285*H285</f>
        <v>0</v>
      </c>
      <c r="Q285" s="228">
        <v>0.0080000000000000002</v>
      </c>
      <c r="R285" s="228">
        <f>Q285*H285</f>
        <v>0.52835199999999993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301</v>
      </c>
      <c r="AT285" s="230" t="s">
        <v>393</v>
      </c>
      <c r="AU285" s="230" t="s">
        <v>82</v>
      </c>
      <c r="AY285" s="18" t="s">
        <v>132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78</v>
      </c>
      <c r="BK285" s="231">
        <f>ROUND(I285*H285,2)</f>
        <v>0</v>
      </c>
      <c r="BL285" s="18" t="s">
        <v>212</v>
      </c>
      <c r="BM285" s="230" t="s">
        <v>528</v>
      </c>
    </row>
    <row r="286" s="13" customFormat="1">
      <c r="A286" s="13"/>
      <c r="B286" s="232"/>
      <c r="C286" s="233"/>
      <c r="D286" s="234" t="s">
        <v>141</v>
      </c>
      <c r="E286" s="235" t="s">
        <v>1</v>
      </c>
      <c r="F286" s="236" t="s">
        <v>529</v>
      </c>
      <c r="G286" s="233"/>
      <c r="H286" s="237">
        <v>66.043999999999997</v>
      </c>
      <c r="I286" s="238"/>
      <c r="J286" s="233"/>
      <c r="K286" s="233"/>
      <c r="L286" s="239"/>
      <c r="M286" s="240"/>
      <c r="N286" s="241"/>
      <c r="O286" s="241"/>
      <c r="P286" s="241"/>
      <c r="Q286" s="241"/>
      <c r="R286" s="241"/>
      <c r="S286" s="241"/>
      <c r="T286" s="242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3" t="s">
        <v>141</v>
      </c>
      <c r="AU286" s="243" t="s">
        <v>82</v>
      </c>
      <c r="AV286" s="13" t="s">
        <v>82</v>
      </c>
      <c r="AW286" s="13" t="s">
        <v>30</v>
      </c>
      <c r="AX286" s="13" t="s">
        <v>78</v>
      </c>
      <c r="AY286" s="243" t="s">
        <v>132</v>
      </c>
    </row>
    <row r="287" s="2" customFormat="1" ht="37.8" customHeight="1">
      <c r="A287" s="39"/>
      <c r="B287" s="40"/>
      <c r="C287" s="219" t="s">
        <v>530</v>
      </c>
      <c r="D287" s="219" t="s">
        <v>134</v>
      </c>
      <c r="E287" s="220" t="s">
        <v>531</v>
      </c>
      <c r="F287" s="221" t="s">
        <v>532</v>
      </c>
      <c r="G287" s="222" t="s">
        <v>308</v>
      </c>
      <c r="H287" s="223">
        <v>1</v>
      </c>
      <c r="I287" s="224"/>
      <c r="J287" s="225">
        <f>ROUND(I287*H287,2)</f>
        <v>0</v>
      </c>
      <c r="K287" s="221" t="s">
        <v>147</v>
      </c>
      <c r="L287" s="45"/>
      <c r="M287" s="226" t="s">
        <v>1</v>
      </c>
      <c r="N287" s="227" t="s">
        <v>38</v>
      </c>
      <c r="O287" s="92"/>
      <c r="P287" s="228">
        <f>O287*H287</f>
        <v>0</v>
      </c>
      <c r="Q287" s="228">
        <v>3.0000000000000001E-05</v>
      </c>
      <c r="R287" s="228">
        <f>Q287*H287</f>
        <v>3.0000000000000001E-05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212</v>
      </c>
      <c r="AT287" s="230" t="s">
        <v>134</v>
      </c>
      <c r="AU287" s="230" t="s">
        <v>82</v>
      </c>
      <c r="AY287" s="18" t="s">
        <v>132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78</v>
      </c>
      <c r="BK287" s="231">
        <f>ROUND(I287*H287,2)</f>
        <v>0</v>
      </c>
      <c r="BL287" s="18" t="s">
        <v>212</v>
      </c>
      <c r="BM287" s="230" t="s">
        <v>533</v>
      </c>
    </row>
    <row r="288" s="2" customFormat="1" ht="24.15" customHeight="1">
      <c r="A288" s="39"/>
      <c r="B288" s="40"/>
      <c r="C288" s="265" t="s">
        <v>534</v>
      </c>
      <c r="D288" s="265" t="s">
        <v>393</v>
      </c>
      <c r="E288" s="266" t="s">
        <v>535</v>
      </c>
      <c r="F288" s="267" t="s">
        <v>536</v>
      </c>
      <c r="G288" s="268" t="s">
        <v>308</v>
      </c>
      <c r="H288" s="269">
        <v>1</v>
      </c>
      <c r="I288" s="270"/>
      <c r="J288" s="271">
        <f>ROUND(I288*H288,2)</f>
        <v>0</v>
      </c>
      <c r="K288" s="267" t="s">
        <v>147</v>
      </c>
      <c r="L288" s="272"/>
      <c r="M288" s="273" t="s">
        <v>1</v>
      </c>
      <c r="N288" s="274" t="s">
        <v>38</v>
      </c>
      <c r="O288" s="92"/>
      <c r="P288" s="228">
        <f>O288*H288</f>
        <v>0</v>
      </c>
      <c r="Q288" s="228">
        <v>0.0014</v>
      </c>
      <c r="R288" s="228">
        <f>Q288*H288</f>
        <v>0.0014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301</v>
      </c>
      <c r="AT288" s="230" t="s">
        <v>393</v>
      </c>
      <c r="AU288" s="230" t="s">
        <v>82</v>
      </c>
      <c r="AY288" s="18" t="s">
        <v>132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78</v>
      </c>
      <c r="BK288" s="231">
        <f>ROUND(I288*H288,2)</f>
        <v>0</v>
      </c>
      <c r="BL288" s="18" t="s">
        <v>212</v>
      </c>
      <c r="BM288" s="230" t="s">
        <v>537</v>
      </c>
    </row>
    <row r="289" s="2" customFormat="1" ht="76.35" customHeight="1">
      <c r="A289" s="39"/>
      <c r="B289" s="40"/>
      <c r="C289" s="219" t="s">
        <v>538</v>
      </c>
      <c r="D289" s="219" t="s">
        <v>134</v>
      </c>
      <c r="E289" s="220" t="s">
        <v>539</v>
      </c>
      <c r="F289" s="221" t="s">
        <v>540</v>
      </c>
      <c r="G289" s="222" t="s">
        <v>238</v>
      </c>
      <c r="H289" s="223">
        <v>0.70099999999999996</v>
      </c>
      <c r="I289" s="224"/>
      <c r="J289" s="225">
        <f>ROUND(I289*H289,2)</f>
        <v>0</v>
      </c>
      <c r="K289" s="221" t="s">
        <v>147</v>
      </c>
      <c r="L289" s="45"/>
      <c r="M289" s="226" t="s">
        <v>1</v>
      </c>
      <c r="N289" s="227" t="s">
        <v>38</v>
      </c>
      <c r="O289" s="92"/>
      <c r="P289" s="228">
        <f>O289*H289</f>
        <v>0</v>
      </c>
      <c r="Q289" s="228">
        <v>0</v>
      </c>
      <c r="R289" s="228">
        <f>Q289*H289</f>
        <v>0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212</v>
      </c>
      <c r="AT289" s="230" t="s">
        <v>134</v>
      </c>
      <c r="AU289" s="230" t="s">
        <v>82</v>
      </c>
      <c r="AY289" s="18" t="s">
        <v>132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78</v>
      </c>
      <c r="BK289" s="231">
        <f>ROUND(I289*H289,2)</f>
        <v>0</v>
      </c>
      <c r="BL289" s="18" t="s">
        <v>212</v>
      </c>
      <c r="BM289" s="230" t="s">
        <v>541</v>
      </c>
    </row>
    <row r="290" s="12" customFormat="1" ht="22.8" customHeight="1">
      <c r="A290" s="12"/>
      <c r="B290" s="203"/>
      <c r="C290" s="204"/>
      <c r="D290" s="205" t="s">
        <v>72</v>
      </c>
      <c r="E290" s="217" t="s">
        <v>542</v>
      </c>
      <c r="F290" s="217" t="s">
        <v>543</v>
      </c>
      <c r="G290" s="204"/>
      <c r="H290" s="204"/>
      <c r="I290" s="207"/>
      <c r="J290" s="218">
        <f>BK290</f>
        <v>0</v>
      </c>
      <c r="K290" s="204"/>
      <c r="L290" s="209"/>
      <c r="M290" s="210"/>
      <c r="N290" s="211"/>
      <c r="O290" s="211"/>
      <c r="P290" s="212">
        <f>SUM(P291:P299)</f>
        <v>0</v>
      </c>
      <c r="Q290" s="211"/>
      <c r="R290" s="212">
        <f>SUM(R291:R299)</f>
        <v>0.11805</v>
      </c>
      <c r="S290" s="211"/>
      <c r="T290" s="213">
        <f>SUM(T291:T299)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14" t="s">
        <v>82</v>
      </c>
      <c r="AT290" s="215" t="s">
        <v>72</v>
      </c>
      <c r="AU290" s="215" t="s">
        <v>78</v>
      </c>
      <c r="AY290" s="214" t="s">
        <v>132</v>
      </c>
      <c r="BK290" s="216">
        <f>SUM(BK291:BK299)</f>
        <v>0</v>
      </c>
    </row>
    <row r="291" s="2" customFormat="1" ht="37.8" customHeight="1">
      <c r="A291" s="39"/>
      <c r="B291" s="40"/>
      <c r="C291" s="219" t="s">
        <v>544</v>
      </c>
      <c r="D291" s="219" t="s">
        <v>134</v>
      </c>
      <c r="E291" s="220" t="s">
        <v>545</v>
      </c>
      <c r="F291" s="221" t="s">
        <v>546</v>
      </c>
      <c r="G291" s="222" t="s">
        <v>308</v>
      </c>
      <c r="H291" s="223">
        <v>2</v>
      </c>
      <c r="I291" s="224"/>
      <c r="J291" s="225">
        <f>ROUND(I291*H291,2)</f>
        <v>0</v>
      </c>
      <c r="K291" s="221" t="s">
        <v>147</v>
      </c>
      <c r="L291" s="45"/>
      <c r="M291" s="226" t="s">
        <v>1</v>
      </c>
      <c r="N291" s="227" t="s">
        <v>38</v>
      </c>
      <c r="O291" s="92"/>
      <c r="P291" s="228">
        <f>O291*H291</f>
        <v>0</v>
      </c>
      <c r="Q291" s="228">
        <v>0</v>
      </c>
      <c r="R291" s="228">
        <f>Q291*H291</f>
        <v>0</v>
      </c>
      <c r="S291" s="228">
        <v>0</v>
      </c>
      <c r="T291" s="22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212</v>
      </c>
      <c r="AT291" s="230" t="s">
        <v>134</v>
      </c>
      <c r="AU291" s="230" t="s">
        <v>82</v>
      </c>
      <c r="AY291" s="18" t="s">
        <v>132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78</v>
      </c>
      <c r="BK291" s="231">
        <f>ROUND(I291*H291,2)</f>
        <v>0</v>
      </c>
      <c r="BL291" s="18" t="s">
        <v>212</v>
      </c>
      <c r="BM291" s="230" t="s">
        <v>547</v>
      </c>
    </row>
    <row r="292" s="2" customFormat="1" ht="37.8" customHeight="1">
      <c r="A292" s="39"/>
      <c r="B292" s="40"/>
      <c r="C292" s="219" t="s">
        <v>548</v>
      </c>
      <c r="D292" s="219" t="s">
        <v>134</v>
      </c>
      <c r="E292" s="220" t="s">
        <v>549</v>
      </c>
      <c r="F292" s="221" t="s">
        <v>550</v>
      </c>
      <c r="G292" s="222" t="s">
        <v>308</v>
      </c>
      <c r="H292" s="223">
        <v>1</v>
      </c>
      <c r="I292" s="224"/>
      <c r="J292" s="225">
        <f>ROUND(I292*H292,2)</f>
        <v>0</v>
      </c>
      <c r="K292" s="221" t="s">
        <v>147</v>
      </c>
      <c r="L292" s="45"/>
      <c r="M292" s="226" t="s">
        <v>1</v>
      </c>
      <c r="N292" s="227" t="s">
        <v>38</v>
      </c>
      <c r="O292" s="92"/>
      <c r="P292" s="228">
        <f>O292*H292</f>
        <v>0</v>
      </c>
      <c r="Q292" s="228">
        <v>0</v>
      </c>
      <c r="R292" s="228">
        <f>Q292*H292</f>
        <v>0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212</v>
      </c>
      <c r="AT292" s="230" t="s">
        <v>134</v>
      </c>
      <c r="AU292" s="230" t="s">
        <v>82</v>
      </c>
      <c r="AY292" s="18" t="s">
        <v>132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78</v>
      </c>
      <c r="BK292" s="231">
        <f>ROUND(I292*H292,2)</f>
        <v>0</v>
      </c>
      <c r="BL292" s="18" t="s">
        <v>212</v>
      </c>
      <c r="BM292" s="230" t="s">
        <v>551</v>
      </c>
    </row>
    <row r="293" s="2" customFormat="1" ht="37.8" customHeight="1">
      <c r="A293" s="39"/>
      <c r="B293" s="40"/>
      <c r="C293" s="265" t="s">
        <v>552</v>
      </c>
      <c r="D293" s="265" t="s">
        <v>393</v>
      </c>
      <c r="E293" s="266" t="s">
        <v>553</v>
      </c>
      <c r="F293" s="267" t="s">
        <v>554</v>
      </c>
      <c r="G293" s="268" t="s">
        <v>308</v>
      </c>
      <c r="H293" s="269">
        <v>3</v>
      </c>
      <c r="I293" s="270"/>
      <c r="J293" s="271">
        <f>ROUND(I293*H293,2)</f>
        <v>0</v>
      </c>
      <c r="K293" s="267" t="s">
        <v>147</v>
      </c>
      <c r="L293" s="272"/>
      <c r="M293" s="273" t="s">
        <v>1</v>
      </c>
      <c r="N293" s="274" t="s">
        <v>38</v>
      </c>
      <c r="O293" s="92"/>
      <c r="P293" s="228">
        <f>O293*H293</f>
        <v>0</v>
      </c>
      <c r="Q293" s="228">
        <v>0.016</v>
      </c>
      <c r="R293" s="228">
        <f>Q293*H293</f>
        <v>0.048000000000000001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301</v>
      </c>
      <c r="AT293" s="230" t="s">
        <v>393</v>
      </c>
      <c r="AU293" s="230" t="s">
        <v>82</v>
      </c>
      <c r="AY293" s="18" t="s">
        <v>132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78</v>
      </c>
      <c r="BK293" s="231">
        <f>ROUND(I293*H293,2)</f>
        <v>0</v>
      </c>
      <c r="BL293" s="18" t="s">
        <v>212</v>
      </c>
      <c r="BM293" s="230" t="s">
        <v>555</v>
      </c>
    </row>
    <row r="294" s="2" customFormat="1" ht="24.15" customHeight="1">
      <c r="A294" s="39"/>
      <c r="B294" s="40"/>
      <c r="C294" s="265" t="s">
        <v>556</v>
      </c>
      <c r="D294" s="265" t="s">
        <v>393</v>
      </c>
      <c r="E294" s="266" t="s">
        <v>557</v>
      </c>
      <c r="F294" s="267" t="s">
        <v>558</v>
      </c>
      <c r="G294" s="268" t="s">
        <v>308</v>
      </c>
      <c r="H294" s="269">
        <v>2</v>
      </c>
      <c r="I294" s="270"/>
      <c r="J294" s="271">
        <f>ROUND(I294*H294,2)</f>
        <v>0</v>
      </c>
      <c r="K294" s="267" t="s">
        <v>147</v>
      </c>
      <c r="L294" s="272"/>
      <c r="M294" s="273" t="s">
        <v>1</v>
      </c>
      <c r="N294" s="274" t="s">
        <v>38</v>
      </c>
      <c r="O294" s="92"/>
      <c r="P294" s="228">
        <f>O294*H294</f>
        <v>0</v>
      </c>
      <c r="Q294" s="228">
        <v>0.017500000000000002</v>
      </c>
      <c r="R294" s="228">
        <f>Q294*H294</f>
        <v>0.035000000000000003</v>
      </c>
      <c r="S294" s="228">
        <v>0</v>
      </c>
      <c r="T294" s="22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301</v>
      </c>
      <c r="AT294" s="230" t="s">
        <v>393</v>
      </c>
      <c r="AU294" s="230" t="s">
        <v>82</v>
      </c>
      <c r="AY294" s="18" t="s">
        <v>132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78</v>
      </c>
      <c r="BK294" s="231">
        <f>ROUND(I294*H294,2)</f>
        <v>0</v>
      </c>
      <c r="BL294" s="18" t="s">
        <v>212</v>
      </c>
      <c r="BM294" s="230" t="s">
        <v>559</v>
      </c>
    </row>
    <row r="295" s="2" customFormat="1" ht="24.15" customHeight="1">
      <c r="A295" s="39"/>
      <c r="B295" s="40"/>
      <c r="C295" s="265" t="s">
        <v>560</v>
      </c>
      <c r="D295" s="265" t="s">
        <v>393</v>
      </c>
      <c r="E295" s="266" t="s">
        <v>561</v>
      </c>
      <c r="F295" s="267" t="s">
        <v>562</v>
      </c>
      <c r="G295" s="268" t="s">
        <v>308</v>
      </c>
      <c r="H295" s="269">
        <v>1</v>
      </c>
      <c r="I295" s="270"/>
      <c r="J295" s="271">
        <f>ROUND(I295*H295,2)</f>
        <v>0</v>
      </c>
      <c r="K295" s="267" t="s">
        <v>147</v>
      </c>
      <c r="L295" s="272"/>
      <c r="M295" s="273" t="s">
        <v>1</v>
      </c>
      <c r="N295" s="274" t="s">
        <v>38</v>
      </c>
      <c r="O295" s="92"/>
      <c r="P295" s="228">
        <f>O295*H295</f>
        <v>0</v>
      </c>
      <c r="Q295" s="228">
        <v>0.020500000000000001</v>
      </c>
      <c r="R295" s="228">
        <f>Q295*H295</f>
        <v>0.020500000000000001</v>
      </c>
      <c r="S295" s="228">
        <v>0</v>
      </c>
      <c r="T295" s="22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0" t="s">
        <v>301</v>
      </c>
      <c r="AT295" s="230" t="s">
        <v>393</v>
      </c>
      <c r="AU295" s="230" t="s">
        <v>82</v>
      </c>
      <c r="AY295" s="18" t="s">
        <v>132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8" t="s">
        <v>78</v>
      </c>
      <c r="BK295" s="231">
        <f>ROUND(I295*H295,2)</f>
        <v>0</v>
      </c>
      <c r="BL295" s="18" t="s">
        <v>212</v>
      </c>
      <c r="BM295" s="230" t="s">
        <v>563</v>
      </c>
    </row>
    <row r="296" s="2" customFormat="1" ht="16.5" customHeight="1">
      <c r="A296" s="39"/>
      <c r="B296" s="40"/>
      <c r="C296" s="265" t="s">
        <v>564</v>
      </c>
      <c r="D296" s="265" t="s">
        <v>393</v>
      </c>
      <c r="E296" s="266" t="s">
        <v>565</v>
      </c>
      <c r="F296" s="267" t="s">
        <v>566</v>
      </c>
      <c r="G296" s="268" t="s">
        <v>308</v>
      </c>
      <c r="H296" s="269">
        <v>3</v>
      </c>
      <c r="I296" s="270"/>
      <c r="J296" s="271">
        <f>ROUND(I296*H296,2)</f>
        <v>0</v>
      </c>
      <c r="K296" s="267" t="s">
        <v>147</v>
      </c>
      <c r="L296" s="272"/>
      <c r="M296" s="273" t="s">
        <v>1</v>
      </c>
      <c r="N296" s="274" t="s">
        <v>38</v>
      </c>
      <c r="O296" s="92"/>
      <c r="P296" s="228">
        <f>O296*H296</f>
        <v>0</v>
      </c>
      <c r="Q296" s="228">
        <v>0.0022000000000000001</v>
      </c>
      <c r="R296" s="228">
        <f>Q296*H296</f>
        <v>0.0066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301</v>
      </c>
      <c r="AT296" s="230" t="s">
        <v>393</v>
      </c>
      <c r="AU296" s="230" t="s">
        <v>82</v>
      </c>
      <c r="AY296" s="18" t="s">
        <v>132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78</v>
      </c>
      <c r="BK296" s="231">
        <f>ROUND(I296*H296,2)</f>
        <v>0</v>
      </c>
      <c r="BL296" s="18" t="s">
        <v>212</v>
      </c>
      <c r="BM296" s="230" t="s">
        <v>567</v>
      </c>
    </row>
    <row r="297" s="2" customFormat="1" ht="16.5" customHeight="1">
      <c r="A297" s="39"/>
      <c r="B297" s="40"/>
      <c r="C297" s="265" t="s">
        <v>568</v>
      </c>
      <c r="D297" s="265" t="s">
        <v>393</v>
      </c>
      <c r="E297" s="266" t="s">
        <v>569</v>
      </c>
      <c r="F297" s="267" t="s">
        <v>570</v>
      </c>
      <c r="G297" s="268" t="s">
        <v>308</v>
      </c>
      <c r="H297" s="269">
        <v>3</v>
      </c>
      <c r="I297" s="270"/>
      <c r="J297" s="271">
        <f>ROUND(I297*H297,2)</f>
        <v>0</v>
      </c>
      <c r="K297" s="267" t="s">
        <v>147</v>
      </c>
      <c r="L297" s="272"/>
      <c r="M297" s="273" t="s">
        <v>1</v>
      </c>
      <c r="N297" s="274" t="s">
        <v>38</v>
      </c>
      <c r="O297" s="92"/>
      <c r="P297" s="228">
        <f>O297*H297</f>
        <v>0</v>
      </c>
      <c r="Q297" s="228">
        <v>0.0022000000000000001</v>
      </c>
      <c r="R297" s="228">
        <f>Q297*H297</f>
        <v>0.0066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301</v>
      </c>
      <c r="AT297" s="230" t="s">
        <v>393</v>
      </c>
      <c r="AU297" s="230" t="s">
        <v>82</v>
      </c>
      <c r="AY297" s="18" t="s">
        <v>132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78</v>
      </c>
      <c r="BK297" s="231">
        <f>ROUND(I297*H297,2)</f>
        <v>0</v>
      </c>
      <c r="BL297" s="18" t="s">
        <v>212</v>
      </c>
      <c r="BM297" s="230" t="s">
        <v>571</v>
      </c>
    </row>
    <row r="298" s="2" customFormat="1" ht="37.8" customHeight="1">
      <c r="A298" s="39"/>
      <c r="B298" s="40"/>
      <c r="C298" s="219" t="s">
        <v>572</v>
      </c>
      <c r="D298" s="219" t="s">
        <v>134</v>
      </c>
      <c r="E298" s="220" t="s">
        <v>573</v>
      </c>
      <c r="F298" s="221" t="s">
        <v>574</v>
      </c>
      <c r="G298" s="222" t="s">
        <v>308</v>
      </c>
      <c r="H298" s="223">
        <v>3</v>
      </c>
      <c r="I298" s="224"/>
      <c r="J298" s="225">
        <f>ROUND(I298*H298,2)</f>
        <v>0</v>
      </c>
      <c r="K298" s="221" t="s">
        <v>147</v>
      </c>
      <c r="L298" s="45"/>
      <c r="M298" s="226" t="s">
        <v>1</v>
      </c>
      <c r="N298" s="227" t="s">
        <v>38</v>
      </c>
      <c r="O298" s="92"/>
      <c r="P298" s="228">
        <f>O298*H298</f>
        <v>0</v>
      </c>
      <c r="Q298" s="228">
        <v>0.00044999999999999999</v>
      </c>
      <c r="R298" s="228">
        <f>Q298*H298</f>
        <v>0.0013500000000000001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212</v>
      </c>
      <c r="AT298" s="230" t="s">
        <v>134</v>
      </c>
      <c r="AU298" s="230" t="s">
        <v>82</v>
      </c>
      <c r="AY298" s="18" t="s">
        <v>132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78</v>
      </c>
      <c r="BK298" s="231">
        <f>ROUND(I298*H298,2)</f>
        <v>0</v>
      </c>
      <c r="BL298" s="18" t="s">
        <v>212</v>
      </c>
      <c r="BM298" s="230" t="s">
        <v>575</v>
      </c>
    </row>
    <row r="299" s="2" customFormat="1" ht="37.8" customHeight="1">
      <c r="A299" s="39"/>
      <c r="B299" s="40"/>
      <c r="C299" s="219" t="s">
        <v>576</v>
      </c>
      <c r="D299" s="219" t="s">
        <v>134</v>
      </c>
      <c r="E299" s="220" t="s">
        <v>577</v>
      </c>
      <c r="F299" s="221" t="s">
        <v>578</v>
      </c>
      <c r="G299" s="222" t="s">
        <v>579</v>
      </c>
      <c r="H299" s="223">
        <v>1</v>
      </c>
      <c r="I299" s="224"/>
      <c r="J299" s="225">
        <f>ROUND(I299*H299,2)</f>
        <v>0</v>
      </c>
      <c r="K299" s="221" t="s">
        <v>1</v>
      </c>
      <c r="L299" s="45"/>
      <c r="M299" s="226" t="s">
        <v>1</v>
      </c>
      <c r="N299" s="227" t="s">
        <v>38</v>
      </c>
      <c r="O299" s="92"/>
      <c r="P299" s="228">
        <f>O299*H299</f>
        <v>0</v>
      </c>
      <c r="Q299" s="228">
        <v>0</v>
      </c>
      <c r="R299" s="228">
        <f>Q299*H299</f>
        <v>0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212</v>
      </c>
      <c r="AT299" s="230" t="s">
        <v>134</v>
      </c>
      <c r="AU299" s="230" t="s">
        <v>82</v>
      </c>
      <c r="AY299" s="18" t="s">
        <v>132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78</v>
      </c>
      <c r="BK299" s="231">
        <f>ROUND(I299*H299,2)</f>
        <v>0</v>
      </c>
      <c r="BL299" s="18" t="s">
        <v>212</v>
      </c>
      <c r="BM299" s="230" t="s">
        <v>580</v>
      </c>
    </row>
    <row r="300" s="12" customFormat="1" ht="22.8" customHeight="1">
      <c r="A300" s="12"/>
      <c r="B300" s="203"/>
      <c r="C300" s="204"/>
      <c r="D300" s="205" t="s">
        <v>72</v>
      </c>
      <c r="E300" s="217" t="s">
        <v>581</v>
      </c>
      <c r="F300" s="217" t="s">
        <v>582</v>
      </c>
      <c r="G300" s="204"/>
      <c r="H300" s="204"/>
      <c r="I300" s="207"/>
      <c r="J300" s="218">
        <f>BK300</f>
        <v>0</v>
      </c>
      <c r="K300" s="204"/>
      <c r="L300" s="209"/>
      <c r="M300" s="210"/>
      <c r="N300" s="211"/>
      <c r="O300" s="211"/>
      <c r="P300" s="212">
        <f>SUM(P301:P302)</f>
        <v>0</v>
      </c>
      <c r="Q300" s="211"/>
      <c r="R300" s="212">
        <f>SUM(R301:R302)</f>
        <v>0.024</v>
      </c>
      <c r="S300" s="211"/>
      <c r="T300" s="213">
        <f>SUM(T301:T302)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14" t="s">
        <v>82</v>
      </c>
      <c r="AT300" s="215" t="s">
        <v>72</v>
      </c>
      <c r="AU300" s="215" t="s">
        <v>78</v>
      </c>
      <c r="AY300" s="214" t="s">
        <v>132</v>
      </c>
      <c r="BK300" s="216">
        <f>SUM(BK301:BK302)</f>
        <v>0</v>
      </c>
    </row>
    <row r="301" s="2" customFormat="1" ht="24.15" customHeight="1">
      <c r="A301" s="39"/>
      <c r="B301" s="40"/>
      <c r="C301" s="219" t="s">
        <v>583</v>
      </c>
      <c r="D301" s="219" t="s">
        <v>134</v>
      </c>
      <c r="E301" s="220" t="s">
        <v>584</v>
      </c>
      <c r="F301" s="221" t="s">
        <v>585</v>
      </c>
      <c r="G301" s="222" t="s">
        <v>308</v>
      </c>
      <c r="H301" s="223">
        <v>1</v>
      </c>
      <c r="I301" s="224"/>
      <c r="J301" s="225">
        <f>ROUND(I301*H301,2)</f>
        <v>0</v>
      </c>
      <c r="K301" s="221" t="s">
        <v>147</v>
      </c>
      <c r="L301" s="45"/>
      <c r="M301" s="226" t="s">
        <v>1</v>
      </c>
      <c r="N301" s="227" t="s">
        <v>38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212</v>
      </c>
      <c r="AT301" s="230" t="s">
        <v>134</v>
      </c>
      <c r="AU301" s="230" t="s">
        <v>82</v>
      </c>
      <c r="AY301" s="18" t="s">
        <v>132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78</v>
      </c>
      <c r="BK301" s="231">
        <f>ROUND(I301*H301,2)</f>
        <v>0</v>
      </c>
      <c r="BL301" s="18" t="s">
        <v>212</v>
      </c>
      <c r="BM301" s="230" t="s">
        <v>586</v>
      </c>
    </row>
    <row r="302" s="2" customFormat="1" ht="101.25" customHeight="1">
      <c r="A302" s="39"/>
      <c r="B302" s="40"/>
      <c r="C302" s="265" t="s">
        <v>587</v>
      </c>
      <c r="D302" s="265" t="s">
        <v>393</v>
      </c>
      <c r="E302" s="266" t="s">
        <v>588</v>
      </c>
      <c r="F302" s="267" t="s">
        <v>589</v>
      </c>
      <c r="G302" s="268" t="s">
        <v>137</v>
      </c>
      <c r="H302" s="269">
        <v>1.5</v>
      </c>
      <c r="I302" s="270"/>
      <c r="J302" s="271">
        <f>ROUND(I302*H302,2)</f>
        <v>0</v>
      </c>
      <c r="K302" s="267" t="s">
        <v>147</v>
      </c>
      <c r="L302" s="272"/>
      <c r="M302" s="273" t="s">
        <v>1</v>
      </c>
      <c r="N302" s="274" t="s">
        <v>38</v>
      </c>
      <c r="O302" s="92"/>
      <c r="P302" s="228">
        <f>O302*H302</f>
        <v>0</v>
      </c>
      <c r="Q302" s="228">
        <v>0.016</v>
      </c>
      <c r="R302" s="228">
        <f>Q302*H302</f>
        <v>0.024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301</v>
      </c>
      <c r="AT302" s="230" t="s">
        <v>393</v>
      </c>
      <c r="AU302" s="230" t="s">
        <v>82</v>
      </c>
      <c r="AY302" s="18" t="s">
        <v>132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78</v>
      </c>
      <c r="BK302" s="231">
        <f>ROUND(I302*H302,2)</f>
        <v>0</v>
      </c>
      <c r="BL302" s="18" t="s">
        <v>212</v>
      </c>
      <c r="BM302" s="230" t="s">
        <v>590</v>
      </c>
    </row>
    <row r="303" s="12" customFormat="1" ht="22.8" customHeight="1">
      <c r="A303" s="12"/>
      <c r="B303" s="203"/>
      <c r="C303" s="204"/>
      <c r="D303" s="205" t="s">
        <v>72</v>
      </c>
      <c r="E303" s="217" t="s">
        <v>591</v>
      </c>
      <c r="F303" s="217" t="s">
        <v>592</v>
      </c>
      <c r="G303" s="204"/>
      <c r="H303" s="204"/>
      <c r="I303" s="207"/>
      <c r="J303" s="218">
        <f>BK303</f>
        <v>0</v>
      </c>
      <c r="K303" s="204"/>
      <c r="L303" s="209"/>
      <c r="M303" s="210"/>
      <c r="N303" s="211"/>
      <c r="O303" s="211"/>
      <c r="P303" s="212">
        <f>SUM(P304:P335)</f>
        <v>0</v>
      </c>
      <c r="Q303" s="211"/>
      <c r="R303" s="212">
        <f>SUM(R304:R335)</f>
        <v>0.34289551999999995</v>
      </c>
      <c r="S303" s="211"/>
      <c r="T303" s="213">
        <f>SUM(T304:T335)</f>
        <v>0.13032759999999999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14" t="s">
        <v>82</v>
      </c>
      <c r="AT303" s="215" t="s">
        <v>72</v>
      </c>
      <c r="AU303" s="215" t="s">
        <v>78</v>
      </c>
      <c r="AY303" s="214" t="s">
        <v>132</v>
      </c>
      <c r="BK303" s="216">
        <f>SUM(BK304:BK335)</f>
        <v>0</v>
      </c>
    </row>
    <row r="304" s="2" customFormat="1" ht="16.5" customHeight="1">
      <c r="A304" s="39"/>
      <c r="B304" s="40"/>
      <c r="C304" s="219" t="s">
        <v>593</v>
      </c>
      <c r="D304" s="219" t="s">
        <v>134</v>
      </c>
      <c r="E304" s="220" t="s">
        <v>594</v>
      </c>
      <c r="F304" s="221" t="s">
        <v>595</v>
      </c>
      <c r="G304" s="222" t="s">
        <v>137</v>
      </c>
      <c r="H304" s="223">
        <v>3.6920000000000002</v>
      </c>
      <c r="I304" s="224"/>
      <c r="J304" s="225">
        <f>ROUND(I304*H304,2)</f>
        <v>0</v>
      </c>
      <c r="K304" s="221" t="s">
        <v>147</v>
      </c>
      <c r="L304" s="45"/>
      <c r="M304" s="226" t="s">
        <v>1</v>
      </c>
      <c r="N304" s="227" t="s">
        <v>38</v>
      </c>
      <c r="O304" s="92"/>
      <c r="P304" s="228">
        <f>O304*H304</f>
        <v>0</v>
      </c>
      <c r="Q304" s="228">
        <v>0</v>
      </c>
      <c r="R304" s="228">
        <f>Q304*H304</f>
        <v>0</v>
      </c>
      <c r="S304" s="228">
        <v>0.035299999999999998</v>
      </c>
      <c r="T304" s="229">
        <f>S304*H304</f>
        <v>0.13032759999999999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212</v>
      </c>
      <c r="AT304" s="230" t="s">
        <v>134</v>
      </c>
      <c r="AU304" s="230" t="s">
        <v>82</v>
      </c>
      <c r="AY304" s="18" t="s">
        <v>132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78</v>
      </c>
      <c r="BK304" s="231">
        <f>ROUND(I304*H304,2)</f>
        <v>0</v>
      </c>
      <c r="BL304" s="18" t="s">
        <v>212</v>
      </c>
      <c r="BM304" s="230" t="s">
        <v>596</v>
      </c>
    </row>
    <row r="305" s="13" customFormat="1">
      <c r="A305" s="13"/>
      <c r="B305" s="232"/>
      <c r="C305" s="233"/>
      <c r="D305" s="234" t="s">
        <v>141</v>
      </c>
      <c r="E305" s="235" t="s">
        <v>1</v>
      </c>
      <c r="F305" s="236" t="s">
        <v>171</v>
      </c>
      <c r="G305" s="233"/>
      <c r="H305" s="237">
        <v>1.3500000000000001</v>
      </c>
      <c r="I305" s="238"/>
      <c r="J305" s="233"/>
      <c r="K305" s="233"/>
      <c r="L305" s="239"/>
      <c r="M305" s="240"/>
      <c r="N305" s="241"/>
      <c r="O305" s="241"/>
      <c r="P305" s="241"/>
      <c r="Q305" s="241"/>
      <c r="R305" s="241"/>
      <c r="S305" s="241"/>
      <c r="T305" s="24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3" t="s">
        <v>141</v>
      </c>
      <c r="AU305" s="243" t="s">
        <v>82</v>
      </c>
      <c r="AV305" s="13" t="s">
        <v>82</v>
      </c>
      <c r="AW305" s="13" t="s">
        <v>30</v>
      </c>
      <c r="AX305" s="13" t="s">
        <v>73</v>
      </c>
      <c r="AY305" s="243" t="s">
        <v>132</v>
      </c>
    </row>
    <row r="306" s="13" customFormat="1">
      <c r="A306" s="13"/>
      <c r="B306" s="232"/>
      <c r="C306" s="233"/>
      <c r="D306" s="234" t="s">
        <v>141</v>
      </c>
      <c r="E306" s="235" t="s">
        <v>1</v>
      </c>
      <c r="F306" s="236" t="s">
        <v>172</v>
      </c>
      <c r="G306" s="233"/>
      <c r="H306" s="237">
        <v>1.3500000000000001</v>
      </c>
      <c r="I306" s="238"/>
      <c r="J306" s="233"/>
      <c r="K306" s="233"/>
      <c r="L306" s="239"/>
      <c r="M306" s="240"/>
      <c r="N306" s="241"/>
      <c r="O306" s="241"/>
      <c r="P306" s="241"/>
      <c r="Q306" s="241"/>
      <c r="R306" s="241"/>
      <c r="S306" s="241"/>
      <c r="T306" s="24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3" t="s">
        <v>141</v>
      </c>
      <c r="AU306" s="243" t="s">
        <v>82</v>
      </c>
      <c r="AV306" s="13" t="s">
        <v>82</v>
      </c>
      <c r="AW306" s="13" t="s">
        <v>30</v>
      </c>
      <c r="AX306" s="13" t="s">
        <v>73</v>
      </c>
      <c r="AY306" s="243" t="s">
        <v>132</v>
      </c>
    </row>
    <row r="307" s="13" customFormat="1">
      <c r="A307" s="13"/>
      <c r="B307" s="232"/>
      <c r="C307" s="233"/>
      <c r="D307" s="234" t="s">
        <v>141</v>
      </c>
      <c r="E307" s="235" t="s">
        <v>1</v>
      </c>
      <c r="F307" s="236" t="s">
        <v>597</v>
      </c>
      <c r="G307" s="233"/>
      <c r="H307" s="237">
        <v>0.99199999999999999</v>
      </c>
      <c r="I307" s="238"/>
      <c r="J307" s="233"/>
      <c r="K307" s="233"/>
      <c r="L307" s="239"/>
      <c r="M307" s="240"/>
      <c r="N307" s="241"/>
      <c r="O307" s="241"/>
      <c r="P307" s="241"/>
      <c r="Q307" s="241"/>
      <c r="R307" s="241"/>
      <c r="S307" s="241"/>
      <c r="T307" s="24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3" t="s">
        <v>141</v>
      </c>
      <c r="AU307" s="243" t="s">
        <v>82</v>
      </c>
      <c r="AV307" s="13" t="s">
        <v>82</v>
      </c>
      <c r="AW307" s="13" t="s">
        <v>30</v>
      </c>
      <c r="AX307" s="13" t="s">
        <v>73</v>
      </c>
      <c r="AY307" s="243" t="s">
        <v>132</v>
      </c>
    </row>
    <row r="308" s="14" customFormat="1">
      <c r="A308" s="14"/>
      <c r="B308" s="244"/>
      <c r="C308" s="245"/>
      <c r="D308" s="234" t="s">
        <v>141</v>
      </c>
      <c r="E308" s="246" t="s">
        <v>1</v>
      </c>
      <c r="F308" s="247" t="s">
        <v>153</v>
      </c>
      <c r="G308" s="245"/>
      <c r="H308" s="248">
        <v>3.6920000000000002</v>
      </c>
      <c r="I308" s="249"/>
      <c r="J308" s="245"/>
      <c r="K308" s="245"/>
      <c r="L308" s="250"/>
      <c r="M308" s="251"/>
      <c r="N308" s="252"/>
      <c r="O308" s="252"/>
      <c r="P308" s="252"/>
      <c r="Q308" s="252"/>
      <c r="R308" s="252"/>
      <c r="S308" s="252"/>
      <c r="T308" s="25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4" t="s">
        <v>141</v>
      </c>
      <c r="AU308" s="254" t="s">
        <v>82</v>
      </c>
      <c r="AV308" s="14" t="s">
        <v>139</v>
      </c>
      <c r="AW308" s="14" t="s">
        <v>30</v>
      </c>
      <c r="AX308" s="14" t="s">
        <v>78</v>
      </c>
      <c r="AY308" s="254" t="s">
        <v>132</v>
      </c>
    </row>
    <row r="309" s="2" customFormat="1" ht="24.15" customHeight="1">
      <c r="A309" s="39"/>
      <c r="B309" s="40"/>
      <c r="C309" s="219" t="s">
        <v>598</v>
      </c>
      <c r="D309" s="219" t="s">
        <v>134</v>
      </c>
      <c r="E309" s="220" t="s">
        <v>599</v>
      </c>
      <c r="F309" s="221" t="s">
        <v>600</v>
      </c>
      <c r="G309" s="222" t="s">
        <v>137</v>
      </c>
      <c r="H309" s="223">
        <v>7.6399999999999997</v>
      </c>
      <c r="I309" s="224"/>
      <c r="J309" s="225">
        <f>ROUND(I309*H309,2)</f>
        <v>0</v>
      </c>
      <c r="K309" s="221" t="s">
        <v>147</v>
      </c>
      <c r="L309" s="45"/>
      <c r="M309" s="226" t="s">
        <v>1</v>
      </c>
      <c r="N309" s="227" t="s">
        <v>38</v>
      </c>
      <c r="O309" s="92"/>
      <c r="P309" s="228">
        <f>O309*H309</f>
        <v>0</v>
      </c>
      <c r="Q309" s="228">
        <v>0</v>
      </c>
      <c r="R309" s="228">
        <f>Q309*H309</f>
        <v>0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212</v>
      </c>
      <c r="AT309" s="230" t="s">
        <v>134</v>
      </c>
      <c r="AU309" s="230" t="s">
        <v>82</v>
      </c>
      <c r="AY309" s="18" t="s">
        <v>132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78</v>
      </c>
      <c r="BK309" s="231">
        <f>ROUND(I309*H309,2)</f>
        <v>0</v>
      </c>
      <c r="BL309" s="18" t="s">
        <v>212</v>
      </c>
      <c r="BM309" s="230" t="s">
        <v>601</v>
      </c>
    </row>
    <row r="310" s="13" customFormat="1">
      <c r="A310" s="13"/>
      <c r="B310" s="232"/>
      <c r="C310" s="233"/>
      <c r="D310" s="234" t="s">
        <v>141</v>
      </c>
      <c r="E310" s="235" t="s">
        <v>1</v>
      </c>
      <c r="F310" s="236" t="s">
        <v>170</v>
      </c>
      <c r="G310" s="233"/>
      <c r="H310" s="237">
        <v>4.9400000000000004</v>
      </c>
      <c r="I310" s="238"/>
      <c r="J310" s="233"/>
      <c r="K310" s="233"/>
      <c r="L310" s="239"/>
      <c r="M310" s="240"/>
      <c r="N310" s="241"/>
      <c r="O310" s="241"/>
      <c r="P310" s="241"/>
      <c r="Q310" s="241"/>
      <c r="R310" s="241"/>
      <c r="S310" s="241"/>
      <c r="T310" s="242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3" t="s">
        <v>141</v>
      </c>
      <c r="AU310" s="243" t="s">
        <v>82</v>
      </c>
      <c r="AV310" s="13" t="s">
        <v>82</v>
      </c>
      <c r="AW310" s="13" t="s">
        <v>30</v>
      </c>
      <c r="AX310" s="13" t="s">
        <v>73</v>
      </c>
      <c r="AY310" s="243" t="s">
        <v>132</v>
      </c>
    </row>
    <row r="311" s="13" customFormat="1">
      <c r="A311" s="13"/>
      <c r="B311" s="232"/>
      <c r="C311" s="233"/>
      <c r="D311" s="234" t="s">
        <v>141</v>
      </c>
      <c r="E311" s="235" t="s">
        <v>1</v>
      </c>
      <c r="F311" s="236" t="s">
        <v>171</v>
      </c>
      <c r="G311" s="233"/>
      <c r="H311" s="237">
        <v>1.3500000000000001</v>
      </c>
      <c r="I311" s="238"/>
      <c r="J311" s="233"/>
      <c r="K311" s="233"/>
      <c r="L311" s="239"/>
      <c r="M311" s="240"/>
      <c r="N311" s="241"/>
      <c r="O311" s="241"/>
      <c r="P311" s="241"/>
      <c r="Q311" s="241"/>
      <c r="R311" s="241"/>
      <c r="S311" s="241"/>
      <c r="T311" s="24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3" t="s">
        <v>141</v>
      </c>
      <c r="AU311" s="243" t="s">
        <v>82</v>
      </c>
      <c r="AV311" s="13" t="s">
        <v>82</v>
      </c>
      <c r="AW311" s="13" t="s">
        <v>30</v>
      </c>
      <c r="AX311" s="13" t="s">
        <v>73</v>
      </c>
      <c r="AY311" s="243" t="s">
        <v>132</v>
      </c>
    </row>
    <row r="312" s="13" customFormat="1">
      <c r="A312" s="13"/>
      <c r="B312" s="232"/>
      <c r="C312" s="233"/>
      <c r="D312" s="234" t="s">
        <v>141</v>
      </c>
      <c r="E312" s="235" t="s">
        <v>1</v>
      </c>
      <c r="F312" s="236" t="s">
        <v>172</v>
      </c>
      <c r="G312" s="233"/>
      <c r="H312" s="237">
        <v>1.3500000000000001</v>
      </c>
      <c r="I312" s="238"/>
      <c r="J312" s="233"/>
      <c r="K312" s="233"/>
      <c r="L312" s="239"/>
      <c r="M312" s="240"/>
      <c r="N312" s="241"/>
      <c r="O312" s="241"/>
      <c r="P312" s="241"/>
      <c r="Q312" s="241"/>
      <c r="R312" s="241"/>
      <c r="S312" s="241"/>
      <c r="T312" s="24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3" t="s">
        <v>141</v>
      </c>
      <c r="AU312" s="243" t="s">
        <v>82</v>
      </c>
      <c r="AV312" s="13" t="s">
        <v>82</v>
      </c>
      <c r="AW312" s="13" t="s">
        <v>30</v>
      </c>
      <c r="AX312" s="13" t="s">
        <v>73</v>
      </c>
      <c r="AY312" s="243" t="s">
        <v>132</v>
      </c>
    </row>
    <row r="313" s="14" customFormat="1">
      <c r="A313" s="14"/>
      <c r="B313" s="244"/>
      <c r="C313" s="245"/>
      <c r="D313" s="234" t="s">
        <v>141</v>
      </c>
      <c r="E313" s="246" t="s">
        <v>1</v>
      </c>
      <c r="F313" s="247" t="s">
        <v>153</v>
      </c>
      <c r="G313" s="245"/>
      <c r="H313" s="248">
        <v>7.6400000000000006</v>
      </c>
      <c r="I313" s="249"/>
      <c r="J313" s="245"/>
      <c r="K313" s="245"/>
      <c r="L313" s="250"/>
      <c r="M313" s="251"/>
      <c r="N313" s="252"/>
      <c r="O313" s="252"/>
      <c r="P313" s="252"/>
      <c r="Q313" s="252"/>
      <c r="R313" s="252"/>
      <c r="S313" s="252"/>
      <c r="T313" s="253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4" t="s">
        <v>141</v>
      </c>
      <c r="AU313" s="254" t="s">
        <v>82</v>
      </c>
      <c r="AV313" s="14" t="s">
        <v>139</v>
      </c>
      <c r="AW313" s="14" t="s">
        <v>30</v>
      </c>
      <c r="AX313" s="14" t="s">
        <v>78</v>
      </c>
      <c r="AY313" s="254" t="s">
        <v>132</v>
      </c>
    </row>
    <row r="314" s="2" customFormat="1" ht="24.15" customHeight="1">
      <c r="A314" s="39"/>
      <c r="B314" s="40"/>
      <c r="C314" s="219" t="s">
        <v>602</v>
      </c>
      <c r="D314" s="219" t="s">
        <v>134</v>
      </c>
      <c r="E314" s="220" t="s">
        <v>603</v>
      </c>
      <c r="F314" s="221" t="s">
        <v>604</v>
      </c>
      <c r="G314" s="222" t="s">
        <v>137</v>
      </c>
      <c r="H314" s="223">
        <v>15.279999999999999</v>
      </c>
      <c r="I314" s="224"/>
      <c r="J314" s="225">
        <f>ROUND(I314*H314,2)</f>
        <v>0</v>
      </c>
      <c r="K314" s="221" t="s">
        <v>147</v>
      </c>
      <c r="L314" s="45"/>
      <c r="M314" s="226" t="s">
        <v>1</v>
      </c>
      <c r="N314" s="227" t="s">
        <v>38</v>
      </c>
      <c r="O314" s="92"/>
      <c r="P314" s="228">
        <f>O314*H314</f>
        <v>0</v>
      </c>
      <c r="Q314" s="228">
        <v>0.00029999999999999997</v>
      </c>
      <c r="R314" s="228">
        <f>Q314*H314</f>
        <v>0.0045839999999999995</v>
      </c>
      <c r="S314" s="228">
        <v>0</v>
      </c>
      <c r="T314" s="22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0" t="s">
        <v>212</v>
      </c>
      <c r="AT314" s="230" t="s">
        <v>134</v>
      </c>
      <c r="AU314" s="230" t="s">
        <v>82</v>
      </c>
      <c r="AY314" s="18" t="s">
        <v>132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8" t="s">
        <v>78</v>
      </c>
      <c r="BK314" s="231">
        <f>ROUND(I314*H314,2)</f>
        <v>0</v>
      </c>
      <c r="BL314" s="18" t="s">
        <v>212</v>
      </c>
      <c r="BM314" s="230" t="s">
        <v>605</v>
      </c>
    </row>
    <row r="315" s="13" customFormat="1">
      <c r="A315" s="13"/>
      <c r="B315" s="232"/>
      <c r="C315" s="233"/>
      <c r="D315" s="234" t="s">
        <v>141</v>
      </c>
      <c r="E315" s="235" t="s">
        <v>1</v>
      </c>
      <c r="F315" s="236" t="s">
        <v>606</v>
      </c>
      <c r="G315" s="233"/>
      <c r="H315" s="237">
        <v>15.279999999999999</v>
      </c>
      <c r="I315" s="238"/>
      <c r="J315" s="233"/>
      <c r="K315" s="233"/>
      <c r="L315" s="239"/>
      <c r="M315" s="240"/>
      <c r="N315" s="241"/>
      <c r="O315" s="241"/>
      <c r="P315" s="241"/>
      <c r="Q315" s="241"/>
      <c r="R315" s="241"/>
      <c r="S315" s="241"/>
      <c r="T315" s="24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3" t="s">
        <v>141</v>
      </c>
      <c r="AU315" s="243" t="s">
        <v>82</v>
      </c>
      <c r="AV315" s="13" t="s">
        <v>82</v>
      </c>
      <c r="AW315" s="13" t="s">
        <v>30</v>
      </c>
      <c r="AX315" s="13" t="s">
        <v>78</v>
      </c>
      <c r="AY315" s="243" t="s">
        <v>132</v>
      </c>
    </row>
    <row r="316" s="2" customFormat="1" ht="37.8" customHeight="1">
      <c r="A316" s="39"/>
      <c r="B316" s="40"/>
      <c r="C316" s="219" t="s">
        <v>607</v>
      </c>
      <c r="D316" s="219" t="s">
        <v>134</v>
      </c>
      <c r="E316" s="220" t="s">
        <v>608</v>
      </c>
      <c r="F316" s="221" t="s">
        <v>609</v>
      </c>
      <c r="G316" s="222" t="s">
        <v>137</v>
      </c>
      <c r="H316" s="223">
        <v>7.6399999999999997</v>
      </c>
      <c r="I316" s="224"/>
      <c r="J316" s="225">
        <f>ROUND(I316*H316,2)</f>
        <v>0</v>
      </c>
      <c r="K316" s="221" t="s">
        <v>147</v>
      </c>
      <c r="L316" s="45"/>
      <c r="M316" s="226" t="s">
        <v>1</v>
      </c>
      <c r="N316" s="227" t="s">
        <v>38</v>
      </c>
      <c r="O316" s="92"/>
      <c r="P316" s="228">
        <f>O316*H316</f>
        <v>0</v>
      </c>
      <c r="Q316" s="228">
        <v>0</v>
      </c>
      <c r="R316" s="228">
        <f>Q316*H316</f>
        <v>0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212</v>
      </c>
      <c r="AT316" s="230" t="s">
        <v>134</v>
      </c>
      <c r="AU316" s="230" t="s">
        <v>82</v>
      </c>
      <c r="AY316" s="18" t="s">
        <v>132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78</v>
      </c>
      <c r="BK316" s="231">
        <f>ROUND(I316*H316,2)</f>
        <v>0</v>
      </c>
      <c r="BL316" s="18" t="s">
        <v>212</v>
      </c>
      <c r="BM316" s="230" t="s">
        <v>610</v>
      </c>
    </row>
    <row r="317" s="2" customFormat="1" ht="37.8" customHeight="1">
      <c r="A317" s="39"/>
      <c r="B317" s="40"/>
      <c r="C317" s="219" t="s">
        <v>611</v>
      </c>
      <c r="D317" s="219" t="s">
        <v>134</v>
      </c>
      <c r="E317" s="220" t="s">
        <v>612</v>
      </c>
      <c r="F317" s="221" t="s">
        <v>613</v>
      </c>
      <c r="G317" s="222" t="s">
        <v>137</v>
      </c>
      <c r="H317" s="223">
        <v>7.6399999999999997</v>
      </c>
      <c r="I317" s="224"/>
      <c r="J317" s="225">
        <f>ROUND(I317*H317,2)</f>
        <v>0</v>
      </c>
      <c r="K317" s="221" t="s">
        <v>147</v>
      </c>
      <c r="L317" s="45"/>
      <c r="M317" s="226" t="s">
        <v>1</v>
      </c>
      <c r="N317" s="227" t="s">
        <v>38</v>
      </c>
      <c r="O317" s="92"/>
      <c r="P317" s="228">
        <f>O317*H317</f>
        <v>0</v>
      </c>
      <c r="Q317" s="228">
        <v>0.0074999999999999997</v>
      </c>
      <c r="R317" s="228">
        <f>Q317*H317</f>
        <v>0.057299999999999997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212</v>
      </c>
      <c r="AT317" s="230" t="s">
        <v>134</v>
      </c>
      <c r="AU317" s="230" t="s">
        <v>82</v>
      </c>
      <c r="AY317" s="18" t="s">
        <v>132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78</v>
      </c>
      <c r="BK317" s="231">
        <f>ROUND(I317*H317,2)</f>
        <v>0</v>
      </c>
      <c r="BL317" s="18" t="s">
        <v>212</v>
      </c>
      <c r="BM317" s="230" t="s">
        <v>614</v>
      </c>
    </row>
    <row r="318" s="2" customFormat="1" ht="24.15" customHeight="1">
      <c r="A318" s="39"/>
      <c r="B318" s="40"/>
      <c r="C318" s="219" t="s">
        <v>615</v>
      </c>
      <c r="D318" s="219" t="s">
        <v>134</v>
      </c>
      <c r="E318" s="220" t="s">
        <v>616</v>
      </c>
      <c r="F318" s="221" t="s">
        <v>617</v>
      </c>
      <c r="G318" s="222" t="s">
        <v>137</v>
      </c>
      <c r="H318" s="223">
        <v>7.6399999999999997</v>
      </c>
      <c r="I318" s="224"/>
      <c r="J318" s="225">
        <f>ROUND(I318*H318,2)</f>
        <v>0</v>
      </c>
      <c r="K318" s="221" t="s">
        <v>147</v>
      </c>
      <c r="L318" s="45"/>
      <c r="M318" s="226" t="s">
        <v>1</v>
      </c>
      <c r="N318" s="227" t="s">
        <v>38</v>
      </c>
      <c r="O318" s="92"/>
      <c r="P318" s="228">
        <f>O318*H318</f>
        <v>0</v>
      </c>
      <c r="Q318" s="228">
        <v>0.0015</v>
      </c>
      <c r="R318" s="228">
        <f>Q318*H318</f>
        <v>0.01146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212</v>
      </c>
      <c r="AT318" s="230" t="s">
        <v>134</v>
      </c>
      <c r="AU318" s="230" t="s">
        <v>82</v>
      </c>
      <c r="AY318" s="18" t="s">
        <v>132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78</v>
      </c>
      <c r="BK318" s="231">
        <f>ROUND(I318*H318,2)</f>
        <v>0</v>
      </c>
      <c r="BL318" s="18" t="s">
        <v>212</v>
      </c>
      <c r="BM318" s="230" t="s">
        <v>618</v>
      </c>
    </row>
    <row r="319" s="2" customFormat="1" ht="24.15" customHeight="1">
      <c r="A319" s="39"/>
      <c r="B319" s="40"/>
      <c r="C319" s="219" t="s">
        <v>619</v>
      </c>
      <c r="D319" s="219" t="s">
        <v>134</v>
      </c>
      <c r="E319" s="220" t="s">
        <v>620</v>
      </c>
      <c r="F319" s="221" t="s">
        <v>621</v>
      </c>
      <c r="G319" s="222" t="s">
        <v>180</v>
      </c>
      <c r="H319" s="223">
        <v>18.716000000000001</v>
      </c>
      <c r="I319" s="224"/>
      <c r="J319" s="225">
        <f>ROUND(I319*H319,2)</f>
        <v>0</v>
      </c>
      <c r="K319" s="221" t="s">
        <v>147</v>
      </c>
      <c r="L319" s="45"/>
      <c r="M319" s="226" t="s">
        <v>1</v>
      </c>
      <c r="N319" s="227" t="s">
        <v>38</v>
      </c>
      <c r="O319" s="92"/>
      <c r="P319" s="228">
        <f>O319*H319</f>
        <v>0</v>
      </c>
      <c r="Q319" s="228">
        <v>0.00142</v>
      </c>
      <c r="R319" s="228">
        <f>Q319*H319</f>
        <v>0.026576720000000002</v>
      </c>
      <c r="S319" s="228">
        <v>0</v>
      </c>
      <c r="T319" s="22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0" t="s">
        <v>212</v>
      </c>
      <c r="AT319" s="230" t="s">
        <v>134</v>
      </c>
      <c r="AU319" s="230" t="s">
        <v>82</v>
      </c>
      <c r="AY319" s="18" t="s">
        <v>132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8" t="s">
        <v>78</v>
      </c>
      <c r="BK319" s="231">
        <f>ROUND(I319*H319,2)</f>
        <v>0</v>
      </c>
      <c r="BL319" s="18" t="s">
        <v>212</v>
      </c>
      <c r="BM319" s="230" t="s">
        <v>622</v>
      </c>
    </row>
    <row r="320" s="13" customFormat="1">
      <c r="A320" s="13"/>
      <c r="B320" s="232"/>
      <c r="C320" s="233"/>
      <c r="D320" s="234" t="s">
        <v>141</v>
      </c>
      <c r="E320" s="235" t="s">
        <v>1</v>
      </c>
      <c r="F320" s="236" t="s">
        <v>182</v>
      </c>
      <c r="G320" s="233"/>
      <c r="H320" s="237">
        <v>9.1159999999999997</v>
      </c>
      <c r="I320" s="238"/>
      <c r="J320" s="233"/>
      <c r="K320" s="233"/>
      <c r="L320" s="239"/>
      <c r="M320" s="240"/>
      <c r="N320" s="241"/>
      <c r="O320" s="241"/>
      <c r="P320" s="241"/>
      <c r="Q320" s="241"/>
      <c r="R320" s="241"/>
      <c r="S320" s="241"/>
      <c r="T320" s="24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3" t="s">
        <v>141</v>
      </c>
      <c r="AU320" s="243" t="s">
        <v>82</v>
      </c>
      <c r="AV320" s="13" t="s">
        <v>82</v>
      </c>
      <c r="AW320" s="13" t="s">
        <v>30</v>
      </c>
      <c r="AX320" s="13" t="s">
        <v>73</v>
      </c>
      <c r="AY320" s="243" t="s">
        <v>132</v>
      </c>
    </row>
    <row r="321" s="13" customFormat="1">
      <c r="A321" s="13"/>
      <c r="B321" s="232"/>
      <c r="C321" s="233"/>
      <c r="D321" s="234" t="s">
        <v>141</v>
      </c>
      <c r="E321" s="235" t="s">
        <v>1</v>
      </c>
      <c r="F321" s="236" t="s">
        <v>183</v>
      </c>
      <c r="G321" s="233"/>
      <c r="H321" s="237">
        <v>4.7999999999999998</v>
      </c>
      <c r="I321" s="238"/>
      <c r="J321" s="233"/>
      <c r="K321" s="233"/>
      <c r="L321" s="239"/>
      <c r="M321" s="240"/>
      <c r="N321" s="241"/>
      <c r="O321" s="241"/>
      <c r="P321" s="241"/>
      <c r="Q321" s="241"/>
      <c r="R321" s="241"/>
      <c r="S321" s="241"/>
      <c r="T321" s="24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3" t="s">
        <v>141</v>
      </c>
      <c r="AU321" s="243" t="s">
        <v>82</v>
      </c>
      <c r="AV321" s="13" t="s">
        <v>82</v>
      </c>
      <c r="AW321" s="13" t="s">
        <v>30</v>
      </c>
      <c r="AX321" s="13" t="s">
        <v>73</v>
      </c>
      <c r="AY321" s="243" t="s">
        <v>132</v>
      </c>
    </row>
    <row r="322" s="13" customFormat="1">
      <c r="A322" s="13"/>
      <c r="B322" s="232"/>
      <c r="C322" s="233"/>
      <c r="D322" s="234" t="s">
        <v>141</v>
      </c>
      <c r="E322" s="235" t="s">
        <v>1</v>
      </c>
      <c r="F322" s="236" t="s">
        <v>184</v>
      </c>
      <c r="G322" s="233"/>
      <c r="H322" s="237">
        <v>4.7999999999999998</v>
      </c>
      <c r="I322" s="238"/>
      <c r="J322" s="233"/>
      <c r="K322" s="233"/>
      <c r="L322" s="239"/>
      <c r="M322" s="240"/>
      <c r="N322" s="241"/>
      <c r="O322" s="241"/>
      <c r="P322" s="241"/>
      <c r="Q322" s="241"/>
      <c r="R322" s="241"/>
      <c r="S322" s="241"/>
      <c r="T322" s="24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3" t="s">
        <v>141</v>
      </c>
      <c r="AU322" s="243" t="s">
        <v>82</v>
      </c>
      <c r="AV322" s="13" t="s">
        <v>82</v>
      </c>
      <c r="AW322" s="13" t="s">
        <v>30</v>
      </c>
      <c r="AX322" s="13" t="s">
        <v>73</v>
      </c>
      <c r="AY322" s="243" t="s">
        <v>132</v>
      </c>
    </row>
    <row r="323" s="14" customFormat="1">
      <c r="A323" s="14"/>
      <c r="B323" s="244"/>
      <c r="C323" s="245"/>
      <c r="D323" s="234" t="s">
        <v>141</v>
      </c>
      <c r="E323" s="246" t="s">
        <v>1</v>
      </c>
      <c r="F323" s="247" t="s">
        <v>153</v>
      </c>
      <c r="G323" s="245"/>
      <c r="H323" s="248">
        <v>18.716000000000001</v>
      </c>
      <c r="I323" s="249"/>
      <c r="J323" s="245"/>
      <c r="K323" s="245"/>
      <c r="L323" s="250"/>
      <c r="M323" s="251"/>
      <c r="N323" s="252"/>
      <c r="O323" s="252"/>
      <c r="P323" s="252"/>
      <c r="Q323" s="252"/>
      <c r="R323" s="252"/>
      <c r="S323" s="252"/>
      <c r="T323" s="253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4" t="s">
        <v>141</v>
      </c>
      <c r="AU323" s="254" t="s">
        <v>82</v>
      </c>
      <c r="AV323" s="14" t="s">
        <v>139</v>
      </c>
      <c r="AW323" s="14" t="s">
        <v>30</v>
      </c>
      <c r="AX323" s="14" t="s">
        <v>78</v>
      </c>
      <c r="AY323" s="254" t="s">
        <v>132</v>
      </c>
    </row>
    <row r="324" s="2" customFormat="1" ht="37.8" customHeight="1">
      <c r="A324" s="39"/>
      <c r="B324" s="40"/>
      <c r="C324" s="219" t="s">
        <v>623</v>
      </c>
      <c r="D324" s="219" t="s">
        <v>134</v>
      </c>
      <c r="E324" s="220" t="s">
        <v>624</v>
      </c>
      <c r="F324" s="221" t="s">
        <v>625</v>
      </c>
      <c r="G324" s="222" t="s">
        <v>137</v>
      </c>
      <c r="H324" s="223">
        <v>7.6399999999999997</v>
      </c>
      <c r="I324" s="224"/>
      <c r="J324" s="225">
        <f>ROUND(I324*H324,2)</f>
        <v>0</v>
      </c>
      <c r="K324" s="221" t="s">
        <v>147</v>
      </c>
      <c r="L324" s="45"/>
      <c r="M324" s="226" t="s">
        <v>1</v>
      </c>
      <c r="N324" s="227" t="s">
        <v>38</v>
      </c>
      <c r="O324" s="92"/>
      <c r="P324" s="228">
        <f>O324*H324</f>
        <v>0</v>
      </c>
      <c r="Q324" s="228">
        <v>0.0075500000000000003</v>
      </c>
      <c r="R324" s="228">
        <f>Q324*H324</f>
        <v>0.057681999999999997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212</v>
      </c>
      <c r="AT324" s="230" t="s">
        <v>134</v>
      </c>
      <c r="AU324" s="230" t="s">
        <v>82</v>
      </c>
      <c r="AY324" s="18" t="s">
        <v>132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78</v>
      </c>
      <c r="BK324" s="231">
        <f>ROUND(I324*H324,2)</f>
        <v>0</v>
      </c>
      <c r="BL324" s="18" t="s">
        <v>212</v>
      </c>
      <c r="BM324" s="230" t="s">
        <v>626</v>
      </c>
    </row>
    <row r="325" s="13" customFormat="1">
      <c r="A325" s="13"/>
      <c r="B325" s="232"/>
      <c r="C325" s="233"/>
      <c r="D325" s="234" t="s">
        <v>141</v>
      </c>
      <c r="E325" s="235" t="s">
        <v>1</v>
      </c>
      <c r="F325" s="236" t="s">
        <v>170</v>
      </c>
      <c r="G325" s="233"/>
      <c r="H325" s="237">
        <v>4.9400000000000004</v>
      </c>
      <c r="I325" s="238"/>
      <c r="J325" s="233"/>
      <c r="K325" s="233"/>
      <c r="L325" s="239"/>
      <c r="M325" s="240"/>
      <c r="N325" s="241"/>
      <c r="O325" s="241"/>
      <c r="P325" s="241"/>
      <c r="Q325" s="241"/>
      <c r="R325" s="241"/>
      <c r="S325" s="241"/>
      <c r="T325" s="24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3" t="s">
        <v>141</v>
      </c>
      <c r="AU325" s="243" t="s">
        <v>82</v>
      </c>
      <c r="AV325" s="13" t="s">
        <v>82</v>
      </c>
      <c r="AW325" s="13" t="s">
        <v>30</v>
      </c>
      <c r="AX325" s="13" t="s">
        <v>73</v>
      </c>
      <c r="AY325" s="243" t="s">
        <v>132</v>
      </c>
    </row>
    <row r="326" s="13" customFormat="1">
      <c r="A326" s="13"/>
      <c r="B326" s="232"/>
      <c r="C326" s="233"/>
      <c r="D326" s="234" t="s">
        <v>141</v>
      </c>
      <c r="E326" s="235" t="s">
        <v>1</v>
      </c>
      <c r="F326" s="236" t="s">
        <v>171</v>
      </c>
      <c r="G326" s="233"/>
      <c r="H326" s="237">
        <v>1.3500000000000001</v>
      </c>
      <c r="I326" s="238"/>
      <c r="J326" s="233"/>
      <c r="K326" s="233"/>
      <c r="L326" s="239"/>
      <c r="M326" s="240"/>
      <c r="N326" s="241"/>
      <c r="O326" s="241"/>
      <c r="P326" s="241"/>
      <c r="Q326" s="241"/>
      <c r="R326" s="241"/>
      <c r="S326" s="241"/>
      <c r="T326" s="242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3" t="s">
        <v>141</v>
      </c>
      <c r="AU326" s="243" t="s">
        <v>82</v>
      </c>
      <c r="AV326" s="13" t="s">
        <v>82</v>
      </c>
      <c r="AW326" s="13" t="s">
        <v>30</v>
      </c>
      <c r="AX326" s="13" t="s">
        <v>73</v>
      </c>
      <c r="AY326" s="243" t="s">
        <v>132</v>
      </c>
    </row>
    <row r="327" s="13" customFormat="1">
      <c r="A327" s="13"/>
      <c r="B327" s="232"/>
      <c r="C327" s="233"/>
      <c r="D327" s="234" t="s">
        <v>141</v>
      </c>
      <c r="E327" s="235" t="s">
        <v>1</v>
      </c>
      <c r="F327" s="236" t="s">
        <v>172</v>
      </c>
      <c r="G327" s="233"/>
      <c r="H327" s="237">
        <v>1.3500000000000001</v>
      </c>
      <c r="I327" s="238"/>
      <c r="J327" s="233"/>
      <c r="K327" s="233"/>
      <c r="L327" s="239"/>
      <c r="M327" s="240"/>
      <c r="N327" s="241"/>
      <c r="O327" s="241"/>
      <c r="P327" s="241"/>
      <c r="Q327" s="241"/>
      <c r="R327" s="241"/>
      <c r="S327" s="241"/>
      <c r="T327" s="242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3" t="s">
        <v>141</v>
      </c>
      <c r="AU327" s="243" t="s">
        <v>82</v>
      </c>
      <c r="AV327" s="13" t="s">
        <v>82</v>
      </c>
      <c r="AW327" s="13" t="s">
        <v>30</v>
      </c>
      <c r="AX327" s="13" t="s">
        <v>73</v>
      </c>
      <c r="AY327" s="243" t="s">
        <v>132</v>
      </c>
    </row>
    <row r="328" s="14" customFormat="1">
      <c r="A328" s="14"/>
      <c r="B328" s="244"/>
      <c r="C328" s="245"/>
      <c r="D328" s="234" t="s">
        <v>141</v>
      </c>
      <c r="E328" s="246" t="s">
        <v>1</v>
      </c>
      <c r="F328" s="247" t="s">
        <v>153</v>
      </c>
      <c r="G328" s="245"/>
      <c r="H328" s="248">
        <v>7.6400000000000006</v>
      </c>
      <c r="I328" s="249"/>
      <c r="J328" s="245"/>
      <c r="K328" s="245"/>
      <c r="L328" s="250"/>
      <c r="M328" s="251"/>
      <c r="N328" s="252"/>
      <c r="O328" s="252"/>
      <c r="P328" s="252"/>
      <c r="Q328" s="252"/>
      <c r="R328" s="252"/>
      <c r="S328" s="252"/>
      <c r="T328" s="253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4" t="s">
        <v>141</v>
      </c>
      <c r="AU328" s="254" t="s">
        <v>82</v>
      </c>
      <c r="AV328" s="14" t="s">
        <v>139</v>
      </c>
      <c r="AW328" s="14" t="s">
        <v>30</v>
      </c>
      <c r="AX328" s="14" t="s">
        <v>78</v>
      </c>
      <c r="AY328" s="254" t="s">
        <v>132</v>
      </c>
    </row>
    <row r="329" s="2" customFormat="1" ht="33" customHeight="1">
      <c r="A329" s="39"/>
      <c r="B329" s="40"/>
      <c r="C329" s="265" t="s">
        <v>627</v>
      </c>
      <c r="D329" s="265" t="s">
        <v>393</v>
      </c>
      <c r="E329" s="266" t="s">
        <v>628</v>
      </c>
      <c r="F329" s="267" t="s">
        <v>629</v>
      </c>
      <c r="G329" s="268" t="s">
        <v>137</v>
      </c>
      <c r="H329" s="269">
        <v>8.4039999999999999</v>
      </c>
      <c r="I329" s="270"/>
      <c r="J329" s="271">
        <f>ROUND(I329*H329,2)</f>
        <v>0</v>
      </c>
      <c r="K329" s="267" t="s">
        <v>147</v>
      </c>
      <c r="L329" s="272"/>
      <c r="M329" s="273" t="s">
        <v>1</v>
      </c>
      <c r="N329" s="274" t="s">
        <v>38</v>
      </c>
      <c r="O329" s="92"/>
      <c r="P329" s="228">
        <f>O329*H329</f>
        <v>0</v>
      </c>
      <c r="Q329" s="228">
        <v>0.021999999999999999</v>
      </c>
      <c r="R329" s="228">
        <f>Q329*H329</f>
        <v>0.184888</v>
      </c>
      <c r="S329" s="228">
        <v>0</v>
      </c>
      <c r="T329" s="22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301</v>
      </c>
      <c r="AT329" s="230" t="s">
        <v>393</v>
      </c>
      <c r="AU329" s="230" t="s">
        <v>82</v>
      </c>
      <c r="AY329" s="18" t="s">
        <v>132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78</v>
      </c>
      <c r="BK329" s="231">
        <f>ROUND(I329*H329,2)</f>
        <v>0</v>
      </c>
      <c r="BL329" s="18" t="s">
        <v>212</v>
      </c>
      <c r="BM329" s="230" t="s">
        <v>630</v>
      </c>
    </row>
    <row r="330" s="13" customFormat="1">
      <c r="A330" s="13"/>
      <c r="B330" s="232"/>
      <c r="C330" s="233"/>
      <c r="D330" s="234" t="s">
        <v>141</v>
      </c>
      <c r="E330" s="235" t="s">
        <v>1</v>
      </c>
      <c r="F330" s="236" t="s">
        <v>631</v>
      </c>
      <c r="G330" s="233"/>
      <c r="H330" s="237">
        <v>8.4039999999999999</v>
      </c>
      <c r="I330" s="238"/>
      <c r="J330" s="233"/>
      <c r="K330" s="233"/>
      <c r="L330" s="239"/>
      <c r="M330" s="240"/>
      <c r="N330" s="241"/>
      <c r="O330" s="241"/>
      <c r="P330" s="241"/>
      <c r="Q330" s="241"/>
      <c r="R330" s="241"/>
      <c r="S330" s="241"/>
      <c r="T330" s="242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3" t="s">
        <v>141</v>
      </c>
      <c r="AU330" s="243" t="s">
        <v>82</v>
      </c>
      <c r="AV330" s="13" t="s">
        <v>82</v>
      </c>
      <c r="AW330" s="13" t="s">
        <v>30</v>
      </c>
      <c r="AX330" s="13" t="s">
        <v>78</v>
      </c>
      <c r="AY330" s="243" t="s">
        <v>132</v>
      </c>
    </row>
    <row r="331" s="2" customFormat="1" ht="16.5" customHeight="1">
      <c r="A331" s="39"/>
      <c r="B331" s="40"/>
      <c r="C331" s="219" t="s">
        <v>632</v>
      </c>
      <c r="D331" s="219" t="s">
        <v>134</v>
      </c>
      <c r="E331" s="220" t="s">
        <v>633</v>
      </c>
      <c r="F331" s="221" t="s">
        <v>634</v>
      </c>
      <c r="G331" s="222" t="s">
        <v>180</v>
      </c>
      <c r="H331" s="223">
        <v>2.2999999999999998</v>
      </c>
      <c r="I331" s="224"/>
      <c r="J331" s="225">
        <f>ROUND(I331*H331,2)</f>
        <v>0</v>
      </c>
      <c r="K331" s="221" t="s">
        <v>138</v>
      </c>
      <c r="L331" s="45"/>
      <c r="M331" s="226" t="s">
        <v>1</v>
      </c>
      <c r="N331" s="227" t="s">
        <v>38</v>
      </c>
      <c r="O331" s="92"/>
      <c r="P331" s="228">
        <f>O331*H331</f>
        <v>0</v>
      </c>
      <c r="Q331" s="228">
        <v>0</v>
      </c>
      <c r="R331" s="228">
        <f>Q331*H331</f>
        <v>0</v>
      </c>
      <c r="S331" s="228">
        <v>0</v>
      </c>
      <c r="T331" s="22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0" t="s">
        <v>212</v>
      </c>
      <c r="AT331" s="230" t="s">
        <v>134</v>
      </c>
      <c r="AU331" s="230" t="s">
        <v>82</v>
      </c>
      <c r="AY331" s="18" t="s">
        <v>132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8" t="s">
        <v>78</v>
      </c>
      <c r="BK331" s="231">
        <f>ROUND(I331*H331,2)</f>
        <v>0</v>
      </c>
      <c r="BL331" s="18" t="s">
        <v>212</v>
      </c>
      <c r="BM331" s="230" t="s">
        <v>635</v>
      </c>
    </row>
    <row r="332" s="13" customFormat="1">
      <c r="A332" s="13"/>
      <c r="B332" s="232"/>
      <c r="C332" s="233"/>
      <c r="D332" s="234" t="s">
        <v>141</v>
      </c>
      <c r="E332" s="235" t="s">
        <v>1</v>
      </c>
      <c r="F332" s="236" t="s">
        <v>636</v>
      </c>
      <c r="G332" s="233"/>
      <c r="H332" s="237">
        <v>2.2999999999999998</v>
      </c>
      <c r="I332" s="238"/>
      <c r="J332" s="233"/>
      <c r="K332" s="233"/>
      <c r="L332" s="239"/>
      <c r="M332" s="240"/>
      <c r="N332" s="241"/>
      <c r="O332" s="241"/>
      <c r="P332" s="241"/>
      <c r="Q332" s="241"/>
      <c r="R332" s="241"/>
      <c r="S332" s="241"/>
      <c r="T332" s="242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3" t="s">
        <v>141</v>
      </c>
      <c r="AU332" s="243" t="s">
        <v>82</v>
      </c>
      <c r="AV332" s="13" t="s">
        <v>82</v>
      </c>
      <c r="AW332" s="13" t="s">
        <v>30</v>
      </c>
      <c r="AX332" s="13" t="s">
        <v>78</v>
      </c>
      <c r="AY332" s="243" t="s">
        <v>132</v>
      </c>
    </row>
    <row r="333" s="2" customFormat="1" ht="16.5" customHeight="1">
      <c r="A333" s="39"/>
      <c r="B333" s="40"/>
      <c r="C333" s="265" t="s">
        <v>637</v>
      </c>
      <c r="D333" s="265" t="s">
        <v>393</v>
      </c>
      <c r="E333" s="266" t="s">
        <v>638</v>
      </c>
      <c r="F333" s="267" t="s">
        <v>639</v>
      </c>
      <c r="G333" s="268" t="s">
        <v>180</v>
      </c>
      <c r="H333" s="269">
        <v>2.5299999999999998</v>
      </c>
      <c r="I333" s="270"/>
      <c r="J333" s="271">
        <f>ROUND(I333*H333,2)</f>
        <v>0</v>
      </c>
      <c r="K333" s="267" t="s">
        <v>138</v>
      </c>
      <c r="L333" s="272"/>
      <c r="M333" s="273" t="s">
        <v>1</v>
      </c>
      <c r="N333" s="274" t="s">
        <v>38</v>
      </c>
      <c r="O333" s="92"/>
      <c r="P333" s="228">
        <f>O333*H333</f>
        <v>0</v>
      </c>
      <c r="Q333" s="228">
        <v>0.00016000000000000001</v>
      </c>
      <c r="R333" s="228">
        <f>Q333*H333</f>
        <v>0.00040480000000000003</v>
      </c>
      <c r="S333" s="228">
        <v>0</v>
      </c>
      <c r="T333" s="22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0" t="s">
        <v>301</v>
      </c>
      <c r="AT333" s="230" t="s">
        <v>393</v>
      </c>
      <c r="AU333" s="230" t="s">
        <v>82</v>
      </c>
      <c r="AY333" s="18" t="s">
        <v>132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8" t="s">
        <v>78</v>
      </c>
      <c r="BK333" s="231">
        <f>ROUND(I333*H333,2)</f>
        <v>0</v>
      </c>
      <c r="BL333" s="18" t="s">
        <v>212</v>
      </c>
      <c r="BM333" s="230" t="s">
        <v>640</v>
      </c>
    </row>
    <row r="334" s="13" customFormat="1">
      <c r="A334" s="13"/>
      <c r="B334" s="232"/>
      <c r="C334" s="233"/>
      <c r="D334" s="234" t="s">
        <v>141</v>
      </c>
      <c r="E334" s="235" t="s">
        <v>1</v>
      </c>
      <c r="F334" s="236" t="s">
        <v>641</v>
      </c>
      <c r="G334" s="233"/>
      <c r="H334" s="237">
        <v>2.5299999999999998</v>
      </c>
      <c r="I334" s="238"/>
      <c r="J334" s="233"/>
      <c r="K334" s="233"/>
      <c r="L334" s="239"/>
      <c r="M334" s="240"/>
      <c r="N334" s="241"/>
      <c r="O334" s="241"/>
      <c r="P334" s="241"/>
      <c r="Q334" s="241"/>
      <c r="R334" s="241"/>
      <c r="S334" s="241"/>
      <c r="T334" s="242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3" t="s">
        <v>141</v>
      </c>
      <c r="AU334" s="243" t="s">
        <v>82</v>
      </c>
      <c r="AV334" s="13" t="s">
        <v>82</v>
      </c>
      <c r="AW334" s="13" t="s">
        <v>30</v>
      </c>
      <c r="AX334" s="13" t="s">
        <v>78</v>
      </c>
      <c r="AY334" s="243" t="s">
        <v>132</v>
      </c>
    </row>
    <row r="335" s="2" customFormat="1" ht="49.05" customHeight="1">
      <c r="A335" s="39"/>
      <c r="B335" s="40"/>
      <c r="C335" s="219" t="s">
        <v>642</v>
      </c>
      <c r="D335" s="219" t="s">
        <v>134</v>
      </c>
      <c r="E335" s="220" t="s">
        <v>643</v>
      </c>
      <c r="F335" s="221" t="s">
        <v>644</v>
      </c>
      <c r="G335" s="222" t="s">
        <v>238</v>
      </c>
      <c r="H335" s="223">
        <v>0.34300000000000003</v>
      </c>
      <c r="I335" s="224"/>
      <c r="J335" s="225">
        <f>ROUND(I335*H335,2)</f>
        <v>0</v>
      </c>
      <c r="K335" s="221" t="s">
        <v>147</v>
      </c>
      <c r="L335" s="45"/>
      <c r="M335" s="226" t="s">
        <v>1</v>
      </c>
      <c r="N335" s="227" t="s">
        <v>38</v>
      </c>
      <c r="O335" s="92"/>
      <c r="P335" s="228">
        <f>O335*H335</f>
        <v>0</v>
      </c>
      <c r="Q335" s="228">
        <v>0</v>
      </c>
      <c r="R335" s="228">
        <f>Q335*H335</f>
        <v>0</v>
      </c>
      <c r="S335" s="228">
        <v>0</v>
      </c>
      <c r="T335" s="22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0" t="s">
        <v>212</v>
      </c>
      <c r="AT335" s="230" t="s">
        <v>134</v>
      </c>
      <c r="AU335" s="230" t="s">
        <v>82</v>
      </c>
      <c r="AY335" s="18" t="s">
        <v>132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8" t="s">
        <v>78</v>
      </c>
      <c r="BK335" s="231">
        <f>ROUND(I335*H335,2)</f>
        <v>0</v>
      </c>
      <c r="BL335" s="18" t="s">
        <v>212</v>
      </c>
      <c r="BM335" s="230" t="s">
        <v>645</v>
      </c>
    </row>
    <row r="336" s="12" customFormat="1" ht="22.8" customHeight="1">
      <c r="A336" s="12"/>
      <c r="B336" s="203"/>
      <c r="C336" s="204"/>
      <c r="D336" s="205" t="s">
        <v>72</v>
      </c>
      <c r="E336" s="217" t="s">
        <v>646</v>
      </c>
      <c r="F336" s="217" t="s">
        <v>647</v>
      </c>
      <c r="G336" s="204"/>
      <c r="H336" s="204"/>
      <c r="I336" s="207"/>
      <c r="J336" s="218">
        <f>BK336</f>
        <v>0</v>
      </c>
      <c r="K336" s="204"/>
      <c r="L336" s="209"/>
      <c r="M336" s="210"/>
      <c r="N336" s="211"/>
      <c r="O336" s="211"/>
      <c r="P336" s="212">
        <f>SUM(P337:P384)</f>
        <v>0</v>
      </c>
      <c r="Q336" s="211"/>
      <c r="R336" s="212">
        <f>SUM(R337:R384)</f>
        <v>0.86520839999999988</v>
      </c>
      <c r="S336" s="211"/>
      <c r="T336" s="213">
        <f>SUM(T337:T384)</f>
        <v>0.21412800000000001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14" t="s">
        <v>82</v>
      </c>
      <c r="AT336" s="215" t="s">
        <v>72</v>
      </c>
      <c r="AU336" s="215" t="s">
        <v>78</v>
      </c>
      <c r="AY336" s="214" t="s">
        <v>132</v>
      </c>
      <c r="BK336" s="216">
        <f>SUM(BK337:BK384)</f>
        <v>0</v>
      </c>
    </row>
    <row r="337" s="2" customFormat="1" ht="21.75" customHeight="1">
      <c r="A337" s="39"/>
      <c r="B337" s="40"/>
      <c r="C337" s="219" t="s">
        <v>648</v>
      </c>
      <c r="D337" s="219" t="s">
        <v>134</v>
      </c>
      <c r="E337" s="220" t="s">
        <v>649</v>
      </c>
      <c r="F337" s="221" t="s">
        <v>650</v>
      </c>
      <c r="G337" s="222" t="s">
        <v>180</v>
      </c>
      <c r="H337" s="223">
        <v>63.960000000000001</v>
      </c>
      <c r="I337" s="224"/>
      <c r="J337" s="225">
        <f>ROUND(I337*H337,2)</f>
        <v>0</v>
      </c>
      <c r="K337" s="221" t="s">
        <v>147</v>
      </c>
      <c r="L337" s="45"/>
      <c r="M337" s="226" t="s">
        <v>1</v>
      </c>
      <c r="N337" s="227" t="s">
        <v>38</v>
      </c>
      <c r="O337" s="92"/>
      <c r="P337" s="228">
        <f>O337*H337</f>
        <v>0</v>
      </c>
      <c r="Q337" s="228">
        <v>0</v>
      </c>
      <c r="R337" s="228">
        <f>Q337*H337</f>
        <v>0</v>
      </c>
      <c r="S337" s="228">
        <v>0.00029999999999999997</v>
      </c>
      <c r="T337" s="229">
        <f>S337*H337</f>
        <v>0.019188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0" t="s">
        <v>212</v>
      </c>
      <c r="AT337" s="230" t="s">
        <v>134</v>
      </c>
      <c r="AU337" s="230" t="s">
        <v>82</v>
      </c>
      <c r="AY337" s="18" t="s">
        <v>132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8" t="s">
        <v>78</v>
      </c>
      <c r="BK337" s="231">
        <f>ROUND(I337*H337,2)</f>
        <v>0</v>
      </c>
      <c r="BL337" s="18" t="s">
        <v>212</v>
      </c>
      <c r="BM337" s="230" t="s">
        <v>651</v>
      </c>
    </row>
    <row r="338" s="13" customFormat="1">
      <c r="A338" s="13"/>
      <c r="B338" s="232"/>
      <c r="C338" s="233"/>
      <c r="D338" s="234" t="s">
        <v>141</v>
      </c>
      <c r="E338" s="235" t="s">
        <v>1</v>
      </c>
      <c r="F338" s="236" t="s">
        <v>652</v>
      </c>
      <c r="G338" s="233"/>
      <c r="H338" s="237">
        <v>19.628</v>
      </c>
      <c r="I338" s="238"/>
      <c r="J338" s="233"/>
      <c r="K338" s="233"/>
      <c r="L338" s="239"/>
      <c r="M338" s="240"/>
      <c r="N338" s="241"/>
      <c r="O338" s="241"/>
      <c r="P338" s="241"/>
      <c r="Q338" s="241"/>
      <c r="R338" s="241"/>
      <c r="S338" s="241"/>
      <c r="T338" s="242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3" t="s">
        <v>141</v>
      </c>
      <c r="AU338" s="243" t="s">
        <v>82</v>
      </c>
      <c r="AV338" s="13" t="s">
        <v>82</v>
      </c>
      <c r="AW338" s="13" t="s">
        <v>30</v>
      </c>
      <c r="AX338" s="13" t="s">
        <v>73</v>
      </c>
      <c r="AY338" s="243" t="s">
        <v>132</v>
      </c>
    </row>
    <row r="339" s="13" customFormat="1">
      <c r="A339" s="13"/>
      <c r="B339" s="232"/>
      <c r="C339" s="233"/>
      <c r="D339" s="234" t="s">
        <v>141</v>
      </c>
      <c r="E339" s="235" t="s">
        <v>1</v>
      </c>
      <c r="F339" s="236" t="s">
        <v>653</v>
      </c>
      <c r="G339" s="233"/>
      <c r="H339" s="237">
        <v>9.1159999999999997</v>
      </c>
      <c r="I339" s="238"/>
      <c r="J339" s="233"/>
      <c r="K339" s="233"/>
      <c r="L339" s="239"/>
      <c r="M339" s="240"/>
      <c r="N339" s="241"/>
      <c r="O339" s="241"/>
      <c r="P339" s="241"/>
      <c r="Q339" s="241"/>
      <c r="R339" s="241"/>
      <c r="S339" s="241"/>
      <c r="T339" s="24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3" t="s">
        <v>141</v>
      </c>
      <c r="AU339" s="243" t="s">
        <v>82</v>
      </c>
      <c r="AV339" s="13" t="s">
        <v>82</v>
      </c>
      <c r="AW339" s="13" t="s">
        <v>30</v>
      </c>
      <c r="AX339" s="13" t="s">
        <v>73</v>
      </c>
      <c r="AY339" s="243" t="s">
        <v>132</v>
      </c>
    </row>
    <row r="340" s="13" customFormat="1">
      <c r="A340" s="13"/>
      <c r="B340" s="232"/>
      <c r="C340" s="233"/>
      <c r="D340" s="234" t="s">
        <v>141</v>
      </c>
      <c r="E340" s="235" t="s">
        <v>1</v>
      </c>
      <c r="F340" s="236" t="s">
        <v>654</v>
      </c>
      <c r="G340" s="233"/>
      <c r="H340" s="237">
        <v>23.713999999999999</v>
      </c>
      <c r="I340" s="238"/>
      <c r="J340" s="233"/>
      <c r="K340" s="233"/>
      <c r="L340" s="239"/>
      <c r="M340" s="240"/>
      <c r="N340" s="241"/>
      <c r="O340" s="241"/>
      <c r="P340" s="241"/>
      <c r="Q340" s="241"/>
      <c r="R340" s="241"/>
      <c r="S340" s="241"/>
      <c r="T340" s="242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3" t="s">
        <v>141</v>
      </c>
      <c r="AU340" s="243" t="s">
        <v>82</v>
      </c>
      <c r="AV340" s="13" t="s">
        <v>82</v>
      </c>
      <c r="AW340" s="13" t="s">
        <v>30</v>
      </c>
      <c r="AX340" s="13" t="s">
        <v>73</v>
      </c>
      <c r="AY340" s="243" t="s">
        <v>132</v>
      </c>
    </row>
    <row r="341" s="13" customFormat="1">
      <c r="A341" s="13"/>
      <c r="B341" s="232"/>
      <c r="C341" s="233"/>
      <c r="D341" s="234" t="s">
        <v>141</v>
      </c>
      <c r="E341" s="235" t="s">
        <v>1</v>
      </c>
      <c r="F341" s="236" t="s">
        <v>655</v>
      </c>
      <c r="G341" s="233"/>
      <c r="H341" s="237">
        <v>11.502000000000001</v>
      </c>
      <c r="I341" s="238"/>
      <c r="J341" s="233"/>
      <c r="K341" s="233"/>
      <c r="L341" s="239"/>
      <c r="M341" s="240"/>
      <c r="N341" s="241"/>
      <c r="O341" s="241"/>
      <c r="P341" s="241"/>
      <c r="Q341" s="241"/>
      <c r="R341" s="241"/>
      <c r="S341" s="241"/>
      <c r="T341" s="242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3" t="s">
        <v>141</v>
      </c>
      <c r="AU341" s="243" t="s">
        <v>82</v>
      </c>
      <c r="AV341" s="13" t="s">
        <v>82</v>
      </c>
      <c r="AW341" s="13" t="s">
        <v>30</v>
      </c>
      <c r="AX341" s="13" t="s">
        <v>73</v>
      </c>
      <c r="AY341" s="243" t="s">
        <v>132</v>
      </c>
    </row>
    <row r="342" s="14" customFormat="1">
      <c r="A342" s="14"/>
      <c r="B342" s="244"/>
      <c r="C342" s="245"/>
      <c r="D342" s="234" t="s">
        <v>141</v>
      </c>
      <c r="E342" s="246" t="s">
        <v>1</v>
      </c>
      <c r="F342" s="247" t="s">
        <v>153</v>
      </c>
      <c r="G342" s="245"/>
      <c r="H342" s="248">
        <v>63.960000000000001</v>
      </c>
      <c r="I342" s="249"/>
      <c r="J342" s="245"/>
      <c r="K342" s="245"/>
      <c r="L342" s="250"/>
      <c r="M342" s="251"/>
      <c r="N342" s="252"/>
      <c r="O342" s="252"/>
      <c r="P342" s="252"/>
      <c r="Q342" s="252"/>
      <c r="R342" s="252"/>
      <c r="S342" s="252"/>
      <c r="T342" s="253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4" t="s">
        <v>141</v>
      </c>
      <c r="AU342" s="254" t="s">
        <v>82</v>
      </c>
      <c r="AV342" s="14" t="s">
        <v>139</v>
      </c>
      <c r="AW342" s="14" t="s">
        <v>30</v>
      </c>
      <c r="AX342" s="14" t="s">
        <v>78</v>
      </c>
      <c r="AY342" s="254" t="s">
        <v>132</v>
      </c>
    </row>
    <row r="343" s="2" customFormat="1" ht="24.15" customHeight="1">
      <c r="A343" s="39"/>
      <c r="B343" s="40"/>
      <c r="C343" s="219" t="s">
        <v>656</v>
      </c>
      <c r="D343" s="219" t="s">
        <v>134</v>
      </c>
      <c r="E343" s="220" t="s">
        <v>657</v>
      </c>
      <c r="F343" s="221" t="s">
        <v>658</v>
      </c>
      <c r="G343" s="222" t="s">
        <v>137</v>
      </c>
      <c r="H343" s="223">
        <v>64.980000000000004</v>
      </c>
      <c r="I343" s="224"/>
      <c r="J343" s="225">
        <f>ROUND(I343*H343,2)</f>
        <v>0</v>
      </c>
      <c r="K343" s="221" t="s">
        <v>147</v>
      </c>
      <c r="L343" s="45"/>
      <c r="M343" s="226" t="s">
        <v>1</v>
      </c>
      <c r="N343" s="227" t="s">
        <v>38</v>
      </c>
      <c r="O343" s="92"/>
      <c r="P343" s="228">
        <f>O343*H343</f>
        <v>0</v>
      </c>
      <c r="Q343" s="228">
        <v>0</v>
      </c>
      <c r="R343" s="228">
        <f>Q343*H343</f>
        <v>0</v>
      </c>
      <c r="S343" s="228">
        <v>0.0030000000000000001</v>
      </c>
      <c r="T343" s="229">
        <f>S343*H343</f>
        <v>0.19494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0" t="s">
        <v>212</v>
      </c>
      <c r="AT343" s="230" t="s">
        <v>134</v>
      </c>
      <c r="AU343" s="230" t="s">
        <v>82</v>
      </c>
      <c r="AY343" s="18" t="s">
        <v>132</v>
      </c>
      <c r="BE343" s="231">
        <f>IF(N343="základní",J343,0)</f>
        <v>0</v>
      </c>
      <c r="BF343" s="231">
        <f>IF(N343="snížená",J343,0)</f>
        <v>0</v>
      </c>
      <c r="BG343" s="231">
        <f>IF(N343="zákl. přenesená",J343,0)</f>
        <v>0</v>
      </c>
      <c r="BH343" s="231">
        <f>IF(N343="sníž. přenesená",J343,0)</f>
        <v>0</v>
      </c>
      <c r="BI343" s="231">
        <f>IF(N343="nulová",J343,0)</f>
        <v>0</v>
      </c>
      <c r="BJ343" s="18" t="s">
        <v>78</v>
      </c>
      <c r="BK343" s="231">
        <f>ROUND(I343*H343,2)</f>
        <v>0</v>
      </c>
      <c r="BL343" s="18" t="s">
        <v>212</v>
      </c>
      <c r="BM343" s="230" t="s">
        <v>659</v>
      </c>
    </row>
    <row r="344" s="13" customFormat="1">
      <c r="A344" s="13"/>
      <c r="B344" s="232"/>
      <c r="C344" s="233"/>
      <c r="D344" s="234" t="s">
        <v>141</v>
      </c>
      <c r="E344" s="235" t="s">
        <v>1</v>
      </c>
      <c r="F344" s="236" t="s">
        <v>660</v>
      </c>
      <c r="G344" s="233"/>
      <c r="H344" s="237">
        <v>30.34</v>
      </c>
      <c r="I344" s="238"/>
      <c r="J344" s="233"/>
      <c r="K344" s="233"/>
      <c r="L344" s="239"/>
      <c r="M344" s="240"/>
      <c r="N344" s="241"/>
      <c r="O344" s="241"/>
      <c r="P344" s="241"/>
      <c r="Q344" s="241"/>
      <c r="R344" s="241"/>
      <c r="S344" s="241"/>
      <c r="T344" s="242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3" t="s">
        <v>141</v>
      </c>
      <c r="AU344" s="243" t="s">
        <v>82</v>
      </c>
      <c r="AV344" s="13" t="s">
        <v>82</v>
      </c>
      <c r="AW344" s="13" t="s">
        <v>30</v>
      </c>
      <c r="AX344" s="13" t="s">
        <v>73</v>
      </c>
      <c r="AY344" s="243" t="s">
        <v>132</v>
      </c>
    </row>
    <row r="345" s="13" customFormat="1">
      <c r="A345" s="13"/>
      <c r="B345" s="232"/>
      <c r="C345" s="233"/>
      <c r="D345" s="234" t="s">
        <v>141</v>
      </c>
      <c r="E345" s="235" t="s">
        <v>1</v>
      </c>
      <c r="F345" s="236" t="s">
        <v>661</v>
      </c>
      <c r="G345" s="233"/>
      <c r="H345" s="237">
        <v>21.940000000000001</v>
      </c>
      <c r="I345" s="238"/>
      <c r="J345" s="233"/>
      <c r="K345" s="233"/>
      <c r="L345" s="239"/>
      <c r="M345" s="240"/>
      <c r="N345" s="241"/>
      <c r="O345" s="241"/>
      <c r="P345" s="241"/>
      <c r="Q345" s="241"/>
      <c r="R345" s="241"/>
      <c r="S345" s="241"/>
      <c r="T345" s="24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3" t="s">
        <v>141</v>
      </c>
      <c r="AU345" s="243" t="s">
        <v>82</v>
      </c>
      <c r="AV345" s="13" t="s">
        <v>82</v>
      </c>
      <c r="AW345" s="13" t="s">
        <v>30</v>
      </c>
      <c r="AX345" s="13" t="s">
        <v>73</v>
      </c>
      <c r="AY345" s="243" t="s">
        <v>132</v>
      </c>
    </row>
    <row r="346" s="13" customFormat="1">
      <c r="A346" s="13"/>
      <c r="B346" s="232"/>
      <c r="C346" s="233"/>
      <c r="D346" s="234" t="s">
        <v>141</v>
      </c>
      <c r="E346" s="235" t="s">
        <v>1</v>
      </c>
      <c r="F346" s="236" t="s">
        <v>662</v>
      </c>
      <c r="G346" s="233"/>
      <c r="H346" s="237">
        <v>7.7599999999999998</v>
      </c>
      <c r="I346" s="238"/>
      <c r="J346" s="233"/>
      <c r="K346" s="233"/>
      <c r="L346" s="239"/>
      <c r="M346" s="240"/>
      <c r="N346" s="241"/>
      <c r="O346" s="241"/>
      <c r="P346" s="241"/>
      <c r="Q346" s="241"/>
      <c r="R346" s="241"/>
      <c r="S346" s="241"/>
      <c r="T346" s="242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3" t="s">
        <v>141</v>
      </c>
      <c r="AU346" s="243" t="s">
        <v>82</v>
      </c>
      <c r="AV346" s="13" t="s">
        <v>82</v>
      </c>
      <c r="AW346" s="13" t="s">
        <v>30</v>
      </c>
      <c r="AX346" s="13" t="s">
        <v>73</v>
      </c>
      <c r="AY346" s="243" t="s">
        <v>132</v>
      </c>
    </row>
    <row r="347" s="13" customFormat="1">
      <c r="A347" s="13"/>
      <c r="B347" s="232"/>
      <c r="C347" s="233"/>
      <c r="D347" s="234" t="s">
        <v>141</v>
      </c>
      <c r="E347" s="235" t="s">
        <v>1</v>
      </c>
      <c r="F347" s="236" t="s">
        <v>170</v>
      </c>
      <c r="G347" s="233"/>
      <c r="H347" s="237">
        <v>4.9400000000000004</v>
      </c>
      <c r="I347" s="238"/>
      <c r="J347" s="233"/>
      <c r="K347" s="233"/>
      <c r="L347" s="239"/>
      <c r="M347" s="240"/>
      <c r="N347" s="241"/>
      <c r="O347" s="241"/>
      <c r="P347" s="241"/>
      <c r="Q347" s="241"/>
      <c r="R347" s="241"/>
      <c r="S347" s="241"/>
      <c r="T347" s="24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3" t="s">
        <v>141</v>
      </c>
      <c r="AU347" s="243" t="s">
        <v>82</v>
      </c>
      <c r="AV347" s="13" t="s">
        <v>82</v>
      </c>
      <c r="AW347" s="13" t="s">
        <v>30</v>
      </c>
      <c r="AX347" s="13" t="s">
        <v>73</v>
      </c>
      <c r="AY347" s="243" t="s">
        <v>132</v>
      </c>
    </row>
    <row r="348" s="14" customFormat="1">
      <c r="A348" s="14"/>
      <c r="B348" s="244"/>
      <c r="C348" s="245"/>
      <c r="D348" s="234" t="s">
        <v>141</v>
      </c>
      <c r="E348" s="246" t="s">
        <v>1</v>
      </c>
      <c r="F348" s="247" t="s">
        <v>153</v>
      </c>
      <c r="G348" s="245"/>
      <c r="H348" s="248">
        <v>64.980000000000004</v>
      </c>
      <c r="I348" s="249"/>
      <c r="J348" s="245"/>
      <c r="K348" s="245"/>
      <c r="L348" s="250"/>
      <c r="M348" s="251"/>
      <c r="N348" s="252"/>
      <c r="O348" s="252"/>
      <c r="P348" s="252"/>
      <c r="Q348" s="252"/>
      <c r="R348" s="252"/>
      <c r="S348" s="252"/>
      <c r="T348" s="253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4" t="s">
        <v>141</v>
      </c>
      <c r="AU348" s="254" t="s">
        <v>82</v>
      </c>
      <c r="AV348" s="14" t="s">
        <v>139</v>
      </c>
      <c r="AW348" s="14" t="s">
        <v>30</v>
      </c>
      <c r="AX348" s="14" t="s">
        <v>78</v>
      </c>
      <c r="AY348" s="254" t="s">
        <v>132</v>
      </c>
    </row>
    <row r="349" s="2" customFormat="1" ht="37.8" customHeight="1">
      <c r="A349" s="39"/>
      <c r="B349" s="40"/>
      <c r="C349" s="219" t="s">
        <v>663</v>
      </c>
      <c r="D349" s="219" t="s">
        <v>134</v>
      </c>
      <c r="E349" s="220" t="s">
        <v>664</v>
      </c>
      <c r="F349" s="221" t="s">
        <v>665</v>
      </c>
      <c r="G349" s="222" t="s">
        <v>137</v>
      </c>
      <c r="H349" s="223">
        <v>64.980000000000004</v>
      </c>
      <c r="I349" s="224"/>
      <c r="J349" s="225">
        <f>ROUND(I349*H349,2)</f>
        <v>0</v>
      </c>
      <c r="K349" s="221" t="s">
        <v>147</v>
      </c>
      <c r="L349" s="45"/>
      <c r="M349" s="226" t="s">
        <v>1</v>
      </c>
      <c r="N349" s="227" t="s">
        <v>38</v>
      </c>
      <c r="O349" s="92"/>
      <c r="P349" s="228">
        <f>O349*H349</f>
        <v>0</v>
      </c>
      <c r="Q349" s="228">
        <v>0</v>
      </c>
      <c r="R349" s="228">
        <f>Q349*H349</f>
        <v>0</v>
      </c>
      <c r="S349" s="228">
        <v>0</v>
      </c>
      <c r="T349" s="229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0" t="s">
        <v>212</v>
      </c>
      <c r="AT349" s="230" t="s">
        <v>134</v>
      </c>
      <c r="AU349" s="230" t="s">
        <v>82</v>
      </c>
      <c r="AY349" s="18" t="s">
        <v>132</v>
      </c>
      <c r="BE349" s="231">
        <f>IF(N349="základní",J349,0)</f>
        <v>0</v>
      </c>
      <c r="BF349" s="231">
        <f>IF(N349="snížená",J349,0)</f>
        <v>0</v>
      </c>
      <c r="BG349" s="231">
        <f>IF(N349="zákl. přenesená",J349,0)</f>
        <v>0</v>
      </c>
      <c r="BH349" s="231">
        <f>IF(N349="sníž. přenesená",J349,0)</f>
        <v>0</v>
      </c>
      <c r="BI349" s="231">
        <f>IF(N349="nulová",J349,0)</f>
        <v>0</v>
      </c>
      <c r="BJ349" s="18" t="s">
        <v>78</v>
      </c>
      <c r="BK349" s="231">
        <f>ROUND(I349*H349,2)</f>
        <v>0</v>
      </c>
      <c r="BL349" s="18" t="s">
        <v>212</v>
      </c>
      <c r="BM349" s="230" t="s">
        <v>666</v>
      </c>
    </row>
    <row r="350" s="13" customFormat="1">
      <c r="A350" s="13"/>
      <c r="B350" s="232"/>
      <c r="C350" s="233"/>
      <c r="D350" s="234" t="s">
        <v>141</v>
      </c>
      <c r="E350" s="235" t="s">
        <v>1</v>
      </c>
      <c r="F350" s="236" t="s">
        <v>660</v>
      </c>
      <c r="G350" s="233"/>
      <c r="H350" s="237">
        <v>30.34</v>
      </c>
      <c r="I350" s="238"/>
      <c r="J350" s="233"/>
      <c r="K350" s="233"/>
      <c r="L350" s="239"/>
      <c r="M350" s="240"/>
      <c r="N350" s="241"/>
      <c r="O350" s="241"/>
      <c r="P350" s="241"/>
      <c r="Q350" s="241"/>
      <c r="R350" s="241"/>
      <c r="S350" s="241"/>
      <c r="T350" s="242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3" t="s">
        <v>141</v>
      </c>
      <c r="AU350" s="243" t="s">
        <v>82</v>
      </c>
      <c r="AV350" s="13" t="s">
        <v>82</v>
      </c>
      <c r="AW350" s="13" t="s">
        <v>30</v>
      </c>
      <c r="AX350" s="13" t="s">
        <v>73</v>
      </c>
      <c r="AY350" s="243" t="s">
        <v>132</v>
      </c>
    </row>
    <row r="351" s="13" customFormat="1">
      <c r="A351" s="13"/>
      <c r="B351" s="232"/>
      <c r="C351" s="233"/>
      <c r="D351" s="234" t="s">
        <v>141</v>
      </c>
      <c r="E351" s="235" t="s">
        <v>1</v>
      </c>
      <c r="F351" s="236" t="s">
        <v>661</v>
      </c>
      <c r="G351" s="233"/>
      <c r="H351" s="237">
        <v>21.940000000000001</v>
      </c>
      <c r="I351" s="238"/>
      <c r="J351" s="233"/>
      <c r="K351" s="233"/>
      <c r="L351" s="239"/>
      <c r="M351" s="240"/>
      <c r="N351" s="241"/>
      <c r="O351" s="241"/>
      <c r="P351" s="241"/>
      <c r="Q351" s="241"/>
      <c r="R351" s="241"/>
      <c r="S351" s="241"/>
      <c r="T351" s="242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3" t="s">
        <v>141</v>
      </c>
      <c r="AU351" s="243" t="s">
        <v>82</v>
      </c>
      <c r="AV351" s="13" t="s">
        <v>82</v>
      </c>
      <c r="AW351" s="13" t="s">
        <v>30</v>
      </c>
      <c r="AX351" s="13" t="s">
        <v>73</v>
      </c>
      <c r="AY351" s="243" t="s">
        <v>132</v>
      </c>
    </row>
    <row r="352" s="13" customFormat="1">
      <c r="A352" s="13"/>
      <c r="B352" s="232"/>
      <c r="C352" s="233"/>
      <c r="D352" s="234" t="s">
        <v>141</v>
      </c>
      <c r="E352" s="235" t="s">
        <v>1</v>
      </c>
      <c r="F352" s="236" t="s">
        <v>662</v>
      </c>
      <c r="G352" s="233"/>
      <c r="H352" s="237">
        <v>7.7599999999999998</v>
      </c>
      <c r="I352" s="238"/>
      <c r="J352" s="233"/>
      <c r="K352" s="233"/>
      <c r="L352" s="239"/>
      <c r="M352" s="240"/>
      <c r="N352" s="241"/>
      <c r="O352" s="241"/>
      <c r="P352" s="241"/>
      <c r="Q352" s="241"/>
      <c r="R352" s="241"/>
      <c r="S352" s="241"/>
      <c r="T352" s="242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3" t="s">
        <v>141</v>
      </c>
      <c r="AU352" s="243" t="s">
        <v>82</v>
      </c>
      <c r="AV352" s="13" t="s">
        <v>82</v>
      </c>
      <c r="AW352" s="13" t="s">
        <v>30</v>
      </c>
      <c r="AX352" s="13" t="s">
        <v>73</v>
      </c>
      <c r="AY352" s="243" t="s">
        <v>132</v>
      </c>
    </row>
    <row r="353" s="13" customFormat="1">
      <c r="A353" s="13"/>
      <c r="B353" s="232"/>
      <c r="C353" s="233"/>
      <c r="D353" s="234" t="s">
        <v>141</v>
      </c>
      <c r="E353" s="235" t="s">
        <v>1</v>
      </c>
      <c r="F353" s="236" t="s">
        <v>170</v>
      </c>
      <c r="G353" s="233"/>
      <c r="H353" s="237">
        <v>4.9400000000000004</v>
      </c>
      <c r="I353" s="238"/>
      <c r="J353" s="233"/>
      <c r="K353" s="233"/>
      <c r="L353" s="239"/>
      <c r="M353" s="240"/>
      <c r="N353" s="241"/>
      <c r="O353" s="241"/>
      <c r="P353" s="241"/>
      <c r="Q353" s="241"/>
      <c r="R353" s="241"/>
      <c r="S353" s="241"/>
      <c r="T353" s="24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3" t="s">
        <v>141</v>
      </c>
      <c r="AU353" s="243" t="s">
        <v>82</v>
      </c>
      <c r="AV353" s="13" t="s">
        <v>82</v>
      </c>
      <c r="AW353" s="13" t="s">
        <v>30</v>
      </c>
      <c r="AX353" s="13" t="s">
        <v>73</v>
      </c>
      <c r="AY353" s="243" t="s">
        <v>132</v>
      </c>
    </row>
    <row r="354" s="14" customFormat="1">
      <c r="A354" s="14"/>
      <c r="B354" s="244"/>
      <c r="C354" s="245"/>
      <c r="D354" s="234" t="s">
        <v>141</v>
      </c>
      <c r="E354" s="246" t="s">
        <v>1</v>
      </c>
      <c r="F354" s="247" t="s">
        <v>153</v>
      </c>
      <c r="G354" s="245"/>
      <c r="H354" s="248">
        <v>64.980000000000004</v>
      </c>
      <c r="I354" s="249"/>
      <c r="J354" s="245"/>
      <c r="K354" s="245"/>
      <c r="L354" s="250"/>
      <c r="M354" s="251"/>
      <c r="N354" s="252"/>
      <c r="O354" s="252"/>
      <c r="P354" s="252"/>
      <c r="Q354" s="252"/>
      <c r="R354" s="252"/>
      <c r="S354" s="252"/>
      <c r="T354" s="25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4" t="s">
        <v>141</v>
      </c>
      <c r="AU354" s="254" t="s">
        <v>82</v>
      </c>
      <c r="AV354" s="14" t="s">
        <v>139</v>
      </c>
      <c r="AW354" s="14" t="s">
        <v>30</v>
      </c>
      <c r="AX354" s="14" t="s">
        <v>78</v>
      </c>
      <c r="AY354" s="254" t="s">
        <v>132</v>
      </c>
    </row>
    <row r="355" s="2" customFormat="1" ht="24.15" customHeight="1">
      <c r="A355" s="39"/>
      <c r="B355" s="40"/>
      <c r="C355" s="219" t="s">
        <v>667</v>
      </c>
      <c r="D355" s="219" t="s">
        <v>134</v>
      </c>
      <c r="E355" s="220" t="s">
        <v>668</v>
      </c>
      <c r="F355" s="221" t="s">
        <v>669</v>
      </c>
      <c r="G355" s="222" t="s">
        <v>137</v>
      </c>
      <c r="H355" s="223">
        <v>60.039999999999999</v>
      </c>
      <c r="I355" s="224"/>
      <c r="J355" s="225">
        <f>ROUND(I355*H355,2)</f>
        <v>0</v>
      </c>
      <c r="K355" s="221" t="s">
        <v>147</v>
      </c>
      <c r="L355" s="45"/>
      <c r="M355" s="226" t="s">
        <v>1</v>
      </c>
      <c r="N355" s="227" t="s">
        <v>38</v>
      </c>
      <c r="O355" s="92"/>
      <c r="P355" s="228">
        <f>O355*H355</f>
        <v>0</v>
      </c>
      <c r="Q355" s="228">
        <v>0</v>
      </c>
      <c r="R355" s="228">
        <f>Q355*H355</f>
        <v>0</v>
      </c>
      <c r="S355" s="228">
        <v>0</v>
      </c>
      <c r="T355" s="229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0" t="s">
        <v>212</v>
      </c>
      <c r="AT355" s="230" t="s">
        <v>134</v>
      </c>
      <c r="AU355" s="230" t="s">
        <v>82</v>
      </c>
      <c r="AY355" s="18" t="s">
        <v>132</v>
      </c>
      <c r="BE355" s="231">
        <f>IF(N355="základní",J355,0)</f>
        <v>0</v>
      </c>
      <c r="BF355" s="231">
        <f>IF(N355="snížená",J355,0)</f>
        <v>0</v>
      </c>
      <c r="BG355" s="231">
        <f>IF(N355="zákl. přenesená",J355,0)</f>
        <v>0</v>
      </c>
      <c r="BH355" s="231">
        <f>IF(N355="sníž. přenesená",J355,0)</f>
        <v>0</v>
      </c>
      <c r="BI355" s="231">
        <f>IF(N355="nulová",J355,0)</f>
        <v>0</v>
      </c>
      <c r="BJ355" s="18" t="s">
        <v>78</v>
      </c>
      <c r="BK355" s="231">
        <f>ROUND(I355*H355,2)</f>
        <v>0</v>
      </c>
      <c r="BL355" s="18" t="s">
        <v>212</v>
      </c>
      <c r="BM355" s="230" t="s">
        <v>670</v>
      </c>
    </row>
    <row r="356" s="13" customFormat="1">
      <c r="A356" s="13"/>
      <c r="B356" s="232"/>
      <c r="C356" s="233"/>
      <c r="D356" s="234" t="s">
        <v>141</v>
      </c>
      <c r="E356" s="235" t="s">
        <v>1</v>
      </c>
      <c r="F356" s="236" t="s">
        <v>660</v>
      </c>
      <c r="G356" s="233"/>
      <c r="H356" s="237">
        <v>30.34</v>
      </c>
      <c r="I356" s="238"/>
      <c r="J356" s="233"/>
      <c r="K356" s="233"/>
      <c r="L356" s="239"/>
      <c r="M356" s="240"/>
      <c r="N356" s="241"/>
      <c r="O356" s="241"/>
      <c r="P356" s="241"/>
      <c r="Q356" s="241"/>
      <c r="R356" s="241"/>
      <c r="S356" s="241"/>
      <c r="T356" s="242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3" t="s">
        <v>141</v>
      </c>
      <c r="AU356" s="243" t="s">
        <v>82</v>
      </c>
      <c r="AV356" s="13" t="s">
        <v>82</v>
      </c>
      <c r="AW356" s="13" t="s">
        <v>30</v>
      </c>
      <c r="AX356" s="13" t="s">
        <v>73</v>
      </c>
      <c r="AY356" s="243" t="s">
        <v>132</v>
      </c>
    </row>
    <row r="357" s="13" customFormat="1">
      <c r="A357" s="13"/>
      <c r="B357" s="232"/>
      <c r="C357" s="233"/>
      <c r="D357" s="234" t="s">
        <v>141</v>
      </c>
      <c r="E357" s="235" t="s">
        <v>1</v>
      </c>
      <c r="F357" s="236" t="s">
        <v>661</v>
      </c>
      <c r="G357" s="233"/>
      <c r="H357" s="237">
        <v>21.940000000000001</v>
      </c>
      <c r="I357" s="238"/>
      <c r="J357" s="233"/>
      <c r="K357" s="233"/>
      <c r="L357" s="239"/>
      <c r="M357" s="240"/>
      <c r="N357" s="241"/>
      <c r="O357" s="241"/>
      <c r="P357" s="241"/>
      <c r="Q357" s="241"/>
      <c r="R357" s="241"/>
      <c r="S357" s="241"/>
      <c r="T357" s="242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3" t="s">
        <v>141</v>
      </c>
      <c r="AU357" s="243" t="s">
        <v>82</v>
      </c>
      <c r="AV357" s="13" t="s">
        <v>82</v>
      </c>
      <c r="AW357" s="13" t="s">
        <v>30</v>
      </c>
      <c r="AX357" s="13" t="s">
        <v>73</v>
      </c>
      <c r="AY357" s="243" t="s">
        <v>132</v>
      </c>
    </row>
    <row r="358" s="13" customFormat="1">
      <c r="A358" s="13"/>
      <c r="B358" s="232"/>
      <c r="C358" s="233"/>
      <c r="D358" s="234" t="s">
        <v>141</v>
      </c>
      <c r="E358" s="235" t="s">
        <v>1</v>
      </c>
      <c r="F358" s="236" t="s">
        <v>662</v>
      </c>
      <c r="G358" s="233"/>
      <c r="H358" s="237">
        <v>7.7599999999999998</v>
      </c>
      <c r="I358" s="238"/>
      <c r="J358" s="233"/>
      <c r="K358" s="233"/>
      <c r="L358" s="239"/>
      <c r="M358" s="240"/>
      <c r="N358" s="241"/>
      <c r="O358" s="241"/>
      <c r="P358" s="241"/>
      <c r="Q358" s="241"/>
      <c r="R358" s="241"/>
      <c r="S358" s="241"/>
      <c r="T358" s="24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3" t="s">
        <v>141</v>
      </c>
      <c r="AU358" s="243" t="s">
        <v>82</v>
      </c>
      <c r="AV358" s="13" t="s">
        <v>82</v>
      </c>
      <c r="AW358" s="13" t="s">
        <v>30</v>
      </c>
      <c r="AX358" s="13" t="s">
        <v>73</v>
      </c>
      <c r="AY358" s="243" t="s">
        <v>132</v>
      </c>
    </row>
    <row r="359" s="14" customFormat="1">
      <c r="A359" s="14"/>
      <c r="B359" s="244"/>
      <c r="C359" s="245"/>
      <c r="D359" s="234" t="s">
        <v>141</v>
      </c>
      <c r="E359" s="246" t="s">
        <v>1</v>
      </c>
      <c r="F359" s="247" t="s">
        <v>153</v>
      </c>
      <c r="G359" s="245"/>
      <c r="H359" s="248">
        <v>60.039999999999999</v>
      </c>
      <c r="I359" s="249"/>
      <c r="J359" s="245"/>
      <c r="K359" s="245"/>
      <c r="L359" s="250"/>
      <c r="M359" s="251"/>
      <c r="N359" s="252"/>
      <c r="O359" s="252"/>
      <c r="P359" s="252"/>
      <c r="Q359" s="252"/>
      <c r="R359" s="252"/>
      <c r="S359" s="252"/>
      <c r="T359" s="253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4" t="s">
        <v>141</v>
      </c>
      <c r="AU359" s="254" t="s">
        <v>82</v>
      </c>
      <c r="AV359" s="14" t="s">
        <v>139</v>
      </c>
      <c r="AW359" s="14" t="s">
        <v>30</v>
      </c>
      <c r="AX359" s="14" t="s">
        <v>78</v>
      </c>
      <c r="AY359" s="254" t="s">
        <v>132</v>
      </c>
    </row>
    <row r="360" s="2" customFormat="1" ht="24.15" customHeight="1">
      <c r="A360" s="39"/>
      <c r="B360" s="40"/>
      <c r="C360" s="219" t="s">
        <v>671</v>
      </c>
      <c r="D360" s="219" t="s">
        <v>134</v>
      </c>
      <c r="E360" s="220" t="s">
        <v>672</v>
      </c>
      <c r="F360" s="221" t="s">
        <v>673</v>
      </c>
      <c r="G360" s="222" t="s">
        <v>137</v>
      </c>
      <c r="H360" s="223">
        <v>60.039999999999999</v>
      </c>
      <c r="I360" s="224"/>
      <c r="J360" s="225">
        <f>ROUND(I360*H360,2)</f>
        <v>0</v>
      </c>
      <c r="K360" s="221" t="s">
        <v>147</v>
      </c>
      <c r="L360" s="45"/>
      <c r="M360" s="226" t="s">
        <v>1</v>
      </c>
      <c r="N360" s="227" t="s">
        <v>38</v>
      </c>
      <c r="O360" s="92"/>
      <c r="P360" s="228">
        <f>O360*H360</f>
        <v>0</v>
      </c>
      <c r="Q360" s="228">
        <v>0.00020000000000000001</v>
      </c>
      <c r="R360" s="228">
        <f>Q360*H360</f>
        <v>0.012008</v>
      </c>
      <c r="S360" s="228">
        <v>0</v>
      </c>
      <c r="T360" s="229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30" t="s">
        <v>212</v>
      </c>
      <c r="AT360" s="230" t="s">
        <v>134</v>
      </c>
      <c r="AU360" s="230" t="s">
        <v>82</v>
      </c>
      <c r="AY360" s="18" t="s">
        <v>132</v>
      </c>
      <c r="BE360" s="231">
        <f>IF(N360="základní",J360,0)</f>
        <v>0</v>
      </c>
      <c r="BF360" s="231">
        <f>IF(N360="snížená",J360,0)</f>
        <v>0</v>
      </c>
      <c r="BG360" s="231">
        <f>IF(N360="zákl. přenesená",J360,0)</f>
        <v>0</v>
      </c>
      <c r="BH360" s="231">
        <f>IF(N360="sníž. přenesená",J360,0)</f>
        <v>0</v>
      </c>
      <c r="BI360" s="231">
        <f>IF(N360="nulová",J360,0)</f>
        <v>0</v>
      </c>
      <c r="BJ360" s="18" t="s">
        <v>78</v>
      </c>
      <c r="BK360" s="231">
        <f>ROUND(I360*H360,2)</f>
        <v>0</v>
      </c>
      <c r="BL360" s="18" t="s">
        <v>212</v>
      </c>
      <c r="BM360" s="230" t="s">
        <v>674</v>
      </c>
    </row>
    <row r="361" s="13" customFormat="1">
      <c r="A361" s="13"/>
      <c r="B361" s="232"/>
      <c r="C361" s="233"/>
      <c r="D361" s="234" t="s">
        <v>141</v>
      </c>
      <c r="E361" s="235" t="s">
        <v>1</v>
      </c>
      <c r="F361" s="236" t="s">
        <v>660</v>
      </c>
      <c r="G361" s="233"/>
      <c r="H361" s="237">
        <v>30.34</v>
      </c>
      <c r="I361" s="238"/>
      <c r="J361" s="233"/>
      <c r="K361" s="233"/>
      <c r="L361" s="239"/>
      <c r="M361" s="240"/>
      <c r="N361" s="241"/>
      <c r="O361" s="241"/>
      <c r="P361" s="241"/>
      <c r="Q361" s="241"/>
      <c r="R361" s="241"/>
      <c r="S361" s="241"/>
      <c r="T361" s="24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3" t="s">
        <v>141</v>
      </c>
      <c r="AU361" s="243" t="s">
        <v>82</v>
      </c>
      <c r="AV361" s="13" t="s">
        <v>82</v>
      </c>
      <c r="AW361" s="13" t="s">
        <v>30</v>
      </c>
      <c r="AX361" s="13" t="s">
        <v>73</v>
      </c>
      <c r="AY361" s="243" t="s">
        <v>132</v>
      </c>
    </row>
    <row r="362" s="13" customFormat="1">
      <c r="A362" s="13"/>
      <c r="B362" s="232"/>
      <c r="C362" s="233"/>
      <c r="D362" s="234" t="s">
        <v>141</v>
      </c>
      <c r="E362" s="235" t="s">
        <v>1</v>
      </c>
      <c r="F362" s="236" t="s">
        <v>661</v>
      </c>
      <c r="G362" s="233"/>
      <c r="H362" s="237">
        <v>21.940000000000001</v>
      </c>
      <c r="I362" s="238"/>
      <c r="J362" s="233"/>
      <c r="K362" s="233"/>
      <c r="L362" s="239"/>
      <c r="M362" s="240"/>
      <c r="N362" s="241"/>
      <c r="O362" s="241"/>
      <c r="P362" s="241"/>
      <c r="Q362" s="241"/>
      <c r="R362" s="241"/>
      <c r="S362" s="241"/>
      <c r="T362" s="242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3" t="s">
        <v>141</v>
      </c>
      <c r="AU362" s="243" t="s">
        <v>82</v>
      </c>
      <c r="AV362" s="13" t="s">
        <v>82</v>
      </c>
      <c r="AW362" s="13" t="s">
        <v>30</v>
      </c>
      <c r="AX362" s="13" t="s">
        <v>73</v>
      </c>
      <c r="AY362" s="243" t="s">
        <v>132</v>
      </c>
    </row>
    <row r="363" s="13" customFormat="1">
      <c r="A363" s="13"/>
      <c r="B363" s="232"/>
      <c r="C363" s="233"/>
      <c r="D363" s="234" t="s">
        <v>141</v>
      </c>
      <c r="E363" s="235" t="s">
        <v>1</v>
      </c>
      <c r="F363" s="236" t="s">
        <v>662</v>
      </c>
      <c r="G363" s="233"/>
      <c r="H363" s="237">
        <v>7.7599999999999998</v>
      </c>
      <c r="I363" s="238"/>
      <c r="J363" s="233"/>
      <c r="K363" s="233"/>
      <c r="L363" s="239"/>
      <c r="M363" s="240"/>
      <c r="N363" s="241"/>
      <c r="O363" s="241"/>
      <c r="P363" s="241"/>
      <c r="Q363" s="241"/>
      <c r="R363" s="241"/>
      <c r="S363" s="241"/>
      <c r="T363" s="242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3" t="s">
        <v>141</v>
      </c>
      <c r="AU363" s="243" t="s">
        <v>82</v>
      </c>
      <c r="AV363" s="13" t="s">
        <v>82</v>
      </c>
      <c r="AW363" s="13" t="s">
        <v>30</v>
      </c>
      <c r="AX363" s="13" t="s">
        <v>73</v>
      </c>
      <c r="AY363" s="243" t="s">
        <v>132</v>
      </c>
    </row>
    <row r="364" s="14" customFormat="1">
      <c r="A364" s="14"/>
      <c r="B364" s="244"/>
      <c r="C364" s="245"/>
      <c r="D364" s="234" t="s">
        <v>141</v>
      </c>
      <c r="E364" s="246" t="s">
        <v>1</v>
      </c>
      <c r="F364" s="247" t="s">
        <v>153</v>
      </c>
      <c r="G364" s="245"/>
      <c r="H364" s="248">
        <v>60.039999999999999</v>
      </c>
      <c r="I364" s="249"/>
      <c r="J364" s="245"/>
      <c r="K364" s="245"/>
      <c r="L364" s="250"/>
      <c r="M364" s="251"/>
      <c r="N364" s="252"/>
      <c r="O364" s="252"/>
      <c r="P364" s="252"/>
      <c r="Q364" s="252"/>
      <c r="R364" s="252"/>
      <c r="S364" s="252"/>
      <c r="T364" s="253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4" t="s">
        <v>141</v>
      </c>
      <c r="AU364" s="254" t="s">
        <v>82</v>
      </c>
      <c r="AV364" s="14" t="s">
        <v>139</v>
      </c>
      <c r="AW364" s="14" t="s">
        <v>30</v>
      </c>
      <c r="AX364" s="14" t="s">
        <v>78</v>
      </c>
      <c r="AY364" s="254" t="s">
        <v>132</v>
      </c>
    </row>
    <row r="365" s="2" customFormat="1" ht="37.8" customHeight="1">
      <c r="A365" s="39"/>
      <c r="B365" s="40"/>
      <c r="C365" s="219" t="s">
        <v>675</v>
      </c>
      <c r="D365" s="219" t="s">
        <v>134</v>
      </c>
      <c r="E365" s="220" t="s">
        <v>676</v>
      </c>
      <c r="F365" s="221" t="s">
        <v>677</v>
      </c>
      <c r="G365" s="222" t="s">
        <v>137</v>
      </c>
      <c r="H365" s="223">
        <v>60.039999999999999</v>
      </c>
      <c r="I365" s="224"/>
      <c r="J365" s="225">
        <f>ROUND(I365*H365,2)</f>
        <v>0</v>
      </c>
      <c r="K365" s="221" t="s">
        <v>147</v>
      </c>
      <c r="L365" s="45"/>
      <c r="M365" s="226" t="s">
        <v>1</v>
      </c>
      <c r="N365" s="227" t="s">
        <v>38</v>
      </c>
      <c r="O365" s="92"/>
      <c r="P365" s="228">
        <f>O365*H365</f>
        <v>0</v>
      </c>
      <c r="Q365" s="228">
        <v>0.0095999999999999992</v>
      </c>
      <c r="R365" s="228">
        <f>Q365*H365</f>
        <v>0.5763839999999999</v>
      </c>
      <c r="S365" s="228">
        <v>0</v>
      </c>
      <c r="T365" s="229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0" t="s">
        <v>212</v>
      </c>
      <c r="AT365" s="230" t="s">
        <v>134</v>
      </c>
      <c r="AU365" s="230" t="s">
        <v>82</v>
      </c>
      <c r="AY365" s="18" t="s">
        <v>132</v>
      </c>
      <c r="BE365" s="231">
        <f>IF(N365="základní",J365,0)</f>
        <v>0</v>
      </c>
      <c r="BF365" s="231">
        <f>IF(N365="snížená",J365,0)</f>
        <v>0</v>
      </c>
      <c r="BG365" s="231">
        <f>IF(N365="zákl. přenesená",J365,0)</f>
        <v>0</v>
      </c>
      <c r="BH365" s="231">
        <f>IF(N365="sníž. přenesená",J365,0)</f>
        <v>0</v>
      </c>
      <c r="BI365" s="231">
        <f>IF(N365="nulová",J365,0)</f>
        <v>0</v>
      </c>
      <c r="BJ365" s="18" t="s">
        <v>78</v>
      </c>
      <c r="BK365" s="231">
        <f>ROUND(I365*H365,2)</f>
        <v>0</v>
      </c>
      <c r="BL365" s="18" t="s">
        <v>212</v>
      </c>
      <c r="BM365" s="230" t="s">
        <v>678</v>
      </c>
    </row>
    <row r="366" s="13" customFormat="1">
      <c r="A366" s="13"/>
      <c r="B366" s="232"/>
      <c r="C366" s="233"/>
      <c r="D366" s="234" t="s">
        <v>141</v>
      </c>
      <c r="E366" s="235" t="s">
        <v>1</v>
      </c>
      <c r="F366" s="236" t="s">
        <v>660</v>
      </c>
      <c r="G366" s="233"/>
      <c r="H366" s="237">
        <v>30.34</v>
      </c>
      <c r="I366" s="238"/>
      <c r="J366" s="233"/>
      <c r="K366" s="233"/>
      <c r="L366" s="239"/>
      <c r="M366" s="240"/>
      <c r="N366" s="241"/>
      <c r="O366" s="241"/>
      <c r="P366" s="241"/>
      <c r="Q366" s="241"/>
      <c r="R366" s="241"/>
      <c r="S366" s="241"/>
      <c r="T366" s="242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3" t="s">
        <v>141</v>
      </c>
      <c r="AU366" s="243" t="s">
        <v>82</v>
      </c>
      <c r="AV366" s="13" t="s">
        <v>82</v>
      </c>
      <c r="AW366" s="13" t="s">
        <v>30</v>
      </c>
      <c r="AX366" s="13" t="s">
        <v>73</v>
      </c>
      <c r="AY366" s="243" t="s">
        <v>132</v>
      </c>
    </row>
    <row r="367" s="13" customFormat="1">
      <c r="A367" s="13"/>
      <c r="B367" s="232"/>
      <c r="C367" s="233"/>
      <c r="D367" s="234" t="s">
        <v>141</v>
      </c>
      <c r="E367" s="235" t="s">
        <v>1</v>
      </c>
      <c r="F367" s="236" t="s">
        <v>661</v>
      </c>
      <c r="G367" s="233"/>
      <c r="H367" s="237">
        <v>21.940000000000001</v>
      </c>
      <c r="I367" s="238"/>
      <c r="J367" s="233"/>
      <c r="K367" s="233"/>
      <c r="L367" s="239"/>
      <c r="M367" s="240"/>
      <c r="N367" s="241"/>
      <c r="O367" s="241"/>
      <c r="P367" s="241"/>
      <c r="Q367" s="241"/>
      <c r="R367" s="241"/>
      <c r="S367" s="241"/>
      <c r="T367" s="24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3" t="s">
        <v>141</v>
      </c>
      <c r="AU367" s="243" t="s">
        <v>82</v>
      </c>
      <c r="AV367" s="13" t="s">
        <v>82</v>
      </c>
      <c r="AW367" s="13" t="s">
        <v>30</v>
      </c>
      <c r="AX367" s="13" t="s">
        <v>73</v>
      </c>
      <c r="AY367" s="243" t="s">
        <v>132</v>
      </c>
    </row>
    <row r="368" s="13" customFormat="1">
      <c r="A368" s="13"/>
      <c r="B368" s="232"/>
      <c r="C368" s="233"/>
      <c r="D368" s="234" t="s">
        <v>141</v>
      </c>
      <c r="E368" s="235" t="s">
        <v>1</v>
      </c>
      <c r="F368" s="236" t="s">
        <v>662</v>
      </c>
      <c r="G368" s="233"/>
      <c r="H368" s="237">
        <v>7.7599999999999998</v>
      </c>
      <c r="I368" s="238"/>
      <c r="J368" s="233"/>
      <c r="K368" s="233"/>
      <c r="L368" s="239"/>
      <c r="M368" s="240"/>
      <c r="N368" s="241"/>
      <c r="O368" s="241"/>
      <c r="P368" s="241"/>
      <c r="Q368" s="241"/>
      <c r="R368" s="241"/>
      <c r="S368" s="241"/>
      <c r="T368" s="242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3" t="s">
        <v>141</v>
      </c>
      <c r="AU368" s="243" t="s">
        <v>82</v>
      </c>
      <c r="AV368" s="13" t="s">
        <v>82</v>
      </c>
      <c r="AW368" s="13" t="s">
        <v>30</v>
      </c>
      <c r="AX368" s="13" t="s">
        <v>73</v>
      </c>
      <c r="AY368" s="243" t="s">
        <v>132</v>
      </c>
    </row>
    <row r="369" s="14" customFormat="1">
      <c r="A369" s="14"/>
      <c r="B369" s="244"/>
      <c r="C369" s="245"/>
      <c r="D369" s="234" t="s">
        <v>141</v>
      </c>
      <c r="E369" s="246" t="s">
        <v>1</v>
      </c>
      <c r="F369" s="247" t="s">
        <v>153</v>
      </c>
      <c r="G369" s="245"/>
      <c r="H369" s="248">
        <v>60.039999999999999</v>
      </c>
      <c r="I369" s="249"/>
      <c r="J369" s="245"/>
      <c r="K369" s="245"/>
      <c r="L369" s="250"/>
      <c r="M369" s="251"/>
      <c r="N369" s="252"/>
      <c r="O369" s="252"/>
      <c r="P369" s="252"/>
      <c r="Q369" s="252"/>
      <c r="R369" s="252"/>
      <c r="S369" s="252"/>
      <c r="T369" s="253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4" t="s">
        <v>141</v>
      </c>
      <c r="AU369" s="254" t="s">
        <v>82</v>
      </c>
      <c r="AV369" s="14" t="s">
        <v>139</v>
      </c>
      <c r="AW369" s="14" t="s">
        <v>30</v>
      </c>
      <c r="AX369" s="14" t="s">
        <v>78</v>
      </c>
      <c r="AY369" s="254" t="s">
        <v>132</v>
      </c>
    </row>
    <row r="370" s="2" customFormat="1" ht="24.15" customHeight="1">
      <c r="A370" s="39"/>
      <c r="B370" s="40"/>
      <c r="C370" s="219" t="s">
        <v>679</v>
      </c>
      <c r="D370" s="219" t="s">
        <v>134</v>
      </c>
      <c r="E370" s="220" t="s">
        <v>680</v>
      </c>
      <c r="F370" s="221" t="s">
        <v>681</v>
      </c>
      <c r="G370" s="222" t="s">
        <v>137</v>
      </c>
      <c r="H370" s="223">
        <v>60.039999999999999</v>
      </c>
      <c r="I370" s="224"/>
      <c r="J370" s="225">
        <f>ROUND(I370*H370,2)</f>
        <v>0</v>
      </c>
      <c r="K370" s="221" t="s">
        <v>147</v>
      </c>
      <c r="L370" s="45"/>
      <c r="M370" s="226" t="s">
        <v>1</v>
      </c>
      <c r="N370" s="227" t="s">
        <v>38</v>
      </c>
      <c r="O370" s="92"/>
      <c r="P370" s="228">
        <f>O370*H370</f>
        <v>0</v>
      </c>
      <c r="Q370" s="228">
        <v>0.00069999999999999999</v>
      </c>
      <c r="R370" s="228">
        <f>Q370*H370</f>
        <v>0.042027999999999996</v>
      </c>
      <c r="S370" s="228">
        <v>0</v>
      </c>
      <c r="T370" s="229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30" t="s">
        <v>212</v>
      </c>
      <c r="AT370" s="230" t="s">
        <v>134</v>
      </c>
      <c r="AU370" s="230" t="s">
        <v>82</v>
      </c>
      <c r="AY370" s="18" t="s">
        <v>132</v>
      </c>
      <c r="BE370" s="231">
        <f>IF(N370="základní",J370,0)</f>
        <v>0</v>
      </c>
      <c r="BF370" s="231">
        <f>IF(N370="snížená",J370,0)</f>
        <v>0</v>
      </c>
      <c r="BG370" s="231">
        <f>IF(N370="zákl. přenesená",J370,0)</f>
        <v>0</v>
      </c>
      <c r="BH370" s="231">
        <f>IF(N370="sníž. přenesená",J370,0)</f>
        <v>0</v>
      </c>
      <c r="BI370" s="231">
        <f>IF(N370="nulová",J370,0)</f>
        <v>0</v>
      </c>
      <c r="BJ370" s="18" t="s">
        <v>78</v>
      </c>
      <c r="BK370" s="231">
        <f>ROUND(I370*H370,2)</f>
        <v>0</v>
      </c>
      <c r="BL370" s="18" t="s">
        <v>212</v>
      </c>
      <c r="BM370" s="230" t="s">
        <v>682</v>
      </c>
    </row>
    <row r="371" s="13" customFormat="1">
      <c r="A371" s="13"/>
      <c r="B371" s="232"/>
      <c r="C371" s="233"/>
      <c r="D371" s="234" t="s">
        <v>141</v>
      </c>
      <c r="E371" s="235" t="s">
        <v>1</v>
      </c>
      <c r="F371" s="236" t="s">
        <v>660</v>
      </c>
      <c r="G371" s="233"/>
      <c r="H371" s="237">
        <v>30.34</v>
      </c>
      <c r="I371" s="238"/>
      <c r="J371" s="233"/>
      <c r="K371" s="233"/>
      <c r="L371" s="239"/>
      <c r="M371" s="240"/>
      <c r="N371" s="241"/>
      <c r="O371" s="241"/>
      <c r="P371" s="241"/>
      <c r="Q371" s="241"/>
      <c r="R371" s="241"/>
      <c r="S371" s="241"/>
      <c r="T371" s="242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3" t="s">
        <v>141</v>
      </c>
      <c r="AU371" s="243" t="s">
        <v>82</v>
      </c>
      <c r="AV371" s="13" t="s">
        <v>82</v>
      </c>
      <c r="AW371" s="13" t="s">
        <v>30</v>
      </c>
      <c r="AX371" s="13" t="s">
        <v>73</v>
      </c>
      <c r="AY371" s="243" t="s">
        <v>132</v>
      </c>
    </row>
    <row r="372" s="13" customFormat="1">
      <c r="A372" s="13"/>
      <c r="B372" s="232"/>
      <c r="C372" s="233"/>
      <c r="D372" s="234" t="s">
        <v>141</v>
      </c>
      <c r="E372" s="235" t="s">
        <v>1</v>
      </c>
      <c r="F372" s="236" t="s">
        <v>661</v>
      </c>
      <c r="G372" s="233"/>
      <c r="H372" s="237">
        <v>21.940000000000001</v>
      </c>
      <c r="I372" s="238"/>
      <c r="J372" s="233"/>
      <c r="K372" s="233"/>
      <c r="L372" s="239"/>
      <c r="M372" s="240"/>
      <c r="N372" s="241"/>
      <c r="O372" s="241"/>
      <c r="P372" s="241"/>
      <c r="Q372" s="241"/>
      <c r="R372" s="241"/>
      <c r="S372" s="241"/>
      <c r="T372" s="242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3" t="s">
        <v>141</v>
      </c>
      <c r="AU372" s="243" t="s">
        <v>82</v>
      </c>
      <c r="AV372" s="13" t="s">
        <v>82</v>
      </c>
      <c r="AW372" s="13" t="s">
        <v>30</v>
      </c>
      <c r="AX372" s="13" t="s">
        <v>73</v>
      </c>
      <c r="AY372" s="243" t="s">
        <v>132</v>
      </c>
    </row>
    <row r="373" s="13" customFormat="1">
      <c r="A373" s="13"/>
      <c r="B373" s="232"/>
      <c r="C373" s="233"/>
      <c r="D373" s="234" t="s">
        <v>141</v>
      </c>
      <c r="E373" s="235" t="s">
        <v>1</v>
      </c>
      <c r="F373" s="236" t="s">
        <v>662</v>
      </c>
      <c r="G373" s="233"/>
      <c r="H373" s="237">
        <v>7.7599999999999998</v>
      </c>
      <c r="I373" s="238"/>
      <c r="J373" s="233"/>
      <c r="K373" s="233"/>
      <c r="L373" s="239"/>
      <c r="M373" s="240"/>
      <c r="N373" s="241"/>
      <c r="O373" s="241"/>
      <c r="P373" s="241"/>
      <c r="Q373" s="241"/>
      <c r="R373" s="241"/>
      <c r="S373" s="241"/>
      <c r="T373" s="24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3" t="s">
        <v>141</v>
      </c>
      <c r="AU373" s="243" t="s">
        <v>82</v>
      </c>
      <c r="AV373" s="13" t="s">
        <v>82</v>
      </c>
      <c r="AW373" s="13" t="s">
        <v>30</v>
      </c>
      <c r="AX373" s="13" t="s">
        <v>73</v>
      </c>
      <c r="AY373" s="243" t="s">
        <v>132</v>
      </c>
    </row>
    <row r="374" s="14" customFormat="1">
      <c r="A374" s="14"/>
      <c r="B374" s="244"/>
      <c r="C374" s="245"/>
      <c r="D374" s="234" t="s">
        <v>141</v>
      </c>
      <c r="E374" s="246" t="s">
        <v>1</v>
      </c>
      <c r="F374" s="247" t="s">
        <v>153</v>
      </c>
      <c r="G374" s="245"/>
      <c r="H374" s="248">
        <v>60.039999999999999</v>
      </c>
      <c r="I374" s="249"/>
      <c r="J374" s="245"/>
      <c r="K374" s="245"/>
      <c r="L374" s="250"/>
      <c r="M374" s="251"/>
      <c r="N374" s="252"/>
      <c r="O374" s="252"/>
      <c r="P374" s="252"/>
      <c r="Q374" s="252"/>
      <c r="R374" s="252"/>
      <c r="S374" s="252"/>
      <c r="T374" s="253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4" t="s">
        <v>141</v>
      </c>
      <c r="AU374" s="254" t="s">
        <v>82</v>
      </c>
      <c r="AV374" s="14" t="s">
        <v>139</v>
      </c>
      <c r="AW374" s="14" t="s">
        <v>30</v>
      </c>
      <c r="AX374" s="14" t="s">
        <v>78</v>
      </c>
      <c r="AY374" s="254" t="s">
        <v>132</v>
      </c>
    </row>
    <row r="375" s="2" customFormat="1" ht="37.8" customHeight="1">
      <c r="A375" s="39"/>
      <c r="B375" s="40"/>
      <c r="C375" s="265" t="s">
        <v>683</v>
      </c>
      <c r="D375" s="265" t="s">
        <v>393</v>
      </c>
      <c r="E375" s="266" t="s">
        <v>684</v>
      </c>
      <c r="F375" s="267" t="s">
        <v>685</v>
      </c>
      <c r="G375" s="268" t="s">
        <v>137</v>
      </c>
      <c r="H375" s="269">
        <v>66.043999999999997</v>
      </c>
      <c r="I375" s="270"/>
      <c r="J375" s="271">
        <f>ROUND(I375*H375,2)</f>
        <v>0</v>
      </c>
      <c r="K375" s="267" t="s">
        <v>147</v>
      </c>
      <c r="L375" s="272"/>
      <c r="M375" s="273" t="s">
        <v>1</v>
      </c>
      <c r="N375" s="274" t="s">
        <v>38</v>
      </c>
      <c r="O375" s="92"/>
      <c r="P375" s="228">
        <f>O375*H375</f>
        <v>0</v>
      </c>
      <c r="Q375" s="228">
        <v>0.0030899999999999999</v>
      </c>
      <c r="R375" s="228">
        <f>Q375*H375</f>
        <v>0.20407595999999997</v>
      </c>
      <c r="S375" s="228">
        <v>0</v>
      </c>
      <c r="T375" s="229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0" t="s">
        <v>301</v>
      </c>
      <c r="AT375" s="230" t="s">
        <v>393</v>
      </c>
      <c r="AU375" s="230" t="s">
        <v>82</v>
      </c>
      <c r="AY375" s="18" t="s">
        <v>132</v>
      </c>
      <c r="BE375" s="231">
        <f>IF(N375="základní",J375,0)</f>
        <v>0</v>
      </c>
      <c r="BF375" s="231">
        <f>IF(N375="snížená",J375,0)</f>
        <v>0</v>
      </c>
      <c r="BG375" s="231">
        <f>IF(N375="zákl. přenesená",J375,0)</f>
        <v>0</v>
      </c>
      <c r="BH375" s="231">
        <f>IF(N375="sníž. přenesená",J375,0)</f>
        <v>0</v>
      </c>
      <c r="BI375" s="231">
        <f>IF(N375="nulová",J375,0)</f>
        <v>0</v>
      </c>
      <c r="BJ375" s="18" t="s">
        <v>78</v>
      </c>
      <c r="BK375" s="231">
        <f>ROUND(I375*H375,2)</f>
        <v>0</v>
      </c>
      <c r="BL375" s="18" t="s">
        <v>212</v>
      </c>
      <c r="BM375" s="230" t="s">
        <v>686</v>
      </c>
    </row>
    <row r="376" s="13" customFormat="1">
      <c r="A376" s="13"/>
      <c r="B376" s="232"/>
      <c r="C376" s="233"/>
      <c r="D376" s="234" t="s">
        <v>141</v>
      </c>
      <c r="E376" s="235" t="s">
        <v>1</v>
      </c>
      <c r="F376" s="236" t="s">
        <v>687</v>
      </c>
      <c r="G376" s="233"/>
      <c r="H376" s="237">
        <v>66.043999999999997</v>
      </c>
      <c r="I376" s="238"/>
      <c r="J376" s="233"/>
      <c r="K376" s="233"/>
      <c r="L376" s="239"/>
      <c r="M376" s="240"/>
      <c r="N376" s="241"/>
      <c r="O376" s="241"/>
      <c r="P376" s="241"/>
      <c r="Q376" s="241"/>
      <c r="R376" s="241"/>
      <c r="S376" s="241"/>
      <c r="T376" s="242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3" t="s">
        <v>141</v>
      </c>
      <c r="AU376" s="243" t="s">
        <v>82</v>
      </c>
      <c r="AV376" s="13" t="s">
        <v>82</v>
      </c>
      <c r="AW376" s="13" t="s">
        <v>30</v>
      </c>
      <c r="AX376" s="13" t="s">
        <v>78</v>
      </c>
      <c r="AY376" s="243" t="s">
        <v>132</v>
      </c>
    </row>
    <row r="377" s="2" customFormat="1" ht="16.5" customHeight="1">
      <c r="A377" s="39"/>
      <c r="B377" s="40"/>
      <c r="C377" s="219" t="s">
        <v>688</v>
      </c>
      <c r="D377" s="219" t="s">
        <v>134</v>
      </c>
      <c r="E377" s="220" t="s">
        <v>689</v>
      </c>
      <c r="F377" s="221" t="s">
        <v>690</v>
      </c>
      <c r="G377" s="222" t="s">
        <v>180</v>
      </c>
      <c r="H377" s="223">
        <v>54.844000000000001</v>
      </c>
      <c r="I377" s="224"/>
      <c r="J377" s="225">
        <f>ROUND(I377*H377,2)</f>
        <v>0</v>
      </c>
      <c r="K377" s="221" t="s">
        <v>147</v>
      </c>
      <c r="L377" s="45"/>
      <c r="M377" s="226" t="s">
        <v>1</v>
      </c>
      <c r="N377" s="227" t="s">
        <v>38</v>
      </c>
      <c r="O377" s="92"/>
      <c r="P377" s="228">
        <f>O377*H377</f>
        <v>0</v>
      </c>
      <c r="Q377" s="228">
        <v>1.0000000000000001E-05</v>
      </c>
      <c r="R377" s="228">
        <f>Q377*H377</f>
        <v>0.00054844000000000008</v>
      </c>
      <c r="S377" s="228">
        <v>0</v>
      </c>
      <c r="T377" s="229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0" t="s">
        <v>212</v>
      </c>
      <c r="AT377" s="230" t="s">
        <v>134</v>
      </c>
      <c r="AU377" s="230" t="s">
        <v>82</v>
      </c>
      <c r="AY377" s="18" t="s">
        <v>132</v>
      </c>
      <c r="BE377" s="231">
        <f>IF(N377="základní",J377,0)</f>
        <v>0</v>
      </c>
      <c r="BF377" s="231">
        <f>IF(N377="snížená",J377,0)</f>
        <v>0</v>
      </c>
      <c r="BG377" s="231">
        <f>IF(N377="zákl. přenesená",J377,0)</f>
        <v>0</v>
      </c>
      <c r="BH377" s="231">
        <f>IF(N377="sníž. přenesená",J377,0)</f>
        <v>0</v>
      </c>
      <c r="BI377" s="231">
        <f>IF(N377="nulová",J377,0)</f>
        <v>0</v>
      </c>
      <c r="BJ377" s="18" t="s">
        <v>78</v>
      </c>
      <c r="BK377" s="231">
        <f>ROUND(I377*H377,2)</f>
        <v>0</v>
      </c>
      <c r="BL377" s="18" t="s">
        <v>212</v>
      </c>
      <c r="BM377" s="230" t="s">
        <v>691</v>
      </c>
    </row>
    <row r="378" s="13" customFormat="1">
      <c r="A378" s="13"/>
      <c r="B378" s="232"/>
      <c r="C378" s="233"/>
      <c r="D378" s="234" t="s">
        <v>141</v>
      </c>
      <c r="E378" s="235" t="s">
        <v>1</v>
      </c>
      <c r="F378" s="236" t="s">
        <v>652</v>
      </c>
      <c r="G378" s="233"/>
      <c r="H378" s="237">
        <v>19.628</v>
      </c>
      <c r="I378" s="238"/>
      <c r="J378" s="233"/>
      <c r="K378" s="233"/>
      <c r="L378" s="239"/>
      <c r="M378" s="240"/>
      <c r="N378" s="241"/>
      <c r="O378" s="241"/>
      <c r="P378" s="241"/>
      <c r="Q378" s="241"/>
      <c r="R378" s="241"/>
      <c r="S378" s="241"/>
      <c r="T378" s="24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3" t="s">
        <v>141</v>
      </c>
      <c r="AU378" s="243" t="s">
        <v>82</v>
      </c>
      <c r="AV378" s="13" t="s">
        <v>82</v>
      </c>
      <c r="AW378" s="13" t="s">
        <v>30</v>
      </c>
      <c r="AX378" s="13" t="s">
        <v>73</v>
      </c>
      <c r="AY378" s="243" t="s">
        <v>132</v>
      </c>
    </row>
    <row r="379" s="13" customFormat="1">
      <c r="A379" s="13"/>
      <c r="B379" s="232"/>
      <c r="C379" s="233"/>
      <c r="D379" s="234" t="s">
        <v>141</v>
      </c>
      <c r="E379" s="235" t="s">
        <v>1</v>
      </c>
      <c r="F379" s="236" t="s">
        <v>654</v>
      </c>
      <c r="G379" s="233"/>
      <c r="H379" s="237">
        <v>23.713999999999999</v>
      </c>
      <c r="I379" s="238"/>
      <c r="J379" s="233"/>
      <c r="K379" s="233"/>
      <c r="L379" s="239"/>
      <c r="M379" s="240"/>
      <c r="N379" s="241"/>
      <c r="O379" s="241"/>
      <c r="P379" s="241"/>
      <c r="Q379" s="241"/>
      <c r="R379" s="241"/>
      <c r="S379" s="241"/>
      <c r="T379" s="24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3" t="s">
        <v>141</v>
      </c>
      <c r="AU379" s="243" t="s">
        <v>82</v>
      </c>
      <c r="AV379" s="13" t="s">
        <v>82</v>
      </c>
      <c r="AW379" s="13" t="s">
        <v>30</v>
      </c>
      <c r="AX379" s="13" t="s">
        <v>73</v>
      </c>
      <c r="AY379" s="243" t="s">
        <v>132</v>
      </c>
    </row>
    <row r="380" s="13" customFormat="1">
      <c r="A380" s="13"/>
      <c r="B380" s="232"/>
      <c r="C380" s="233"/>
      <c r="D380" s="234" t="s">
        <v>141</v>
      </c>
      <c r="E380" s="235" t="s">
        <v>1</v>
      </c>
      <c r="F380" s="236" t="s">
        <v>655</v>
      </c>
      <c r="G380" s="233"/>
      <c r="H380" s="237">
        <v>11.502000000000001</v>
      </c>
      <c r="I380" s="238"/>
      <c r="J380" s="233"/>
      <c r="K380" s="233"/>
      <c r="L380" s="239"/>
      <c r="M380" s="240"/>
      <c r="N380" s="241"/>
      <c r="O380" s="241"/>
      <c r="P380" s="241"/>
      <c r="Q380" s="241"/>
      <c r="R380" s="241"/>
      <c r="S380" s="241"/>
      <c r="T380" s="242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3" t="s">
        <v>141</v>
      </c>
      <c r="AU380" s="243" t="s">
        <v>82</v>
      </c>
      <c r="AV380" s="13" t="s">
        <v>82</v>
      </c>
      <c r="AW380" s="13" t="s">
        <v>30</v>
      </c>
      <c r="AX380" s="13" t="s">
        <v>73</v>
      </c>
      <c r="AY380" s="243" t="s">
        <v>132</v>
      </c>
    </row>
    <row r="381" s="14" customFormat="1">
      <c r="A381" s="14"/>
      <c r="B381" s="244"/>
      <c r="C381" s="245"/>
      <c r="D381" s="234" t="s">
        <v>141</v>
      </c>
      <c r="E381" s="246" t="s">
        <v>1</v>
      </c>
      <c r="F381" s="247" t="s">
        <v>153</v>
      </c>
      <c r="G381" s="245"/>
      <c r="H381" s="248">
        <v>54.844000000000001</v>
      </c>
      <c r="I381" s="249"/>
      <c r="J381" s="245"/>
      <c r="K381" s="245"/>
      <c r="L381" s="250"/>
      <c r="M381" s="251"/>
      <c r="N381" s="252"/>
      <c r="O381" s="252"/>
      <c r="P381" s="252"/>
      <c r="Q381" s="252"/>
      <c r="R381" s="252"/>
      <c r="S381" s="252"/>
      <c r="T381" s="253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4" t="s">
        <v>141</v>
      </c>
      <c r="AU381" s="254" t="s">
        <v>82</v>
      </c>
      <c r="AV381" s="14" t="s">
        <v>139</v>
      </c>
      <c r="AW381" s="14" t="s">
        <v>30</v>
      </c>
      <c r="AX381" s="14" t="s">
        <v>78</v>
      </c>
      <c r="AY381" s="254" t="s">
        <v>132</v>
      </c>
    </row>
    <row r="382" s="2" customFormat="1" ht="16.5" customHeight="1">
      <c r="A382" s="39"/>
      <c r="B382" s="40"/>
      <c r="C382" s="265" t="s">
        <v>692</v>
      </c>
      <c r="D382" s="265" t="s">
        <v>393</v>
      </c>
      <c r="E382" s="266" t="s">
        <v>693</v>
      </c>
      <c r="F382" s="267" t="s">
        <v>694</v>
      </c>
      <c r="G382" s="268" t="s">
        <v>180</v>
      </c>
      <c r="H382" s="269">
        <v>60.328000000000003</v>
      </c>
      <c r="I382" s="270"/>
      <c r="J382" s="271">
        <f>ROUND(I382*H382,2)</f>
        <v>0</v>
      </c>
      <c r="K382" s="267" t="s">
        <v>147</v>
      </c>
      <c r="L382" s="272"/>
      <c r="M382" s="273" t="s">
        <v>1</v>
      </c>
      <c r="N382" s="274" t="s">
        <v>38</v>
      </c>
      <c r="O382" s="92"/>
      <c r="P382" s="228">
        <f>O382*H382</f>
        <v>0</v>
      </c>
      <c r="Q382" s="228">
        <v>0.00050000000000000001</v>
      </c>
      <c r="R382" s="228">
        <f>Q382*H382</f>
        <v>0.030164000000000003</v>
      </c>
      <c r="S382" s="228">
        <v>0</v>
      </c>
      <c r="T382" s="229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0" t="s">
        <v>301</v>
      </c>
      <c r="AT382" s="230" t="s">
        <v>393</v>
      </c>
      <c r="AU382" s="230" t="s">
        <v>82</v>
      </c>
      <c r="AY382" s="18" t="s">
        <v>132</v>
      </c>
      <c r="BE382" s="231">
        <f>IF(N382="základní",J382,0)</f>
        <v>0</v>
      </c>
      <c r="BF382" s="231">
        <f>IF(N382="snížená",J382,0)</f>
        <v>0</v>
      </c>
      <c r="BG382" s="231">
        <f>IF(N382="zákl. přenesená",J382,0)</f>
        <v>0</v>
      </c>
      <c r="BH382" s="231">
        <f>IF(N382="sníž. přenesená",J382,0)</f>
        <v>0</v>
      </c>
      <c r="BI382" s="231">
        <f>IF(N382="nulová",J382,0)</f>
        <v>0</v>
      </c>
      <c r="BJ382" s="18" t="s">
        <v>78</v>
      </c>
      <c r="BK382" s="231">
        <f>ROUND(I382*H382,2)</f>
        <v>0</v>
      </c>
      <c r="BL382" s="18" t="s">
        <v>212</v>
      </c>
      <c r="BM382" s="230" t="s">
        <v>695</v>
      </c>
    </row>
    <row r="383" s="13" customFormat="1">
      <c r="A383" s="13"/>
      <c r="B383" s="232"/>
      <c r="C383" s="233"/>
      <c r="D383" s="234" t="s">
        <v>141</v>
      </c>
      <c r="E383" s="235" t="s">
        <v>1</v>
      </c>
      <c r="F383" s="236" t="s">
        <v>696</v>
      </c>
      <c r="G383" s="233"/>
      <c r="H383" s="237">
        <v>60.328000000000003</v>
      </c>
      <c r="I383" s="238"/>
      <c r="J383" s="233"/>
      <c r="K383" s="233"/>
      <c r="L383" s="239"/>
      <c r="M383" s="240"/>
      <c r="N383" s="241"/>
      <c r="O383" s="241"/>
      <c r="P383" s="241"/>
      <c r="Q383" s="241"/>
      <c r="R383" s="241"/>
      <c r="S383" s="241"/>
      <c r="T383" s="242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3" t="s">
        <v>141</v>
      </c>
      <c r="AU383" s="243" t="s">
        <v>82</v>
      </c>
      <c r="AV383" s="13" t="s">
        <v>82</v>
      </c>
      <c r="AW383" s="13" t="s">
        <v>30</v>
      </c>
      <c r="AX383" s="13" t="s">
        <v>78</v>
      </c>
      <c r="AY383" s="243" t="s">
        <v>132</v>
      </c>
    </row>
    <row r="384" s="2" customFormat="1" ht="49.05" customHeight="1">
      <c r="A384" s="39"/>
      <c r="B384" s="40"/>
      <c r="C384" s="219" t="s">
        <v>697</v>
      </c>
      <c r="D384" s="219" t="s">
        <v>134</v>
      </c>
      <c r="E384" s="220" t="s">
        <v>698</v>
      </c>
      <c r="F384" s="221" t="s">
        <v>699</v>
      </c>
      <c r="G384" s="222" t="s">
        <v>238</v>
      </c>
      <c r="H384" s="223">
        <v>0.86499999999999999</v>
      </c>
      <c r="I384" s="224"/>
      <c r="J384" s="225">
        <f>ROUND(I384*H384,2)</f>
        <v>0</v>
      </c>
      <c r="K384" s="221" t="s">
        <v>147</v>
      </c>
      <c r="L384" s="45"/>
      <c r="M384" s="226" t="s">
        <v>1</v>
      </c>
      <c r="N384" s="227" t="s">
        <v>38</v>
      </c>
      <c r="O384" s="92"/>
      <c r="P384" s="228">
        <f>O384*H384</f>
        <v>0</v>
      </c>
      <c r="Q384" s="228">
        <v>0</v>
      </c>
      <c r="R384" s="228">
        <f>Q384*H384</f>
        <v>0</v>
      </c>
      <c r="S384" s="228">
        <v>0</v>
      </c>
      <c r="T384" s="229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0" t="s">
        <v>212</v>
      </c>
      <c r="AT384" s="230" t="s">
        <v>134</v>
      </c>
      <c r="AU384" s="230" t="s">
        <v>82</v>
      </c>
      <c r="AY384" s="18" t="s">
        <v>132</v>
      </c>
      <c r="BE384" s="231">
        <f>IF(N384="základní",J384,0)</f>
        <v>0</v>
      </c>
      <c r="BF384" s="231">
        <f>IF(N384="snížená",J384,0)</f>
        <v>0</v>
      </c>
      <c r="BG384" s="231">
        <f>IF(N384="zákl. přenesená",J384,0)</f>
        <v>0</v>
      </c>
      <c r="BH384" s="231">
        <f>IF(N384="sníž. přenesená",J384,0)</f>
        <v>0</v>
      </c>
      <c r="BI384" s="231">
        <f>IF(N384="nulová",J384,0)</f>
        <v>0</v>
      </c>
      <c r="BJ384" s="18" t="s">
        <v>78</v>
      </c>
      <c r="BK384" s="231">
        <f>ROUND(I384*H384,2)</f>
        <v>0</v>
      </c>
      <c r="BL384" s="18" t="s">
        <v>212</v>
      </c>
      <c r="BM384" s="230" t="s">
        <v>700</v>
      </c>
    </row>
    <row r="385" s="12" customFormat="1" ht="22.8" customHeight="1">
      <c r="A385" s="12"/>
      <c r="B385" s="203"/>
      <c r="C385" s="204"/>
      <c r="D385" s="205" t="s">
        <v>72</v>
      </c>
      <c r="E385" s="217" t="s">
        <v>701</v>
      </c>
      <c r="F385" s="217" t="s">
        <v>702</v>
      </c>
      <c r="G385" s="204"/>
      <c r="H385" s="204"/>
      <c r="I385" s="207"/>
      <c r="J385" s="218">
        <f>BK385</f>
        <v>0</v>
      </c>
      <c r="K385" s="204"/>
      <c r="L385" s="209"/>
      <c r="M385" s="210"/>
      <c r="N385" s="211"/>
      <c r="O385" s="211"/>
      <c r="P385" s="212">
        <f>SUM(P386:P407)</f>
        <v>0</v>
      </c>
      <c r="Q385" s="211"/>
      <c r="R385" s="212">
        <f>SUM(R386:R407)</f>
        <v>0.92728180999999998</v>
      </c>
      <c r="S385" s="211"/>
      <c r="T385" s="213">
        <f>SUM(T386:T407)</f>
        <v>0.66846719999999993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214" t="s">
        <v>82</v>
      </c>
      <c r="AT385" s="215" t="s">
        <v>72</v>
      </c>
      <c r="AU385" s="215" t="s">
        <v>78</v>
      </c>
      <c r="AY385" s="214" t="s">
        <v>132</v>
      </c>
      <c r="BK385" s="216">
        <f>SUM(BK386:BK407)</f>
        <v>0</v>
      </c>
    </row>
    <row r="386" s="2" customFormat="1" ht="24.15" customHeight="1">
      <c r="A386" s="39"/>
      <c r="B386" s="40"/>
      <c r="C386" s="219" t="s">
        <v>703</v>
      </c>
      <c r="D386" s="219" t="s">
        <v>134</v>
      </c>
      <c r="E386" s="220" t="s">
        <v>704</v>
      </c>
      <c r="F386" s="221" t="s">
        <v>705</v>
      </c>
      <c r="G386" s="222" t="s">
        <v>137</v>
      </c>
      <c r="H386" s="223">
        <v>34.473999999999997</v>
      </c>
      <c r="I386" s="224"/>
      <c r="J386" s="225">
        <f>ROUND(I386*H386,2)</f>
        <v>0</v>
      </c>
      <c r="K386" s="221" t="s">
        <v>147</v>
      </c>
      <c r="L386" s="45"/>
      <c r="M386" s="226" t="s">
        <v>1</v>
      </c>
      <c r="N386" s="227" t="s">
        <v>38</v>
      </c>
      <c r="O386" s="92"/>
      <c r="P386" s="228">
        <f>O386*H386</f>
        <v>0</v>
      </c>
      <c r="Q386" s="228">
        <v>0</v>
      </c>
      <c r="R386" s="228">
        <f>Q386*H386</f>
        <v>0</v>
      </c>
      <c r="S386" s="228">
        <v>0</v>
      </c>
      <c r="T386" s="229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0" t="s">
        <v>212</v>
      </c>
      <c r="AT386" s="230" t="s">
        <v>134</v>
      </c>
      <c r="AU386" s="230" t="s">
        <v>82</v>
      </c>
      <c r="AY386" s="18" t="s">
        <v>132</v>
      </c>
      <c r="BE386" s="231">
        <f>IF(N386="základní",J386,0)</f>
        <v>0</v>
      </c>
      <c r="BF386" s="231">
        <f>IF(N386="snížená",J386,0)</f>
        <v>0</v>
      </c>
      <c r="BG386" s="231">
        <f>IF(N386="zákl. přenesená",J386,0)</f>
        <v>0</v>
      </c>
      <c r="BH386" s="231">
        <f>IF(N386="sníž. přenesená",J386,0)</f>
        <v>0</v>
      </c>
      <c r="BI386" s="231">
        <f>IF(N386="nulová",J386,0)</f>
        <v>0</v>
      </c>
      <c r="BJ386" s="18" t="s">
        <v>78</v>
      </c>
      <c r="BK386" s="231">
        <f>ROUND(I386*H386,2)</f>
        <v>0</v>
      </c>
      <c r="BL386" s="18" t="s">
        <v>212</v>
      </c>
      <c r="BM386" s="230" t="s">
        <v>706</v>
      </c>
    </row>
    <row r="387" s="13" customFormat="1">
      <c r="A387" s="13"/>
      <c r="B387" s="232"/>
      <c r="C387" s="233"/>
      <c r="D387" s="234" t="s">
        <v>141</v>
      </c>
      <c r="E387" s="235" t="s">
        <v>1</v>
      </c>
      <c r="F387" s="236" t="s">
        <v>149</v>
      </c>
      <c r="G387" s="233"/>
      <c r="H387" s="237">
        <v>16.431999999999999</v>
      </c>
      <c r="I387" s="238"/>
      <c r="J387" s="233"/>
      <c r="K387" s="233"/>
      <c r="L387" s="239"/>
      <c r="M387" s="240"/>
      <c r="N387" s="241"/>
      <c r="O387" s="241"/>
      <c r="P387" s="241"/>
      <c r="Q387" s="241"/>
      <c r="R387" s="241"/>
      <c r="S387" s="241"/>
      <c r="T387" s="242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3" t="s">
        <v>141</v>
      </c>
      <c r="AU387" s="243" t="s">
        <v>82</v>
      </c>
      <c r="AV387" s="13" t="s">
        <v>82</v>
      </c>
      <c r="AW387" s="13" t="s">
        <v>30</v>
      </c>
      <c r="AX387" s="13" t="s">
        <v>73</v>
      </c>
      <c r="AY387" s="243" t="s">
        <v>132</v>
      </c>
    </row>
    <row r="388" s="13" customFormat="1">
      <c r="A388" s="13"/>
      <c r="B388" s="232"/>
      <c r="C388" s="233"/>
      <c r="D388" s="234" t="s">
        <v>141</v>
      </c>
      <c r="E388" s="235" t="s">
        <v>1</v>
      </c>
      <c r="F388" s="236" t="s">
        <v>150</v>
      </c>
      <c r="G388" s="233"/>
      <c r="H388" s="237">
        <v>8.1999999999999993</v>
      </c>
      <c r="I388" s="238"/>
      <c r="J388" s="233"/>
      <c r="K388" s="233"/>
      <c r="L388" s="239"/>
      <c r="M388" s="240"/>
      <c r="N388" s="241"/>
      <c r="O388" s="241"/>
      <c r="P388" s="241"/>
      <c r="Q388" s="241"/>
      <c r="R388" s="241"/>
      <c r="S388" s="241"/>
      <c r="T388" s="242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3" t="s">
        <v>141</v>
      </c>
      <c r="AU388" s="243" t="s">
        <v>82</v>
      </c>
      <c r="AV388" s="13" t="s">
        <v>82</v>
      </c>
      <c r="AW388" s="13" t="s">
        <v>30</v>
      </c>
      <c r="AX388" s="13" t="s">
        <v>73</v>
      </c>
      <c r="AY388" s="243" t="s">
        <v>132</v>
      </c>
    </row>
    <row r="389" s="13" customFormat="1">
      <c r="A389" s="13"/>
      <c r="B389" s="232"/>
      <c r="C389" s="233"/>
      <c r="D389" s="234" t="s">
        <v>141</v>
      </c>
      <c r="E389" s="235" t="s">
        <v>1</v>
      </c>
      <c r="F389" s="236" t="s">
        <v>151</v>
      </c>
      <c r="G389" s="233"/>
      <c r="H389" s="237">
        <v>8.1999999999999993</v>
      </c>
      <c r="I389" s="238"/>
      <c r="J389" s="233"/>
      <c r="K389" s="233"/>
      <c r="L389" s="239"/>
      <c r="M389" s="240"/>
      <c r="N389" s="241"/>
      <c r="O389" s="241"/>
      <c r="P389" s="241"/>
      <c r="Q389" s="241"/>
      <c r="R389" s="241"/>
      <c r="S389" s="241"/>
      <c r="T389" s="242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3" t="s">
        <v>141</v>
      </c>
      <c r="AU389" s="243" t="s">
        <v>82</v>
      </c>
      <c r="AV389" s="13" t="s">
        <v>82</v>
      </c>
      <c r="AW389" s="13" t="s">
        <v>30</v>
      </c>
      <c r="AX389" s="13" t="s">
        <v>73</v>
      </c>
      <c r="AY389" s="243" t="s">
        <v>132</v>
      </c>
    </row>
    <row r="390" s="13" customFormat="1">
      <c r="A390" s="13"/>
      <c r="B390" s="232"/>
      <c r="C390" s="233"/>
      <c r="D390" s="234" t="s">
        <v>141</v>
      </c>
      <c r="E390" s="235" t="s">
        <v>1</v>
      </c>
      <c r="F390" s="236" t="s">
        <v>152</v>
      </c>
      <c r="G390" s="233"/>
      <c r="H390" s="237">
        <v>1.6419999999999999</v>
      </c>
      <c r="I390" s="238"/>
      <c r="J390" s="233"/>
      <c r="K390" s="233"/>
      <c r="L390" s="239"/>
      <c r="M390" s="240"/>
      <c r="N390" s="241"/>
      <c r="O390" s="241"/>
      <c r="P390" s="241"/>
      <c r="Q390" s="241"/>
      <c r="R390" s="241"/>
      <c r="S390" s="241"/>
      <c r="T390" s="24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3" t="s">
        <v>141</v>
      </c>
      <c r="AU390" s="243" t="s">
        <v>82</v>
      </c>
      <c r="AV390" s="13" t="s">
        <v>82</v>
      </c>
      <c r="AW390" s="13" t="s">
        <v>30</v>
      </c>
      <c r="AX390" s="13" t="s">
        <v>73</v>
      </c>
      <c r="AY390" s="243" t="s">
        <v>132</v>
      </c>
    </row>
    <row r="391" s="14" customFormat="1">
      <c r="A391" s="14"/>
      <c r="B391" s="244"/>
      <c r="C391" s="245"/>
      <c r="D391" s="234" t="s">
        <v>141</v>
      </c>
      <c r="E391" s="246" t="s">
        <v>1</v>
      </c>
      <c r="F391" s="247" t="s">
        <v>153</v>
      </c>
      <c r="G391" s="245"/>
      <c r="H391" s="248">
        <v>34.473999999999997</v>
      </c>
      <c r="I391" s="249"/>
      <c r="J391" s="245"/>
      <c r="K391" s="245"/>
      <c r="L391" s="250"/>
      <c r="M391" s="251"/>
      <c r="N391" s="252"/>
      <c r="O391" s="252"/>
      <c r="P391" s="252"/>
      <c r="Q391" s="252"/>
      <c r="R391" s="252"/>
      <c r="S391" s="252"/>
      <c r="T391" s="253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4" t="s">
        <v>141</v>
      </c>
      <c r="AU391" s="254" t="s">
        <v>82</v>
      </c>
      <c r="AV391" s="14" t="s">
        <v>139</v>
      </c>
      <c r="AW391" s="14" t="s">
        <v>30</v>
      </c>
      <c r="AX391" s="14" t="s">
        <v>78</v>
      </c>
      <c r="AY391" s="254" t="s">
        <v>132</v>
      </c>
    </row>
    <row r="392" s="2" customFormat="1" ht="24.15" customHeight="1">
      <c r="A392" s="39"/>
      <c r="B392" s="40"/>
      <c r="C392" s="219" t="s">
        <v>707</v>
      </c>
      <c r="D392" s="219" t="s">
        <v>134</v>
      </c>
      <c r="E392" s="220" t="s">
        <v>708</v>
      </c>
      <c r="F392" s="221" t="s">
        <v>709</v>
      </c>
      <c r="G392" s="222" t="s">
        <v>137</v>
      </c>
      <c r="H392" s="223">
        <v>34.473999999999997</v>
      </c>
      <c r="I392" s="224"/>
      <c r="J392" s="225">
        <f>ROUND(I392*H392,2)</f>
        <v>0</v>
      </c>
      <c r="K392" s="221" t="s">
        <v>147</v>
      </c>
      <c r="L392" s="45"/>
      <c r="M392" s="226" t="s">
        <v>1</v>
      </c>
      <c r="N392" s="227" t="s">
        <v>38</v>
      </c>
      <c r="O392" s="92"/>
      <c r="P392" s="228">
        <f>O392*H392</f>
        <v>0</v>
      </c>
      <c r="Q392" s="228">
        <v>0.00029999999999999997</v>
      </c>
      <c r="R392" s="228">
        <f>Q392*H392</f>
        <v>0.010342199999999998</v>
      </c>
      <c r="S392" s="228">
        <v>0</v>
      </c>
      <c r="T392" s="229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30" t="s">
        <v>212</v>
      </c>
      <c r="AT392" s="230" t="s">
        <v>134</v>
      </c>
      <c r="AU392" s="230" t="s">
        <v>82</v>
      </c>
      <c r="AY392" s="18" t="s">
        <v>132</v>
      </c>
      <c r="BE392" s="231">
        <f>IF(N392="základní",J392,0)</f>
        <v>0</v>
      </c>
      <c r="BF392" s="231">
        <f>IF(N392="snížená",J392,0)</f>
        <v>0</v>
      </c>
      <c r="BG392" s="231">
        <f>IF(N392="zákl. přenesená",J392,0)</f>
        <v>0</v>
      </c>
      <c r="BH392" s="231">
        <f>IF(N392="sníž. přenesená",J392,0)</f>
        <v>0</v>
      </c>
      <c r="BI392" s="231">
        <f>IF(N392="nulová",J392,0)</f>
        <v>0</v>
      </c>
      <c r="BJ392" s="18" t="s">
        <v>78</v>
      </c>
      <c r="BK392" s="231">
        <f>ROUND(I392*H392,2)</f>
        <v>0</v>
      </c>
      <c r="BL392" s="18" t="s">
        <v>212</v>
      </c>
      <c r="BM392" s="230" t="s">
        <v>710</v>
      </c>
    </row>
    <row r="393" s="2" customFormat="1" ht="37.8" customHeight="1">
      <c r="A393" s="39"/>
      <c r="B393" s="40"/>
      <c r="C393" s="219" t="s">
        <v>711</v>
      </c>
      <c r="D393" s="219" t="s">
        <v>134</v>
      </c>
      <c r="E393" s="220" t="s">
        <v>712</v>
      </c>
      <c r="F393" s="221" t="s">
        <v>713</v>
      </c>
      <c r="G393" s="222" t="s">
        <v>137</v>
      </c>
      <c r="H393" s="223">
        <v>34.473999999999997</v>
      </c>
      <c r="I393" s="224"/>
      <c r="J393" s="225">
        <f>ROUND(I393*H393,2)</f>
        <v>0</v>
      </c>
      <c r="K393" s="221" t="s">
        <v>147</v>
      </c>
      <c r="L393" s="45"/>
      <c r="M393" s="226" t="s">
        <v>1</v>
      </c>
      <c r="N393" s="227" t="s">
        <v>38</v>
      </c>
      <c r="O393" s="92"/>
      <c r="P393" s="228">
        <f>O393*H393</f>
        <v>0</v>
      </c>
      <c r="Q393" s="228">
        <v>0.0060000000000000001</v>
      </c>
      <c r="R393" s="228">
        <f>Q393*H393</f>
        <v>0.20684399999999997</v>
      </c>
      <c r="S393" s="228">
        <v>0</v>
      </c>
      <c r="T393" s="229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0" t="s">
        <v>212</v>
      </c>
      <c r="AT393" s="230" t="s">
        <v>134</v>
      </c>
      <c r="AU393" s="230" t="s">
        <v>82</v>
      </c>
      <c r="AY393" s="18" t="s">
        <v>132</v>
      </c>
      <c r="BE393" s="231">
        <f>IF(N393="základní",J393,0)</f>
        <v>0</v>
      </c>
      <c r="BF393" s="231">
        <f>IF(N393="snížená",J393,0)</f>
        <v>0</v>
      </c>
      <c r="BG393" s="231">
        <f>IF(N393="zákl. přenesená",J393,0)</f>
        <v>0</v>
      </c>
      <c r="BH393" s="231">
        <f>IF(N393="sníž. přenesená",J393,0)</f>
        <v>0</v>
      </c>
      <c r="BI393" s="231">
        <f>IF(N393="nulová",J393,0)</f>
        <v>0</v>
      </c>
      <c r="BJ393" s="18" t="s">
        <v>78</v>
      </c>
      <c r="BK393" s="231">
        <f>ROUND(I393*H393,2)</f>
        <v>0</v>
      </c>
      <c r="BL393" s="18" t="s">
        <v>212</v>
      </c>
      <c r="BM393" s="230" t="s">
        <v>714</v>
      </c>
    </row>
    <row r="394" s="2" customFormat="1" ht="24.15" customHeight="1">
      <c r="A394" s="39"/>
      <c r="B394" s="40"/>
      <c r="C394" s="265" t="s">
        <v>715</v>
      </c>
      <c r="D394" s="265" t="s">
        <v>393</v>
      </c>
      <c r="E394" s="266" t="s">
        <v>716</v>
      </c>
      <c r="F394" s="267" t="s">
        <v>717</v>
      </c>
      <c r="G394" s="268" t="s">
        <v>137</v>
      </c>
      <c r="H394" s="269">
        <v>37.920999999999999</v>
      </c>
      <c r="I394" s="270"/>
      <c r="J394" s="271">
        <f>ROUND(I394*H394,2)</f>
        <v>0</v>
      </c>
      <c r="K394" s="267" t="s">
        <v>147</v>
      </c>
      <c r="L394" s="272"/>
      <c r="M394" s="273" t="s">
        <v>1</v>
      </c>
      <c r="N394" s="274" t="s">
        <v>38</v>
      </c>
      <c r="O394" s="92"/>
      <c r="P394" s="228">
        <f>O394*H394</f>
        <v>0</v>
      </c>
      <c r="Q394" s="228">
        <v>0.018409999999999999</v>
      </c>
      <c r="R394" s="228">
        <f>Q394*H394</f>
        <v>0.69812560999999995</v>
      </c>
      <c r="S394" s="228">
        <v>0</v>
      </c>
      <c r="T394" s="229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30" t="s">
        <v>301</v>
      </c>
      <c r="AT394" s="230" t="s">
        <v>393</v>
      </c>
      <c r="AU394" s="230" t="s">
        <v>82</v>
      </c>
      <c r="AY394" s="18" t="s">
        <v>132</v>
      </c>
      <c r="BE394" s="231">
        <f>IF(N394="základní",J394,0)</f>
        <v>0</v>
      </c>
      <c r="BF394" s="231">
        <f>IF(N394="snížená",J394,0)</f>
        <v>0</v>
      </c>
      <c r="BG394" s="231">
        <f>IF(N394="zákl. přenesená",J394,0)</f>
        <v>0</v>
      </c>
      <c r="BH394" s="231">
        <f>IF(N394="sníž. přenesená",J394,0)</f>
        <v>0</v>
      </c>
      <c r="BI394" s="231">
        <f>IF(N394="nulová",J394,0)</f>
        <v>0</v>
      </c>
      <c r="BJ394" s="18" t="s">
        <v>78</v>
      </c>
      <c r="BK394" s="231">
        <f>ROUND(I394*H394,2)</f>
        <v>0</v>
      </c>
      <c r="BL394" s="18" t="s">
        <v>212</v>
      </c>
      <c r="BM394" s="230" t="s">
        <v>718</v>
      </c>
    </row>
    <row r="395" s="13" customFormat="1">
      <c r="A395" s="13"/>
      <c r="B395" s="232"/>
      <c r="C395" s="233"/>
      <c r="D395" s="234" t="s">
        <v>141</v>
      </c>
      <c r="E395" s="235" t="s">
        <v>1</v>
      </c>
      <c r="F395" s="236" t="s">
        <v>719</v>
      </c>
      <c r="G395" s="233"/>
      <c r="H395" s="237">
        <v>37.920999999999999</v>
      </c>
      <c r="I395" s="238"/>
      <c r="J395" s="233"/>
      <c r="K395" s="233"/>
      <c r="L395" s="239"/>
      <c r="M395" s="240"/>
      <c r="N395" s="241"/>
      <c r="O395" s="241"/>
      <c r="P395" s="241"/>
      <c r="Q395" s="241"/>
      <c r="R395" s="241"/>
      <c r="S395" s="241"/>
      <c r="T395" s="242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3" t="s">
        <v>141</v>
      </c>
      <c r="AU395" s="243" t="s">
        <v>82</v>
      </c>
      <c r="AV395" s="13" t="s">
        <v>82</v>
      </c>
      <c r="AW395" s="13" t="s">
        <v>30</v>
      </c>
      <c r="AX395" s="13" t="s">
        <v>78</v>
      </c>
      <c r="AY395" s="243" t="s">
        <v>132</v>
      </c>
    </row>
    <row r="396" s="2" customFormat="1" ht="21.75" customHeight="1">
      <c r="A396" s="39"/>
      <c r="B396" s="40"/>
      <c r="C396" s="219" t="s">
        <v>720</v>
      </c>
      <c r="D396" s="219" t="s">
        <v>134</v>
      </c>
      <c r="E396" s="220" t="s">
        <v>721</v>
      </c>
      <c r="F396" s="221" t="s">
        <v>722</v>
      </c>
      <c r="G396" s="222" t="s">
        <v>137</v>
      </c>
      <c r="H396" s="223">
        <v>24.576000000000001</v>
      </c>
      <c r="I396" s="224"/>
      <c r="J396" s="225">
        <f>ROUND(I396*H396,2)</f>
        <v>0</v>
      </c>
      <c r="K396" s="221" t="s">
        <v>147</v>
      </c>
      <c r="L396" s="45"/>
      <c r="M396" s="226" t="s">
        <v>1</v>
      </c>
      <c r="N396" s="227" t="s">
        <v>38</v>
      </c>
      <c r="O396" s="92"/>
      <c r="P396" s="228">
        <f>O396*H396</f>
        <v>0</v>
      </c>
      <c r="Q396" s="228">
        <v>0</v>
      </c>
      <c r="R396" s="228">
        <f>Q396*H396</f>
        <v>0</v>
      </c>
      <c r="S396" s="228">
        <v>0.027199999999999998</v>
      </c>
      <c r="T396" s="229">
        <f>S396*H396</f>
        <v>0.66846719999999993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30" t="s">
        <v>212</v>
      </c>
      <c r="AT396" s="230" t="s">
        <v>134</v>
      </c>
      <c r="AU396" s="230" t="s">
        <v>82</v>
      </c>
      <c r="AY396" s="18" t="s">
        <v>132</v>
      </c>
      <c r="BE396" s="231">
        <f>IF(N396="základní",J396,0)</f>
        <v>0</v>
      </c>
      <c r="BF396" s="231">
        <f>IF(N396="snížená",J396,0)</f>
        <v>0</v>
      </c>
      <c r="BG396" s="231">
        <f>IF(N396="zákl. přenesená",J396,0)</f>
        <v>0</v>
      </c>
      <c r="BH396" s="231">
        <f>IF(N396="sníž. přenesená",J396,0)</f>
        <v>0</v>
      </c>
      <c r="BI396" s="231">
        <f>IF(N396="nulová",J396,0)</f>
        <v>0</v>
      </c>
      <c r="BJ396" s="18" t="s">
        <v>78</v>
      </c>
      <c r="BK396" s="231">
        <f>ROUND(I396*H396,2)</f>
        <v>0</v>
      </c>
      <c r="BL396" s="18" t="s">
        <v>212</v>
      </c>
      <c r="BM396" s="230" t="s">
        <v>723</v>
      </c>
    </row>
    <row r="397" s="13" customFormat="1">
      <c r="A397" s="13"/>
      <c r="B397" s="232"/>
      <c r="C397" s="233"/>
      <c r="D397" s="234" t="s">
        <v>141</v>
      </c>
      <c r="E397" s="235" t="s">
        <v>1</v>
      </c>
      <c r="F397" s="236" t="s">
        <v>724</v>
      </c>
      <c r="G397" s="233"/>
      <c r="H397" s="237">
        <v>12</v>
      </c>
      <c r="I397" s="238"/>
      <c r="J397" s="233"/>
      <c r="K397" s="233"/>
      <c r="L397" s="239"/>
      <c r="M397" s="240"/>
      <c r="N397" s="241"/>
      <c r="O397" s="241"/>
      <c r="P397" s="241"/>
      <c r="Q397" s="241"/>
      <c r="R397" s="241"/>
      <c r="S397" s="241"/>
      <c r="T397" s="242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3" t="s">
        <v>141</v>
      </c>
      <c r="AU397" s="243" t="s">
        <v>82</v>
      </c>
      <c r="AV397" s="13" t="s">
        <v>82</v>
      </c>
      <c r="AW397" s="13" t="s">
        <v>30</v>
      </c>
      <c r="AX397" s="13" t="s">
        <v>73</v>
      </c>
      <c r="AY397" s="243" t="s">
        <v>132</v>
      </c>
    </row>
    <row r="398" s="13" customFormat="1">
      <c r="A398" s="13"/>
      <c r="B398" s="232"/>
      <c r="C398" s="233"/>
      <c r="D398" s="234" t="s">
        <v>141</v>
      </c>
      <c r="E398" s="235" t="s">
        <v>1</v>
      </c>
      <c r="F398" s="236" t="s">
        <v>725</v>
      </c>
      <c r="G398" s="233"/>
      <c r="H398" s="237">
        <v>12</v>
      </c>
      <c r="I398" s="238"/>
      <c r="J398" s="233"/>
      <c r="K398" s="233"/>
      <c r="L398" s="239"/>
      <c r="M398" s="240"/>
      <c r="N398" s="241"/>
      <c r="O398" s="241"/>
      <c r="P398" s="241"/>
      <c r="Q398" s="241"/>
      <c r="R398" s="241"/>
      <c r="S398" s="241"/>
      <c r="T398" s="242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3" t="s">
        <v>141</v>
      </c>
      <c r="AU398" s="243" t="s">
        <v>82</v>
      </c>
      <c r="AV398" s="13" t="s">
        <v>82</v>
      </c>
      <c r="AW398" s="13" t="s">
        <v>30</v>
      </c>
      <c r="AX398" s="13" t="s">
        <v>73</v>
      </c>
      <c r="AY398" s="243" t="s">
        <v>132</v>
      </c>
    </row>
    <row r="399" s="13" customFormat="1">
      <c r="A399" s="13"/>
      <c r="B399" s="232"/>
      <c r="C399" s="233"/>
      <c r="D399" s="234" t="s">
        <v>141</v>
      </c>
      <c r="E399" s="235" t="s">
        <v>1</v>
      </c>
      <c r="F399" s="236" t="s">
        <v>726</v>
      </c>
      <c r="G399" s="233"/>
      <c r="H399" s="237">
        <v>0.57599999999999996</v>
      </c>
      <c r="I399" s="238"/>
      <c r="J399" s="233"/>
      <c r="K399" s="233"/>
      <c r="L399" s="239"/>
      <c r="M399" s="240"/>
      <c r="N399" s="241"/>
      <c r="O399" s="241"/>
      <c r="P399" s="241"/>
      <c r="Q399" s="241"/>
      <c r="R399" s="241"/>
      <c r="S399" s="241"/>
      <c r="T399" s="24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3" t="s">
        <v>141</v>
      </c>
      <c r="AU399" s="243" t="s">
        <v>82</v>
      </c>
      <c r="AV399" s="13" t="s">
        <v>82</v>
      </c>
      <c r="AW399" s="13" t="s">
        <v>30</v>
      </c>
      <c r="AX399" s="13" t="s">
        <v>73</v>
      </c>
      <c r="AY399" s="243" t="s">
        <v>132</v>
      </c>
    </row>
    <row r="400" s="14" customFormat="1">
      <c r="A400" s="14"/>
      <c r="B400" s="244"/>
      <c r="C400" s="245"/>
      <c r="D400" s="234" t="s">
        <v>141</v>
      </c>
      <c r="E400" s="246" t="s">
        <v>1</v>
      </c>
      <c r="F400" s="247" t="s">
        <v>153</v>
      </c>
      <c r="G400" s="245"/>
      <c r="H400" s="248">
        <v>24.576000000000001</v>
      </c>
      <c r="I400" s="249"/>
      <c r="J400" s="245"/>
      <c r="K400" s="245"/>
      <c r="L400" s="250"/>
      <c r="M400" s="251"/>
      <c r="N400" s="252"/>
      <c r="O400" s="252"/>
      <c r="P400" s="252"/>
      <c r="Q400" s="252"/>
      <c r="R400" s="252"/>
      <c r="S400" s="252"/>
      <c r="T400" s="253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4" t="s">
        <v>141</v>
      </c>
      <c r="AU400" s="254" t="s">
        <v>82</v>
      </c>
      <c r="AV400" s="14" t="s">
        <v>139</v>
      </c>
      <c r="AW400" s="14" t="s">
        <v>30</v>
      </c>
      <c r="AX400" s="14" t="s">
        <v>78</v>
      </c>
      <c r="AY400" s="254" t="s">
        <v>132</v>
      </c>
    </row>
    <row r="401" s="2" customFormat="1" ht="37.8" customHeight="1">
      <c r="A401" s="39"/>
      <c r="B401" s="40"/>
      <c r="C401" s="219" t="s">
        <v>727</v>
      </c>
      <c r="D401" s="219" t="s">
        <v>134</v>
      </c>
      <c r="E401" s="220" t="s">
        <v>728</v>
      </c>
      <c r="F401" s="221" t="s">
        <v>729</v>
      </c>
      <c r="G401" s="222" t="s">
        <v>180</v>
      </c>
      <c r="H401" s="223">
        <v>22.5</v>
      </c>
      <c r="I401" s="224"/>
      <c r="J401" s="225">
        <f>ROUND(I401*H401,2)</f>
        <v>0</v>
      </c>
      <c r="K401" s="221" t="s">
        <v>147</v>
      </c>
      <c r="L401" s="45"/>
      <c r="M401" s="226" t="s">
        <v>1</v>
      </c>
      <c r="N401" s="227" t="s">
        <v>38</v>
      </c>
      <c r="O401" s="92"/>
      <c r="P401" s="228">
        <f>O401*H401</f>
        <v>0</v>
      </c>
      <c r="Q401" s="228">
        <v>0.00018000000000000001</v>
      </c>
      <c r="R401" s="228">
        <f>Q401*H401</f>
        <v>0.0040500000000000006</v>
      </c>
      <c r="S401" s="228">
        <v>0</v>
      </c>
      <c r="T401" s="229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30" t="s">
        <v>212</v>
      </c>
      <c r="AT401" s="230" t="s">
        <v>134</v>
      </c>
      <c r="AU401" s="230" t="s">
        <v>82</v>
      </c>
      <c r="AY401" s="18" t="s">
        <v>132</v>
      </c>
      <c r="BE401" s="231">
        <f>IF(N401="základní",J401,0)</f>
        <v>0</v>
      </c>
      <c r="BF401" s="231">
        <f>IF(N401="snížená",J401,0)</f>
        <v>0</v>
      </c>
      <c r="BG401" s="231">
        <f>IF(N401="zákl. přenesená",J401,0)</f>
        <v>0</v>
      </c>
      <c r="BH401" s="231">
        <f>IF(N401="sníž. přenesená",J401,0)</f>
        <v>0</v>
      </c>
      <c r="BI401" s="231">
        <f>IF(N401="nulová",J401,0)</f>
        <v>0</v>
      </c>
      <c r="BJ401" s="18" t="s">
        <v>78</v>
      </c>
      <c r="BK401" s="231">
        <f>ROUND(I401*H401,2)</f>
        <v>0</v>
      </c>
      <c r="BL401" s="18" t="s">
        <v>212</v>
      </c>
      <c r="BM401" s="230" t="s">
        <v>730</v>
      </c>
    </row>
    <row r="402" s="15" customFormat="1">
      <c r="A402" s="15"/>
      <c r="B402" s="255"/>
      <c r="C402" s="256"/>
      <c r="D402" s="234" t="s">
        <v>141</v>
      </c>
      <c r="E402" s="257" t="s">
        <v>1</v>
      </c>
      <c r="F402" s="258" t="s">
        <v>731</v>
      </c>
      <c r="G402" s="256"/>
      <c r="H402" s="257" t="s">
        <v>1</v>
      </c>
      <c r="I402" s="259"/>
      <c r="J402" s="256"/>
      <c r="K402" s="256"/>
      <c r="L402" s="260"/>
      <c r="M402" s="261"/>
      <c r="N402" s="262"/>
      <c r="O402" s="262"/>
      <c r="P402" s="262"/>
      <c r="Q402" s="262"/>
      <c r="R402" s="262"/>
      <c r="S402" s="262"/>
      <c r="T402" s="263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64" t="s">
        <v>141</v>
      </c>
      <c r="AU402" s="264" t="s">
        <v>82</v>
      </c>
      <c r="AV402" s="15" t="s">
        <v>78</v>
      </c>
      <c r="AW402" s="15" t="s">
        <v>30</v>
      </c>
      <c r="AX402" s="15" t="s">
        <v>73</v>
      </c>
      <c r="AY402" s="264" t="s">
        <v>132</v>
      </c>
    </row>
    <row r="403" s="13" customFormat="1">
      <c r="A403" s="13"/>
      <c r="B403" s="232"/>
      <c r="C403" s="233"/>
      <c r="D403" s="234" t="s">
        <v>141</v>
      </c>
      <c r="E403" s="235" t="s">
        <v>1</v>
      </c>
      <c r="F403" s="236" t="s">
        <v>732</v>
      </c>
      <c r="G403" s="233"/>
      <c r="H403" s="237">
        <v>22.5</v>
      </c>
      <c r="I403" s="238"/>
      <c r="J403" s="233"/>
      <c r="K403" s="233"/>
      <c r="L403" s="239"/>
      <c r="M403" s="240"/>
      <c r="N403" s="241"/>
      <c r="O403" s="241"/>
      <c r="P403" s="241"/>
      <c r="Q403" s="241"/>
      <c r="R403" s="241"/>
      <c r="S403" s="241"/>
      <c r="T403" s="242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3" t="s">
        <v>141</v>
      </c>
      <c r="AU403" s="243" t="s">
        <v>82</v>
      </c>
      <c r="AV403" s="13" t="s">
        <v>82</v>
      </c>
      <c r="AW403" s="13" t="s">
        <v>30</v>
      </c>
      <c r="AX403" s="13" t="s">
        <v>78</v>
      </c>
      <c r="AY403" s="243" t="s">
        <v>132</v>
      </c>
    </row>
    <row r="404" s="2" customFormat="1" ht="16.5" customHeight="1">
      <c r="A404" s="39"/>
      <c r="B404" s="40"/>
      <c r="C404" s="265" t="s">
        <v>733</v>
      </c>
      <c r="D404" s="265" t="s">
        <v>393</v>
      </c>
      <c r="E404" s="266" t="s">
        <v>734</v>
      </c>
      <c r="F404" s="267" t="s">
        <v>735</v>
      </c>
      <c r="G404" s="268" t="s">
        <v>180</v>
      </c>
      <c r="H404" s="269">
        <v>24.75</v>
      </c>
      <c r="I404" s="270"/>
      <c r="J404" s="271">
        <f>ROUND(I404*H404,2)</f>
        <v>0</v>
      </c>
      <c r="K404" s="267" t="s">
        <v>147</v>
      </c>
      <c r="L404" s="272"/>
      <c r="M404" s="273" t="s">
        <v>1</v>
      </c>
      <c r="N404" s="274" t="s">
        <v>38</v>
      </c>
      <c r="O404" s="92"/>
      <c r="P404" s="228">
        <f>O404*H404</f>
        <v>0</v>
      </c>
      <c r="Q404" s="228">
        <v>0.00032000000000000003</v>
      </c>
      <c r="R404" s="228">
        <f>Q404*H404</f>
        <v>0.00792</v>
      </c>
      <c r="S404" s="228">
        <v>0</v>
      </c>
      <c r="T404" s="229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30" t="s">
        <v>301</v>
      </c>
      <c r="AT404" s="230" t="s">
        <v>393</v>
      </c>
      <c r="AU404" s="230" t="s">
        <v>82</v>
      </c>
      <c r="AY404" s="18" t="s">
        <v>132</v>
      </c>
      <c r="BE404" s="231">
        <f>IF(N404="základní",J404,0)</f>
        <v>0</v>
      </c>
      <c r="BF404" s="231">
        <f>IF(N404="snížená",J404,0)</f>
        <v>0</v>
      </c>
      <c r="BG404" s="231">
        <f>IF(N404="zákl. přenesená",J404,0)</f>
        <v>0</v>
      </c>
      <c r="BH404" s="231">
        <f>IF(N404="sníž. přenesená",J404,0)</f>
        <v>0</v>
      </c>
      <c r="BI404" s="231">
        <f>IF(N404="nulová",J404,0)</f>
        <v>0</v>
      </c>
      <c r="BJ404" s="18" t="s">
        <v>78</v>
      </c>
      <c r="BK404" s="231">
        <f>ROUND(I404*H404,2)</f>
        <v>0</v>
      </c>
      <c r="BL404" s="18" t="s">
        <v>212</v>
      </c>
      <c r="BM404" s="230" t="s">
        <v>736</v>
      </c>
    </row>
    <row r="405" s="13" customFormat="1">
      <c r="A405" s="13"/>
      <c r="B405" s="232"/>
      <c r="C405" s="233"/>
      <c r="D405" s="234" t="s">
        <v>141</v>
      </c>
      <c r="E405" s="235" t="s">
        <v>1</v>
      </c>
      <c r="F405" s="236" t="s">
        <v>737</v>
      </c>
      <c r="G405" s="233"/>
      <c r="H405" s="237">
        <v>24.75</v>
      </c>
      <c r="I405" s="238"/>
      <c r="J405" s="233"/>
      <c r="K405" s="233"/>
      <c r="L405" s="239"/>
      <c r="M405" s="240"/>
      <c r="N405" s="241"/>
      <c r="O405" s="241"/>
      <c r="P405" s="241"/>
      <c r="Q405" s="241"/>
      <c r="R405" s="241"/>
      <c r="S405" s="241"/>
      <c r="T405" s="24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3" t="s">
        <v>141</v>
      </c>
      <c r="AU405" s="243" t="s">
        <v>82</v>
      </c>
      <c r="AV405" s="13" t="s">
        <v>82</v>
      </c>
      <c r="AW405" s="13" t="s">
        <v>30</v>
      </c>
      <c r="AX405" s="13" t="s">
        <v>73</v>
      </c>
      <c r="AY405" s="243" t="s">
        <v>132</v>
      </c>
    </row>
    <row r="406" s="14" customFormat="1">
      <c r="A406" s="14"/>
      <c r="B406" s="244"/>
      <c r="C406" s="245"/>
      <c r="D406" s="234" t="s">
        <v>141</v>
      </c>
      <c r="E406" s="246" t="s">
        <v>1</v>
      </c>
      <c r="F406" s="247" t="s">
        <v>153</v>
      </c>
      <c r="G406" s="245"/>
      <c r="H406" s="248">
        <v>24.75</v>
      </c>
      <c r="I406" s="249"/>
      <c r="J406" s="245"/>
      <c r="K406" s="245"/>
      <c r="L406" s="250"/>
      <c r="M406" s="251"/>
      <c r="N406" s="252"/>
      <c r="O406" s="252"/>
      <c r="P406" s="252"/>
      <c r="Q406" s="252"/>
      <c r="R406" s="252"/>
      <c r="S406" s="252"/>
      <c r="T406" s="253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4" t="s">
        <v>141</v>
      </c>
      <c r="AU406" s="254" t="s">
        <v>82</v>
      </c>
      <c r="AV406" s="14" t="s">
        <v>139</v>
      </c>
      <c r="AW406" s="14" t="s">
        <v>30</v>
      </c>
      <c r="AX406" s="14" t="s">
        <v>78</v>
      </c>
      <c r="AY406" s="254" t="s">
        <v>132</v>
      </c>
    </row>
    <row r="407" s="2" customFormat="1" ht="49.05" customHeight="1">
      <c r="A407" s="39"/>
      <c r="B407" s="40"/>
      <c r="C407" s="219" t="s">
        <v>738</v>
      </c>
      <c r="D407" s="219" t="s">
        <v>134</v>
      </c>
      <c r="E407" s="220" t="s">
        <v>739</v>
      </c>
      <c r="F407" s="221" t="s">
        <v>740</v>
      </c>
      <c r="G407" s="222" t="s">
        <v>238</v>
      </c>
      <c r="H407" s="223">
        <v>0.92700000000000005</v>
      </c>
      <c r="I407" s="224"/>
      <c r="J407" s="225">
        <f>ROUND(I407*H407,2)</f>
        <v>0</v>
      </c>
      <c r="K407" s="221" t="s">
        <v>147</v>
      </c>
      <c r="L407" s="45"/>
      <c r="M407" s="226" t="s">
        <v>1</v>
      </c>
      <c r="N407" s="227" t="s">
        <v>38</v>
      </c>
      <c r="O407" s="92"/>
      <c r="P407" s="228">
        <f>O407*H407</f>
        <v>0</v>
      </c>
      <c r="Q407" s="228">
        <v>0</v>
      </c>
      <c r="R407" s="228">
        <f>Q407*H407</f>
        <v>0</v>
      </c>
      <c r="S407" s="228">
        <v>0</v>
      </c>
      <c r="T407" s="229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0" t="s">
        <v>212</v>
      </c>
      <c r="AT407" s="230" t="s">
        <v>134</v>
      </c>
      <c r="AU407" s="230" t="s">
        <v>82</v>
      </c>
      <c r="AY407" s="18" t="s">
        <v>132</v>
      </c>
      <c r="BE407" s="231">
        <f>IF(N407="základní",J407,0)</f>
        <v>0</v>
      </c>
      <c r="BF407" s="231">
        <f>IF(N407="snížená",J407,0)</f>
        <v>0</v>
      </c>
      <c r="BG407" s="231">
        <f>IF(N407="zákl. přenesená",J407,0)</f>
        <v>0</v>
      </c>
      <c r="BH407" s="231">
        <f>IF(N407="sníž. přenesená",J407,0)</f>
        <v>0</v>
      </c>
      <c r="BI407" s="231">
        <f>IF(N407="nulová",J407,0)</f>
        <v>0</v>
      </c>
      <c r="BJ407" s="18" t="s">
        <v>78</v>
      </c>
      <c r="BK407" s="231">
        <f>ROUND(I407*H407,2)</f>
        <v>0</v>
      </c>
      <c r="BL407" s="18" t="s">
        <v>212</v>
      </c>
      <c r="BM407" s="230" t="s">
        <v>741</v>
      </c>
    </row>
    <row r="408" s="12" customFormat="1" ht="22.8" customHeight="1">
      <c r="A408" s="12"/>
      <c r="B408" s="203"/>
      <c r="C408" s="204"/>
      <c r="D408" s="205" t="s">
        <v>72</v>
      </c>
      <c r="E408" s="217" t="s">
        <v>742</v>
      </c>
      <c r="F408" s="217" t="s">
        <v>743</v>
      </c>
      <c r="G408" s="204"/>
      <c r="H408" s="204"/>
      <c r="I408" s="207"/>
      <c r="J408" s="218">
        <f>BK408</f>
        <v>0</v>
      </c>
      <c r="K408" s="204"/>
      <c r="L408" s="209"/>
      <c r="M408" s="210"/>
      <c r="N408" s="211"/>
      <c r="O408" s="211"/>
      <c r="P408" s="212">
        <f>SUM(P409:P440)</f>
        <v>0</v>
      </c>
      <c r="Q408" s="211"/>
      <c r="R408" s="212">
        <f>SUM(R409:R440)</f>
        <v>0.84626119999999994</v>
      </c>
      <c r="S408" s="211"/>
      <c r="T408" s="213">
        <f>SUM(T409:T440)</f>
        <v>0.055777679999999996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214" t="s">
        <v>82</v>
      </c>
      <c r="AT408" s="215" t="s">
        <v>72</v>
      </c>
      <c r="AU408" s="215" t="s">
        <v>78</v>
      </c>
      <c r="AY408" s="214" t="s">
        <v>132</v>
      </c>
      <c r="BK408" s="216">
        <f>SUM(BK409:BK440)</f>
        <v>0</v>
      </c>
    </row>
    <row r="409" s="2" customFormat="1" ht="16.5" customHeight="1">
      <c r="A409" s="39"/>
      <c r="B409" s="40"/>
      <c r="C409" s="219" t="s">
        <v>744</v>
      </c>
      <c r="D409" s="219" t="s">
        <v>134</v>
      </c>
      <c r="E409" s="220" t="s">
        <v>745</v>
      </c>
      <c r="F409" s="221" t="s">
        <v>746</v>
      </c>
      <c r="G409" s="222" t="s">
        <v>137</v>
      </c>
      <c r="H409" s="223">
        <v>179.928</v>
      </c>
      <c r="I409" s="224"/>
      <c r="J409" s="225">
        <f>ROUND(I409*H409,2)</f>
        <v>0</v>
      </c>
      <c r="K409" s="221" t="s">
        <v>147</v>
      </c>
      <c r="L409" s="45"/>
      <c r="M409" s="226" t="s">
        <v>1</v>
      </c>
      <c r="N409" s="227" t="s">
        <v>38</v>
      </c>
      <c r="O409" s="92"/>
      <c r="P409" s="228">
        <f>O409*H409</f>
        <v>0</v>
      </c>
      <c r="Q409" s="228">
        <v>0.001</v>
      </c>
      <c r="R409" s="228">
        <f>Q409*H409</f>
        <v>0.17992800000000001</v>
      </c>
      <c r="S409" s="228">
        <v>0.00031</v>
      </c>
      <c r="T409" s="229">
        <f>S409*H409</f>
        <v>0.055777679999999996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30" t="s">
        <v>212</v>
      </c>
      <c r="AT409" s="230" t="s">
        <v>134</v>
      </c>
      <c r="AU409" s="230" t="s">
        <v>82</v>
      </c>
      <c r="AY409" s="18" t="s">
        <v>132</v>
      </c>
      <c r="BE409" s="231">
        <f>IF(N409="základní",J409,0)</f>
        <v>0</v>
      </c>
      <c r="BF409" s="231">
        <f>IF(N409="snížená",J409,0)</f>
        <v>0</v>
      </c>
      <c r="BG409" s="231">
        <f>IF(N409="zákl. přenesená",J409,0)</f>
        <v>0</v>
      </c>
      <c r="BH409" s="231">
        <f>IF(N409="sníž. přenesená",J409,0)</f>
        <v>0</v>
      </c>
      <c r="BI409" s="231">
        <f>IF(N409="nulová",J409,0)</f>
        <v>0</v>
      </c>
      <c r="BJ409" s="18" t="s">
        <v>78</v>
      </c>
      <c r="BK409" s="231">
        <f>ROUND(I409*H409,2)</f>
        <v>0</v>
      </c>
      <c r="BL409" s="18" t="s">
        <v>212</v>
      </c>
      <c r="BM409" s="230" t="s">
        <v>747</v>
      </c>
    </row>
    <row r="410" s="13" customFormat="1">
      <c r="A410" s="13"/>
      <c r="B410" s="232"/>
      <c r="C410" s="233"/>
      <c r="D410" s="234" t="s">
        <v>141</v>
      </c>
      <c r="E410" s="235" t="s">
        <v>1</v>
      </c>
      <c r="F410" s="236" t="s">
        <v>748</v>
      </c>
      <c r="G410" s="233"/>
      <c r="H410" s="237">
        <v>59.159999999999997</v>
      </c>
      <c r="I410" s="238"/>
      <c r="J410" s="233"/>
      <c r="K410" s="233"/>
      <c r="L410" s="239"/>
      <c r="M410" s="240"/>
      <c r="N410" s="241"/>
      <c r="O410" s="241"/>
      <c r="P410" s="241"/>
      <c r="Q410" s="241"/>
      <c r="R410" s="241"/>
      <c r="S410" s="241"/>
      <c r="T410" s="242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3" t="s">
        <v>141</v>
      </c>
      <c r="AU410" s="243" t="s">
        <v>82</v>
      </c>
      <c r="AV410" s="13" t="s">
        <v>82</v>
      </c>
      <c r="AW410" s="13" t="s">
        <v>30</v>
      </c>
      <c r="AX410" s="13" t="s">
        <v>73</v>
      </c>
      <c r="AY410" s="243" t="s">
        <v>132</v>
      </c>
    </row>
    <row r="411" s="13" customFormat="1">
      <c r="A411" s="13"/>
      <c r="B411" s="232"/>
      <c r="C411" s="233"/>
      <c r="D411" s="234" t="s">
        <v>141</v>
      </c>
      <c r="E411" s="235" t="s">
        <v>1</v>
      </c>
      <c r="F411" s="236" t="s">
        <v>749</v>
      </c>
      <c r="G411" s="233"/>
      <c r="H411" s="237">
        <v>58.920000000000002</v>
      </c>
      <c r="I411" s="238"/>
      <c r="J411" s="233"/>
      <c r="K411" s="233"/>
      <c r="L411" s="239"/>
      <c r="M411" s="240"/>
      <c r="N411" s="241"/>
      <c r="O411" s="241"/>
      <c r="P411" s="241"/>
      <c r="Q411" s="241"/>
      <c r="R411" s="241"/>
      <c r="S411" s="241"/>
      <c r="T411" s="24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3" t="s">
        <v>141</v>
      </c>
      <c r="AU411" s="243" t="s">
        <v>82</v>
      </c>
      <c r="AV411" s="13" t="s">
        <v>82</v>
      </c>
      <c r="AW411" s="13" t="s">
        <v>30</v>
      </c>
      <c r="AX411" s="13" t="s">
        <v>73</v>
      </c>
      <c r="AY411" s="243" t="s">
        <v>132</v>
      </c>
    </row>
    <row r="412" s="13" customFormat="1">
      <c r="A412" s="13"/>
      <c r="B412" s="232"/>
      <c r="C412" s="233"/>
      <c r="D412" s="234" t="s">
        <v>141</v>
      </c>
      <c r="E412" s="235" t="s">
        <v>1</v>
      </c>
      <c r="F412" s="236" t="s">
        <v>750</v>
      </c>
      <c r="G412" s="233"/>
      <c r="H412" s="237">
        <v>34.560000000000002</v>
      </c>
      <c r="I412" s="238"/>
      <c r="J412" s="233"/>
      <c r="K412" s="233"/>
      <c r="L412" s="239"/>
      <c r="M412" s="240"/>
      <c r="N412" s="241"/>
      <c r="O412" s="241"/>
      <c r="P412" s="241"/>
      <c r="Q412" s="241"/>
      <c r="R412" s="241"/>
      <c r="S412" s="241"/>
      <c r="T412" s="242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3" t="s">
        <v>141</v>
      </c>
      <c r="AU412" s="243" t="s">
        <v>82</v>
      </c>
      <c r="AV412" s="13" t="s">
        <v>82</v>
      </c>
      <c r="AW412" s="13" t="s">
        <v>30</v>
      </c>
      <c r="AX412" s="13" t="s">
        <v>73</v>
      </c>
      <c r="AY412" s="243" t="s">
        <v>132</v>
      </c>
    </row>
    <row r="413" s="13" customFormat="1">
      <c r="A413" s="13"/>
      <c r="B413" s="232"/>
      <c r="C413" s="233"/>
      <c r="D413" s="234" t="s">
        <v>141</v>
      </c>
      <c r="E413" s="235" t="s">
        <v>1</v>
      </c>
      <c r="F413" s="236" t="s">
        <v>751</v>
      </c>
      <c r="G413" s="233"/>
      <c r="H413" s="237">
        <v>9.1199999999999992</v>
      </c>
      <c r="I413" s="238"/>
      <c r="J413" s="233"/>
      <c r="K413" s="233"/>
      <c r="L413" s="239"/>
      <c r="M413" s="240"/>
      <c r="N413" s="241"/>
      <c r="O413" s="241"/>
      <c r="P413" s="241"/>
      <c r="Q413" s="241"/>
      <c r="R413" s="241"/>
      <c r="S413" s="241"/>
      <c r="T413" s="242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3" t="s">
        <v>141</v>
      </c>
      <c r="AU413" s="243" t="s">
        <v>82</v>
      </c>
      <c r="AV413" s="13" t="s">
        <v>82</v>
      </c>
      <c r="AW413" s="13" t="s">
        <v>30</v>
      </c>
      <c r="AX413" s="13" t="s">
        <v>73</v>
      </c>
      <c r="AY413" s="243" t="s">
        <v>132</v>
      </c>
    </row>
    <row r="414" s="13" customFormat="1">
      <c r="A414" s="13"/>
      <c r="B414" s="232"/>
      <c r="C414" s="233"/>
      <c r="D414" s="234" t="s">
        <v>141</v>
      </c>
      <c r="E414" s="235" t="s">
        <v>1</v>
      </c>
      <c r="F414" s="236" t="s">
        <v>752</v>
      </c>
      <c r="G414" s="233"/>
      <c r="H414" s="237">
        <v>4.7999999999999998</v>
      </c>
      <c r="I414" s="238"/>
      <c r="J414" s="233"/>
      <c r="K414" s="233"/>
      <c r="L414" s="239"/>
      <c r="M414" s="240"/>
      <c r="N414" s="241"/>
      <c r="O414" s="241"/>
      <c r="P414" s="241"/>
      <c r="Q414" s="241"/>
      <c r="R414" s="241"/>
      <c r="S414" s="241"/>
      <c r="T414" s="242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3" t="s">
        <v>141</v>
      </c>
      <c r="AU414" s="243" t="s">
        <v>82</v>
      </c>
      <c r="AV414" s="13" t="s">
        <v>82</v>
      </c>
      <c r="AW414" s="13" t="s">
        <v>30</v>
      </c>
      <c r="AX414" s="13" t="s">
        <v>73</v>
      </c>
      <c r="AY414" s="243" t="s">
        <v>132</v>
      </c>
    </row>
    <row r="415" s="13" customFormat="1">
      <c r="A415" s="13"/>
      <c r="B415" s="232"/>
      <c r="C415" s="233"/>
      <c r="D415" s="234" t="s">
        <v>141</v>
      </c>
      <c r="E415" s="235" t="s">
        <v>1</v>
      </c>
      <c r="F415" s="236" t="s">
        <v>753</v>
      </c>
      <c r="G415" s="233"/>
      <c r="H415" s="237">
        <v>4.7999999999999998</v>
      </c>
      <c r="I415" s="238"/>
      <c r="J415" s="233"/>
      <c r="K415" s="233"/>
      <c r="L415" s="239"/>
      <c r="M415" s="240"/>
      <c r="N415" s="241"/>
      <c r="O415" s="241"/>
      <c r="P415" s="241"/>
      <c r="Q415" s="241"/>
      <c r="R415" s="241"/>
      <c r="S415" s="241"/>
      <c r="T415" s="242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3" t="s">
        <v>141</v>
      </c>
      <c r="AU415" s="243" t="s">
        <v>82</v>
      </c>
      <c r="AV415" s="13" t="s">
        <v>82</v>
      </c>
      <c r="AW415" s="13" t="s">
        <v>30</v>
      </c>
      <c r="AX415" s="13" t="s">
        <v>73</v>
      </c>
      <c r="AY415" s="243" t="s">
        <v>132</v>
      </c>
    </row>
    <row r="416" s="13" customFormat="1">
      <c r="A416" s="13"/>
      <c r="B416" s="232"/>
      <c r="C416" s="233"/>
      <c r="D416" s="234" t="s">
        <v>141</v>
      </c>
      <c r="E416" s="235" t="s">
        <v>1</v>
      </c>
      <c r="F416" s="236" t="s">
        <v>754</v>
      </c>
      <c r="G416" s="233"/>
      <c r="H416" s="237">
        <v>8.5679999999999996</v>
      </c>
      <c r="I416" s="238"/>
      <c r="J416" s="233"/>
      <c r="K416" s="233"/>
      <c r="L416" s="239"/>
      <c r="M416" s="240"/>
      <c r="N416" s="241"/>
      <c r="O416" s="241"/>
      <c r="P416" s="241"/>
      <c r="Q416" s="241"/>
      <c r="R416" s="241"/>
      <c r="S416" s="241"/>
      <c r="T416" s="242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3" t="s">
        <v>141</v>
      </c>
      <c r="AU416" s="243" t="s">
        <v>82</v>
      </c>
      <c r="AV416" s="13" t="s">
        <v>82</v>
      </c>
      <c r="AW416" s="13" t="s">
        <v>30</v>
      </c>
      <c r="AX416" s="13" t="s">
        <v>73</v>
      </c>
      <c r="AY416" s="243" t="s">
        <v>132</v>
      </c>
    </row>
    <row r="417" s="14" customFormat="1">
      <c r="A417" s="14"/>
      <c r="B417" s="244"/>
      <c r="C417" s="245"/>
      <c r="D417" s="234" t="s">
        <v>141</v>
      </c>
      <c r="E417" s="246" t="s">
        <v>1</v>
      </c>
      <c r="F417" s="247" t="s">
        <v>153</v>
      </c>
      <c r="G417" s="245"/>
      <c r="H417" s="248">
        <v>179.92800000000003</v>
      </c>
      <c r="I417" s="249"/>
      <c r="J417" s="245"/>
      <c r="K417" s="245"/>
      <c r="L417" s="250"/>
      <c r="M417" s="251"/>
      <c r="N417" s="252"/>
      <c r="O417" s="252"/>
      <c r="P417" s="252"/>
      <c r="Q417" s="252"/>
      <c r="R417" s="252"/>
      <c r="S417" s="252"/>
      <c r="T417" s="253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4" t="s">
        <v>141</v>
      </c>
      <c r="AU417" s="254" t="s">
        <v>82</v>
      </c>
      <c r="AV417" s="14" t="s">
        <v>139</v>
      </c>
      <c r="AW417" s="14" t="s">
        <v>30</v>
      </c>
      <c r="AX417" s="14" t="s">
        <v>78</v>
      </c>
      <c r="AY417" s="254" t="s">
        <v>132</v>
      </c>
    </row>
    <row r="418" s="2" customFormat="1" ht="33" customHeight="1">
      <c r="A418" s="39"/>
      <c r="B418" s="40"/>
      <c r="C418" s="219" t="s">
        <v>755</v>
      </c>
      <c r="D418" s="219" t="s">
        <v>134</v>
      </c>
      <c r="E418" s="220" t="s">
        <v>756</v>
      </c>
      <c r="F418" s="221" t="s">
        <v>757</v>
      </c>
      <c r="G418" s="222" t="s">
        <v>180</v>
      </c>
      <c r="H418" s="223">
        <v>18.716000000000001</v>
      </c>
      <c r="I418" s="224"/>
      <c r="J418" s="225">
        <f>ROUND(I418*H418,2)</f>
        <v>0</v>
      </c>
      <c r="K418" s="221" t="s">
        <v>147</v>
      </c>
      <c r="L418" s="45"/>
      <c r="M418" s="226" t="s">
        <v>1</v>
      </c>
      <c r="N418" s="227" t="s">
        <v>38</v>
      </c>
      <c r="O418" s="92"/>
      <c r="P418" s="228">
        <f>O418*H418</f>
        <v>0</v>
      </c>
      <c r="Q418" s="228">
        <v>1.0000000000000001E-05</v>
      </c>
      <c r="R418" s="228">
        <f>Q418*H418</f>
        <v>0.00018716000000000002</v>
      </c>
      <c r="S418" s="228">
        <v>0</v>
      </c>
      <c r="T418" s="229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30" t="s">
        <v>212</v>
      </c>
      <c r="AT418" s="230" t="s">
        <v>134</v>
      </c>
      <c r="AU418" s="230" t="s">
        <v>82</v>
      </c>
      <c r="AY418" s="18" t="s">
        <v>132</v>
      </c>
      <c r="BE418" s="231">
        <f>IF(N418="základní",J418,0)</f>
        <v>0</v>
      </c>
      <c r="BF418" s="231">
        <f>IF(N418="snížená",J418,0)</f>
        <v>0</v>
      </c>
      <c r="BG418" s="231">
        <f>IF(N418="zákl. přenesená",J418,0)</f>
        <v>0</v>
      </c>
      <c r="BH418" s="231">
        <f>IF(N418="sníž. přenesená",J418,0)</f>
        <v>0</v>
      </c>
      <c r="BI418" s="231">
        <f>IF(N418="nulová",J418,0)</f>
        <v>0</v>
      </c>
      <c r="BJ418" s="18" t="s">
        <v>78</v>
      </c>
      <c r="BK418" s="231">
        <f>ROUND(I418*H418,2)</f>
        <v>0</v>
      </c>
      <c r="BL418" s="18" t="s">
        <v>212</v>
      </c>
      <c r="BM418" s="230" t="s">
        <v>758</v>
      </c>
    </row>
    <row r="419" s="13" customFormat="1">
      <c r="A419" s="13"/>
      <c r="B419" s="232"/>
      <c r="C419" s="233"/>
      <c r="D419" s="234" t="s">
        <v>141</v>
      </c>
      <c r="E419" s="235" t="s">
        <v>1</v>
      </c>
      <c r="F419" s="236" t="s">
        <v>182</v>
      </c>
      <c r="G419" s="233"/>
      <c r="H419" s="237">
        <v>9.1159999999999997</v>
      </c>
      <c r="I419" s="238"/>
      <c r="J419" s="233"/>
      <c r="K419" s="233"/>
      <c r="L419" s="239"/>
      <c r="M419" s="240"/>
      <c r="N419" s="241"/>
      <c r="O419" s="241"/>
      <c r="P419" s="241"/>
      <c r="Q419" s="241"/>
      <c r="R419" s="241"/>
      <c r="S419" s="241"/>
      <c r="T419" s="242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3" t="s">
        <v>141</v>
      </c>
      <c r="AU419" s="243" t="s">
        <v>82</v>
      </c>
      <c r="AV419" s="13" t="s">
        <v>82</v>
      </c>
      <c r="AW419" s="13" t="s">
        <v>30</v>
      </c>
      <c r="AX419" s="13" t="s">
        <v>73</v>
      </c>
      <c r="AY419" s="243" t="s">
        <v>132</v>
      </c>
    </row>
    <row r="420" s="13" customFormat="1">
      <c r="A420" s="13"/>
      <c r="B420" s="232"/>
      <c r="C420" s="233"/>
      <c r="D420" s="234" t="s">
        <v>141</v>
      </c>
      <c r="E420" s="235" t="s">
        <v>1</v>
      </c>
      <c r="F420" s="236" t="s">
        <v>183</v>
      </c>
      <c r="G420" s="233"/>
      <c r="H420" s="237">
        <v>4.7999999999999998</v>
      </c>
      <c r="I420" s="238"/>
      <c r="J420" s="233"/>
      <c r="K420" s="233"/>
      <c r="L420" s="239"/>
      <c r="M420" s="240"/>
      <c r="N420" s="241"/>
      <c r="O420" s="241"/>
      <c r="P420" s="241"/>
      <c r="Q420" s="241"/>
      <c r="R420" s="241"/>
      <c r="S420" s="241"/>
      <c r="T420" s="242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3" t="s">
        <v>141</v>
      </c>
      <c r="AU420" s="243" t="s">
        <v>82</v>
      </c>
      <c r="AV420" s="13" t="s">
        <v>82</v>
      </c>
      <c r="AW420" s="13" t="s">
        <v>30</v>
      </c>
      <c r="AX420" s="13" t="s">
        <v>73</v>
      </c>
      <c r="AY420" s="243" t="s">
        <v>132</v>
      </c>
    </row>
    <row r="421" s="13" customFormat="1">
      <c r="A421" s="13"/>
      <c r="B421" s="232"/>
      <c r="C421" s="233"/>
      <c r="D421" s="234" t="s">
        <v>141</v>
      </c>
      <c r="E421" s="235" t="s">
        <v>1</v>
      </c>
      <c r="F421" s="236" t="s">
        <v>184</v>
      </c>
      <c r="G421" s="233"/>
      <c r="H421" s="237">
        <v>4.7999999999999998</v>
      </c>
      <c r="I421" s="238"/>
      <c r="J421" s="233"/>
      <c r="K421" s="233"/>
      <c r="L421" s="239"/>
      <c r="M421" s="240"/>
      <c r="N421" s="241"/>
      <c r="O421" s="241"/>
      <c r="P421" s="241"/>
      <c r="Q421" s="241"/>
      <c r="R421" s="241"/>
      <c r="S421" s="241"/>
      <c r="T421" s="242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3" t="s">
        <v>141</v>
      </c>
      <c r="AU421" s="243" t="s">
        <v>82</v>
      </c>
      <c r="AV421" s="13" t="s">
        <v>82</v>
      </c>
      <c r="AW421" s="13" t="s">
        <v>30</v>
      </c>
      <c r="AX421" s="13" t="s">
        <v>73</v>
      </c>
      <c r="AY421" s="243" t="s">
        <v>132</v>
      </c>
    </row>
    <row r="422" s="14" customFormat="1">
      <c r="A422" s="14"/>
      <c r="B422" s="244"/>
      <c r="C422" s="245"/>
      <c r="D422" s="234" t="s">
        <v>141</v>
      </c>
      <c r="E422" s="246" t="s">
        <v>1</v>
      </c>
      <c r="F422" s="247" t="s">
        <v>153</v>
      </c>
      <c r="G422" s="245"/>
      <c r="H422" s="248">
        <v>18.716000000000001</v>
      </c>
      <c r="I422" s="249"/>
      <c r="J422" s="245"/>
      <c r="K422" s="245"/>
      <c r="L422" s="250"/>
      <c r="M422" s="251"/>
      <c r="N422" s="252"/>
      <c r="O422" s="252"/>
      <c r="P422" s="252"/>
      <c r="Q422" s="252"/>
      <c r="R422" s="252"/>
      <c r="S422" s="252"/>
      <c r="T422" s="253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4" t="s">
        <v>141</v>
      </c>
      <c r="AU422" s="254" t="s">
        <v>82</v>
      </c>
      <c r="AV422" s="14" t="s">
        <v>139</v>
      </c>
      <c r="AW422" s="14" t="s">
        <v>30</v>
      </c>
      <c r="AX422" s="14" t="s">
        <v>78</v>
      </c>
      <c r="AY422" s="254" t="s">
        <v>132</v>
      </c>
    </row>
    <row r="423" s="2" customFormat="1" ht="37.8" customHeight="1">
      <c r="A423" s="39"/>
      <c r="B423" s="40"/>
      <c r="C423" s="219" t="s">
        <v>759</v>
      </c>
      <c r="D423" s="219" t="s">
        <v>134</v>
      </c>
      <c r="E423" s="220" t="s">
        <v>760</v>
      </c>
      <c r="F423" s="221" t="s">
        <v>761</v>
      </c>
      <c r="G423" s="222" t="s">
        <v>137</v>
      </c>
      <c r="H423" s="223">
        <v>179.928</v>
      </c>
      <c r="I423" s="224"/>
      <c r="J423" s="225">
        <f>ROUND(I423*H423,2)</f>
        <v>0</v>
      </c>
      <c r="K423" s="221" t="s">
        <v>147</v>
      </c>
      <c r="L423" s="45"/>
      <c r="M423" s="226" t="s">
        <v>1</v>
      </c>
      <c r="N423" s="227" t="s">
        <v>38</v>
      </c>
      <c r="O423" s="92"/>
      <c r="P423" s="228">
        <f>O423*H423</f>
        <v>0</v>
      </c>
      <c r="Q423" s="228">
        <v>0.0031800000000000001</v>
      </c>
      <c r="R423" s="228">
        <f>Q423*H423</f>
        <v>0.57217103999999996</v>
      </c>
      <c r="S423" s="228">
        <v>0</v>
      </c>
      <c r="T423" s="229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0" t="s">
        <v>212</v>
      </c>
      <c r="AT423" s="230" t="s">
        <v>134</v>
      </c>
      <c r="AU423" s="230" t="s">
        <v>82</v>
      </c>
      <c r="AY423" s="18" t="s">
        <v>132</v>
      </c>
      <c r="BE423" s="231">
        <f>IF(N423="základní",J423,0)</f>
        <v>0</v>
      </c>
      <c r="BF423" s="231">
        <f>IF(N423="snížená",J423,0)</f>
        <v>0</v>
      </c>
      <c r="BG423" s="231">
        <f>IF(N423="zákl. přenesená",J423,0)</f>
        <v>0</v>
      </c>
      <c r="BH423" s="231">
        <f>IF(N423="sníž. přenesená",J423,0)</f>
        <v>0</v>
      </c>
      <c r="BI423" s="231">
        <f>IF(N423="nulová",J423,0)</f>
        <v>0</v>
      </c>
      <c r="BJ423" s="18" t="s">
        <v>78</v>
      </c>
      <c r="BK423" s="231">
        <f>ROUND(I423*H423,2)</f>
        <v>0</v>
      </c>
      <c r="BL423" s="18" t="s">
        <v>212</v>
      </c>
      <c r="BM423" s="230" t="s">
        <v>762</v>
      </c>
    </row>
    <row r="424" s="2" customFormat="1" ht="33" customHeight="1">
      <c r="A424" s="39"/>
      <c r="B424" s="40"/>
      <c r="C424" s="219" t="s">
        <v>763</v>
      </c>
      <c r="D424" s="219" t="s">
        <v>134</v>
      </c>
      <c r="E424" s="220" t="s">
        <v>764</v>
      </c>
      <c r="F424" s="221" t="s">
        <v>765</v>
      </c>
      <c r="G424" s="222" t="s">
        <v>137</v>
      </c>
      <c r="H424" s="223">
        <v>187.94999999999999</v>
      </c>
      <c r="I424" s="224"/>
      <c r="J424" s="225">
        <f>ROUND(I424*H424,2)</f>
        <v>0</v>
      </c>
      <c r="K424" s="221" t="s">
        <v>147</v>
      </c>
      <c r="L424" s="45"/>
      <c r="M424" s="226" t="s">
        <v>1</v>
      </c>
      <c r="N424" s="227" t="s">
        <v>38</v>
      </c>
      <c r="O424" s="92"/>
      <c r="P424" s="228">
        <f>O424*H424</f>
        <v>0</v>
      </c>
      <c r="Q424" s="228">
        <v>0.00021000000000000001</v>
      </c>
      <c r="R424" s="228">
        <f>Q424*H424</f>
        <v>0.039469499999999998</v>
      </c>
      <c r="S424" s="228">
        <v>0</v>
      </c>
      <c r="T424" s="229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30" t="s">
        <v>212</v>
      </c>
      <c r="AT424" s="230" t="s">
        <v>134</v>
      </c>
      <c r="AU424" s="230" t="s">
        <v>82</v>
      </c>
      <c r="AY424" s="18" t="s">
        <v>132</v>
      </c>
      <c r="BE424" s="231">
        <f>IF(N424="základní",J424,0)</f>
        <v>0</v>
      </c>
      <c r="BF424" s="231">
        <f>IF(N424="snížená",J424,0)</f>
        <v>0</v>
      </c>
      <c r="BG424" s="231">
        <f>IF(N424="zákl. přenesená",J424,0)</f>
        <v>0</v>
      </c>
      <c r="BH424" s="231">
        <f>IF(N424="sníž. přenesená",J424,0)</f>
        <v>0</v>
      </c>
      <c r="BI424" s="231">
        <f>IF(N424="nulová",J424,0)</f>
        <v>0</v>
      </c>
      <c r="BJ424" s="18" t="s">
        <v>78</v>
      </c>
      <c r="BK424" s="231">
        <f>ROUND(I424*H424,2)</f>
        <v>0</v>
      </c>
      <c r="BL424" s="18" t="s">
        <v>212</v>
      </c>
      <c r="BM424" s="230" t="s">
        <v>766</v>
      </c>
    </row>
    <row r="425" s="15" customFormat="1">
      <c r="A425" s="15"/>
      <c r="B425" s="255"/>
      <c r="C425" s="256"/>
      <c r="D425" s="234" t="s">
        <v>141</v>
      </c>
      <c r="E425" s="257" t="s">
        <v>1</v>
      </c>
      <c r="F425" s="258" t="s">
        <v>767</v>
      </c>
      <c r="G425" s="256"/>
      <c r="H425" s="257" t="s">
        <v>1</v>
      </c>
      <c r="I425" s="259"/>
      <c r="J425" s="256"/>
      <c r="K425" s="256"/>
      <c r="L425" s="260"/>
      <c r="M425" s="261"/>
      <c r="N425" s="262"/>
      <c r="O425" s="262"/>
      <c r="P425" s="262"/>
      <c r="Q425" s="262"/>
      <c r="R425" s="262"/>
      <c r="S425" s="262"/>
      <c r="T425" s="263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64" t="s">
        <v>141</v>
      </c>
      <c r="AU425" s="264" t="s">
        <v>82</v>
      </c>
      <c r="AV425" s="15" t="s">
        <v>78</v>
      </c>
      <c r="AW425" s="15" t="s">
        <v>30</v>
      </c>
      <c r="AX425" s="15" t="s">
        <v>73</v>
      </c>
      <c r="AY425" s="264" t="s">
        <v>132</v>
      </c>
    </row>
    <row r="426" s="13" customFormat="1">
      <c r="A426" s="13"/>
      <c r="B426" s="232"/>
      <c r="C426" s="233"/>
      <c r="D426" s="234" t="s">
        <v>141</v>
      </c>
      <c r="E426" s="235" t="s">
        <v>1</v>
      </c>
      <c r="F426" s="236" t="s">
        <v>748</v>
      </c>
      <c r="G426" s="233"/>
      <c r="H426" s="237">
        <v>59.159999999999997</v>
      </c>
      <c r="I426" s="238"/>
      <c r="J426" s="233"/>
      <c r="K426" s="233"/>
      <c r="L426" s="239"/>
      <c r="M426" s="240"/>
      <c r="N426" s="241"/>
      <c r="O426" s="241"/>
      <c r="P426" s="241"/>
      <c r="Q426" s="241"/>
      <c r="R426" s="241"/>
      <c r="S426" s="241"/>
      <c r="T426" s="24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3" t="s">
        <v>141</v>
      </c>
      <c r="AU426" s="243" t="s">
        <v>82</v>
      </c>
      <c r="AV426" s="13" t="s">
        <v>82</v>
      </c>
      <c r="AW426" s="13" t="s">
        <v>30</v>
      </c>
      <c r="AX426" s="13" t="s">
        <v>73</v>
      </c>
      <c r="AY426" s="243" t="s">
        <v>132</v>
      </c>
    </row>
    <row r="427" s="13" customFormat="1">
      <c r="A427" s="13"/>
      <c r="B427" s="232"/>
      <c r="C427" s="233"/>
      <c r="D427" s="234" t="s">
        <v>141</v>
      </c>
      <c r="E427" s="235" t="s">
        <v>1</v>
      </c>
      <c r="F427" s="236" t="s">
        <v>749</v>
      </c>
      <c r="G427" s="233"/>
      <c r="H427" s="237">
        <v>58.920000000000002</v>
      </c>
      <c r="I427" s="238"/>
      <c r="J427" s="233"/>
      <c r="K427" s="233"/>
      <c r="L427" s="239"/>
      <c r="M427" s="240"/>
      <c r="N427" s="241"/>
      <c r="O427" s="241"/>
      <c r="P427" s="241"/>
      <c r="Q427" s="241"/>
      <c r="R427" s="241"/>
      <c r="S427" s="241"/>
      <c r="T427" s="242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3" t="s">
        <v>141</v>
      </c>
      <c r="AU427" s="243" t="s">
        <v>82</v>
      </c>
      <c r="AV427" s="13" t="s">
        <v>82</v>
      </c>
      <c r="AW427" s="13" t="s">
        <v>30</v>
      </c>
      <c r="AX427" s="13" t="s">
        <v>73</v>
      </c>
      <c r="AY427" s="243" t="s">
        <v>132</v>
      </c>
    </row>
    <row r="428" s="13" customFormat="1">
      <c r="A428" s="13"/>
      <c r="B428" s="232"/>
      <c r="C428" s="233"/>
      <c r="D428" s="234" t="s">
        <v>141</v>
      </c>
      <c r="E428" s="235" t="s">
        <v>1</v>
      </c>
      <c r="F428" s="236" t="s">
        <v>750</v>
      </c>
      <c r="G428" s="233"/>
      <c r="H428" s="237">
        <v>34.560000000000002</v>
      </c>
      <c r="I428" s="238"/>
      <c r="J428" s="233"/>
      <c r="K428" s="233"/>
      <c r="L428" s="239"/>
      <c r="M428" s="240"/>
      <c r="N428" s="241"/>
      <c r="O428" s="241"/>
      <c r="P428" s="241"/>
      <c r="Q428" s="241"/>
      <c r="R428" s="241"/>
      <c r="S428" s="241"/>
      <c r="T428" s="24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3" t="s">
        <v>141</v>
      </c>
      <c r="AU428" s="243" t="s">
        <v>82</v>
      </c>
      <c r="AV428" s="13" t="s">
        <v>82</v>
      </c>
      <c r="AW428" s="13" t="s">
        <v>30</v>
      </c>
      <c r="AX428" s="13" t="s">
        <v>73</v>
      </c>
      <c r="AY428" s="243" t="s">
        <v>132</v>
      </c>
    </row>
    <row r="429" s="13" customFormat="1">
      <c r="A429" s="13"/>
      <c r="B429" s="232"/>
      <c r="C429" s="233"/>
      <c r="D429" s="234" t="s">
        <v>141</v>
      </c>
      <c r="E429" s="235" t="s">
        <v>1</v>
      </c>
      <c r="F429" s="236" t="s">
        <v>751</v>
      </c>
      <c r="G429" s="233"/>
      <c r="H429" s="237">
        <v>9.1199999999999992</v>
      </c>
      <c r="I429" s="238"/>
      <c r="J429" s="233"/>
      <c r="K429" s="233"/>
      <c r="L429" s="239"/>
      <c r="M429" s="240"/>
      <c r="N429" s="241"/>
      <c r="O429" s="241"/>
      <c r="P429" s="241"/>
      <c r="Q429" s="241"/>
      <c r="R429" s="241"/>
      <c r="S429" s="241"/>
      <c r="T429" s="242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3" t="s">
        <v>141</v>
      </c>
      <c r="AU429" s="243" t="s">
        <v>82</v>
      </c>
      <c r="AV429" s="13" t="s">
        <v>82</v>
      </c>
      <c r="AW429" s="13" t="s">
        <v>30</v>
      </c>
      <c r="AX429" s="13" t="s">
        <v>73</v>
      </c>
      <c r="AY429" s="243" t="s">
        <v>132</v>
      </c>
    </row>
    <row r="430" s="13" customFormat="1">
      <c r="A430" s="13"/>
      <c r="B430" s="232"/>
      <c r="C430" s="233"/>
      <c r="D430" s="234" t="s">
        <v>141</v>
      </c>
      <c r="E430" s="235" t="s">
        <v>1</v>
      </c>
      <c r="F430" s="236" t="s">
        <v>752</v>
      </c>
      <c r="G430" s="233"/>
      <c r="H430" s="237">
        <v>4.7999999999999998</v>
      </c>
      <c r="I430" s="238"/>
      <c r="J430" s="233"/>
      <c r="K430" s="233"/>
      <c r="L430" s="239"/>
      <c r="M430" s="240"/>
      <c r="N430" s="241"/>
      <c r="O430" s="241"/>
      <c r="P430" s="241"/>
      <c r="Q430" s="241"/>
      <c r="R430" s="241"/>
      <c r="S430" s="241"/>
      <c r="T430" s="242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3" t="s">
        <v>141</v>
      </c>
      <c r="AU430" s="243" t="s">
        <v>82</v>
      </c>
      <c r="AV430" s="13" t="s">
        <v>82</v>
      </c>
      <c r="AW430" s="13" t="s">
        <v>30</v>
      </c>
      <c r="AX430" s="13" t="s">
        <v>73</v>
      </c>
      <c r="AY430" s="243" t="s">
        <v>132</v>
      </c>
    </row>
    <row r="431" s="13" customFormat="1">
      <c r="A431" s="13"/>
      <c r="B431" s="232"/>
      <c r="C431" s="233"/>
      <c r="D431" s="234" t="s">
        <v>141</v>
      </c>
      <c r="E431" s="235" t="s">
        <v>1</v>
      </c>
      <c r="F431" s="236" t="s">
        <v>753</v>
      </c>
      <c r="G431" s="233"/>
      <c r="H431" s="237">
        <v>4.7999999999999998</v>
      </c>
      <c r="I431" s="238"/>
      <c r="J431" s="233"/>
      <c r="K431" s="233"/>
      <c r="L431" s="239"/>
      <c r="M431" s="240"/>
      <c r="N431" s="241"/>
      <c r="O431" s="241"/>
      <c r="P431" s="241"/>
      <c r="Q431" s="241"/>
      <c r="R431" s="241"/>
      <c r="S431" s="241"/>
      <c r="T431" s="242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3" t="s">
        <v>141</v>
      </c>
      <c r="AU431" s="243" t="s">
        <v>82</v>
      </c>
      <c r="AV431" s="13" t="s">
        <v>82</v>
      </c>
      <c r="AW431" s="13" t="s">
        <v>30</v>
      </c>
      <c r="AX431" s="13" t="s">
        <v>73</v>
      </c>
      <c r="AY431" s="243" t="s">
        <v>132</v>
      </c>
    </row>
    <row r="432" s="16" customFormat="1">
      <c r="A432" s="16"/>
      <c r="B432" s="275"/>
      <c r="C432" s="276"/>
      <c r="D432" s="234" t="s">
        <v>141</v>
      </c>
      <c r="E432" s="277" t="s">
        <v>1</v>
      </c>
      <c r="F432" s="278" t="s">
        <v>768</v>
      </c>
      <c r="G432" s="276"/>
      <c r="H432" s="279">
        <v>171.36000000000001</v>
      </c>
      <c r="I432" s="280"/>
      <c r="J432" s="276"/>
      <c r="K432" s="276"/>
      <c r="L432" s="281"/>
      <c r="M432" s="282"/>
      <c r="N432" s="283"/>
      <c r="O432" s="283"/>
      <c r="P432" s="283"/>
      <c r="Q432" s="283"/>
      <c r="R432" s="283"/>
      <c r="S432" s="283"/>
      <c r="T432" s="284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T432" s="285" t="s">
        <v>141</v>
      </c>
      <c r="AU432" s="285" t="s">
        <v>82</v>
      </c>
      <c r="AV432" s="16" t="s">
        <v>85</v>
      </c>
      <c r="AW432" s="16" t="s">
        <v>30</v>
      </c>
      <c r="AX432" s="16" t="s">
        <v>73</v>
      </c>
      <c r="AY432" s="285" t="s">
        <v>132</v>
      </c>
    </row>
    <row r="433" s="15" customFormat="1">
      <c r="A433" s="15"/>
      <c r="B433" s="255"/>
      <c r="C433" s="256"/>
      <c r="D433" s="234" t="s">
        <v>141</v>
      </c>
      <c r="E433" s="257" t="s">
        <v>1</v>
      </c>
      <c r="F433" s="258" t="s">
        <v>769</v>
      </c>
      <c r="G433" s="256"/>
      <c r="H433" s="257" t="s">
        <v>1</v>
      </c>
      <c r="I433" s="259"/>
      <c r="J433" s="256"/>
      <c r="K433" s="256"/>
      <c r="L433" s="260"/>
      <c r="M433" s="261"/>
      <c r="N433" s="262"/>
      <c r="O433" s="262"/>
      <c r="P433" s="262"/>
      <c r="Q433" s="262"/>
      <c r="R433" s="262"/>
      <c r="S433" s="262"/>
      <c r="T433" s="263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64" t="s">
        <v>141</v>
      </c>
      <c r="AU433" s="264" t="s">
        <v>82</v>
      </c>
      <c r="AV433" s="15" t="s">
        <v>78</v>
      </c>
      <c r="AW433" s="15" t="s">
        <v>30</v>
      </c>
      <c r="AX433" s="15" t="s">
        <v>73</v>
      </c>
      <c r="AY433" s="264" t="s">
        <v>132</v>
      </c>
    </row>
    <row r="434" s="13" customFormat="1">
      <c r="A434" s="13"/>
      <c r="B434" s="232"/>
      <c r="C434" s="233"/>
      <c r="D434" s="234" t="s">
        <v>141</v>
      </c>
      <c r="E434" s="235" t="s">
        <v>1</v>
      </c>
      <c r="F434" s="236" t="s">
        <v>170</v>
      </c>
      <c r="G434" s="233"/>
      <c r="H434" s="237">
        <v>4.9400000000000004</v>
      </c>
      <c r="I434" s="238"/>
      <c r="J434" s="233"/>
      <c r="K434" s="233"/>
      <c r="L434" s="239"/>
      <c r="M434" s="240"/>
      <c r="N434" s="241"/>
      <c r="O434" s="241"/>
      <c r="P434" s="241"/>
      <c r="Q434" s="241"/>
      <c r="R434" s="241"/>
      <c r="S434" s="241"/>
      <c r="T434" s="24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3" t="s">
        <v>141</v>
      </c>
      <c r="AU434" s="243" t="s">
        <v>82</v>
      </c>
      <c r="AV434" s="13" t="s">
        <v>82</v>
      </c>
      <c r="AW434" s="13" t="s">
        <v>30</v>
      </c>
      <c r="AX434" s="13" t="s">
        <v>73</v>
      </c>
      <c r="AY434" s="243" t="s">
        <v>132</v>
      </c>
    </row>
    <row r="435" s="13" customFormat="1">
      <c r="A435" s="13"/>
      <c r="B435" s="232"/>
      <c r="C435" s="233"/>
      <c r="D435" s="234" t="s">
        <v>141</v>
      </c>
      <c r="E435" s="235" t="s">
        <v>1</v>
      </c>
      <c r="F435" s="236" t="s">
        <v>171</v>
      </c>
      <c r="G435" s="233"/>
      <c r="H435" s="237">
        <v>1.3500000000000001</v>
      </c>
      <c r="I435" s="238"/>
      <c r="J435" s="233"/>
      <c r="K435" s="233"/>
      <c r="L435" s="239"/>
      <c r="M435" s="240"/>
      <c r="N435" s="241"/>
      <c r="O435" s="241"/>
      <c r="P435" s="241"/>
      <c r="Q435" s="241"/>
      <c r="R435" s="241"/>
      <c r="S435" s="241"/>
      <c r="T435" s="242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3" t="s">
        <v>141</v>
      </c>
      <c r="AU435" s="243" t="s">
        <v>82</v>
      </c>
      <c r="AV435" s="13" t="s">
        <v>82</v>
      </c>
      <c r="AW435" s="13" t="s">
        <v>30</v>
      </c>
      <c r="AX435" s="13" t="s">
        <v>73</v>
      </c>
      <c r="AY435" s="243" t="s">
        <v>132</v>
      </c>
    </row>
    <row r="436" s="13" customFormat="1">
      <c r="A436" s="13"/>
      <c r="B436" s="232"/>
      <c r="C436" s="233"/>
      <c r="D436" s="234" t="s">
        <v>141</v>
      </c>
      <c r="E436" s="235" t="s">
        <v>1</v>
      </c>
      <c r="F436" s="236" t="s">
        <v>172</v>
      </c>
      <c r="G436" s="233"/>
      <c r="H436" s="237">
        <v>1.3500000000000001</v>
      </c>
      <c r="I436" s="238"/>
      <c r="J436" s="233"/>
      <c r="K436" s="233"/>
      <c r="L436" s="239"/>
      <c r="M436" s="240"/>
      <c r="N436" s="241"/>
      <c r="O436" s="241"/>
      <c r="P436" s="241"/>
      <c r="Q436" s="241"/>
      <c r="R436" s="241"/>
      <c r="S436" s="241"/>
      <c r="T436" s="242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3" t="s">
        <v>141</v>
      </c>
      <c r="AU436" s="243" t="s">
        <v>82</v>
      </c>
      <c r="AV436" s="13" t="s">
        <v>82</v>
      </c>
      <c r="AW436" s="13" t="s">
        <v>30</v>
      </c>
      <c r="AX436" s="13" t="s">
        <v>73</v>
      </c>
      <c r="AY436" s="243" t="s">
        <v>132</v>
      </c>
    </row>
    <row r="437" s="16" customFormat="1">
      <c r="A437" s="16"/>
      <c r="B437" s="275"/>
      <c r="C437" s="276"/>
      <c r="D437" s="234" t="s">
        <v>141</v>
      </c>
      <c r="E437" s="277" t="s">
        <v>1</v>
      </c>
      <c r="F437" s="278" t="s">
        <v>768</v>
      </c>
      <c r="G437" s="276"/>
      <c r="H437" s="279">
        <v>7.6400000000000006</v>
      </c>
      <c r="I437" s="280"/>
      <c r="J437" s="276"/>
      <c r="K437" s="276"/>
      <c r="L437" s="281"/>
      <c r="M437" s="282"/>
      <c r="N437" s="283"/>
      <c r="O437" s="283"/>
      <c r="P437" s="283"/>
      <c r="Q437" s="283"/>
      <c r="R437" s="283"/>
      <c r="S437" s="283"/>
      <c r="T437" s="284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T437" s="285" t="s">
        <v>141</v>
      </c>
      <c r="AU437" s="285" t="s">
        <v>82</v>
      </c>
      <c r="AV437" s="16" t="s">
        <v>85</v>
      </c>
      <c r="AW437" s="16" t="s">
        <v>30</v>
      </c>
      <c r="AX437" s="16" t="s">
        <v>73</v>
      </c>
      <c r="AY437" s="285" t="s">
        <v>132</v>
      </c>
    </row>
    <row r="438" s="13" customFormat="1">
      <c r="A438" s="13"/>
      <c r="B438" s="232"/>
      <c r="C438" s="233"/>
      <c r="D438" s="234" t="s">
        <v>141</v>
      </c>
      <c r="E438" s="235" t="s">
        <v>1</v>
      </c>
      <c r="F438" s="236" t="s">
        <v>770</v>
      </c>
      <c r="G438" s="233"/>
      <c r="H438" s="237">
        <v>8.9499999999999993</v>
      </c>
      <c r="I438" s="238"/>
      <c r="J438" s="233"/>
      <c r="K438" s="233"/>
      <c r="L438" s="239"/>
      <c r="M438" s="240"/>
      <c r="N438" s="241"/>
      <c r="O438" s="241"/>
      <c r="P438" s="241"/>
      <c r="Q438" s="241"/>
      <c r="R438" s="241"/>
      <c r="S438" s="241"/>
      <c r="T438" s="242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3" t="s">
        <v>141</v>
      </c>
      <c r="AU438" s="243" t="s">
        <v>82</v>
      </c>
      <c r="AV438" s="13" t="s">
        <v>82</v>
      </c>
      <c r="AW438" s="13" t="s">
        <v>30</v>
      </c>
      <c r="AX438" s="13" t="s">
        <v>73</v>
      </c>
      <c r="AY438" s="243" t="s">
        <v>132</v>
      </c>
    </row>
    <row r="439" s="14" customFormat="1">
      <c r="A439" s="14"/>
      <c r="B439" s="244"/>
      <c r="C439" s="245"/>
      <c r="D439" s="234" t="s">
        <v>141</v>
      </c>
      <c r="E439" s="246" t="s">
        <v>1</v>
      </c>
      <c r="F439" s="247" t="s">
        <v>153</v>
      </c>
      <c r="G439" s="245"/>
      <c r="H439" s="248">
        <v>187.94999999999999</v>
      </c>
      <c r="I439" s="249"/>
      <c r="J439" s="245"/>
      <c r="K439" s="245"/>
      <c r="L439" s="250"/>
      <c r="M439" s="251"/>
      <c r="N439" s="252"/>
      <c r="O439" s="252"/>
      <c r="P439" s="252"/>
      <c r="Q439" s="252"/>
      <c r="R439" s="252"/>
      <c r="S439" s="252"/>
      <c r="T439" s="253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4" t="s">
        <v>141</v>
      </c>
      <c r="AU439" s="254" t="s">
        <v>82</v>
      </c>
      <c r="AV439" s="14" t="s">
        <v>139</v>
      </c>
      <c r="AW439" s="14" t="s">
        <v>30</v>
      </c>
      <c r="AX439" s="14" t="s">
        <v>78</v>
      </c>
      <c r="AY439" s="254" t="s">
        <v>132</v>
      </c>
    </row>
    <row r="440" s="2" customFormat="1" ht="37.8" customHeight="1">
      <c r="A440" s="39"/>
      <c r="B440" s="40"/>
      <c r="C440" s="219" t="s">
        <v>771</v>
      </c>
      <c r="D440" s="219" t="s">
        <v>134</v>
      </c>
      <c r="E440" s="220" t="s">
        <v>772</v>
      </c>
      <c r="F440" s="221" t="s">
        <v>773</v>
      </c>
      <c r="G440" s="222" t="s">
        <v>137</v>
      </c>
      <c r="H440" s="223">
        <v>187.94999999999999</v>
      </c>
      <c r="I440" s="224"/>
      <c r="J440" s="225">
        <f>ROUND(I440*H440,2)</f>
        <v>0</v>
      </c>
      <c r="K440" s="221" t="s">
        <v>147</v>
      </c>
      <c r="L440" s="45"/>
      <c r="M440" s="286" t="s">
        <v>1</v>
      </c>
      <c r="N440" s="287" t="s">
        <v>38</v>
      </c>
      <c r="O440" s="288"/>
      <c r="P440" s="289">
        <f>O440*H440</f>
        <v>0</v>
      </c>
      <c r="Q440" s="289">
        <v>0.00029</v>
      </c>
      <c r="R440" s="289">
        <f>Q440*H440</f>
        <v>0.054505499999999998</v>
      </c>
      <c r="S440" s="289">
        <v>0</v>
      </c>
      <c r="T440" s="290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30" t="s">
        <v>212</v>
      </c>
      <c r="AT440" s="230" t="s">
        <v>134</v>
      </c>
      <c r="AU440" s="230" t="s">
        <v>82</v>
      </c>
      <c r="AY440" s="18" t="s">
        <v>132</v>
      </c>
      <c r="BE440" s="231">
        <f>IF(N440="základní",J440,0)</f>
        <v>0</v>
      </c>
      <c r="BF440" s="231">
        <f>IF(N440="snížená",J440,0)</f>
        <v>0</v>
      </c>
      <c r="BG440" s="231">
        <f>IF(N440="zákl. přenesená",J440,0)</f>
        <v>0</v>
      </c>
      <c r="BH440" s="231">
        <f>IF(N440="sníž. přenesená",J440,0)</f>
        <v>0</v>
      </c>
      <c r="BI440" s="231">
        <f>IF(N440="nulová",J440,0)</f>
        <v>0</v>
      </c>
      <c r="BJ440" s="18" t="s">
        <v>78</v>
      </c>
      <c r="BK440" s="231">
        <f>ROUND(I440*H440,2)</f>
        <v>0</v>
      </c>
      <c r="BL440" s="18" t="s">
        <v>212</v>
      </c>
      <c r="BM440" s="230" t="s">
        <v>774</v>
      </c>
    </row>
    <row r="441" s="2" customFormat="1" ht="6.96" customHeight="1">
      <c r="A441" s="39"/>
      <c r="B441" s="67"/>
      <c r="C441" s="68"/>
      <c r="D441" s="68"/>
      <c r="E441" s="68"/>
      <c r="F441" s="68"/>
      <c r="G441" s="68"/>
      <c r="H441" s="68"/>
      <c r="I441" s="68"/>
      <c r="J441" s="68"/>
      <c r="K441" s="68"/>
      <c r="L441" s="45"/>
      <c r="M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</row>
  </sheetData>
  <sheetProtection sheet="1" autoFilter="0" formatColumns="0" formatRows="0" objects="1" scenarios="1" spinCount="100000" saltValue="b3SerCAzSPl3a10FcwiyzlTBlReXpD2wqDbVhW0sL23/L5cEPj/k6RwDJYAk2/nwfsnjWX/U33/k4vGDDpd39g==" hashValue="iHZpKBxepiYwTvmm6j+Nmzw7oQYBzvdPC92PYLGymIybbDeyVpPa60/3y/ExGMf+EdUay4plZ/bA1a5TwOVKpA==" algorithmName="SHA-512" password="CC35"/>
  <autoFilter ref="C136:K440"/>
  <mergeCells count="9">
    <mergeCell ref="E7:H7"/>
    <mergeCell ref="E9:H9"/>
    <mergeCell ref="E18:H18"/>
    <mergeCell ref="E27:H27"/>
    <mergeCell ref="E85:H85"/>
    <mergeCell ref="E87:H87"/>
    <mergeCell ref="E127:H127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82</v>
      </c>
    </row>
    <row r="4" s="1" customFormat="1" ht="24.96" customHeight="1">
      <c r="B4" s="21"/>
      <c r="D4" s="139" t="s">
        <v>88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ZŠ Lidická - školní poradenské pracoviště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89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775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17. 2. 2026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ROUND(J118,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ROUND((SUM(BE118:BE129)),  2)</f>
        <v>0</v>
      </c>
      <c r="G33" s="39"/>
      <c r="H33" s="39"/>
      <c r="I33" s="156">
        <v>0.20999999999999999</v>
      </c>
      <c r="J33" s="155">
        <f>ROUND(((SUM(BE118:BE129))*I33),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ROUND((SUM(BF118:BF129)),  2)</f>
        <v>0</v>
      </c>
      <c r="G34" s="39"/>
      <c r="H34" s="39"/>
      <c r="I34" s="156">
        <v>0.12</v>
      </c>
      <c r="J34" s="155">
        <f>ROUND(((SUM(BF118:BF129))*I34),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ROUND((SUM(BG118:BG129)),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ROUND((SUM(BH118:BH129)),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ROUND((SUM(BI118:BI129)),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ZŠ Lidická - školní poradenské pracoviště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89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2 - truhlářské výrobky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17. 2. 2026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92</v>
      </c>
      <c r="D94" s="177"/>
      <c r="E94" s="177"/>
      <c r="F94" s="177"/>
      <c r="G94" s="177"/>
      <c r="H94" s="177"/>
      <c r="I94" s="177"/>
      <c r="J94" s="178" t="s">
        <v>93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94</v>
      </c>
      <c r="D96" s="41"/>
      <c r="E96" s="41"/>
      <c r="F96" s="41"/>
      <c r="G96" s="41"/>
      <c r="H96" s="41"/>
      <c r="I96" s="41"/>
      <c r="J96" s="111">
        <f>J118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95</v>
      </c>
    </row>
    <row r="97" s="9" customFormat="1" ht="24.96" customHeight="1">
      <c r="A97" s="9"/>
      <c r="B97" s="180"/>
      <c r="C97" s="181"/>
      <c r="D97" s="182" t="s">
        <v>102</v>
      </c>
      <c r="E97" s="183"/>
      <c r="F97" s="183"/>
      <c r="G97" s="183"/>
      <c r="H97" s="183"/>
      <c r="I97" s="183"/>
      <c r="J97" s="184">
        <f>J119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111</v>
      </c>
      <c r="E98" s="189"/>
      <c r="F98" s="189"/>
      <c r="G98" s="189"/>
      <c r="H98" s="189"/>
      <c r="I98" s="189"/>
      <c r="J98" s="190">
        <f>J120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117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175" t="str">
        <f>E7</f>
        <v>ZŠ Lidická - školní poradenské pracoviště</v>
      </c>
      <c r="F108" s="33"/>
      <c r="G108" s="33"/>
      <c r="H108" s="33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89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77" t="str">
        <f>E9</f>
        <v>2 - truhlářské výrobky</v>
      </c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20</v>
      </c>
      <c r="D112" s="41"/>
      <c r="E112" s="41"/>
      <c r="F112" s="28" t="str">
        <f>F12</f>
        <v xml:space="preserve"> </v>
      </c>
      <c r="G112" s="41"/>
      <c r="H112" s="41"/>
      <c r="I112" s="33" t="s">
        <v>22</v>
      </c>
      <c r="J112" s="80" t="str">
        <f>IF(J12="","",J12)</f>
        <v>17. 2. 2026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24</v>
      </c>
      <c r="D114" s="41"/>
      <c r="E114" s="41"/>
      <c r="F114" s="28" t="str">
        <f>E15</f>
        <v xml:space="preserve"> </v>
      </c>
      <c r="G114" s="41"/>
      <c r="H114" s="41"/>
      <c r="I114" s="33" t="s">
        <v>29</v>
      </c>
      <c r="J114" s="37" t="str">
        <f>E21</f>
        <v xml:space="preserve"> 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27</v>
      </c>
      <c r="D115" s="41"/>
      <c r="E115" s="41"/>
      <c r="F115" s="28" t="str">
        <f>IF(E18="","",E18)</f>
        <v>Vyplň údaj</v>
      </c>
      <c r="G115" s="41"/>
      <c r="H115" s="41"/>
      <c r="I115" s="33" t="s">
        <v>31</v>
      </c>
      <c r="J115" s="37" t="str">
        <f>E24</f>
        <v xml:space="preserve"> 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192"/>
      <c r="B117" s="193"/>
      <c r="C117" s="194" t="s">
        <v>118</v>
      </c>
      <c r="D117" s="195" t="s">
        <v>58</v>
      </c>
      <c r="E117" s="195" t="s">
        <v>54</v>
      </c>
      <c r="F117" s="195" t="s">
        <v>55</v>
      </c>
      <c r="G117" s="195" t="s">
        <v>119</v>
      </c>
      <c r="H117" s="195" t="s">
        <v>120</v>
      </c>
      <c r="I117" s="195" t="s">
        <v>121</v>
      </c>
      <c r="J117" s="195" t="s">
        <v>93</v>
      </c>
      <c r="K117" s="196" t="s">
        <v>122</v>
      </c>
      <c r="L117" s="197"/>
      <c r="M117" s="101" t="s">
        <v>1</v>
      </c>
      <c r="N117" s="102" t="s">
        <v>37</v>
      </c>
      <c r="O117" s="102" t="s">
        <v>123</v>
      </c>
      <c r="P117" s="102" t="s">
        <v>124</v>
      </c>
      <c r="Q117" s="102" t="s">
        <v>125</v>
      </c>
      <c r="R117" s="102" t="s">
        <v>126</v>
      </c>
      <c r="S117" s="102" t="s">
        <v>127</v>
      </c>
      <c r="T117" s="103" t="s">
        <v>128</v>
      </c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2"/>
      <c r="AE117" s="192"/>
    </row>
    <row r="118" s="2" customFormat="1" ht="22.8" customHeight="1">
      <c r="A118" s="39"/>
      <c r="B118" s="40"/>
      <c r="C118" s="108" t="s">
        <v>129</v>
      </c>
      <c r="D118" s="41"/>
      <c r="E118" s="41"/>
      <c r="F118" s="41"/>
      <c r="G118" s="41"/>
      <c r="H118" s="41"/>
      <c r="I118" s="41"/>
      <c r="J118" s="198">
        <f>BK118</f>
        <v>0</v>
      </c>
      <c r="K118" s="41"/>
      <c r="L118" s="45"/>
      <c r="M118" s="104"/>
      <c r="N118" s="199"/>
      <c r="O118" s="105"/>
      <c r="P118" s="200">
        <f>P119</f>
        <v>0</v>
      </c>
      <c r="Q118" s="105"/>
      <c r="R118" s="200">
        <f>R119</f>
        <v>0</v>
      </c>
      <c r="S118" s="105"/>
      <c r="T118" s="201">
        <f>T119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72</v>
      </c>
      <c r="AU118" s="18" t="s">
        <v>95</v>
      </c>
      <c r="BK118" s="202">
        <f>BK119</f>
        <v>0</v>
      </c>
    </row>
    <row r="119" s="12" customFormat="1" ht="25.92" customHeight="1">
      <c r="A119" s="12"/>
      <c r="B119" s="203"/>
      <c r="C119" s="204"/>
      <c r="D119" s="205" t="s">
        <v>72</v>
      </c>
      <c r="E119" s="206" t="s">
        <v>262</v>
      </c>
      <c r="F119" s="206" t="s">
        <v>263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P120</f>
        <v>0</v>
      </c>
      <c r="Q119" s="211"/>
      <c r="R119" s="212">
        <f>R120</f>
        <v>0</v>
      </c>
      <c r="S119" s="211"/>
      <c r="T119" s="21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82</v>
      </c>
      <c r="AT119" s="215" t="s">
        <v>72</v>
      </c>
      <c r="AU119" s="215" t="s">
        <v>73</v>
      </c>
      <c r="AY119" s="214" t="s">
        <v>132</v>
      </c>
      <c r="BK119" s="216">
        <f>BK120</f>
        <v>0</v>
      </c>
    </row>
    <row r="120" s="12" customFormat="1" ht="22.8" customHeight="1">
      <c r="A120" s="12"/>
      <c r="B120" s="203"/>
      <c r="C120" s="204"/>
      <c r="D120" s="205" t="s">
        <v>72</v>
      </c>
      <c r="E120" s="217" t="s">
        <v>542</v>
      </c>
      <c r="F120" s="217" t="s">
        <v>543</v>
      </c>
      <c r="G120" s="204"/>
      <c r="H120" s="204"/>
      <c r="I120" s="207"/>
      <c r="J120" s="218">
        <f>BK120</f>
        <v>0</v>
      </c>
      <c r="K120" s="204"/>
      <c r="L120" s="209"/>
      <c r="M120" s="210"/>
      <c r="N120" s="211"/>
      <c r="O120" s="211"/>
      <c r="P120" s="212">
        <f>SUM(P121:P129)</f>
        <v>0</v>
      </c>
      <c r="Q120" s="211"/>
      <c r="R120" s="212">
        <f>SUM(R121:R129)</f>
        <v>0</v>
      </c>
      <c r="S120" s="211"/>
      <c r="T120" s="213">
        <f>SUM(T121:T129)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82</v>
      </c>
      <c r="AT120" s="215" t="s">
        <v>72</v>
      </c>
      <c r="AU120" s="215" t="s">
        <v>78</v>
      </c>
      <c r="AY120" s="214" t="s">
        <v>132</v>
      </c>
      <c r="BK120" s="216">
        <f>SUM(BK121:BK129)</f>
        <v>0</v>
      </c>
    </row>
    <row r="121" s="2" customFormat="1" ht="55.5" customHeight="1">
      <c r="A121" s="39"/>
      <c r="B121" s="40"/>
      <c r="C121" s="219" t="s">
        <v>78</v>
      </c>
      <c r="D121" s="219" t="s">
        <v>134</v>
      </c>
      <c r="E121" s="220" t="s">
        <v>329</v>
      </c>
      <c r="F121" s="221" t="s">
        <v>776</v>
      </c>
      <c r="G121" s="222" t="s">
        <v>579</v>
      </c>
      <c r="H121" s="223">
        <v>1</v>
      </c>
      <c r="I121" s="224"/>
      <c r="J121" s="225">
        <f>ROUND(I121*H121,2)</f>
        <v>0</v>
      </c>
      <c r="K121" s="221" t="s">
        <v>1</v>
      </c>
      <c r="L121" s="45"/>
      <c r="M121" s="226" t="s">
        <v>1</v>
      </c>
      <c r="N121" s="227" t="s">
        <v>38</v>
      </c>
      <c r="O121" s="92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0" t="s">
        <v>777</v>
      </c>
      <c r="AT121" s="230" t="s">
        <v>134</v>
      </c>
      <c r="AU121" s="230" t="s">
        <v>82</v>
      </c>
      <c r="AY121" s="18" t="s">
        <v>132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8" t="s">
        <v>78</v>
      </c>
      <c r="BK121" s="231">
        <f>ROUND(I121*H121,2)</f>
        <v>0</v>
      </c>
      <c r="BL121" s="18" t="s">
        <v>777</v>
      </c>
      <c r="BM121" s="230" t="s">
        <v>778</v>
      </c>
    </row>
    <row r="122" s="2" customFormat="1" ht="49.05" customHeight="1">
      <c r="A122" s="39"/>
      <c r="B122" s="40"/>
      <c r="C122" s="219" t="s">
        <v>82</v>
      </c>
      <c r="D122" s="219" t="s">
        <v>134</v>
      </c>
      <c r="E122" s="220" t="s">
        <v>412</v>
      </c>
      <c r="F122" s="221" t="s">
        <v>779</v>
      </c>
      <c r="G122" s="222" t="s">
        <v>579</v>
      </c>
      <c r="H122" s="223">
        <v>1</v>
      </c>
      <c r="I122" s="224"/>
      <c r="J122" s="225">
        <f>ROUND(I122*H122,2)</f>
        <v>0</v>
      </c>
      <c r="K122" s="221" t="s">
        <v>1</v>
      </c>
      <c r="L122" s="45"/>
      <c r="M122" s="226" t="s">
        <v>1</v>
      </c>
      <c r="N122" s="227" t="s">
        <v>38</v>
      </c>
      <c r="O122" s="92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0" t="s">
        <v>777</v>
      </c>
      <c r="AT122" s="230" t="s">
        <v>134</v>
      </c>
      <c r="AU122" s="230" t="s">
        <v>82</v>
      </c>
      <c r="AY122" s="18" t="s">
        <v>132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8" t="s">
        <v>78</v>
      </c>
      <c r="BK122" s="231">
        <f>ROUND(I122*H122,2)</f>
        <v>0</v>
      </c>
      <c r="BL122" s="18" t="s">
        <v>777</v>
      </c>
      <c r="BM122" s="230" t="s">
        <v>780</v>
      </c>
    </row>
    <row r="123" s="2" customFormat="1" ht="16.5" customHeight="1">
      <c r="A123" s="39"/>
      <c r="B123" s="40"/>
      <c r="C123" s="219" t="s">
        <v>85</v>
      </c>
      <c r="D123" s="219" t="s">
        <v>134</v>
      </c>
      <c r="E123" s="220" t="s">
        <v>577</v>
      </c>
      <c r="F123" s="221" t="s">
        <v>781</v>
      </c>
      <c r="G123" s="222" t="s">
        <v>782</v>
      </c>
      <c r="H123" s="223">
        <v>1</v>
      </c>
      <c r="I123" s="224"/>
      <c r="J123" s="225">
        <f>ROUND(I123*H123,2)</f>
        <v>0</v>
      </c>
      <c r="K123" s="221" t="s">
        <v>1</v>
      </c>
      <c r="L123" s="45"/>
      <c r="M123" s="226" t="s">
        <v>1</v>
      </c>
      <c r="N123" s="227" t="s">
        <v>38</v>
      </c>
      <c r="O123" s="92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0" t="s">
        <v>777</v>
      </c>
      <c r="AT123" s="230" t="s">
        <v>134</v>
      </c>
      <c r="AU123" s="230" t="s">
        <v>82</v>
      </c>
      <c r="AY123" s="18" t="s">
        <v>132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8" t="s">
        <v>78</v>
      </c>
      <c r="BK123" s="231">
        <f>ROUND(I123*H123,2)</f>
        <v>0</v>
      </c>
      <c r="BL123" s="18" t="s">
        <v>777</v>
      </c>
      <c r="BM123" s="230" t="s">
        <v>783</v>
      </c>
    </row>
    <row r="124" s="2" customFormat="1" ht="21.75" customHeight="1">
      <c r="A124" s="39"/>
      <c r="B124" s="40"/>
      <c r="C124" s="219" t="s">
        <v>139</v>
      </c>
      <c r="D124" s="219" t="s">
        <v>134</v>
      </c>
      <c r="E124" s="220" t="s">
        <v>784</v>
      </c>
      <c r="F124" s="221" t="s">
        <v>785</v>
      </c>
      <c r="G124" s="222" t="s">
        <v>782</v>
      </c>
      <c r="H124" s="223">
        <v>1</v>
      </c>
      <c r="I124" s="224"/>
      <c r="J124" s="225">
        <f>ROUND(I124*H124,2)</f>
        <v>0</v>
      </c>
      <c r="K124" s="221" t="s">
        <v>1</v>
      </c>
      <c r="L124" s="45"/>
      <c r="M124" s="226" t="s">
        <v>1</v>
      </c>
      <c r="N124" s="227" t="s">
        <v>38</v>
      </c>
      <c r="O124" s="92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0" t="s">
        <v>777</v>
      </c>
      <c r="AT124" s="230" t="s">
        <v>134</v>
      </c>
      <c r="AU124" s="230" t="s">
        <v>82</v>
      </c>
      <c r="AY124" s="18" t="s">
        <v>132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8" t="s">
        <v>78</v>
      </c>
      <c r="BK124" s="231">
        <f>ROUND(I124*H124,2)</f>
        <v>0</v>
      </c>
      <c r="BL124" s="18" t="s">
        <v>777</v>
      </c>
      <c r="BM124" s="230" t="s">
        <v>786</v>
      </c>
    </row>
    <row r="125" s="2" customFormat="1" ht="24.15" customHeight="1">
      <c r="A125" s="39"/>
      <c r="B125" s="40"/>
      <c r="C125" s="219" t="s">
        <v>161</v>
      </c>
      <c r="D125" s="219" t="s">
        <v>134</v>
      </c>
      <c r="E125" s="220" t="s">
        <v>787</v>
      </c>
      <c r="F125" s="221" t="s">
        <v>788</v>
      </c>
      <c r="G125" s="222" t="s">
        <v>782</v>
      </c>
      <c r="H125" s="223">
        <v>4</v>
      </c>
      <c r="I125" s="224"/>
      <c r="J125" s="225">
        <f>ROUND(I125*H125,2)</f>
        <v>0</v>
      </c>
      <c r="K125" s="221" t="s">
        <v>1</v>
      </c>
      <c r="L125" s="45"/>
      <c r="M125" s="226" t="s">
        <v>1</v>
      </c>
      <c r="N125" s="227" t="s">
        <v>38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777</v>
      </c>
      <c r="AT125" s="230" t="s">
        <v>134</v>
      </c>
      <c r="AU125" s="230" t="s">
        <v>82</v>
      </c>
      <c r="AY125" s="18" t="s">
        <v>132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78</v>
      </c>
      <c r="BK125" s="231">
        <f>ROUND(I125*H125,2)</f>
        <v>0</v>
      </c>
      <c r="BL125" s="18" t="s">
        <v>777</v>
      </c>
      <c r="BM125" s="230" t="s">
        <v>789</v>
      </c>
    </row>
    <row r="126" s="2" customFormat="1" ht="33" customHeight="1">
      <c r="A126" s="39"/>
      <c r="B126" s="40"/>
      <c r="C126" s="219" t="s">
        <v>143</v>
      </c>
      <c r="D126" s="219" t="s">
        <v>134</v>
      </c>
      <c r="E126" s="220" t="s">
        <v>790</v>
      </c>
      <c r="F126" s="221" t="s">
        <v>791</v>
      </c>
      <c r="G126" s="222" t="s">
        <v>782</v>
      </c>
      <c r="H126" s="223">
        <v>1</v>
      </c>
      <c r="I126" s="224"/>
      <c r="J126" s="225">
        <f>ROUND(I126*H126,2)</f>
        <v>0</v>
      </c>
      <c r="K126" s="221" t="s">
        <v>1</v>
      </c>
      <c r="L126" s="45"/>
      <c r="M126" s="226" t="s">
        <v>1</v>
      </c>
      <c r="N126" s="227" t="s">
        <v>38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777</v>
      </c>
      <c r="AT126" s="230" t="s">
        <v>134</v>
      </c>
      <c r="AU126" s="230" t="s">
        <v>82</v>
      </c>
      <c r="AY126" s="18" t="s">
        <v>132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78</v>
      </c>
      <c r="BK126" s="231">
        <f>ROUND(I126*H126,2)</f>
        <v>0</v>
      </c>
      <c r="BL126" s="18" t="s">
        <v>777</v>
      </c>
      <c r="BM126" s="230" t="s">
        <v>792</v>
      </c>
    </row>
    <row r="127" s="2" customFormat="1" ht="16.5" customHeight="1">
      <c r="A127" s="39"/>
      <c r="B127" s="40"/>
      <c r="C127" s="219" t="s">
        <v>173</v>
      </c>
      <c r="D127" s="219" t="s">
        <v>134</v>
      </c>
      <c r="E127" s="220" t="s">
        <v>793</v>
      </c>
      <c r="F127" s="221" t="s">
        <v>794</v>
      </c>
      <c r="G127" s="222" t="s">
        <v>782</v>
      </c>
      <c r="H127" s="223">
        <v>1</v>
      </c>
      <c r="I127" s="224"/>
      <c r="J127" s="225">
        <f>ROUND(I127*H127,2)</f>
        <v>0</v>
      </c>
      <c r="K127" s="221" t="s">
        <v>1</v>
      </c>
      <c r="L127" s="45"/>
      <c r="M127" s="226" t="s">
        <v>1</v>
      </c>
      <c r="N127" s="227" t="s">
        <v>38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777</v>
      </c>
      <c r="AT127" s="230" t="s">
        <v>134</v>
      </c>
      <c r="AU127" s="230" t="s">
        <v>82</v>
      </c>
      <c r="AY127" s="18" t="s">
        <v>132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78</v>
      </c>
      <c r="BK127" s="231">
        <f>ROUND(I127*H127,2)</f>
        <v>0</v>
      </c>
      <c r="BL127" s="18" t="s">
        <v>777</v>
      </c>
      <c r="BM127" s="230" t="s">
        <v>795</v>
      </c>
    </row>
    <row r="128" s="2" customFormat="1" ht="49.05" customHeight="1">
      <c r="A128" s="39"/>
      <c r="B128" s="40"/>
      <c r="C128" s="219" t="s">
        <v>177</v>
      </c>
      <c r="D128" s="219" t="s">
        <v>134</v>
      </c>
      <c r="E128" s="220" t="s">
        <v>796</v>
      </c>
      <c r="F128" s="221" t="s">
        <v>797</v>
      </c>
      <c r="G128" s="222" t="s">
        <v>798</v>
      </c>
      <c r="H128" s="291"/>
      <c r="I128" s="224"/>
      <c r="J128" s="225">
        <f>ROUND(I128*H128,2)</f>
        <v>0</v>
      </c>
      <c r="K128" s="221" t="s">
        <v>147</v>
      </c>
      <c r="L128" s="45"/>
      <c r="M128" s="226" t="s">
        <v>1</v>
      </c>
      <c r="N128" s="227" t="s">
        <v>38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777</v>
      </c>
      <c r="AT128" s="230" t="s">
        <v>134</v>
      </c>
      <c r="AU128" s="230" t="s">
        <v>82</v>
      </c>
      <c r="AY128" s="18" t="s">
        <v>132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78</v>
      </c>
      <c r="BK128" s="231">
        <f>ROUND(I128*H128,2)</f>
        <v>0</v>
      </c>
      <c r="BL128" s="18" t="s">
        <v>777</v>
      </c>
      <c r="BM128" s="230" t="s">
        <v>799</v>
      </c>
    </row>
    <row r="129" s="2" customFormat="1" ht="24.15" customHeight="1">
      <c r="A129" s="39"/>
      <c r="B129" s="40"/>
      <c r="C129" s="219" t="s">
        <v>185</v>
      </c>
      <c r="D129" s="219" t="s">
        <v>134</v>
      </c>
      <c r="E129" s="220" t="s">
        <v>800</v>
      </c>
      <c r="F129" s="221" t="s">
        <v>801</v>
      </c>
      <c r="G129" s="222" t="s">
        <v>418</v>
      </c>
      <c r="H129" s="223">
        <v>16</v>
      </c>
      <c r="I129" s="224"/>
      <c r="J129" s="225">
        <f>ROUND(I129*H129,2)</f>
        <v>0</v>
      </c>
      <c r="K129" s="221" t="s">
        <v>147</v>
      </c>
      <c r="L129" s="45"/>
      <c r="M129" s="286" t="s">
        <v>1</v>
      </c>
      <c r="N129" s="287" t="s">
        <v>38</v>
      </c>
      <c r="O129" s="288"/>
      <c r="P129" s="289">
        <f>O129*H129</f>
        <v>0</v>
      </c>
      <c r="Q129" s="289">
        <v>0</v>
      </c>
      <c r="R129" s="289">
        <f>Q129*H129</f>
        <v>0</v>
      </c>
      <c r="S129" s="289">
        <v>0</v>
      </c>
      <c r="T129" s="29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777</v>
      </c>
      <c r="AT129" s="230" t="s">
        <v>134</v>
      </c>
      <c r="AU129" s="230" t="s">
        <v>82</v>
      </c>
      <c r="AY129" s="18" t="s">
        <v>132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78</v>
      </c>
      <c r="BK129" s="231">
        <f>ROUND(I129*H129,2)</f>
        <v>0</v>
      </c>
      <c r="BL129" s="18" t="s">
        <v>777</v>
      </c>
      <c r="BM129" s="230" t="s">
        <v>802</v>
      </c>
    </row>
    <row r="130" s="2" customFormat="1" ht="6.96" customHeight="1">
      <c r="A130" s="39"/>
      <c r="B130" s="67"/>
      <c r="C130" s="68"/>
      <c r="D130" s="68"/>
      <c r="E130" s="68"/>
      <c r="F130" s="68"/>
      <c r="G130" s="68"/>
      <c r="H130" s="68"/>
      <c r="I130" s="68"/>
      <c r="J130" s="68"/>
      <c r="K130" s="68"/>
      <c r="L130" s="45"/>
      <c r="M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</sheetData>
  <sheetProtection sheet="1" autoFilter="0" formatColumns="0" formatRows="0" objects="1" scenarios="1" spinCount="100000" saltValue="c7bgt6PjEEe/2FT66Aoqz7sPj2JVwzhgYqE2LYK6VUgDDM0MIuMpaY7nYrIHcoBMMddgiOwRkjTi4jZGOSxRZw==" hashValue="jdeu4GCqcfso4W7Ydgc3pkRjo3m/mEGil99fM9jL0KUaQY9NWK7elgaSEM4nZF+zVcSg3z+4Z/e/Z5doyCRgJw==" algorithmName="SHA-512" password="CC35"/>
  <autoFilter ref="C117:K129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82</v>
      </c>
    </row>
    <row r="4" s="1" customFormat="1" ht="24.96" customHeight="1">
      <c r="B4" s="21"/>
      <c r="D4" s="139" t="s">
        <v>88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ZŠ Lidická - školní poradenské pracoviště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89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803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17. 2. 2026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ROUND(J117,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ROUND((SUM(BE117:BE121)),  2)</f>
        <v>0</v>
      </c>
      <c r="G33" s="39"/>
      <c r="H33" s="39"/>
      <c r="I33" s="156">
        <v>0.20999999999999999</v>
      </c>
      <c r="J33" s="155">
        <f>ROUND(((SUM(BE117:BE121))*I33),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ROUND((SUM(BF117:BF121)),  2)</f>
        <v>0</v>
      </c>
      <c r="G34" s="39"/>
      <c r="H34" s="39"/>
      <c r="I34" s="156">
        <v>0.12</v>
      </c>
      <c r="J34" s="155">
        <f>ROUND(((SUM(BF117:BF121))*I34),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ROUND((SUM(BG117:BG121)),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ROUND((SUM(BH117:BH121)),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ROUND((SUM(BI117:BI121)),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ZŠ Lidická - školní poradenské pracoviště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89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3 - VRN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17. 2. 2026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92</v>
      </c>
      <c r="D94" s="177"/>
      <c r="E94" s="177"/>
      <c r="F94" s="177"/>
      <c r="G94" s="177"/>
      <c r="H94" s="177"/>
      <c r="I94" s="177"/>
      <c r="J94" s="178" t="s">
        <v>93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94</v>
      </c>
      <c r="D96" s="41"/>
      <c r="E96" s="41"/>
      <c r="F96" s="41"/>
      <c r="G96" s="41"/>
      <c r="H96" s="41"/>
      <c r="I96" s="41"/>
      <c r="J96" s="111">
        <f>J117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95</v>
      </c>
    </row>
    <row r="97" s="9" customFormat="1" ht="24.96" customHeight="1">
      <c r="A97" s="9"/>
      <c r="B97" s="180"/>
      <c r="C97" s="181"/>
      <c r="D97" s="182" t="s">
        <v>804</v>
      </c>
      <c r="E97" s="183"/>
      <c r="F97" s="183"/>
      <c r="G97" s="183"/>
      <c r="H97" s="183"/>
      <c r="I97" s="183"/>
      <c r="J97" s="184">
        <f>J118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3" s="2" customFormat="1" ht="6.96" customHeight="1">
      <c r="A103" s="39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117</v>
      </c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16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6.5" customHeight="1">
      <c r="A107" s="39"/>
      <c r="B107" s="40"/>
      <c r="C107" s="41"/>
      <c r="D107" s="41"/>
      <c r="E107" s="175" t="str">
        <f>E7</f>
        <v>ZŠ Lidická - školní poradenské pracoviště</v>
      </c>
      <c r="F107" s="33"/>
      <c r="G107" s="33"/>
      <c r="H107" s="33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89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77" t="str">
        <f>E9</f>
        <v>3 - VRN</v>
      </c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20</v>
      </c>
      <c r="D111" s="41"/>
      <c r="E111" s="41"/>
      <c r="F111" s="28" t="str">
        <f>F12</f>
        <v xml:space="preserve"> </v>
      </c>
      <c r="G111" s="41"/>
      <c r="H111" s="41"/>
      <c r="I111" s="33" t="s">
        <v>22</v>
      </c>
      <c r="J111" s="80" t="str">
        <f>IF(J12="","",J12)</f>
        <v>17. 2. 2026</v>
      </c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24</v>
      </c>
      <c r="D113" s="41"/>
      <c r="E113" s="41"/>
      <c r="F113" s="28" t="str">
        <f>E15</f>
        <v xml:space="preserve"> </v>
      </c>
      <c r="G113" s="41"/>
      <c r="H113" s="41"/>
      <c r="I113" s="33" t="s">
        <v>29</v>
      </c>
      <c r="J113" s="37" t="str">
        <f>E21</f>
        <v xml:space="preserve"> 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27</v>
      </c>
      <c r="D114" s="41"/>
      <c r="E114" s="41"/>
      <c r="F114" s="28" t="str">
        <f>IF(E18="","",E18)</f>
        <v>Vyplň údaj</v>
      </c>
      <c r="G114" s="41"/>
      <c r="H114" s="41"/>
      <c r="I114" s="33" t="s">
        <v>31</v>
      </c>
      <c r="J114" s="37" t="str">
        <f>E24</f>
        <v xml:space="preserve"> 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192"/>
      <c r="B116" s="193"/>
      <c r="C116" s="194" t="s">
        <v>118</v>
      </c>
      <c r="D116" s="195" t="s">
        <v>58</v>
      </c>
      <c r="E116" s="195" t="s">
        <v>54</v>
      </c>
      <c r="F116" s="195" t="s">
        <v>55</v>
      </c>
      <c r="G116" s="195" t="s">
        <v>119</v>
      </c>
      <c r="H116" s="195" t="s">
        <v>120</v>
      </c>
      <c r="I116" s="195" t="s">
        <v>121</v>
      </c>
      <c r="J116" s="195" t="s">
        <v>93</v>
      </c>
      <c r="K116" s="196" t="s">
        <v>122</v>
      </c>
      <c r="L116" s="197"/>
      <c r="M116" s="101" t="s">
        <v>1</v>
      </c>
      <c r="N116" s="102" t="s">
        <v>37</v>
      </c>
      <c r="O116" s="102" t="s">
        <v>123</v>
      </c>
      <c r="P116" s="102" t="s">
        <v>124</v>
      </c>
      <c r="Q116" s="102" t="s">
        <v>125</v>
      </c>
      <c r="R116" s="102" t="s">
        <v>126</v>
      </c>
      <c r="S116" s="102" t="s">
        <v>127</v>
      </c>
      <c r="T116" s="103" t="s">
        <v>128</v>
      </c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92"/>
      <c r="AE116" s="192"/>
    </row>
    <row r="117" s="2" customFormat="1" ht="22.8" customHeight="1">
      <c r="A117" s="39"/>
      <c r="B117" s="40"/>
      <c r="C117" s="108" t="s">
        <v>129</v>
      </c>
      <c r="D117" s="41"/>
      <c r="E117" s="41"/>
      <c r="F117" s="41"/>
      <c r="G117" s="41"/>
      <c r="H117" s="41"/>
      <c r="I117" s="41"/>
      <c r="J117" s="198">
        <f>BK117</f>
        <v>0</v>
      </c>
      <c r="K117" s="41"/>
      <c r="L117" s="45"/>
      <c r="M117" s="104"/>
      <c r="N117" s="199"/>
      <c r="O117" s="105"/>
      <c r="P117" s="200">
        <f>P118</f>
        <v>0</v>
      </c>
      <c r="Q117" s="105"/>
      <c r="R117" s="200">
        <f>R118</f>
        <v>0</v>
      </c>
      <c r="S117" s="105"/>
      <c r="T117" s="201">
        <f>T118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72</v>
      </c>
      <c r="AU117" s="18" t="s">
        <v>95</v>
      </c>
      <c r="BK117" s="202">
        <f>BK118</f>
        <v>0</v>
      </c>
    </row>
    <row r="118" s="12" customFormat="1" ht="25.92" customHeight="1">
      <c r="A118" s="12"/>
      <c r="B118" s="203"/>
      <c r="C118" s="204"/>
      <c r="D118" s="205" t="s">
        <v>72</v>
      </c>
      <c r="E118" s="206" t="s">
        <v>86</v>
      </c>
      <c r="F118" s="206" t="s">
        <v>805</v>
      </c>
      <c r="G118" s="204"/>
      <c r="H118" s="204"/>
      <c r="I118" s="207"/>
      <c r="J118" s="208">
        <f>BK118</f>
        <v>0</v>
      </c>
      <c r="K118" s="204"/>
      <c r="L118" s="209"/>
      <c r="M118" s="210"/>
      <c r="N118" s="211"/>
      <c r="O118" s="211"/>
      <c r="P118" s="212">
        <f>SUM(P119:P121)</f>
        <v>0</v>
      </c>
      <c r="Q118" s="211"/>
      <c r="R118" s="212">
        <f>SUM(R119:R121)</f>
        <v>0</v>
      </c>
      <c r="S118" s="211"/>
      <c r="T118" s="213">
        <f>SUM(T119:T121)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4" t="s">
        <v>161</v>
      </c>
      <c r="AT118" s="215" t="s">
        <v>72</v>
      </c>
      <c r="AU118" s="215" t="s">
        <v>73</v>
      </c>
      <c r="AY118" s="214" t="s">
        <v>132</v>
      </c>
      <c r="BK118" s="216">
        <f>SUM(BK119:BK121)</f>
        <v>0</v>
      </c>
    </row>
    <row r="119" s="2" customFormat="1" ht="24.15" customHeight="1">
      <c r="A119" s="39"/>
      <c r="B119" s="40"/>
      <c r="C119" s="219" t="s">
        <v>78</v>
      </c>
      <c r="D119" s="219" t="s">
        <v>134</v>
      </c>
      <c r="E119" s="220" t="s">
        <v>784</v>
      </c>
      <c r="F119" s="221" t="s">
        <v>806</v>
      </c>
      <c r="G119" s="222" t="s">
        <v>579</v>
      </c>
      <c r="H119" s="223">
        <v>1</v>
      </c>
      <c r="I119" s="224"/>
      <c r="J119" s="225">
        <f>ROUND(I119*H119,2)</f>
        <v>0</v>
      </c>
      <c r="K119" s="221" t="s">
        <v>1</v>
      </c>
      <c r="L119" s="45"/>
      <c r="M119" s="226" t="s">
        <v>1</v>
      </c>
      <c r="N119" s="227" t="s">
        <v>38</v>
      </c>
      <c r="O119" s="92"/>
      <c r="P119" s="228">
        <f>O119*H119</f>
        <v>0</v>
      </c>
      <c r="Q119" s="228">
        <v>0</v>
      </c>
      <c r="R119" s="228">
        <f>Q119*H119</f>
        <v>0</v>
      </c>
      <c r="S119" s="228">
        <v>0</v>
      </c>
      <c r="T119" s="229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0" t="s">
        <v>807</v>
      </c>
      <c r="AT119" s="230" t="s">
        <v>134</v>
      </c>
      <c r="AU119" s="230" t="s">
        <v>78</v>
      </c>
      <c r="AY119" s="18" t="s">
        <v>132</v>
      </c>
      <c r="BE119" s="231">
        <f>IF(N119="základní",J119,0)</f>
        <v>0</v>
      </c>
      <c r="BF119" s="231">
        <f>IF(N119="snížená",J119,0)</f>
        <v>0</v>
      </c>
      <c r="BG119" s="231">
        <f>IF(N119="zákl. přenesená",J119,0)</f>
        <v>0</v>
      </c>
      <c r="BH119" s="231">
        <f>IF(N119="sníž. přenesená",J119,0)</f>
        <v>0</v>
      </c>
      <c r="BI119" s="231">
        <f>IF(N119="nulová",J119,0)</f>
        <v>0</v>
      </c>
      <c r="BJ119" s="18" t="s">
        <v>78</v>
      </c>
      <c r="BK119" s="231">
        <f>ROUND(I119*H119,2)</f>
        <v>0</v>
      </c>
      <c r="BL119" s="18" t="s">
        <v>807</v>
      </c>
      <c r="BM119" s="230" t="s">
        <v>808</v>
      </c>
    </row>
    <row r="120" s="2" customFormat="1" ht="16.5" customHeight="1">
      <c r="A120" s="39"/>
      <c r="B120" s="40"/>
      <c r="C120" s="219" t="s">
        <v>82</v>
      </c>
      <c r="D120" s="219" t="s">
        <v>134</v>
      </c>
      <c r="E120" s="220" t="s">
        <v>809</v>
      </c>
      <c r="F120" s="221" t="s">
        <v>810</v>
      </c>
      <c r="G120" s="222" t="s">
        <v>579</v>
      </c>
      <c r="H120" s="223">
        <v>1</v>
      </c>
      <c r="I120" s="224"/>
      <c r="J120" s="225">
        <f>ROUND(I120*H120,2)</f>
        <v>0</v>
      </c>
      <c r="K120" s="221" t="s">
        <v>147</v>
      </c>
      <c r="L120" s="45"/>
      <c r="M120" s="226" t="s">
        <v>1</v>
      </c>
      <c r="N120" s="227" t="s">
        <v>38</v>
      </c>
      <c r="O120" s="92"/>
      <c r="P120" s="228">
        <f>O120*H120</f>
        <v>0</v>
      </c>
      <c r="Q120" s="228">
        <v>0</v>
      </c>
      <c r="R120" s="228">
        <f>Q120*H120</f>
        <v>0</v>
      </c>
      <c r="S120" s="228">
        <v>0</v>
      </c>
      <c r="T120" s="229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30" t="s">
        <v>807</v>
      </c>
      <c r="AT120" s="230" t="s">
        <v>134</v>
      </c>
      <c r="AU120" s="230" t="s">
        <v>78</v>
      </c>
      <c r="AY120" s="18" t="s">
        <v>132</v>
      </c>
      <c r="BE120" s="231">
        <f>IF(N120="základní",J120,0)</f>
        <v>0</v>
      </c>
      <c r="BF120" s="231">
        <f>IF(N120="snížená",J120,0)</f>
        <v>0</v>
      </c>
      <c r="BG120" s="231">
        <f>IF(N120="zákl. přenesená",J120,0)</f>
        <v>0</v>
      </c>
      <c r="BH120" s="231">
        <f>IF(N120="sníž. přenesená",J120,0)</f>
        <v>0</v>
      </c>
      <c r="BI120" s="231">
        <f>IF(N120="nulová",J120,0)</f>
        <v>0</v>
      </c>
      <c r="BJ120" s="18" t="s">
        <v>78</v>
      </c>
      <c r="BK120" s="231">
        <f>ROUND(I120*H120,2)</f>
        <v>0</v>
      </c>
      <c r="BL120" s="18" t="s">
        <v>807</v>
      </c>
      <c r="BM120" s="230" t="s">
        <v>811</v>
      </c>
    </row>
    <row r="121" s="2" customFormat="1" ht="16.5" customHeight="1">
      <c r="A121" s="39"/>
      <c r="B121" s="40"/>
      <c r="C121" s="219" t="s">
        <v>85</v>
      </c>
      <c r="D121" s="219" t="s">
        <v>134</v>
      </c>
      <c r="E121" s="220" t="s">
        <v>812</v>
      </c>
      <c r="F121" s="221" t="s">
        <v>813</v>
      </c>
      <c r="G121" s="222" t="s">
        <v>579</v>
      </c>
      <c r="H121" s="223">
        <v>1</v>
      </c>
      <c r="I121" s="224"/>
      <c r="J121" s="225">
        <f>ROUND(I121*H121,2)</f>
        <v>0</v>
      </c>
      <c r="K121" s="221" t="s">
        <v>147</v>
      </c>
      <c r="L121" s="45"/>
      <c r="M121" s="286" t="s">
        <v>1</v>
      </c>
      <c r="N121" s="287" t="s">
        <v>38</v>
      </c>
      <c r="O121" s="288"/>
      <c r="P121" s="289">
        <f>O121*H121</f>
        <v>0</v>
      </c>
      <c r="Q121" s="289">
        <v>0</v>
      </c>
      <c r="R121" s="289">
        <f>Q121*H121</f>
        <v>0</v>
      </c>
      <c r="S121" s="289">
        <v>0</v>
      </c>
      <c r="T121" s="290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0" t="s">
        <v>807</v>
      </c>
      <c r="AT121" s="230" t="s">
        <v>134</v>
      </c>
      <c r="AU121" s="230" t="s">
        <v>78</v>
      </c>
      <c r="AY121" s="18" t="s">
        <v>132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8" t="s">
        <v>78</v>
      </c>
      <c r="BK121" s="231">
        <f>ROUND(I121*H121,2)</f>
        <v>0</v>
      </c>
      <c r="BL121" s="18" t="s">
        <v>807</v>
      </c>
      <c r="BM121" s="230" t="s">
        <v>814</v>
      </c>
    </row>
    <row r="122" s="2" customFormat="1" ht="6.96" customHeight="1">
      <c r="A122" s="39"/>
      <c r="B122" s="67"/>
      <c r="C122" s="68"/>
      <c r="D122" s="68"/>
      <c r="E122" s="68"/>
      <c r="F122" s="68"/>
      <c r="G122" s="68"/>
      <c r="H122" s="68"/>
      <c r="I122" s="68"/>
      <c r="J122" s="68"/>
      <c r="K122" s="68"/>
      <c r="L122" s="45"/>
      <c r="M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</sheetData>
  <sheetProtection sheet="1" autoFilter="0" formatColumns="0" formatRows="0" objects="1" scenarios="1" spinCount="100000" saltValue="Ng97saEypJcvTr+qZwfGDZ/3OI3JGcw65c8Vbp5wlxm31gTViSc/+s4die4DqfMpxf1/ZeVCWDfe8Dg3iKBR/w==" hashValue="blSz5NK84CE49jq+mW2Y8q/pOEEiA67WeeaXqf0PUy7IwxDQ/SgVmhKt7dfLOqQIPEvzb8ucVCzL9BZyORLtSA==" algorithmName="SHA-512" password="CC35"/>
  <autoFilter ref="C116:K121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Filip Augusta</dc:creator>
  <cp:lastModifiedBy>Filip Augusta</cp:lastModifiedBy>
  <dcterms:created xsi:type="dcterms:W3CDTF">2026-02-17T14:48:20Z</dcterms:created>
  <dcterms:modified xsi:type="dcterms:W3CDTF">2026-02-17T14:48:22Z</dcterms:modified>
</cp:coreProperties>
</file>