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roslav Šíma\Downloads\"/>
    </mc:Choice>
  </mc:AlternateContent>
  <bookViews>
    <workbookView xWindow="0" yWindow="0" windowWidth="0" windowHeight="0"/>
  </bookViews>
  <sheets>
    <sheet name="Rekapitulace stavby" sheetId="1" r:id="rId1"/>
    <sheet name="01 - ASŘ SO 01" sheetId="2" r:id="rId2"/>
    <sheet name="02 - ASŘ SO 02" sheetId="3" r:id="rId3"/>
    <sheet name="03 - TZB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ASŘ SO 01'!$C$139:$K$529</definedName>
    <definedName name="_xlnm.Print_Area" localSheetId="1">'01 - ASŘ SO 01'!$C$4:$J$76,'01 - ASŘ SO 01'!$C$82:$J$121,'01 - ASŘ SO 01'!$C$127:$K$529</definedName>
    <definedName name="_xlnm.Print_Titles" localSheetId="1">'01 - ASŘ SO 01'!$139:$139</definedName>
    <definedName name="_xlnm._FilterDatabase" localSheetId="2" hidden="1">'02 - ASŘ SO 02'!$C$140:$K$445</definedName>
    <definedName name="_xlnm.Print_Area" localSheetId="2">'02 - ASŘ SO 02'!$C$4:$J$76,'02 - ASŘ SO 02'!$C$82:$J$122,'02 - ASŘ SO 02'!$C$128:$K$445</definedName>
    <definedName name="_xlnm.Print_Titles" localSheetId="2">'02 - ASŘ SO 02'!$140:$140</definedName>
    <definedName name="_xlnm._FilterDatabase" localSheetId="3" hidden="1">'03 - TZB'!$C$123:$K$198</definedName>
    <definedName name="_xlnm.Print_Area" localSheetId="3">'03 - TZB'!$C$4:$J$76,'03 - TZB'!$C$82:$J$105,'03 - TZB'!$C$111:$K$198</definedName>
    <definedName name="_xlnm.Print_Titles" localSheetId="3">'03 - TZB'!$123:$123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97"/>
  <c r="BH197"/>
  <c r="BG197"/>
  <c r="BF197"/>
  <c r="T197"/>
  <c r="T196"/>
  <c r="T195"/>
  <c r="R197"/>
  <c r="R196"/>
  <c r="R195"/>
  <c r="P197"/>
  <c r="P196"/>
  <c r="P195"/>
  <c r="BI193"/>
  <c r="BH193"/>
  <c r="BG193"/>
  <c r="BF193"/>
  <c r="T193"/>
  <c r="T192"/>
  <c r="R193"/>
  <c r="R192"/>
  <c r="P193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T163"/>
  <c r="R164"/>
  <c r="R163"/>
  <c r="P164"/>
  <c r="P163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J121"/>
  <c r="F120"/>
  <c r="F118"/>
  <c r="E116"/>
  <c r="J92"/>
  <c r="F91"/>
  <c r="F89"/>
  <c r="E87"/>
  <c r="J21"/>
  <c r="E21"/>
  <c r="J120"/>
  <c r="J20"/>
  <c r="J18"/>
  <c r="E18"/>
  <c r="F92"/>
  <c r="J17"/>
  <c r="J12"/>
  <c r="J89"/>
  <c r="E7"/>
  <c r="E114"/>
  <c i="3" r="J37"/>
  <c r="J36"/>
  <c i="1" r="AY96"/>
  <c i="3" r="J35"/>
  <c i="1" r="AX96"/>
  <c i="3" r="BI444"/>
  <c r="BH444"/>
  <c r="BG444"/>
  <c r="BF444"/>
  <c r="T444"/>
  <c r="T443"/>
  <c r="R444"/>
  <c r="R443"/>
  <c r="P444"/>
  <c r="P443"/>
  <c r="BI441"/>
  <c r="BH441"/>
  <c r="BG441"/>
  <c r="BF441"/>
  <c r="T441"/>
  <c r="T440"/>
  <c r="R441"/>
  <c r="R440"/>
  <c r="P441"/>
  <c r="P440"/>
  <c r="BI438"/>
  <c r="BH438"/>
  <c r="BG438"/>
  <c r="BF438"/>
  <c r="T438"/>
  <c r="T437"/>
  <c r="R438"/>
  <c r="R437"/>
  <c r="P438"/>
  <c r="P437"/>
  <c r="BI435"/>
  <c r="BH435"/>
  <c r="BG435"/>
  <c r="BF435"/>
  <c r="T435"/>
  <c r="T434"/>
  <c r="R435"/>
  <c r="R434"/>
  <c r="P435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5"/>
  <c r="BH425"/>
  <c r="BG425"/>
  <c r="BF425"/>
  <c r="T425"/>
  <c r="T424"/>
  <c r="R425"/>
  <c r="R424"/>
  <c r="P425"/>
  <c r="P424"/>
  <c r="BI419"/>
  <c r="BH419"/>
  <c r="BG419"/>
  <c r="BF419"/>
  <c r="T419"/>
  <c r="R419"/>
  <c r="P419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4"/>
  <c r="BH404"/>
  <c r="BG404"/>
  <c r="BF404"/>
  <c r="T404"/>
  <c r="T403"/>
  <c r="R404"/>
  <c r="R403"/>
  <c r="P404"/>
  <c r="P403"/>
  <c r="BI398"/>
  <c r="BH398"/>
  <c r="BG398"/>
  <c r="BF398"/>
  <c r="T398"/>
  <c r="R398"/>
  <c r="P398"/>
  <c r="BI393"/>
  <c r="BH393"/>
  <c r="BG393"/>
  <c r="BF393"/>
  <c r="T393"/>
  <c r="R393"/>
  <c r="P393"/>
  <c r="BI382"/>
  <c r="BH382"/>
  <c r="BG382"/>
  <c r="BF382"/>
  <c r="T382"/>
  <c r="R382"/>
  <c r="P382"/>
  <c r="BI373"/>
  <c r="BH373"/>
  <c r="BG373"/>
  <c r="BF373"/>
  <c r="T373"/>
  <c r="R373"/>
  <c r="P373"/>
  <c r="BI365"/>
  <c r="BH365"/>
  <c r="BG365"/>
  <c r="BF365"/>
  <c r="T365"/>
  <c r="R365"/>
  <c r="P365"/>
  <c r="BI357"/>
  <c r="BH357"/>
  <c r="BG357"/>
  <c r="BF357"/>
  <c r="T357"/>
  <c r="R357"/>
  <c r="P357"/>
  <c r="BI349"/>
  <c r="BH349"/>
  <c r="BG349"/>
  <c r="BF349"/>
  <c r="T349"/>
  <c r="R349"/>
  <c r="P349"/>
  <c r="BI341"/>
  <c r="BH341"/>
  <c r="BG341"/>
  <c r="BF341"/>
  <c r="T341"/>
  <c r="R341"/>
  <c r="P341"/>
  <c r="BI338"/>
  <c r="BH338"/>
  <c r="BG338"/>
  <c r="BF338"/>
  <c r="T338"/>
  <c r="R338"/>
  <c r="P338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301"/>
  <c r="BH301"/>
  <c r="BG301"/>
  <c r="BF301"/>
  <c r="T301"/>
  <c r="R301"/>
  <c r="P301"/>
  <c r="BI296"/>
  <c r="BH296"/>
  <c r="BG296"/>
  <c r="BF296"/>
  <c r="T296"/>
  <c r="R296"/>
  <c r="P296"/>
  <c r="BI291"/>
  <c r="BH291"/>
  <c r="BG291"/>
  <c r="BF291"/>
  <c r="T291"/>
  <c r="R291"/>
  <c r="P291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1"/>
  <c r="BH261"/>
  <c r="BG261"/>
  <c r="BF261"/>
  <c r="T261"/>
  <c r="R261"/>
  <c r="P261"/>
  <c r="BI257"/>
  <c r="BH257"/>
  <c r="BG257"/>
  <c r="BF257"/>
  <c r="T257"/>
  <c r="T256"/>
  <c r="R257"/>
  <c r="R256"/>
  <c r="P257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1"/>
  <c r="BH241"/>
  <c r="BG241"/>
  <c r="BF241"/>
  <c r="T241"/>
  <c r="R241"/>
  <c r="P241"/>
  <c r="BI234"/>
  <c r="BH234"/>
  <c r="BG234"/>
  <c r="BF234"/>
  <c r="T234"/>
  <c r="R234"/>
  <c r="P234"/>
  <c r="BI227"/>
  <c r="BH227"/>
  <c r="BG227"/>
  <c r="BF227"/>
  <c r="T227"/>
  <c r="R227"/>
  <c r="P227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0"/>
  <c r="BH210"/>
  <c r="BG210"/>
  <c r="BF210"/>
  <c r="T210"/>
  <c r="R210"/>
  <c r="P210"/>
  <c r="BI204"/>
  <c r="BH204"/>
  <c r="BG204"/>
  <c r="BF204"/>
  <c r="T204"/>
  <c r="R204"/>
  <c r="P204"/>
  <c r="BI196"/>
  <c r="BH196"/>
  <c r="BG196"/>
  <c r="BF196"/>
  <c r="T196"/>
  <c r="R196"/>
  <c r="P196"/>
  <c r="BI189"/>
  <c r="BH189"/>
  <c r="BG189"/>
  <c r="BF189"/>
  <c r="T189"/>
  <c r="R189"/>
  <c r="P189"/>
  <c r="BI182"/>
  <c r="BH182"/>
  <c r="BG182"/>
  <c r="BF182"/>
  <c r="T182"/>
  <c r="R182"/>
  <c r="P182"/>
  <c r="BI174"/>
  <c r="BH174"/>
  <c r="BG174"/>
  <c r="BF174"/>
  <c r="T174"/>
  <c r="R174"/>
  <c r="P174"/>
  <c r="BI167"/>
  <c r="BH167"/>
  <c r="BG167"/>
  <c r="BF167"/>
  <c r="T167"/>
  <c r="R167"/>
  <c r="P167"/>
  <c r="BI160"/>
  <c r="BH160"/>
  <c r="BG160"/>
  <c r="BF160"/>
  <c r="T160"/>
  <c r="R160"/>
  <c r="P160"/>
  <c r="BI154"/>
  <c r="BH154"/>
  <c r="BG154"/>
  <c r="BF154"/>
  <c r="T154"/>
  <c r="T153"/>
  <c r="R154"/>
  <c r="R153"/>
  <c r="P154"/>
  <c r="P153"/>
  <c r="BI150"/>
  <c r="BH150"/>
  <c r="BG150"/>
  <c r="BF150"/>
  <c r="T150"/>
  <c r="T143"/>
  <c r="R150"/>
  <c r="R143"/>
  <c r="P150"/>
  <c r="P143"/>
  <c r="BI144"/>
  <c r="BH144"/>
  <c r="BG144"/>
  <c r="BF144"/>
  <c r="T144"/>
  <c r="R144"/>
  <c r="P144"/>
  <c r="J138"/>
  <c r="F137"/>
  <c r="F135"/>
  <c r="E133"/>
  <c r="J92"/>
  <c r="F91"/>
  <c r="F89"/>
  <c r="E87"/>
  <c r="J21"/>
  <c r="E21"/>
  <c r="J91"/>
  <c r="J20"/>
  <c r="J18"/>
  <c r="E18"/>
  <c r="F138"/>
  <c r="J17"/>
  <c r="J12"/>
  <c r="J135"/>
  <c r="E7"/>
  <c r="E131"/>
  <c i="2" r="T152"/>
  <c r="R152"/>
  <c r="P152"/>
  <c r="BK152"/>
  <c r="J152"/>
  <c r="J99"/>
  <c r="J37"/>
  <c r="J36"/>
  <c i="1" r="AY95"/>
  <c i="2" r="J35"/>
  <c i="1" r="AX95"/>
  <c i="2" r="BI528"/>
  <c r="BH528"/>
  <c r="BG528"/>
  <c r="BF528"/>
  <c r="T528"/>
  <c r="T527"/>
  <c r="R528"/>
  <c r="R527"/>
  <c r="P528"/>
  <c r="P527"/>
  <c r="BI525"/>
  <c r="BH525"/>
  <c r="BG525"/>
  <c r="BF525"/>
  <c r="T525"/>
  <c r="T524"/>
  <c r="R525"/>
  <c r="R524"/>
  <c r="P525"/>
  <c r="P524"/>
  <c r="BI522"/>
  <c r="BH522"/>
  <c r="BG522"/>
  <c r="BF522"/>
  <c r="T522"/>
  <c r="T521"/>
  <c r="R522"/>
  <c r="R521"/>
  <c r="P522"/>
  <c r="P521"/>
  <c r="BI519"/>
  <c r="BH519"/>
  <c r="BG519"/>
  <c r="BF519"/>
  <c r="T519"/>
  <c r="T518"/>
  <c r="R519"/>
  <c r="R518"/>
  <c r="P519"/>
  <c r="P518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09"/>
  <c r="BH509"/>
  <c r="BG509"/>
  <c r="BF509"/>
  <c r="T509"/>
  <c r="T508"/>
  <c r="R509"/>
  <c r="R508"/>
  <c r="P509"/>
  <c r="P508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8"/>
  <c r="BH488"/>
  <c r="BG488"/>
  <c r="BF488"/>
  <c r="T488"/>
  <c r="T487"/>
  <c r="R488"/>
  <c r="R487"/>
  <c r="P488"/>
  <c r="P487"/>
  <c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54"/>
  <c r="BH454"/>
  <c r="BG454"/>
  <c r="BF454"/>
  <c r="T454"/>
  <c r="R454"/>
  <c r="P454"/>
  <c r="BI445"/>
  <c r="BH445"/>
  <c r="BG445"/>
  <c r="BF445"/>
  <c r="T445"/>
  <c r="R445"/>
  <c r="P445"/>
  <c r="BI435"/>
  <c r="BH435"/>
  <c r="BG435"/>
  <c r="BF435"/>
  <c r="T435"/>
  <c r="R435"/>
  <c r="P435"/>
  <c r="BI425"/>
  <c r="BH425"/>
  <c r="BG425"/>
  <c r="BF425"/>
  <c r="T425"/>
  <c r="R425"/>
  <c r="P425"/>
  <c r="BI415"/>
  <c r="BH415"/>
  <c r="BG415"/>
  <c r="BF415"/>
  <c r="T415"/>
  <c r="R415"/>
  <c r="P415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4"/>
  <c r="BH364"/>
  <c r="BG364"/>
  <c r="BF364"/>
  <c r="T364"/>
  <c r="R364"/>
  <c r="P364"/>
  <c r="BI362"/>
  <c r="BH362"/>
  <c r="BG362"/>
  <c r="BF362"/>
  <c r="T362"/>
  <c r="R362"/>
  <c r="P362"/>
  <c r="BI357"/>
  <c r="BH357"/>
  <c r="BG357"/>
  <c r="BF357"/>
  <c r="T357"/>
  <c r="R357"/>
  <c r="P357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01"/>
  <c r="BH301"/>
  <c r="BG301"/>
  <c r="BF301"/>
  <c r="T301"/>
  <c r="R301"/>
  <c r="P301"/>
  <c r="BI297"/>
  <c r="BH297"/>
  <c r="BG297"/>
  <c r="BF297"/>
  <c r="T297"/>
  <c r="T296"/>
  <c r="R297"/>
  <c r="R296"/>
  <c r="P297"/>
  <c r="P296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2"/>
  <c r="BH282"/>
  <c r="BG282"/>
  <c r="BF282"/>
  <c r="T282"/>
  <c r="R282"/>
  <c r="P282"/>
  <c r="BI270"/>
  <c r="BH270"/>
  <c r="BG270"/>
  <c r="BF270"/>
  <c r="T270"/>
  <c r="R270"/>
  <c r="P270"/>
  <c r="BI263"/>
  <c r="BH263"/>
  <c r="BG263"/>
  <c r="BF263"/>
  <c r="T263"/>
  <c r="R263"/>
  <c r="P263"/>
  <c r="BI257"/>
  <c r="BH257"/>
  <c r="BG257"/>
  <c r="BF257"/>
  <c r="T257"/>
  <c r="R257"/>
  <c r="P257"/>
  <c r="BI254"/>
  <c r="BH254"/>
  <c r="BG254"/>
  <c r="BF254"/>
  <c r="T254"/>
  <c r="R254"/>
  <c r="P254"/>
  <c r="BI248"/>
  <c r="BH248"/>
  <c r="BG248"/>
  <c r="BF248"/>
  <c r="T248"/>
  <c r="R248"/>
  <c r="P248"/>
  <c r="BI242"/>
  <c r="BH242"/>
  <c r="BG242"/>
  <c r="BF242"/>
  <c r="T242"/>
  <c r="R242"/>
  <c r="P242"/>
  <c r="BI235"/>
  <c r="BH235"/>
  <c r="BG235"/>
  <c r="BF235"/>
  <c r="T235"/>
  <c r="R235"/>
  <c r="P235"/>
  <c r="BI229"/>
  <c r="BH229"/>
  <c r="BG229"/>
  <c r="BF229"/>
  <c r="T229"/>
  <c r="R229"/>
  <c r="P229"/>
  <c r="BI225"/>
  <c r="BH225"/>
  <c r="BG225"/>
  <c r="BF225"/>
  <c r="T225"/>
  <c r="R225"/>
  <c r="P225"/>
  <c r="BI218"/>
  <c r="BH218"/>
  <c r="BG218"/>
  <c r="BF218"/>
  <c r="T218"/>
  <c r="R218"/>
  <c r="P218"/>
  <c r="BI211"/>
  <c r="BH211"/>
  <c r="BG211"/>
  <c r="BF211"/>
  <c r="T211"/>
  <c r="R211"/>
  <c r="P211"/>
  <c r="BI198"/>
  <c r="BH198"/>
  <c r="BG198"/>
  <c r="BF198"/>
  <c r="T198"/>
  <c r="R198"/>
  <c r="P198"/>
  <c r="BI190"/>
  <c r="BH190"/>
  <c r="BG190"/>
  <c r="BF190"/>
  <c r="T190"/>
  <c r="R190"/>
  <c r="P190"/>
  <c r="BI177"/>
  <c r="BH177"/>
  <c r="BG177"/>
  <c r="BF177"/>
  <c r="T177"/>
  <c r="R177"/>
  <c r="P177"/>
  <c r="BI164"/>
  <c r="BH164"/>
  <c r="BG164"/>
  <c r="BF164"/>
  <c r="T164"/>
  <c r="R164"/>
  <c r="P164"/>
  <c r="BI153"/>
  <c r="BH153"/>
  <c r="BG153"/>
  <c r="BF153"/>
  <c r="T153"/>
  <c r="R153"/>
  <c r="P153"/>
  <c r="BI149"/>
  <c r="BH149"/>
  <c r="BG149"/>
  <c r="BF149"/>
  <c r="T149"/>
  <c r="R149"/>
  <c r="P149"/>
  <c r="BI143"/>
  <c r="BH143"/>
  <c r="BG143"/>
  <c r="BF143"/>
  <c r="T143"/>
  <c r="R143"/>
  <c r="P143"/>
  <c r="J137"/>
  <c r="F136"/>
  <c r="F134"/>
  <c r="E132"/>
  <c r="J92"/>
  <c r="F91"/>
  <c r="F89"/>
  <c r="E87"/>
  <c r="J21"/>
  <c r="E21"/>
  <c r="J136"/>
  <c r="J20"/>
  <c r="J18"/>
  <c r="E18"/>
  <c r="F137"/>
  <c r="J17"/>
  <c r="J12"/>
  <c r="J134"/>
  <c r="E7"/>
  <c r="E130"/>
  <c i="1" r="L90"/>
  <c r="AM90"/>
  <c r="AM89"/>
  <c r="L89"/>
  <c r="AM87"/>
  <c r="L87"/>
  <c r="L85"/>
  <c r="L84"/>
  <c i="2" r="J34"/>
  <c r="J301"/>
  <c r="BK292"/>
  <c r="BK282"/>
  <c r="J257"/>
  <c r="J235"/>
  <c r="J211"/>
  <c r="J164"/>
  <c i="3" r="J398"/>
  <c r="BK274"/>
  <c r="BK167"/>
  <c r="J349"/>
  <c r="J219"/>
  <c r="J365"/>
  <c r="J167"/>
  <c r="J291"/>
  <c r="BK444"/>
  <c r="BK373"/>
  <c r="BK310"/>
  <c r="BK247"/>
  <c r="BK210"/>
  <c r="BK174"/>
  <c r="J382"/>
  <c r="J307"/>
  <c r="J225"/>
  <c r="BK338"/>
  <c r="BK296"/>
  <c r="BK257"/>
  <c r="J432"/>
  <c r="J373"/>
  <c r="J276"/>
  <c r="BK189"/>
  <c i="4" r="BK173"/>
  <c r="BK156"/>
  <c r="J173"/>
  <c r="J143"/>
  <c r="J156"/>
  <c r="BK184"/>
  <c r="BK135"/>
  <c r="J197"/>
  <c r="J135"/>
  <c i="2" r="J528"/>
  <c r="BK522"/>
  <c r="J519"/>
  <c r="BK514"/>
  <c r="J512"/>
  <c r="BK503"/>
  <c r="J499"/>
  <c r="BK491"/>
  <c r="BK488"/>
  <c r="J482"/>
  <c r="BK478"/>
  <c r="J473"/>
  <c r="J471"/>
  <c r="BK467"/>
  <c r="J465"/>
  <c r="J445"/>
  <c r="BK425"/>
  <c r="J415"/>
  <c r="J405"/>
  <c r="BK399"/>
  <c r="BK396"/>
  <c r="J393"/>
  <c r="BK387"/>
  <c r="BK381"/>
  <c r="J378"/>
  <c r="BK372"/>
  <c r="J369"/>
  <c r="J364"/>
  <c r="BK357"/>
  <c r="J353"/>
  <c r="J350"/>
  <c r="J345"/>
  <c r="BK335"/>
  <c r="J331"/>
  <c r="J328"/>
  <c r="BK324"/>
  <c r="J322"/>
  <c r="J318"/>
  <c r="J312"/>
  <c r="J292"/>
  <c r="BK263"/>
  <c r="J248"/>
  <c r="J225"/>
  <c r="J198"/>
  <c r="BK153"/>
  <c i="3" r="BK441"/>
  <c r="J261"/>
  <c r="BK430"/>
  <c r="BK291"/>
  <c r="BK154"/>
  <c r="J319"/>
  <c r="J334"/>
  <c r="J160"/>
  <c r="BK144"/>
  <c r="BK319"/>
  <c r="BK261"/>
  <c r="J435"/>
  <c r="J341"/>
  <c r="J310"/>
  <c r="BK271"/>
  <c r="BK150"/>
  <c r="BK419"/>
  <c r="BK349"/>
  <c r="BK278"/>
  <c r="BK219"/>
  <c i="4" r="J180"/>
  <c r="BK186"/>
  <c r="BK153"/>
  <c r="J182"/>
  <c r="BK131"/>
  <c r="BK160"/>
  <c r="BK188"/>
  <c r="J193"/>
  <c r="J127"/>
  <c i="2" r="F35"/>
  <c r="BK301"/>
  <c r="BK287"/>
  <c r="BK270"/>
  <c r="BK254"/>
  <c r="BK229"/>
  <c r="BK211"/>
  <c r="J177"/>
  <c i="1" r="AS94"/>
  <c i="3" r="BK225"/>
  <c r="BK357"/>
  <c r="J254"/>
  <c r="BK204"/>
  <c r="BK182"/>
  <c r="J278"/>
  <c r="J415"/>
  <c r="J328"/>
  <c i="2" r="BK525"/>
  <c r="J522"/>
  <c r="BK516"/>
  <c r="J514"/>
  <c r="BK509"/>
  <c r="J503"/>
  <c r="BK495"/>
  <c r="J488"/>
  <c r="BK480"/>
  <c r="J478"/>
  <c r="BK471"/>
  <c r="J469"/>
  <c r="BK465"/>
  <c r="J454"/>
  <c r="BK435"/>
  <c r="J425"/>
  <c r="BK405"/>
  <c r="BK402"/>
  <c r="J399"/>
  <c r="BK393"/>
  <c r="J390"/>
  <c r="BK384"/>
  <c r="J381"/>
  <c r="BK374"/>
  <c r="J372"/>
  <c r="BK362"/>
  <c r="J357"/>
  <c r="BK352"/>
  <c r="BK350"/>
  <c r="BK345"/>
  <c r="J340"/>
  <c r="BK331"/>
  <c r="BK326"/>
  <c r="J324"/>
  <c r="J320"/>
  <c r="BK315"/>
  <c r="BK312"/>
  <c r="J294"/>
  <c r="J282"/>
  <c r="BK242"/>
  <c r="J229"/>
  <c r="BK198"/>
  <c r="BK143"/>
  <c i="3" r="J322"/>
  <c r="BK268"/>
  <c r="J189"/>
  <c r="J313"/>
  <c r="J210"/>
  <c r="BK313"/>
  <c r="J296"/>
  <c r="J227"/>
  <c r="BK382"/>
  <c r="J274"/>
  <c r="J221"/>
  <c r="BK160"/>
  <c r="BK341"/>
  <c r="J268"/>
  <c r="J150"/>
  <c r="BK398"/>
  <c r="BK316"/>
  <c r="J286"/>
  <c r="BK221"/>
  <c r="J430"/>
  <c r="BK407"/>
  <c r="J252"/>
  <c r="J174"/>
  <c i="4" r="J169"/>
  <c r="J153"/>
  <c r="BK139"/>
  <c r="BK151"/>
  <c r="J188"/>
  <c r="J190"/>
  <c r="BK182"/>
  <c r="J149"/>
  <c r="J139"/>
  <c i="2" r="F36"/>
  <c r="BK294"/>
  <c r="J287"/>
  <c r="BK257"/>
  <c r="J242"/>
  <c r="BK225"/>
  <c r="BK177"/>
  <c r="J149"/>
  <c i="3" r="BK365"/>
  <c r="J204"/>
  <c r="J393"/>
  <c r="BK303"/>
  <c r="BK234"/>
  <c r="J419"/>
  <c r="BK428"/>
  <c r="J247"/>
  <c r="BK404"/>
  <c i="4" r="J171"/>
  <c i="2" r="BK528"/>
  <c r="J525"/>
  <c r="BK519"/>
  <c r="J516"/>
  <c r="BK512"/>
  <c r="J509"/>
  <c r="BK499"/>
  <c r="J495"/>
  <c r="J491"/>
  <c r="BK482"/>
  <c r="J480"/>
  <c r="BK473"/>
  <c r="BK469"/>
  <c r="J467"/>
  <c r="BK454"/>
  <c r="BK445"/>
  <c r="J435"/>
  <c r="BK415"/>
  <c r="J402"/>
  <c r="J396"/>
  <c r="BK390"/>
  <c r="J387"/>
  <c r="J384"/>
  <c r="BK378"/>
  <c r="J374"/>
  <c r="BK369"/>
  <c r="BK364"/>
  <c r="J362"/>
  <c r="BK353"/>
  <c r="J352"/>
  <c r="BK340"/>
  <c r="J335"/>
  <c r="BK328"/>
  <c r="J326"/>
  <c r="BK322"/>
  <c r="BK320"/>
  <c r="BK318"/>
  <c r="J315"/>
  <c r="J297"/>
  <c r="J289"/>
  <c r="J263"/>
  <c r="BK248"/>
  <c r="BK218"/>
  <c r="BK190"/>
  <c r="J153"/>
  <c i="3" r="J438"/>
  <c r="J301"/>
  <c r="J234"/>
  <c r="J331"/>
  <c r="BK227"/>
  <c r="BK438"/>
  <c r="BK331"/>
  <c r="BK415"/>
  <c r="J257"/>
  <c r="BK286"/>
  <c r="J182"/>
  <c r="BK435"/>
  <c r="J316"/>
  <c r="J249"/>
  <c r="J425"/>
  <c r="J325"/>
  <c r="BK301"/>
  <c r="BK281"/>
  <c r="J196"/>
  <c r="J428"/>
  <c r="J357"/>
  <c r="J303"/>
  <c r="BK196"/>
  <c i="4" r="BK193"/>
  <c r="J160"/>
  <c r="J184"/>
  <c r="J151"/>
  <c r="BK164"/>
  <c r="J145"/>
  <c r="BK149"/>
  <c r="BK143"/>
  <c r="BK169"/>
  <c r="J178"/>
  <c i="2" r="F34"/>
  <c r="BK297"/>
  <c r="BK289"/>
  <c r="J270"/>
  <c r="J254"/>
  <c r="BK235"/>
  <c r="J218"/>
  <c r="J190"/>
  <c r="BK149"/>
  <c i="3" r="BK425"/>
  <c r="J281"/>
  <c r="J241"/>
  <c r="J144"/>
  <c r="BK325"/>
  <c r="BK249"/>
  <c r="J444"/>
  <c r="BK328"/>
  <c r="J407"/>
  <c r="BK254"/>
  <c r="BK432"/>
  <c r="BK322"/>
  <c i="2" r="F37"/>
  <c r="BK164"/>
  <c r="J143"/>
  <c i="3" r="BK307"/>
  <c r="BK252"/>
  <c r="J411"/>
  <c r="BK276"/>
  <c r="BK217"/>
  <c r="J404"/>
  <c r="J154"/>
  <c r="J271"/>
  <c r="J441"/>
  <c r="BK334"/>
  <c r="BK393"/>
  <c r="J217"/>
  <c r="BK411"/>
  <c r="J338"/>
  <c r="BK241"/>
  <c i="4" r="BK197"/>
  <c r="J164"/>
  <c r="BK145"/>
  <c r="BK171"/>
  <c r="J131"/>
  <c r="BK190"/>
  <c r="BK178"/>
  <c r="BK127"/>
  <c r="BK180"/>
  <c r="J186"/>
  <c i="2" l="1" r="T142"/>
  <c r="R163"/>
  <c r="P286"/>
  <c r="BK300"/>
  <c r="J300"/>
  <c r="J105"/>
  <c r="BK317"/>
  <c r="J317"/>
  <c r="J106"/>
  <c r="BK371"/>
  <c r="J371"/>
  <c r="J108"/>
  <c r="BK464"/>
  <c i="3" r="P203"/>
  <c r="P260"/>
  <c r="T280"/>
  <c r="R340"/>
  <c r="BK406"/>
  <c r="J406"/>
  <c r="J114"/>
  <c i="2" r="R228"/>
  <c r="R330"/>
  <c r="BK404"/>
  <c r="J404"/>
  <c r="J109"/>
  <c r="P490"/>
  <c r="T511"/>
  <c r="T507"/>
  <c i="3" r="R203"/>
  <c r="P280"/>
  <c r="T309"/>
  <c r="R333"/>
  <c r="BK392"/>
  <c r="J392"/>
  <c r="J112"/>
  <c r="T427"/>
  <c r="T423"/>
  <c i="2" r="P142"/>
  <c r="T163"/>
  <c r="T286"/>
  <c r="P300"/>
  <c r="T317"/>
  <c r="P371"/>
  <c r="R464"/>
  <c r="R463"/>
  <c i="3" r="T203"/>
  <c r="P273"/>
  <c r="BK309"/>
  <c r="J309"/>
  <c r="J108"/>
  <c r="T340"/>
  <c r="R406"/>
  <c r="R427"/>
  <c r="R423"/>
  <c i="4" r="T126"/>
  <c r="T168"/>
  <c i="2" r="BK163"/>
  <c r="J163"/>
  <c r="J100"/>
  <c r="R286"/>
  <c r="T300"/>
  <c r="R317"/>
  <c r="T371"/>
  <c r="T464"/>
  <c r="T463"/>
  <c r="P511"/>
  <c r="P507"/>
  <c i="3" r="R159"/>
  <c r="P246"/>
  <c r="R260"/>
  <c r="P309"/>
  <c r="P333"/>
  <c i="4" r="P177"/>
  <c i="2" r="BK142"/>
  <c r="J142"/>
  <c r="J98"/>
  <c r="P228"/>
  <c r="P330"/>
  <c r="T404"/>
  <c r="R490"/>
  <c r="BK511"/>
  <c r="J511"/>
  <c r="J116"/>
  <c i="3" r="BK159"/>
  <c r="J159"/>
  <c r="J100"/>
  <c r="R246"/>
  <c r="T260"/>
  <c r="R273"/>
  <c r="R309"/>
  <c r="BK333"/>
  <c r="J333"/>
  <c r="J109"/>
  <c r="T333"/>
  <c r="T392"/>
  <c r="T391"/>
  <c r="P427"/>
  <c r="P423"/>
  <c i="4" r="BK177"/>
  <c r="J177"/>
  <c r="J101"/>
  <c i="2" r="T228"/>
  <c r="BK330"/>
  <c r="J330"/>
  <c r="J107"/>
  <c r="P404"/>
  <c r="BK490"/>
  <c r="J490"/>
  <c r="J113"/>
  <c i="3" r="BK203"/>
  <c r="J203"/>
  <c r="J101"/>
  <c r="BK260"/>
  <c r="R280"/>
  <c r="P340"/>
  <c r="P392"/>
  <c r="P391"/>
  <c r="P406"/>
  <c i="4" r="R126"/>
  <c r="BK168"/>
  <c r="J168"/>
  <c r="J100"/>
  <c r="T177"/>
  <c i="2" r="P163"/>
  <c r="BK286"/>
  <c r="J286"/>
  <c r="J102"/>
  <c r="R300"/>
  <c r="P317"/>
  <c r="R371"/>
  <c r="P464"/>
  <c r="P463"/>
  <c i="3" r="P159"/>
  <c r="P142"/>
  <c r="BK246"/>
  <c r="J246"/>
  <c r="J102"/>
  <c r="BK273"/>
  <c r="J273"/>
  <c r="J106"/>
  <c r="T273"/>
  <c i="4" r="P126"/>
  <c r="P125"/>
  <c r="P124"/>
  <c i="1" r="AU97"/>
  <c i="4" r="P168"/>
  <c r="R177"/>
  <c i="2" r="R142"/>
  <c r="BK228"/>
  <c r="J228"/>
  <c r="J101"/>
  <c r="T330"/>
  <c r="R404"/>
  <c r="T490"/>
  <c r="R511"/>
  <c r="R507"/>
  <c i="3" r="T159"/>
  <c r="T142"/>
  <c r="T246"/>
  <c r="BK280"/>
  <c r="J280"/>
  <c r="J107"/>
  <c r="BK340"/>
  <c r="J340"/>
  <c r="J110"/>
  <c r="R392"/>
  <c r="R391"/>
  <c r="T406"/>
  <c r="BK427"/>
  <c r="J427"/>
  <c r="J117"/>
  <c i="4" r="BK126"/>
  <c r="J126"/>
  <c r="J98"/>
  <c r="R168"/>
  <c i="2" r="BK487"/>
  <c r="J487"/>
  <c r="J112"/>
  <c i="3" r="BK434"/>
  <c r="J434"/>
  <c r="J118"/>
  <c r="BK256"/>
  <c r="J256"/>
  <c r="J103"/>
  <c r="BK403"/>
  <c r="J403"/>
  <c r="J113"/>
  <c r="BK437"/>
  <c r="J437"/>
  <c r="J119"/>
  <c r="BK443"/>
  <c r="J443"/>
  <c r="J121"/>
  <c i="2" r="BK521"/>
  <c r="J521"/>
  <c r="J118"/>
  <c i="4" r="BK163"/>
  <c r="J163"/>
  <c r="J99"/>
  <c r="BK196"/>
  <c r="J196"/>
  <c r="J104"/>
  <c i="2" r="BK527"/>
  <c r="J527"/>
  <c r="J120"/>
  <c i="3" r="BK424"/>
  <c r="J424"/>
  <c r="J116"/>
  <c r="BK153"/>
  <c r="J153"/>
  <c r="J99"/>
  <c i="2" r="BK508"/>
  <c r="J508"/>
  <c r="J115"/>
  <c r="BK518"/>
  <c r="J518"/>
  <c r="J117"/>
  <c r="BK296"/>
  <c r="J296"/>
  <c r="J103"/>
  <c r="BK524"/>
  <c r="J524"/>
  <c r="J119"/>
  <c i="3" r="BK143"/>
  <c r="J143"/>
  <c r="J98"/>
  <c r="BK440"/>
  <c r="J440"/>
  <c r="J120"/>
  <c i="4" r="BK192"/>
  <c r="J192"/>
  <c r="J102"/>
  <c r="BE149"/>
  <c r="BE153"/>
  <c r="J118"/>
  <c r="BE127"/>
  <c r="BE151"/>
  <c i="3" r="J260"/>
  <c r="J105"/>
  <c i="4" r="BE156"/>
  <c i="3" r="BK391"/>
  <c r="J391"/>
  <c r="J111"/>
  <c i="4" r="J91"/>
  <c r="BE143"/>
  <c r="BE164"/>
  <c r="E85"/>
  <c r="F121"/>
  <c r="BE139"/>
  <c r="BE173"/>
  <c r="BE178"/>
  <c r="BE186"/>
  <c r="BE188"/>
  <c r="BE193"/>
  <c i="3" r="BK423"/>
  <c r="J423"/>
  <c r="J115"/>
  <c i="4" r="BE160"/>
  <c r="BE131"/>
  <c r="BE135"/>
  <c r="BE145"/>
  <c r="BE169"/>
  <c r="BE180"/>
  <c r="BE197"/>
  <c r="BE171"/>
  <c r="BE182"/>
  <c r="BE184"/>
  <c r="BE190"/>
  <c i="2" r="BK507"/>
  <c r="J507"/>
  <c r="J114"/>
  <c i="3" r="BE160"/>
  <c r="BE227"/>
  <c r="BE271"/>
  <c r="BE274"/>
  <c r="BE291"/>
  <c r="BE296"/>
  <c r="BE301"/>
  <c r="BE313"/>
  <c r="BE219"/>
  <c r="BE234"/>
  <c r="BE249"/>
  <c r="BE252"/>
  <c r="BE254"/>
  <c r="BE278"/>
  <c r="BE303"/>
  <c r="BE319"/>
  <c r="BE331"/>
  <c r="BE334"/>
  <c r="BE411"/>
  <c r="BE415"/>
  <c r="BE241"/>
  <c r="BE247"/>
  <c r="BE310"/>
  <c r="BE322"/>
  <c r="BE328"/>
  <c r="BE398"/>
  <c r="BE404"/>
  <c r="BE407"/>
  <c r="BE430"/>
  <c r="J89"/>
  <c r="J137"/>
  <c r="BE204"/>
  <c r="BE217"/>
  <c r="BE257"/>
  <c r="BE261"/>
  <c r="BE268"/>
  <c r="BE307"/>
  <c r="BE325"/>
  <c r="BE349"/>
  <c r="BE357"/>
  <c r="BE393"/>
  <c r="BE428"/>
  <c i="2" r="J464"/>
  <c r="J111"/>
  <c i="3" r="BE150"/>
  <c r="BE167"/>
  <c r="BE189"/>
  <c r="BE210"/>
  <c r="BE276"/>
  <c r="BE281"/>
  <c r="BE286"/>
  <c r="BE365"/>
  <c r="BE373"/>
  <c r="BE419"/>
  <c r="BE438"/>
  <c r="E85"/>
  <c r="F92"/>
  <c r="BE144"/>
  <c r="BE338"/>
  <c r="BE341"/>
  <c r="BE425"/>
  <c r="BE432"/>
  <c r="BE435"/>
  <c r="BE174"/>
  <c r="BE182"/>
  <c r="BE196"/>
  <c r="BE225"/>
  <c r="BE316"/>
  <c r="BE441"/>
  <c r="BE444"/>
  <c r="BE154"/>
  <c r="BE221"/>
  <c r="BE382"/>
  <c i="2" r="E85"/>
  <c r="J89"/>
  <c r="J91"/>
  <c r="F92"/>
  <c r="BE143"/>
  <c r="BE149"/>
  <c r="BE153"/>
  <c r="BE164"/>
  <c r="BE177"/>
  <c r="BE190"/>
  <c r="BE198"/>
  <c r="BE211"/>
  <c r="BE218"/>
  <c r="BE225"/>
  <c r="BE229"/>
  <c r="BE235"/>
  <c r="BE242"/>
  <c r="BE248"/>
  <c r="BE254"/>
  <c r="BE257"/>
  <c r="BE263"/>
  <c r="BE270"/>
  <c r="BE282"/>
  <c r="BE287"/>
  <c r="BE289"/>
  <c r="BE292"/>
  <c r="BE294"/>
  <c r="BE297"/>
  <c r="BE301"/>
  <c r="BE312"/>
  <c r="BE315"/>
  <c r="BE318"/>
  <c r="BE320"/>
  <c r="BE322"/>
  <c r="BE324"/>
  <c r="BE326"/>
  <c r="BE328"/>
  <c r="BE331"/>
  <c r="BE335"/>
  <c r="BE340"/>
  <c r="BE345"/>
  <c r="BE350"/>
  <c r="BE352"/>
  <c r="BE353"/>
  <c r="BE357"/>
  <c r="BE362"/>
  <c r="BE364"/>
  <c r="BE369"/>
  <c r="BE372"/>
  <c r="BE374"/>
  <c r="BE378"/>
  <c r="BE381"/>
  <c r="BE384"/>
  <c r="BE387"/>
  <c r="BE390"/>
  <c r="BE393"/>
  <c r="BE396"/>
  <c r="BE399"/>
  <c r="BE402"/>
  <c r="BE405"/>
  <c r="BE415"/>
  <c r="BE425"/>
  <c r="BE435"/>
  <c r="BE445"/>
  <c r="BE454"/>
  <c r="BE465"/>
  <c r="BE467"/>
  <c r="BE469"/>
  <c r="BE471"/>
  <c r="BE473"/>
  <c r="BE478"/>
  <c r="BE480"/>
  <c r="BE482"/>
  <c r="BE488"/>
  <c r="BE491"/>
  <c r="BE495"/>
  <c r="BE499"/>
  <c r="BE503"/>
  <c r="BE509"/>
  <c r="BE512"/>
  <c r="BE514"/>
  <c r="BE516"/>
  <c r="BE519"/>
  <c r="BE522"/>
  <c r="BE525"/>
  <c r="BE528"/>
  <c i="1" r="BC95"/>
  <c r="BB95"/>
  <c r="BD95"/>
  <c r="AW95"/>
  <c r="BA95"/>
  <c i="3" r="F36"/>
  <c i="1" r="BC96"/>
  <c i="3" r="F35"/>
  <c i="1" r="BB96"/>
  <c i="3" r="F34"/>
  <c i="1" r="BA96"/>
  <c i="3" r="J34"/>
  <c i="1" r="AW96"/>
  <c i="4" r="F37"/>
  <c i="1" r="BD97"/>
  <c i="3" r="F37"/>
  <c i="1" r="BD96"/>
  <c i="4" r="F34"/>
  <c i="1" r="BA97"/>
  <c i="4" r="J34"/>
  <c i="1" r="AW97"/>
  <c i="4" r="F35"/>
  <c i="1" r="BB97"/>
  <c i="4" r="F36"/>
  <c i="1" r="BC97"/>
  <c i="2" l="1" r="T299"/>
  <c i="3" r="T259"/>
  <c r="T141"/>
  <c i="2" r="R141"/>
  <c r="P141"/>
  <c i="3" r="P259"/>
  <c r="P141"/>
  <c i="1" r="AU96"/>
  <c i="2" r="P299"/>
  <c i="3" r="R259"/>
  <c i="2" r="R299"/>
  <c r="BK463"/>
  <c r="J463"/>
  <c r="J110"/>
  <c i="4" r="R125"/>
  <c r="R124"/>
  <c i="3" r="R142"/>
  <c r="R141"/>
  <c i="2" r="T141"/>
  <c i="3" r="BK259"/>
  <c r="J259"/>
  <c r="J104"/>
  <c i="4" r="T125"/>
  <c r="T124"/>
  <c i="3" r="BK142"/>
  <c r="J142"/>
  <c r="J97"/>
  <c i="2" r="BK141"/>
  <c r="J141"/>
  <c r="J97"/>
  <c i="4" r="BK125"/>
  <c r="J125"/>
  <c r="J97"/>
  <c r="BK195"/>
  <c r="J195"/>
  <c r="J103"/>
  <c i="2" r="BK299"/>
  <c r="J299"/>
  <c r="J104"/>
  <c i="3" r="BK141"/>
  <c r="J141"/>
  <c i="1" r="BB94"/>
  <c r="W31"/>
  <c r="BA94"/>
  <c r="W30"/>
  <c i="4" r="F33"/>
  <c i="1" r="AZ97"/>
  <c i="3" r="F33"/>
  <c i="1" r="AZ96"/>
  <c r="BD94"/>
  <c r="W33"/>
  <c i="3" r="J30"/>
  <c i="1" r="AG96"/>
  <c i="4" r="J33"/>
  <c i="1" r="AV97"/>
  <c r="AT97"/>
  <c i="2" r="J33"/>
  <c i="1" r="AV95"/>
  <c r="AT95"/>
  <c i="3" r="J33"/>
  <c i="1" r="AV96"/>
  <c r="AT96"/>
  <c i="2" r="F33"/>
  <c i="1" r="AZ95"/>
  <c r="BC94"/>
  <c r="W32"/>
  <c i="2" l="1" r="P140"/>
  <c i="1" r="AU95"/>
  <c i="2" r="R140"/>
  <c r="T140"/>
  <c r="BK140"/>
  <c r="J140"/>
  <c i="4" r="BK124"/>
  <c r="J124"/>
  <c r="J96"/>
  <c i="1" r="AN96"/>
  <c i="3" r="J96"/>
  <c i="2" r="J96"/>
  <c i="3" r="J39"/>
  <c i="1" r="AU94"/>
  <c i="2" r="J30"/>
  <c i="1" r="AG95"/>
  <c r="AN95"/>
  <c r="AW94"/>
  <c r="AK30"/>
  <c r="AZ94"/>
  <c r="W29"/>
  <c r="AX94"/>
  <c r="AY94"/>
  <c i="2" l="1" r="J39"/>
  <c i="4" r="J30"/>
  <c i="1" r="AG97"/>
  <c r="AG94"/>
  <c r="AK26"/>
  <c r="AV94"/>
  <c r="AK29"/>
  <c r="AK35"/>
  <c i="4" l="1" r="J39"/>
  <c i="1" r="AN97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<sst xmlns="http://schemas.openxmlformats.org/spreadsheetml/2006/main">
  <si>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</si>
  <si>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</si>
  <si>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</si>
  <si>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</si>
  <si>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{d20f8dfd-da8b-4cdf-9c16-e4bd78ef2860}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</si>
  <si>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</si>
  <si>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</si>
  <si>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</si>
  <si>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</si>
  <si>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</si>
  <si>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</si>
  <si>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</si>
  <si>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</si>
  <si>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</si>
  <si>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20250121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</si>
  <si>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</si>
  <si>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</si>
  <si>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objektu Břežanská 49/2</t>
  </si>
  <si>
    <t>KSO:</t>
  </si>
  <si>
    <t>CC-CZ:</t>
  </si>
  <si>
    <t>Místo:</t>
  </si>
  <si>
    <t>Bílina</t>
  </si>
  <si>
    <t>Datum:</t>
  </si>
  <si>
    <t>29. 1. 2025</t>
  </si>
  <si>
    <t>Zadavatel:</t>
  </si>
  <si>
    <t>IČ:</t>
  </si>
  <si>
    <t>Městský úřad Bílina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</si>
  <si>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</si>
  <si>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</si>
  <si>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</si>
  <si>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</si>
  <si>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</si>
  <si>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</si>
  <si>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</si>
  <si>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Hampejs projekty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</si>
  <si>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</si>
  <si>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</si>
  <si>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</si>
  <si>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</si>
  <si>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</si>
  <si>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</si>
  <si>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</si>
  <si>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</si>
  <si>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</si>
  <si>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</si>
  <si>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</si>
  <si>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</si>
  <si>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</si>
  <si>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</si>
  <si>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</si>
  <si>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</si>
  <si>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</si>
  <si>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</si>
  <si>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</si>
  <si>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</si>
  <si>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</si>
  <si>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</si>
  <si>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</si>
  <si>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</si>
  <si>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</si>
  <si>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</si>
  <si>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</si>
  <si>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</si>
  <si>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</si>
  <si>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</si>
  <si>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</si>
  <si>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</si>
  <si>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</si>
  <si>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</si>
  <si>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</si>
  <si>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</si>
  <si>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</si>
  <si>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</si>
  <si>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</si>
  <si>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</si>
  <si>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</si>
  <si>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</si>
  <si>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</si>
  <si>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</si>
  <si>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</si>
  <si>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</si>
  <si>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</si>
  <si>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ASŘ SO 01</t>
  </si>
  <si>
    <t>STA</t>
  </si>
  <si>
    <t>1</t>
  </si>
  <si>
    <t>{dcfe217c-6599-4c78-aff3-b5786b59d67b}</t>
  </si>
  <si>
    <t>2</t>
  </si>
  <si>
    <t>02</t>
  </si>
  <si>
    <t>ASŘ SO 02</t>
  </si>
  <si>
    <t>{d94c607b-23ec-4c0b-bcce-384c81971139}</t>
  </si>
  <si>
    <t>03</t>
  </si>
  <si>
    <t>TZB</t>
  </si>
  <si>
    <t>{8b7ee470-ba27-41e3-9f89-b725ae670e7e}</t>
  </si>
  <si>
    <t>KRYCÍ LIST SOUPISU PRACÍ</t>
  </si>
  <si>
    <t>Objekt:</t>
  </si>
  <si>
    <t>01 - ASŘ SO 01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</si>
  <si>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</si>
  <si>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</si>
  <si>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</si>
  <si>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</si>
  <si>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</si>
  <si>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</si>
  <si>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</si>
  <si>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</si>
  <si>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</si>
  <si>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</si>
  <si>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</si>
  <si>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</si>
  <si>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</si>
  <si>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</si>
  <si>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751 - Vzduchotechnika</t>
  </si>
  <si>
    <t xml:space="preserve">    764 - Konstrukce klempířské</t>
  </si>
  <si>
    <t xml:space="preserve">    766 - Konstrukce truhlářské</t>
  </si>
  <si>
    <t xml:space="preserve">    783 - Dokončovací práce - nátěry</t>
  </si>
  <si>
    <t>M - Práce a dodávky M</t>
  </si>
  <si>
    <t xml:space="preserve">    21-M - Elektromontáže</t>
  </si>
  <si>
    <t xml:space="preserve">    58-M - Revize vyhrazených technických zařízení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</si>
  <si>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</si>
  <si>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</si>
  <si>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</si>
  <si>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</si>
  <si>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</si>
  <si>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</si>
  <si>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</si>
  <si>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</si>
  <si>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</si>
  <si>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</si>
  <si>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</si>
  <si>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</si>
  <si>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</si>
  <si>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</si>
  <si>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</si>
  <si>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</si>
  <si>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</si>
  <si>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</si>
  <si>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</si>
  <si>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</si>
  <si>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</si>
  <si>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</si>
  <si>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</si>
  <si>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</si>
  <si>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</si>
  <si>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</si>
  <si>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213141111</t>
  </si>
  <si>
    <t>Zřízení vrstvy z geotextilie v rovině nebo ve sklonu do 1:5 š do 3 m</t>
  </si>
  <si>
    <t>m2</t>
  </si>
  <si>
    <t>CS ÚRS 2024 02</t>
  </si>
  <si>
    <t>4</t>
  </si>
  <si>
    <t>-1630223223</t>
  </si>
  <si>
    <t>PP</t>
  </si>
  <si>
    <t>Zřízení vrstvy z geotextilie filtrační, separační, odvodňovací, ochranné, výztužné nebo protierozní v rovině nebo ve sklonu do 1:5, šířky do 3 m</t>
  </si>
  <si>
    <t>VV</t>
  </si>
  <si>
    <t>"ochrana zpevněných ploch před znečištěním, geotextílie bude ve dvou vrstvách a dle potřeby měněna"</t>
  </si>
  <si>
    <t>"S01"</t>
  </si>
  <si>
    <t>(76,8*2*2)*2</t>
  </si>
  <si>
    <t>Součet</t>
  </si>
  <si>
    <t>M</t>
  </si>
  <si>
    <t>69311081</t>
  </si>
  <si>
    <t>geotextilie netkaná separační, ochranná, filtrační, drenážní PES 300g/m2</t>
  </si>
  <si>
    <t>8</t>
  </si>
  <si>
    <t>1765297031</t>
  </si>
  <si>
    <t>614,4*1,1845 'Přepočtené koeficientem množství</t>
  </si>
  <si>
    <t>3</t>
  </si>
  <si>
    <t>Svislé a kompletní konstrukce</t>
  </si>
  <si>
    <t>319202114</t>
  </si>
  <si>
    <t>Dodatečná izolace zdiva tl přes 450 do 600 mm nízkotlakou injektáží silikonovou mikroemulzí</t>
  </si>
  <si>
    <t>m</t>
  </si>
  <si>
    <t>-541889190</t>
  </si>
  <si>
    <t>Dodatečná izolace zdiva injektáží nízkotlakou metodou silikonovou mikroemulzí, tloušťka zdiva přes 450 do 600 mm</t>
  </si>
  <si>
    <t>"SO 01"</t>
  </si>
  <si>
    <t>(12,36-1-3,8)</t>
  </si>
  <si>
    <t>(34,7-1-1,3*4-2,9-2,25-1,2)</t>
  </si>
  <si>
    <t>1,3*4</t>
  </si>
  <si>
    <t>(8,61-0,9-0,9)</t>
  </si>
  <si>
    <t>(11,4-2,2)</t>
  </si>
  <si>
    <t>5-1,25</t>
  </si>
  <si>
    <t>6</t>
  </si>
  <si>
    <t>Úpravy povrchů, podlahy a osazování výplní</t>
  </si>
  <si>
    <t>622131151</t>
  </si>
  <si>
    <t>Sanační postřik vnějších stěn nanášený celoplošně ručně</t>
  </si>
  <si>
    <t>-1184291345</t>
  </si>
  <si>
    <t>Sanační postřik vnějších ploch nanášený ručně celoplošně stěn</t>
  </si>
  <si>
    <t>"odstranění soklové omítky do výše 600 mm nad terén"</t>
  </si>
  <si>
    <t>(12,36-1-3,8)*0,6</t>
  </si>
  <si>
    <t>(34,7-1-1,3*4-2,9-2,25-1,2)*0,6</t>
  </si>
  <si>
    <t>1,3*4*0,4</t>
  </si>
  <si>
    <t>(8,61-0,9-0,9)*0,6</t>
  </si>
  <si>
    <t>(11,4-2,2)*0,6</t>
  </si>
  <si>
    <t>5-1,25*0,6</t>
  </si>
  <si>
    <t>Mezisoučet</t>
  </si>
  <si>
    <t>5</t>
  </si>
  <si>
    <t>622325121</t>
  </si>
  <si>
    <t>Sanační jádrová omítka vnějších stěn nanášená ručně</t>
  </si>
  <si>
    <t>1828825572</t>
  </si>
  <si>
    <t>Omítka sanační vnějších ploch jádrová tloušťky do 15 mm nanášená ručně stěn</t>
  </si>
  <si>
    <t>622325252</t>
  </si>
  <si>
    <t>Oprava vnější vápenné omítky s celoplošným přeštukováním členitosti 1 v rozsahu přes 10 do 30 %</t>
  </si>
  <si>
    <t>-3006343</t>
  </si>
  <si>
    <t>Oprava vápenné omítky s celoplošným přeštukováním vnějších ploch stupně členitosti 1, v rozsahu opravované plochy přes 10 do 30%.
Z jednotlivých výměr nejsou odečteny plochy výplní otvorů, tato neodečtená plocha slouží jako příplatek za členitost fasády a opravu ostění a špalet"</t>
  </si>
  <si>
    <t>"odstranění nesoudržných částí omítek, předpoklad "</t>
  </si>
  <si>
    <t>(91,86+243+42+82+43+26,31+12,2+11,3+34,5)</t>
  </si>
  <si>
    <t>"z jednotlivých výměr nejsou odečteny plochy výplní otvorů, tato neodečtená plocha slouží jako příplatek za členitost fasády a opravu ostění a špalet"</t>
  </si>
  <si>
    <t>7</t>
  </si>
  <si>
    <t>622328231</t>
  </si>
  <si>
    <t>Sanační štuk vnějších stěn tloušťky do 3 mm</t>
  </si>
  <si>
    <t>-2080317468</t>
  </si>
  <si>
    <t>Sanační štuk vnějších ploch tloušťky do 3 mm stěn</t>
  </si>
  <si>
    <t>629991011</t>
  </si>
  <si>
    <t>Zakrytí výplní otvorů a svislých ploch fólií přilepenou lepící páskou</t>
  </si>
  <si>
    <t>-1964894091</t>
  </si>
  <si>
    <t>Zakrytí vnějších ploch před znečištěním včetně pozdějšího odkrytí výplní otvorů a svislých ploch fólií přilepenou lepící páskou</t>
  </si>
  <si>
    <t>"ochrana výplní otvorů, během stavby může dojít k jedné výměně folie"</t>
  </si>
  <si>
    <t>86,1*2</t>
  </si>
  <si>
    <t>9</t>
  </si>
  <si>
    <t>629995103</t>
  </si>
  <si>
    <t>Očištění vnějších ploch tlakovou vodou s přídavkem čističe</t>
  </si>
  <si>
    <t>-1170393498</t>
  </si>
  <si>
    <t>Očištění vnějších ploch tlakovou vodou omytím tlakovou vodou s přídavkem čističe</t>
  </si>
  <si>
    <t>(91,86+243+42+82+43+26,31+12,2+11,3+34,5)-7,8-6,8-4,8-2,8*4-4,5-3,5-3,9-1,7-2*14-1,15*2-0,9-0,9-3,3-2,2-1,3-2-1</t>
  </si>
  <si>
    <t>10</t>
  </si>
  <si>
    <t>629995103.R</t>
  </si>
  <si>
    <t>Očištění opěrných zdí od popínavých porostů</t>
  </si>
  <si>
    <t>-1395859235</t>
  </si>
  <si>
    <t>27+16+15</t>
  </si>
  <si>
    <t>Ostatní konstrukce a práce, bourání</t>
  </si>
  <si>
    <t>11</t>
  </si>
  <si>
    <t>941111111</t>
  </si>
  <si>
    <t>Montáž lešení řadového trubkového lehkého s podlahami zatížení do 200 kg/m2 š od 0,6 do 0,9 m v do 10 m</t>
  </si>
  <si>
    <t>-912469486</t>
  </si>
  <si>
    <t>Lešení řadové trubkové lehké pracovní s podlahami s provozním zatížením tř. 3 do 200 kg/m2 šířky tř. W06 od 0,6 do 0,9 m výšky do 10 m montáž</t>
  </si>
  <si>
    <t>(91,86+243+42+82+43+26,31+12,2+11,3+34,5)*1,1</t>
  </si>
  <si>
    <t>941111211</t>
  </si>
  <si>
    <t>Příplatek k lešení řadovému trubkovému lehkému s podlahami do 200 kg/m2 š od 0,6 do 0,9 m v do 10 m za každý den použití</t>
  </si>
  <si>
    <t>4240485</t>
  </si>
  <si>
    <t>Lešení řadové trubkové lehké pracovní s podlahami s provozním zatížením tř. 3 do 200 kg/m2 šířky tř. W06 od 0,6 do 0,9 m výšky do 10 m příplatek k ceně za každý den použití</t>
  </si>
  <si>
    <t>644,787*90 'Přepočtené koeficientem množství</t>
  </si>
  <si>
    <t>13</t>
  </si>
  <si>
    <t>941111811</t>
  </si>
  <si>
    <t>Demontáž lešení řadového trubkového lehkého s podlahami zatížení do 200 kg/m2 š od 0,6 do 0,9 m v do 10 m</t>
  </si>
  <si>
    <t>-1650147969</t>
  </si>
  <si>
    <t>Lešení řadové trubkové lehké pracovní s podlahami s provozním zatížením tř. 3 do 200 kg/m2 šířky tř. W06 od 0,6 do 0,9 m výšky do 10 m demontáž</t>
  </si>
  <si>
    <t>14</t>
  </si>
  <si>
    <t>944511111</t>
  </si>
  <si>
    <t>Montáž ochranné sítě z textilie z umělých vláken</t>
  </si>
  <si>
    <t>-1923551755</t>
  </si>
  <si>
    <t>Síť ochranná zavěšená na konstrukci lešení z textilie z umělých vláken montáž</t>
  </si>
  <si>
    <t>15</t>
  </si>
  <si>
    <t>944511211</t>
  </si>
  <si>
    <t>Příplatek k ochranné síti za každý den použití</t>
  </si>
  <si>
    <t>1091717779</t>
  </si>
  <si>
    <t>Síť ochranná zavěšená na konstrukci lešení z textilie z umělých vláken příplatek k ceně za každý den použití</t>
  </si>
  <si>
    <t>644,787*90</t>
  </si>
  <si>
    <t>16</t>
  </si>
  <si>
    <t>944511811</t>
  </si>
  <si>
    <t>Demontáž ochranné sítě z textilie z umělých vláken</t>
  </si>
  <si>
    <t>1501688750</t>
  </si>
  <si>
    <t>Síť ochranná zavěšená na konstrukci lešení z textilie z umělých vláken demontáž</t>
  </si>
  <si>
    <t>17</t>
  </si>
  <si>
    <t>978036141</t>
  </si>
  <si>
    <t>Otlučení (osekání) cementových omítek vnějších ploch v rozsahu přes 20 do 30 %</t>
  </si>
  <si>
    <t>1292781582</t>
  </si>
  <si>
    <t>Otlučení cementových omítek vnějších ploch s vyškrabáním spar zdiva a s očištěním povrchu, v rozsahu přes 20 do 30 %</t>
  </si>
  <si>
    <t>18</t>
  </si>
  <si>
    <t>978036191</t>
  </si>
  <si>
    <t>Otlučení (osekání) cementových omítek vnějších ploch v rozsahu přes 80 do 100 %</t>
  </si>
  <si>
    <t>564351731</t>
  </si>
  <si>
    <t>Otlučení cementových omítek vnějších ploch s vyškrabáním spar zdiva a s očištěním povrchu, v rozsahu přes 80 do 100 %</t>
  </si>
  <si>
    <t>19</t>
  </si>
  <si>
    <t>985311111.R</t>
  </si>
  <si>
    <t xml:space="preserve">Odsolení omítky pomocí odsolovacích obkladů </t>
  </si>
  <si>
    <t>-330270823</t>
  </si>
  <si>
    <t>Odsolení omítky, dle aktuálně zjištěného stavu na stavbě. Obklady mohou být aplikovány opakovaně dle posouzení odborné firmy.</t>
  </si>
  <si>
    <t>"SO 01, předpokládá se aplikace 3x"</t>
  </si>
  <si>
    <t>(10,84+7,45+25,99+13,43-1,03-0,83-1,42-2,97-1-1-3,67)*0,6*3</t>
  </si>
  <si>
    <t>997</t>
  </si>
  <si>
    <t>Přesun sutě</t>
  </si>
  <si>
    <t>20</t>
  </si>
  <si>
    <t>997002511</t>
  </si>
  <si>
    <t>Vodorovné přemístění suti a vybouraných hmot bez naložení ale se složením a urovnáním do 1 km</t>
  </si>
  <si>
    <t>t</t>
  </si>
  <si>
    <t>-2120473297</t>
  </si>
  <si>
    <t>Vodorovné přemístění suti a vybouraných hmot bez naložení, se složením a hrubým urovnáním na vzdálenost do 1 km</t>
  </si>
  <si>
    <t>997002519</t>
  </si>
  <si>
    <t>Příplatek ZKD 1 km přemístění suti a vybouraných hmot</t>
  </si>
  <si>
    <t>-864385230</t>
  </si>
  <si>
    <t>Vodorovné přemístění suti a vybouraných hmot bez naložení, se složením a hrubým urovnáním Příplatek k ceně za každý další započatý 1 km přes 1 km</t>
  </si>
  <si>
    <t>10,792*15 'Přepočtené koeficientem množství</t>
  </si>
  <si>
    <t>22</t>
  </si>
  <si>
    <t>997013112</t>
  </si>
  <si>
    <t>Vnitrostaveništní doprava suti a vybouraných hmot pro budovy v přes 6 do 9 m</t>
  </si>
  <si>
    <t>1586927027</t>
  </si>
  <si>
    <t>Vnitrostaveništní doprava suti a vybouraných hmot vodorovně do 50 m s naložením základní pro budovy a haly výšky přes 6 do 9 m</t>
  </si>
  <si>
    <t>23</t>
  </si>
  <si>
    <t>997013631</t>
  </si>
  <si>
    <t>Poplatek za uložení na skládce (skládkovné) stavebního odpadu směsného kód odpadu 17 09 04</t>
  </si>
  <si>
    <t>2073859526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</si>
  <si>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</si>
  <si>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</si>
  <si>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</si>
  <si>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24</t>
  </si>
  <si>
    <t>998018002</t>
  </si>
  <si>
    <t>Přesun hmot pro budovy ruční pro budovy v přes 6 do 12 m</t>
  </si>
  <si>
    <t>-129530257</t>
  </si>
  <si>
    <t>Přesun hmot pro budovy občanské výstavby, bydlení, výrobu a služby ruční (bez užití mechanizace) vodorovná dopravní vzdálenost do 100 m pro budovy s jakoukoliv nosnou konstrukcí výšky přes 6 do 12 m</t>
  </si>
  <si>
    <t>PSV</t>
  </si>
  <si>
    <t>Práce a dodávky PSV</t>
  </si>
  <si>
    <t>711</t>
  </si>
  <si>
    <t>Izolace proti vodě, vlhkosti a plynům</t>
  </si>
  <si>
    <t>25</t>
  </si>
  <si>
    <t>711191202</t>
  </si>
  <si>
    <t>Provedení izolace proti zemní vlhkosti hydroizolační stěrkou vodorovné na zdivu, 2 vrstvy</t>
  </si>
  <si>
    <t>1362467516</t>
  </si>
  <si>
    <t>Provedení izolace proti zemní vlhkosti hydroizolační stěrkou na ploše vodorovné V dvouvrstvá na zdivu</t>
  </si>
  <si>
    <t>26</t>
  </si>
  <si>
    <t>58581005</t>
  </si>
  <si>
    <t>malta těsnící hydraulicky rychle tuhnoucí se síranovzdorným pojivem</t>
  </si>
  <si>
    <t>kg</t>
  </si>
  <si>
    <t>32</t>
  </si>
  <si>
    <t>-389224445</t>
  </si>
  <si>
    <t>33,762*4,4 'Přepočtené koeficientem množství</t>
  </si>
  <si>
    <t>27</t>
  </si>
  <si>
    <t>998711201</t>
  </si>
  <si>
    <t>Přesun hmot procentní pro izolace proti vodě, vlhkosti a plynům v objektech v do 6 m</t>
  </si>
  <si>
    <t>%</t>
  </si>
  <si>
    <t>1829314610</t>
  </si>
  <si>
    <t>Přesun hmot pro izolace proti vodě, vlhkosti a plynům stanovený procentní sazbou (%) z ceny vodorovná dopravní vzdálenost do 50 m základní v objektech výšky do 6 m</t>
  </si>
  <si>
    <t>751</t>
  </si>
  <si>
    <t>Vzduchotechnika</t>
  </si>
  <si>
    <t>28</t>
  </si>
  <si>
    <t>751398023</t>
  </si>
  <si>
    <t>Montáž větrací mřížky stěnové přes 0,100 do 0,150 m2</t>
  </si>
  <si>
    <t>kus</t>
  </si>
  <si>
    <t>-338917793</t>
  </si>
  <si>
    <t>Montáž ostatních zařízení větrací mřížky stěnové, průřezu přes 0,100 do 0,150 m2</t>
  </si>
  <si>
    <t>29</t>
  </si>
  <si>
    <t>42972307</t>
  </si>
  <si>
    <t>mřížka stěnová otevřená jednořadá kovová úhel lamel 0° 400x300mm</t>
  </si>
  <si>
    <t>647824605</t>
  </si>
  <si>
    <t>mřížka stěnová otevřená jednořadá kovová úhel lamel. O desingu mřížek rozhodne objednatel.</t>
  </si>
  <si>
    <t>30</t>
  </si>
  <si>
    <t>751398025</t>
  </si>
  <si>
    <t>Montáž větrací mřížky stěnové přes 0,200 m2</t>
  </si>
  <si>
    <t>1551734997</t>
  </si>
  <si>
    <t>Montáž ostatních zařízení větrací mřížky stěnové, průřezu přes 0,200 m2</t>
  </si>
  <si>
    <t>31</t>
  </si>
  <si>
    <t>42972319</t>
  </si>
  <si>
    <t>mřížka stěnová otevřená jednořadá kovová úhel lamel 0° 800x300mm</t>
  </si>
  <si>
    <t>-801564843</t>
  </si>
  <si>
    <t>mřížka stěnová otevřená jednořadá kovová úhel lamel 0°,O desingu mřížek rozhodne objednatel.</t>
  </si>
  <si>
    <t>751398823</t>
  </si>
  <si>
    <t>Demontáž větrací mřížky stěnové průřezu přes 0,100 do 0,150 m2</t>
  </si>
  <si>
    <t>-456587561</t>
  </si>
  <si>
    <t>Demontáž ostatních zařízení větrací mřížky stěnové, průřezu přes 0,100 do 0,150 m2</t>
  </si>
  <si>
    <t>33</t>
  </si>
  <si>
    <t>751398825</t>
  </si>
  <si>
    <t>Demontáž větrací mřížky stěnové průřezu přes 0,200 m2</t>
  </si>
  <si>
    <t>360342021</t>
  </si>
  <si>
    <t>Demontáž ostatních zařízení větrací mřížky stěnové, průřezu přes 0,200 m2</t>
  </si>
  <si>
    <t>764</t>
  </si>
  <si>
    <t>Konstrukce klempířské</t>
  </si>
  <si>
    <t>34</t>
  </si>
  <si>
    <t>764002851</t>
  </si>
  <si>
    <t>Demontáž oplechování parapetů do suti</t>
  </si>
  <si>
    <t>9848639</t>
  </si>
  <si>
    <t>Demontáž klempířských konstrukcí oplechování parapetů do suti</t>
  </si>
  <si>
    <t>1,25*2+0,9+1+1,3*4+0,9+0,8+2</t>
  </si>
  <si>
    <t>35</t>
  </si>
  <si>
    <t>764004801</t>
  </si>
  <si>
    <t>Demontáž podokapního žlabu do suti</t>
  </si>
  <si>
    <t>642967959</t>
  </si>
  <si>
    <t>Demontáž klempířských konstrukcí žlabu podokapního do suti</t>
  </si>
  <si>
    <t>12,8+35+9,3+13,8+5,9</t>
  </si>
  <si>
    <t>36</t>
  </si>
  <si>
    <t>764004841</t>
  </si>
  <si>
    <t>Demontáž háku do suti</t>
  </si>
  <si>
    <t>-1238642197</t>
  </si>
  <si>
    <t>Demontáž klempířských konstrukcí háku do suti</t>
  </si>
  <si>
    <t>37</t>
  </si>
  <si>
    <t>764004861</t>
  </si>
  <si>
    <t>Demontáž svodu do suti</t>
  </si>
  <si>
    <t>372239230</t>
  </si>
  <si>
    <t>Demontáž klempířských konstrukcí svodu do suti</t>
  </si>
  <si>
    <t>8,3*3+5,2+7,5</t>
  </si>
  <si>
    <t>38</t>
  </si>
  <si>
    <t>764004861.R</t>
  </si>
  <si>
    <t>Demontáž ostatní drobných prvků na fasádě ( cedule č.p.)</t>
  </si>
  <si>
    <t>kpl.</t>
  </si>
  <si>
    <t>349477279</t>
  </si>
  <si>
    <t>39</t>
  </si>
  <si>
    <t>764004861.R1</t>
  </si>
  <si>
    <t>Zpětná montáž (cedule č.p.)</t>
  </si>
  <si>
    <t>195400111</t>
  </si>
  <si>
    <t>40</t>
  </si>
  <si>
    <t>764246404</t>
  </si>
  <si>
    <t>Oplechování parapetů rovných mechanicky kotvené z TiZn předzvětralého plechu rš 330 mm</t>
  </si>
  <si>
    <t>-973784377</t>
  </si>
  <si>
    <t>Oplechování parapetů z titanzinkového předzvětralého plechu rovných mechanicky kotvené, bez rohů rš 330 mm</t>
  </si>
  <si>
    <t>41</t>
  </si>
  <si>
    <t>764541405</t>
  </si>
  <si>
    <t>Žlab podokapní půlkruhový z TiZn předzvětralého plechu rš 330 mm</t>
  </si>
  <si>
    <t>-179131891</t>
  </si>
  <si>
    <t>Žlab podokapní z titanzinkového předzvětralého plechu včetně háků a čel půlkruhový rš 330 mm</t>
  </si>
  <si>
    <t>42</t>
  </si>
  <si>
    <t>764541447</t>
  </si>
  <si>
    <t>Kotlík oválný (trychtýřový) pro podokapní žlaby z TiZn předzvětralého plechu 330/120 mm</t>
  </si>
  <si>
    <t>137195401</t>
  </si>
  <si>
    <t>Žlab podokapní z titanzinkového předzvětralého plechu kotlík oválný (trychtýřový), rš žlabu/průměr svodu 330/120 mm</t>
  </si>
  <si>
    <t>43</t>
  </si>
  <si>
    <t>764548424</t>
  </si>
  <si>
    <t>Kruhový svod včetně objímek, kolen, odskoků z TiZn předzvětralého plechu průměru 120 mm</t>
  </si>
  <si>
    <t>-196347901</t>
  </si>
  <si>
    <t>Svod z titanzinkového předzvětralého plechu včetně objímek, kolen a odskoků kruhový, průměru 120 mm</t>
  </si>
  <si>
    <t>44</t>
  </si>
  <si>
    <t>998764312</t>
  </si>
  <si>
    <t>Přesun hmot procentní pro konstrukce klempířské ruční v objektech v přes 6 do 12 m</t>
  </si>
  <si>
    <t>1902249103</t>
  </si>
  <si>
    <t>Přesun hmot pro konstrukce klempířské stanovený procentní sazbou (%) z ceny vodorovná dopravní vzdálenost do 50 m ruční (bez užtití mechanizace) v objektech výšky přes 6 do 12 m</t>
  </si>
  <si>
    <t>766</t>
  </si>
  <si>
    <t>Konstrukce truhlářské</t>
  </si>
  <si>
    <t>45</t>
  </si>
  <si>
    <t>766621012.R</t>
  </si>
  <si>
    <t>Dodávka a montáž dřevěné výplně otvorů O 07 dle výkresu jihovýchodní pohled a specifikace v tabulce výplní otvorů</t>
  </si>
  <si>
    <t>ks</t>
  </si>
  <si>
    <t>1904665184</t>
  </si>
  <si>
    <t>Dodávka a montáž dřevěné výplně otvorů O 07 dle výkresu jihovýchodní pohled</t>
  </si>
  <si>
    <t>46</t>
  </si>
  <si>
    <t>766622833</t>
  </si>
  <si>
    <t>Demontáž rámu zdvojených oken dřevěných nebo plastových přes 2 do 4 m2 k opětovnému použití</t>
  </si>
  <si>
    <t>1260129586</t>
  </si>
  <si>
    <t>Demontáž okenních konstrukcí k opětovnému použití rámu zdvojených dřevěných nebo plastových, plochy otvoru přes 2 do 4 m2</t>
  </si>
  <si>
    <t>"vybourání okna O07"</t>
  </si>
  <si>
    <t>7,8</t>
  </si>
  <si>
    <t>47</t>
  </si>
  <si>
    <t>766622921.R1</t>
  </si>
  <si>
    <t>Oprava a renovace stávající dřevěné výplně otvoru O 06 dle specifikace v projektové dokumnetaci</t>
  </si>
  <si>
    <t>1110364398</t>
  </si>
  <si>
    <t>Popis a technologie opravy oken dle PD.</t>
  </si>
  <si>
    <t>48</t>
  </si>
  <si>
    <t>766622921.R2</t>
  </si>
  <si>
    <t>Oprava a renovace stávající dřevěné výplně otvoru O 09 dle specifikace v projektové dokumnetaci</t>
  </si>
  <si>
    <t>5052251</t>
  </si>
  <si>
    <t>49</t>
  </si>
  <si>
    <t>766622921.R3</t>
  </si>
  <si>
    <t>Oprava a renovace stávající dřevěné výplně otvoru O 10 dle specifikace v projektové dokumnetaci</t>
  </si>
  <si>
    <t>-1796047549</t>
  </si>
  <si>
    <t>50</t>
  </si>
  <si>
    <t>766622921.R4</t>
  </si>
  <si>
    <t>Oprava a renovace stávající dřevěné výplně otvoru O 11 dle specifikace v projektové dokumnetaci</t>
  </si>
  <si>
    <t>-53135823</t>
  </si>
  <si>
    <t>51</t>
  </si>
  <si>
    <t>766622921.R5</t>
  </si>
  <si>
    <t>Oprava a renovace stávající dřevěné výplně otvoru O 12 dle specifikace v projektové dokumnetaci</t>
  </si>
  <si>
    <t>-933931771</t>
  </si>
  <si>
    <t>52</t>
  </si>
  <si>
    <t>766622921.R6</t>
  </si>
  <si>
    <t>Oprava a renovace stávající dřevěné výplně otvoru D 05 dle specifikace v projektové dokumnetaci</t>
  </si>
  <si>
    <t>-783583135</t>
  </si>
  <si>
    <t>53</t>
  </si>
  <si>
    <t>766622921.R7</t>
  </si>
  <si>
    <t>Oprava a renovace stávající dřevěné výplně otvoru D 07 dle specifikace v projektové dokumnetaci</t>
  </si>
  <si>
    <t>389007612</t>
  </si>
  <si>
    <t>54</t>
  </si>
  <si>
    <t>766622921.R8</t>
  </si>
  <si>
    <t>Oprava a renovace stávající dřevěné výplně otvoru O 15 dle specifikace v projektové dokumnetaci</t>
  </si>
  <si>
    <t>1825975671</t>
  </si>
  <si>
    <t>55</t>
  </si>
  <si>
    <t>998766312</t>
  </si>
  <si>
    <t>Přesun hmot procentní pro kce truhlářské ruční v objektech v přes 6 do 12 m</t>
  </si>
  <si>
    <t>-265277871</t>
  </si>
  <si>
    <t>Přesun hmot pro konstrukce truhlářské stanovený procentní sazbou (%) z ceny vodorovná dopravní vzdálenost do 50 m ruční (bez užití mechanizace) v objektech výšky přes 6 do 12 m</t>
  </si>
  <si>
    <t>783</t>
  </si>
  <si>
    <t>Dokončovací práce - nátěry</t>
  </si>
  <si>
    <t>56</t>
  </si>
  <si>
    <t>783401313</t>
  </si>
  <si>
    <t>Odmaštění klempířských konstrukcí ředidlovým odmašťovačem před provedením nátěru</t>
  </si>
  <si>
    <t>-1579853317</t>
  </si>
  <si>
    <t>Příprava podkladu klempířských konstrukcí před provedením nátěru odmaštěním odmašťovačem ředidlovým</t>
  </si>
  <si>
    <t>"nátěr klempířských konstrukcí dle TZ, o konkrétních odstínech rozhodne objednatel"</t>
  </si>
  <si>
    <t>"podokapní žlab"</t>
  </si>
  <si>
    <t>(12,8+35+9,3+13,8+5,9)*0,66</t>
  </si>
  <si>
    <t>"dešťový svod"</t>
  </si>
  <si>
    <t>(8,3*3+5,2+7,5)*0,377</t>
  </si>
  <si>
    <t>"parapety"</t>
  </si>
  <si>
    <t>(1,25*2+0,9+1+1,3*4+0,9+0,8+2)*0,33</t>
  </si>
  <si>
    <t>57</t>
  </si>
  <si>
    <t>783414101</t>
  </si>
  <si>
    <t>Základní jednonásobný syntetický nátěr klempířských konstrukcí</t>
  </si>
  <si>
    <t>-2118691205</t>
  </si>
  <si>
    <t>Základní nátěr klempířských konstrukcí jednonásobný syntetický</t>
  </si>
  <si>
    <t>58</t>
  </si>
  <si>
    <t>783415101</t>
  </si>
  <si>
    <t>Mezinátěr syntetický jednonásobný mezinátěr klempířských konstrukcí</t>
  </si>
  <si>
    <t>1350719445</t>
  </si>
  <si>
    <t>Mezinátěr klempířských konstrukcí jednonásobný syntetický standardní</t>
  </si>
  <si>
    <t>59</t>
  </si>
  <si>
    <t>783417101</t>
  </si>
  <si>
    <t>Krycí jednonásobný syntetický nátěr klempířských konstrukcí</t>
  </si>
  <si>
    <t>-2123589673</t>
  </si>
  <si>
    <t>Krycí nátěr (email) klempířských konstrukcí jednonásobný syntetický standardní</t>
  </si>
  <si>
    <t>60</t>
  </si>
  <si>
    <t>783823135</t>
  </si>
  <si>
    <t>Penetrační silikonový nátěr hladkých, tenkovrstvých zrnitých nebo štukových omítek</t>
  </si>
  <si>
    <t>262371463</t>
  </si>
  <si>
    <t>Penetrační nátěr omítek hladkých omítek hladkých, zrnitých tenkovrstvých nebo štukových stupně členitosti 1 a 2 silikonový</t>
  </si>
  <si>
    <t xml:space="preserve">"plocha bude vícebarevná,  barevné rozdělení předloží zhotovitel dle pokynu objednatele"</t>
  </si>
  <si>
    <t>61</t>
  </si>
  <si>
    <t>783827425</t>
  </si>
  <si>
    <t>Krycí dvojnásobný silikonový nátěr omítek stupně členitosti 1 a 2</t>
  </si>
  <si>
    <t>60213645</t>
  </si>
  <si>
    <t>Krycí (ochranný ) nátěr omítek dvojnásobný hladkých omítek hladkých, zrnitých tenkovrstvých nebo štukových stupně členitosti 1 a 2 silikonový</t>
  </si>
  <si>
    <t>Práce a dodávky M</t>
  </si>
  <si>
    <t>21-M</t>
  </si>
  <si>
    <t>Elektromontáže</t>
  </si>
  <si>
    <t>62</t>
  </si>
  <si>
    <t>210040098</t>
  </si>
  <si>
    <t>Montáž nosiče svítidel</t>
  </si>
  <si>
    <t>64</t>
  </si>
  <si>
    <t>1457429470</t>
  </si>
  <si>
    <t>Montáž konzol venkovního vedení nn příslušenství konzol nosiče svítidel veřejného osvětlení a kabelových koncovek</t>
  </si>
  <si>
    <t>63</t>
  </si>
  <si>
    <t>31673007.R</t>
  </si>
  <si>
    <t>držák k veřejnému osvětlení (tvar výrobku totožný s původním výrobkem)</t>
  </si>
  <si>
    <t>256</t>
  </si>
  <si>
    <t>10267264</t>
  </si>
  <si>
    <t>210202013</t>
  </si>
  <si>
    <t>Montáž svítidlo výbojkové průmyslové nebo venkovní na výložník</t>
  </si>
  <si>
    <t>-1951518371</t>
  </si>
  <si>
    <t>Montáž svítidel výbojkových se zapojením vodičů průmyslových nebo venkovních na výložník</t>
  </si>
  <si>
    <t>65</t>
  </si>
  <si>
    <t>34774000.R</t>
  </si>
  <si>
    <t>svítidlo veřejného osvětlení (tvar a specifiKACE výrobku totožný s původním výrobkem)</t>
  </si>
  <si>
    <t>-2108619466</t>
  </si>
  <si>
    <t>66</t>
  </si>
  <si>
    <t>210220101</t>
  </si>
  <si>
    <t>Montáž hromosvodného vedení svodových vodičů s podpěrami průměru do 10 mm</t>
  </si>
  <si>
    <t>399985087</t>
  </si>
  <si>
    <t>Montáž hromosvodného vedení svodových vodičů s podpěrami, průměru do 10 mm</t>
  </si>
  <si>
    <t>"S01 zpětná montáž stávajícího vedení"</t>
  </si>
  <si>
    <t>67</t>
  </si>
  <si>
    <t>218040098</t>
  </si>
  <si>
    <t>Demontáž nosiče svítidel</t>
  </si>
  <si>
    <t>1327182916</t>
  </si>
  <si>
    <t>Demontáž konzol venkovního vedení nn včetně uložení na hromadu nebo naložení na dopravní prostředek příslušenství konzol nosiče svítidel veřejného osvětlení a kabelových koncovek</t>
  </si>
  <si>
    <t>68</t>
  </si>
  <si>
    <t>218202013</t>
  </si>
  <si>
    <t>Demontáž svítidla výbojkového průmyslového nebo venkovního z výložníku</t>
  </si>
  <si>
    <t>-1994772635</t>
  </si>
  <si>
    <t>Demontáž svítidel výbojkových s odpojením vodičů průmyslových nebo venkovních z výložníku</t>
  </si>
  <si>
    <t>69</t>
  </si>
  <si>
    <t>218220101</t>
  </si>
  <si>
    <t>Demontáž hromosvodného vedení svodových vodičů s podpěrami průměru do 10 mm</t>
  </si>
  <si>
    <t>1906610967</t>
  </si>
  <si>
    <t>Demontáž hromosvodného vedení svodových vodičů s podpěrami, průměru do 10 mm</t>
  </si>
  <si>
    <t>"S01 šetrná demontáž stávajícího vedení, vedení bude následně po rekonstrukci namontováno zpět"</t>
  </si>
  <si>
    <t>58-M</t>
  </si>
  <si>
    <t>Revize vyhrazených technických zařízení</t>
  </si>
  <si>
    <t>70</t>
  </si>
  <si>
    <t>580105001.R</t>
  </si>
  <si>
    <t>Revize hromosvodu</t>
  </si>
  <si>
    <t>1339655967</t>
  </si>
  <si>
    <t>HZS</t>
  </si>
  <si>
    <t>Hodinové zúčtovací sazby</t>
  </si>
  <si>
    <t>71</t>
  </si>
  <si>
    <t>HZS1291</t>
  </si>
  <si>
    <t>Hodinová zúčtovací sazba pomocný stavební dělník</t>
  </si>
  <si>
    <t>hod</t>
  </si>
  <si>
    <t>512</t>
  </si>
  <si>
    <t>1135979080</t>
  </si>
  <si>
    <t>Hodinové zúčtovací sazby profesí HSV zemní a pomocné práce pomocný stavební dělník</t>
  </si>
  <si>
    <t>"hodinová sazba pro případné práce nad rámec rozpočtu které nepůjdou ocenit položkami URS"</t>
  </si>
  <si>
    <t>72</t>
  </si>
  <si>
    <t>HZS1301</t>
  </si>
  <si>
    <t>Hodinová zúčtovací sazba zedník</t>
  </si>
  <si>
    <t>-1188696122</t>
  </si>
  <si>
    <t>Hodinové zúčtovací sazby profesí HSV provádění konstrukcí zedník</t>
  </si>
  <si>
    <t>73</t>
  </si>
  <si>
    <t>HZS1312</t>
  </si>
  <si>
    <t>Hodinová zúčtovací sazba omítkář - štukatér</t>
  </si>
  <si>
    <t>-1933095752</t>
  </si>
  <si>
    <t>Hodinové zúčtovací sazby profesí HSV provádění konstrukcí omítkář - štukatér</t>
  </si>
  <si>
    <t>74</t>
  </si>
  <si>
    <t>HZS2152</t>
  </si>
  <si>
    <t>Hodinová zúčtovací sazba klempíř odborný</t>
  </si>
  <si>
    <t>-1952958468</t>
  </si>
  <si>
    <t>Hodinové zúčtovací sazby profesí PSV provádění stavebních konstrukcí klempíř odborný</t>
  </si>
  <si>
    <t>VRN</t>
  </si>
  <si>
    <t>Vedlejší rozpočtové náklady</t>
  </si>
  <si>
    <t>VRN1</t>
  </si>
  <si>
    <t>Průzkumné, zeměměřičské a projektové práce</t>
  </si>
  <si>
    <t>75</t>
  </si>
  <si>
    <t>013254000</t>
  </si>
  <si>
    <t>Dokumentace skutečného provedení stavby</t>
  </si>
  <si>
    <t>1024</t>
  </si>
  <si>
    <t>-942551453</t>
  </si>
  <si>
    <t>VRN3</t>
  </si>
  <si>
    <t>Zařízení staveniště</t>
  </si>
  <si>
    <t>76</t>
  </si>
  <si>
    <t>030001000</t>
  </si>
  <si>
    <t>2016151450</t>
  </si>
  <si>
    <t>77</t>
  </si>
  <si>
    <t>031303000</t>
  </si>
  <si>
    <t>Náklady na zábor</t>
  </si>
  <si>
    <t>-819583232</t>
  </si>
  <si>
    <t>78</t>
  </si>
  <si>
    <t>034303000</t>
  </si>
  <si>
    <t>Dopravní značení na staveništi</t>
  </si>
  <si>
    <t>-228331544</t>
  </si>
  <si>
    <t>VRN4</t>
  </si>
  <si>
    <t>Inženýrská činnost</t>
  </si>
  <si>
    <t>79</t>
  </si>
  <si>
    <t>041414000</t>
  </si>
  <si>
    <t>Plán BOZP</t>
  </si>
  <si>
    <t>-1569920718</t>
  </si>
  <si>
    <t>VRN6</t>
  </si>
  <si>
    <t>Územní vlivy</t>
  </si>
  <si>
    <t>80</t>
  </si>
  <si>
    <t>060001000</t>
  </si>
  <si>
    <t>1222409038</t>
  </si>
  <si>
    <t>VRN7</t>
  </si>
  <si>
    <t>Provozní vlivy</t>
  </si>
  <si>
    <t>81</t>
  </si>
  <si>
    <t>072203000</t>
  </si>
  <si>
    <t>Silniční provoz - zajištění DIO (dopravní značení)</t>
  </si>
  <si>
    <t>1948893537</t>
  </si>
  <si>
    <t>VRN9</t>
  </si>
  <si>
    <t>Ostatní náklady</t>
  </si>
  <si>
    <t>82</t>
  </si>
  <si>
    <t>090001000</t>
  </si>
  <si>
    <t>Ostatní náklady- zajištění vzorků</t>
  </si>
  <si>
    <t>-522617454</t>
  </si>
  <si>
    <t>02 - ASŘ SO 02</t>
  </si>
  <si>
    <t xml:space="preserve">    767 - Konstrukce zámečnické</t>
  </si>
  <si>
    <t>"S02"</t>
  </si>
  <si>
    <t>(32*2*2)*2</t>
  </si>
  <si>
    <t>256*1,1845 'Přepočtené koeficientem množství</t>
  </si>
  <si>
    <t>975084199</t>
  </si>
  <si>
    <t>"SO 02"</t>
  </si>
  <si>
    <t>(19+7+9-0,6)</t>
  </si>
  <si>
    <t>(19+7+9-0,6)*0,6</t>
  </si>
  <si>
    <t>(66+27+30,71)</t>
  </si>
  <si>
    <t>12,1*2</t>
  </si>
  <si>
    <t>(66+27+30,71)-1,4*4-2,1-1,3*2-1,8</t>
  </si>
  <si>
    <t>(66+27+30,71)*1,1</t>
  </si>
  <si>
    <t>136,081*90 'Přepočtené koeficientem množství</t>
  </si>
  <si>
    <t>136,081</t>
  </si>
  <si>
    <t>"SO 02, předpokládá se aplikace 3x"</t>
  </si>
  <si>
    <t>(2,95+10,84)*0,6*3</t>
  </si>
  <si>
    <t>3,304*15 'Přepočtené koeficientem množství</t>
  </si>
  <si>
    <t>20,64*4,4 'Přepočtené koeficientem množství</t>
  </si>
  <si>
    <t>726034557</t>
  </si>
  <si>
    <t>-961508692</t>
  </si>
  <si>
    <t>-1824093704</t>
  </si>
  <si>
    <t>19+7+6</t>
  </si>
  <si>
    <t>4,5*4</t>
  </si>
  <si>
    <t>-1234381570</t>
  </si>
  <si>
    <t>766622921.R10</t>
  </si>
  <si>
    <t>Oprava a renovace stávající dřevěné výplně otvoru O 02 dle specifikace v projektové dokumnetaci</t>
  </si>
  <si>
    <t>-1121087829</t>
  </si>
  <si>
    <t>766622921.R11</t>
  </si>
  <si>
    <t>Oprava a renovace stávající dřevěné výplně otvoru O 04 dle specifikace v projektové dokumnetaci</t>
  </si>
  <si>
    <t>682872006</t>
  </si>
  <si>
    <t>766622921.R12</t>
  </si>
  <si>
    <t>Oprava a renovace stávající dřevěné výplně otvoru O 05 dle specifikace v projektové dokumnetaci</t>
  </si>
  <si>
    <t>653035283</t>
  </si>
  <si>
    <t>766622921.R13</t>
  </si>
  <si>
    <t>Oprava a renovace stávající dřevěné výplně otvoru D 01 dle specifikace v projektové dokumnetaci</t>
  </si>
  <si>
    <t>1611666544</t>
  </si>
  <si>
    <t>766622921.R14</t>
  </si>
  <si>
    <t>Oprava a renovace stávající dřevěné výplně otvoru D 02 dle specifikace v projektové dokumnetaci</t>
  </si>
  <si>
    <t>499287184</t>
  </si>
  <si>
    <t>766622921.R15</t>
  </si>
  <si>
    <t>Oprava a renovace stávající dřevěné výplně otvoru D 04 dle specifikace v projektové dokumnetaci</t>
  </si>
  <si>
    <t>-1377946088</t>
  </si>
  <si>
    <t>766622921.R9</t>
  </si>
  <si>
    <t>Oprava a renovace stávající dřevěné výplně otvoru O 01 dle specifikace v projektové dokumnetaci</t>
  </si>
  <si>
    <t>1092101660</t>
  </si>
  <si>
    <t>767</t>
  </si>
  <si>
    <t>Konstrukce zámečnické</t>
  </si>
  <si>
    <t>767893111</t>
  </si>
  <si>
    <t>Montáž stříšek nad vstupy kotvených pomocí závěsů rovných, výplň z umělých hmot š do 1,50 m</t>
  </si>
  <si>
    <t>-337806317</t>
  </si>
  <si>
    <t>Montáž stříšek nad venkovními vstupy z kovových profilů kotvených k nosné konstrukci pomocí závěsů, výplň z umělých hmot rovná, šířky do 1,50 m</t>
  </si>
  <si>
    <t>"zpětná montáý demontované mřížky"</t>
  </si>
  <si>
    <t>767893816</t>
  </si>
  <si>
    <t>Demontáž stříšek nad vstupy s výplní z plechu</t>
  </si>
  <si>
    <t>1310872774</t>
  </si>
  <si>
    <t>Demontáž stříšek nad venkovními vstupy z kovových profilů, výplň z plechu</t>
  </si>
  <si>
    <t>-860089558</t>
  </si>
  <si>
    <t>32*0,66</t>
  </si>
  <si>
    <t>18*0,377</t>
  </si>
  <si>
    <t>1299157811</t>
  </si>
  <si>
    <t>1567764528</t>
  </si>
  <si>
    <t>-1746373879</t>
  </si>
  <si>
    <t>993984440</t>
  </si>
  <si>
    <t>"S02 zpětná montáž stávajícího vedení"</t>
  </si>
  <si>
    <t>-1763527884</t>
  </si>
  <si>
    <t>"S02 šetrná demontáž stávajícího vedení, vedení bude následně po rekonstrukci namontováno zpět"</t>
  </si>
  <si>
    <t>4*4,5</t>
  </si>
  <si>
    <t>353365020</t>
  </si>
  <si>
    <t>113458128</t>
  </si>
  <si>
    <t>-1808256417</t>
  </si>
  <si>
    <t>-1868857994</t>
  </si>
  <si>
    <t>03 - TZB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</si>
  <si>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</si>
  <si>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</si>
  <si>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</si>
  <si>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</si>
  <si>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VRN1 - Průzkumné, geodetické a projektové práce</t>
  </si>
  <si>
    <t>Zemní práce</t>
  </si>
  <si>
    <t>113106023</t>
  </si>
  <si>
    <t>Rozebrání dlažeb při překopech komunikací pro pěší ze zámkové dlažby ručně</t>
  </si>
  <si>
    <t>327806392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</si>
  <si>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</si>
  <si>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"dlažba bude šetrně rozebrána ke zpětnému zadláždění"</t>
  </si>
  <si>
    <t>24,6*1,5</t>
  </si>
  <si>
    <t>119001401</t>
  </si>
  <si>
    <t>Dočasné zajištění potrubí ocelového nebo litinového DN do 200 mm</t>
  </si>
  <si>
    <t>392789600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</si>
  <si>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</si>
  <si>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"Při tvorbě PD nebylo provedeno vytyčení IS, tato položka slouží pro případ nalezení IS ve výkopu, fakturace bude na základě skutečnosti"</t>
  </si>
  <si>
    <t>119001405</t>
  </si>
  <si>
    <t>Dočasné zajištění potrubí z PE DN do 200 mm</t>
  </si>
  <si>
    <t>1069900683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</si>
  <si>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</si>
  <si>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119001411</t>
  </si>
  <si>
    <t>Dočasné zajištění potrubí betonového, ŽB nebo kameninového DN do 200 mm</t>
  </si>
  <si>
    <t>-467220310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</si>
  <si>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</si>
  <si>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119001421</t>
  </si>
  <si>
    <t>Dočasné zajištění kabelů a kabelových tratí ze 3 volně ložených kabelů</t>
  </si>
  <si>
    <t>2031504401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</si>
  <si>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</si>
  <si>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132212131</t>
  </si>
  <si>
    <t>Hloubení nezapažených rýh šířky do 800 mm v soudržných horninách třídy těžitelnosti I skupiny 3 ručně</t>
  </si>
  <si>
    <t>m3</t>
  </si>
  <si>
    <t>-2068389227</t>
  </si>
  <si>
    <t>Hloubení nezapažených rýh šířky do 800 mm ručně s urovnáním dna do předepsaného profilu a spádu v hornině třídy těžitelnosti I skupiny 3 soudržných</t>
  </si>
  <si>
    <t>"nová trasa dešťové knalizace"</t>
  </si>
  <si>
    <t>24,6*0,8*0,8</t>
  </si>
  <si>
    <t>162751117</t>
  </si>
  <si>
    <t>Vodorovné přemístění přes 9 000 do 10000 m výkopku/sypaniny z horniny třídy těžitelnosti I skupiny 1 až 3</t>
  </si>
  <si>
    <t>-104918515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</si>
  <si>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</si>
  <si>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167151101</t>
  </si>
  <si>
    <t>Nakládání, skládání a překládání neulehlého výkopku nebo sypaniny strojně nakládání, množství do 100 m3, z horniny třídy těžitelnosti I, skupiny 1 až 3</t>
  </si>
  <si>
    <t>442177591</t>
  </si>
  <si>
    <t>171201231</t>
  </si>
  <si>
    <t>Poplatek za uložení stavebního odpadu na recyklační skládce (skládkovné) zeminy a kamení zatříděného do Katalogu odpadů pod kódem 17 05 04</t>
  </si>
  <si>
    <t>961762238</t>
  </si>
  <si>
    <t>15,744*1,8 'Přepočtené koeficientem množství</t>
  </si>
  <si>
    <t>175111101</t>
  </si>
  <si>
    <t>Obsypání potrubí ručně sypaninou bez prohození, uloženou do 3 m</t>
  </si>
  <si>
    <t>2143060082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</si>
  <si>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</si>
  <si>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24,6*0,8*0,42</t>
  </si>
  <si>
    <t>58337308</t>
  </si>
  <si>
    <t>štěrkopísek frakce 0/2</t>
  </si>
  <si>
    <t>-1161082044</t>
  </si>
  <si>
    <t>8,266*2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</si>
  <si>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</si>
  <si>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</si>
  <si>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</si>
  <si>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-1671396496</t>
  </si>
  <si>
    <t>24,6*0,8*0,15</t>
  </si>
  <si>
    <t>Komunikace pozemní</t>
  </si>
  <si>
    <t>564851011</t>
  </si>
  <si>
    <t>Podklad ze štěrkodrti ŠD s rozprostřením a zhutněním plochy jednotlivě do 100 m2, po zhutnění tl. 150 mm</t>
  </si>
  <si>
    <t>2016456184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</si>
  <si>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</si>
  <si>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</t>
  </si>
  <si>
    <t>428212563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</si>
  <si>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</si>
  <si>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59245008</t>
  </si>
  <si>
    <t>dlažba tvar obdélník betonová 200x100x60mm barevná</t>
  </si>
  <si>
    <t>654028958</t>
  </si>
  <si>
    <t>"10% z rozebrané dlažby, předpoklad zničené dlažby během rozebrání"</t>
  </si>
  <si>
    <t>36,9/100*10</t>
  </si>
  <si>
    <t>Trubní vedení</t>
  </si>
  <si>
    <t>871263121</t>
  </si>
  <si>
    <t>Montáž kanalizačního potrubí hladkého plnostěnného SN 8 z PVC-U DN 110</t>
  </si>
  <si>
    <t>-336741294</t>
  </si>
  <si>
    <t>Montáž kanalizačního potrubí z tvrdého PVC-U hladkého plnostěnného tuhost SN 8 DN 110</t>
  </si>
  <si>
    <t>28611118</t>
  </si>
  <si>
    <t>trubka kanalizační PVC-U plnostěnná jednovrstvá DN 110x1000mm SN8</t>
  </si>
  <si>
    <t>2023234132</t>
  </si>
  <si>
    <t>877260341</t>
  </si>
  <si>
    <t xml:space="preserve">Montáž lapačů střešních splavenin na kanalizačním potrubí z PP nebo tvrdého PVC-U trub hladkých plnostěnných </t>
  </si>
  <si>
    <t>-1886893934</t>
  </si>
  <si>
    <t>Montáž tvarovek na kanalizačním plastovém potrubí z PP nebo PVC-U hladkého plnostěnného lapačů střešních splavenin DN 100</t>
  </si>
  <si>
    <t>56231163</t>
  </si>
  <si>
    <t>lapač střešních splavenin se zápachovou klapkou a lapacím košem DN 125/110</t>
  </si>
  <si>
    <t>-733111951</t>
  </si>
  <si>
    <t>877310399X02</t>
  </si>
  <si>
    <t>Tvarovky včetně montáže</t>
  </si>
  <si>
    <t>komplet</t>
  </si>
  <si>
    <t>-1995569535</t>
  </si>
  <si>
    <t>877995123X01</t>
  </si>
  <si>
    <t>Napojení kanalizační přípojky na stávající potrubí</t>
  </si>
  <si>
    <t>-783890328</t>
  </si>
  <si>
    <t>Napojení kanalizační přípojky hladké plnostěnné plastové potrubí PVC-U min. SN 12 DN 150 mm na potrubí z kanalizačních trub včetně dodávky potřebněho materiálu</t>
  </si>
  <si>
    <t>892271111</t>
  </si>
  <si>
    <t>Tlaková zkouška vodou potrubí DN 100 nebo 125</t>
  </si>
  <si>
    <t>131170471</t>
  </si>
  <si>
    <t>Tlakové zkoušky vodou na potrubí DN 100 nebo 125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</si>
  <si>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</si>
  <si>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</si>
  <si>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621699402</t>
  </si>
  <si>
    <t>Průzkumné, geodetické a projektové práce</t>
  </si>
  <si>
    <t>012164000</t>
  </si>
  <si>
    <t>Vytyčení a zaměření stávajících inženýrských sítí</t>
  </si>
  <si>
    <t>1810030505</t>
  </si>
  <si>
    <t>Vytyčení a zaměření inženýrských sítí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</si>
</sst>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40</v>
      </c>
      <c r="E29" s="3"/>
      <c r="F29" s="32" t="s">
        <v>41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42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43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44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45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47</v>
      </c>
      <c r="U35" s="50"/>
      <c r="V35" s="50"/>
      <c r="W35" s="50"/>
      <c r="X35" s="52" t="s">
        <v>48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50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51</v>
      </c>
      <c r="AI60" s="41"/>
      <c r="AJ60" s="41"/>
      <c r="AK60" s="41"/>
      <c r="AL60" s="41"/>
      <c r="AM60" s="58" t="s">
        <v>52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54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51</v>
      </c>
      <c r="AI75" s="41"/>
      <c r="AJ75" s="41"/>
      <c r="AK75" s="41"/>
      <c r="AL75" s="41"/>
      <c r="AM75" s="58" t="s">
        <v>52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20250121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Revitalizace objektu Břežanská 49/2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Bílina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29. 1. 2025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Městský úřad Bílina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 xml:space="preserve"> </v>
      </c>
      <c r="AN89" s="4"/>
      <c r="AO89" s="4"/>
      <c r="AP89" s="4"/>
      <c r="AQ89" s="38"/>
      <c r="AR89" s="39"/>
      <c r="AS89" s="71" t="s">
        <v>56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>Hampejs projekty s.r.o.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57</v>
      </c>
      <c r="D92" s="80"/>
      <c r="E92" s="80"/>
      <c r="F92" s="80"/>
      <c r="G92" s="80"/>
      <c r="H92" s="81"/>
      <c r="I92" s="82" t="s">
        <v>58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59</v>
      </c>
      <c r="AH92" s="80"/>
      <c r="AI92" s="80"/>
      <c r="AJ92" s="80"/>
      <c r="AK92" s="80"/>
      <c r="AL92" s="80"/>
      <c r="AM92" s="80"/>
      <c r="AN92" s="82" t="s">
        <v>60</v>
      </c>
      <c r="AO92" s="80"/>
      <c r="AP92" s="84"/>
      <c r="AQ92" s="85" t="s">
        <v>61</v>
      </c>
      <c r="AR92" s="39"/>
      <c r="AS92" s="86" t="s">
        <v>62</v>
      </c>
      <c r="AT92" s="87" t="s">
        <v>63</v>
      </c>
      <c r="AU92" s="87" t="s">
        <v>64</v>
      </c>
      <c r="AV92" s="87" t="s">
        <v>65</v>
      </c>
      <c r="AW92" s="87" t="s">
        <v>66</v>
      </c>
      <c r="AX92" s="87" t="s">
        <v>67</v>
      </c>
      <c r="AY92" s="87" t="s">
        <v>68</v>
      </c>
      <c r="AZ92" s="87" t="s">
        <v>69</v>
      </c>
      <c r="BA92" s="87" t="s">
        <v>70</v>
      </c>
      <c r="BB92" s="87" t="s">
        <v>71</v>
      </c>
      <c r="BC92" s="87" t="s">
        <v>72</v>
      </c>
      <c r="BD92" s="88" t="s">
        <v>73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74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ROUND(SUM(AG95:AG97),2)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ROUND(SUM(AS95:AS97),2)</f>
        <v>0</v>
      </c>
      <c r="AT94" s="99">
        <f>ROUND(SUM(AV94:AW94),2)</f>
        <v>0</v>
      </c>
      <c r="AU94" s="100">
        <f>ROUND(SUM(AU95:AU97),5)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ROUND(SUM(AZ95:AZ97),2)</f>
        <v>0</v>
      </c>
      <c r="BA94" s="99">
        <f>ROUND(SUM(BA95:BA97),2)</f>
        <v>0</v>
      </c>
      <c r="BB94" s="99">
        <f>ROUND(SUM(BB95:BB97),2)</f>
        <v>0</v>
      </c>
      <c r="BC94" s="99">
        <f>ROUND(SUM(BC95:BC97),2)</f>
        <v>0</v>
      </c>
      <c r="BD94" s="101">
        <f>ROUND(SUM(BD95:BD97),2)</f>
        <v>0</v>
      </c>
      <c r="BE94" s="6"/>
      <c r="BS94" s="102" t="s">
        <v>75</v>
      </c>
      <c r="BT94" s="102" t="s">
        <v>76</v>
      </c>
      <c r="BU94" s="103" t="s">
        <v>77</v>
      </c>
      <c r="BV94" s="102" t="s">
        <v>78</v>
      </c>
      <c r="BW94" s="102" t="s">
        <v>4</v>
      </c>
      <c r="BX94" s="102" t="s">
        <v>79</v>
      </c>
      <c r="CL94" s="102" t="s">
        <v>1</v>
      </c>
    </row>
    <row r="95" s="7" customFormat="1" ht="16.5" customHeight="1">
      <c r="A95" s="104" t="s">
        <v>80</v>
      </c>
      <c r="B95" s="105"/>
      <c r="C95" s="106"/>
      <c r="D95" s="107" t="s">
        <v>81</v>
      </c>
      <c r="E95" s="107"/>
      <c r="F95" s="107"/>
      <c r="G95" s="107"/>
      <c r="H95" s="107"/>
      <c r="I95" s="108"/>
      <c r="J95" s="107" t="s">
        <v>82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'01 - ASŘ SO 01'!J30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83</v>
      </c>
      <c r="AR95" s="105"/>
      <c r="AS95" s="111">
        <v>0</v>
      </c>
      <c r="AT95" s="112">
        <f>ROUND(SUM(AV95:AW95),2)</f>
        <v>0</v>
      </c>
      <c r="AU95" s="113">
        <f>'01 - ASŘ SO 01'!P140</f>
        <v>0</v>
      </c>
      <c r="AV95" s="112">
        <f>'01 - ASŘ SO 01'!J33</f>
        <v>0</v>
      </c>
      <c r="AW95" s="112">
        <f>'01 - ASŘ SO 01'!J34</f>
        <v>0</v>
      </c>
      <c r="AX95" s="112">
        <f>'01 - ASŘ SO 01'!J35</f>
        <v>0</v>
      </c>
      <c r="AY95" s="112">
        <f>'01 - ASŘ SO 01'!J36</f>
        <v>0</v>
      </c>
      <c r="AZ95" s="112">
        <f>'01 - ASŘ SO 01'!F33</f>
        <v>0</v>
      </c>
      <c r="BA95" s="112">
        <f>'01 - ASŘ SO 01'!F34</f>
        <v>0</v>
      </c>
      <c r="BB95" s="112">
        <f>'01 - ASŘ SO 01'!F35</f>
        <v>0</v>
      </c>
      <c r="BC95" s="112">
        <f>'01 - ASŘ SO 01'!F36</f>
        <v>0</v>
      </c>
      <c r="BD95" s="114">
        <f>'01 - ASŘ SO 01'!F37</f>
        <v>0</v>
      </c>
      <c r="BE95" s="7"/>
      <c r="BT95" s="115" t="s">
        <v>84</v>
      </c>
      <c r="BV95" s="115" t="s">
        <v>78</v>
      </c>
      <c r="BW95" s="115" t="s">
        <v>85</v>
      </c>
      <c r="BX95" s="115" t="s">
        <v>4</v>
      </c>
      <c r="CL95" s="115" t="s">
        <v>1</v>
      </c>
      <c r="CM95" s="115" t="s">
        <v>86</v>
      </c>
    </row>
    <row r="96" s="7" customFormat="1" ht="16.5" customHeight="1">
      <c r="A96" s="104" t="s">
        <v>80</v>
      </c>
      <c r="B96" s="105"/>
      <c r="C96" s="106"/>
      <c r="D96" s="107" t="s">
        <v>87</v>
      </c>
      <c r="E96" s="107"/>
      <c r="F96" s="107"/>
      <c r="G96" s="107"/>
      <c r="H96" s="107"/>
      <c r="I96" s="108"/>
      <c r="J96" s="107" t="s">
        <v>88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'02 - ASŘ SO 02'!J30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83</v>
      </c>
      <c r="AR96" s="105"/>
      <c r="AS96" s="111">
        <v>0</v>
      </c>
      <c r="AT96" s="112">
        <f>ROUND(SUM(AV96:AW96),2)</f>
        <v>0</v>
      </c>
      <c r="AU96" s="113">
        <f>'02 - ASŘ SO 02'!P141</f>
        <v>0</v>
      </c>
      <c r="AV96" s="112">
        <f>'02 - ASŘ SO 02'!J33</f>
        <v>0</v>
      </c>
      <c r="AW96" s="112">
        <f>'02 - ASŘ SO 02'!J34</f>
        <v>0</v>
      </c>
      <c r="AX96" s="112">
        <f>'02 - ASŘ SO 02'!J35</f>
        <v>0</v>
      </c>
      <c r="AY96" s="112">
        <f>'02 - ASŘ SO 02'!J36</f>
        <v>0</v>
      </c>
      <c r="AZ96" s="112">
        <f>'02 - ASŘ SO 02'!F33</f>
        <v>0</v>
      </c>
      <c r="BA96" s="112">
        <f>'02 - ASŘ SO 02'!F34</f>
        <v>0</v>
      </c>
      <c r="BB96" s="112">
        <f>'02 - ASŘ SO 02'!F35</f>
        <v>0</v>
      </c>
      <c r="BC96" s="112">
        <f>'02 - ASŘ SO 02'!F36</f>
        <v>0</v>
      </c>
      <c r="BD96" s="114">
        <f>'02 - ASŘ SO 02'!F37</f>
        <v>0</v>
      </c>
      <c r="BE96" s="7"/>
      <c r="BT96" s="115" t="s">
        <v>84</v>
      </c>
      <c r="BV96" s="115" t="s">
        <v>78</v>
      </c>
      <c r="BW96" s="115" t="s">
        <v>89</v>
      </c>
      <c r="BX96" s="115" t="s">
        <v>4</v>
      </c>
      <c r="CL96" s="115" t="s">
        <v>1</v>
      </c>
      <c r="CM96" s="115" t="s">
        <v>86</v>
      </c>
    </row>
    <row r="97" s="7" customFormat="1" ht="16.5" customHeight="1">
      <c r="A97" s="104" t="s">
        <v>80</v>
      </c>
      <c r="B97" s="105"/>
      <c r="C97" s="106"/>
      <c r="D97" s="107" t="s">
        <v>90</v>
      </c>
      <c r="E97" s="107"/>
      <c r="F97" s="107"/>
      <c r="G97" s="107"/>
      <c r="H97" s="107"/>
      <c r="I97" s="108"/>
      <c r="J97" s="107" t="s">
        <v>91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9">
        <f>'03 - TZB'!J30</f>
        <v>0</v>
      </c>
      <c r="AH97" s="108"/>
      <c r="AI97" s="108"/>
      <c r="AJ97" s="108"/>
      <c r="AK97" s="108"/>
      <c r="AL97" s="108"/>
      <c r="AM97" s="108"/>
      <c r="AN97" s="109">
        <f>SUM(AG97,AT97)</f>
        <v>0</v>
      </c>
      <c r="AO97" s="108"/>
      <c r="AP97" s="108"/>
      <c r="AQ97" s="110" t="s">
        <v>83</v>
      </c>
      <c r="AR97" s="105"/>
      <c r="AS97" s="116">
        <v>0</v>
      </c>
      <c r="AT97" s="117">
        <f>ROUND(SUM(AV97:AW97),2)</f>
        <v>0</v>
      </c>
      <c r="AU97" s="118">
        <f>'03 - TZB'!P124</f>
        <v>0</v>
      </c>
      <c r="AV97" s="117">
        <f>'03 - TZB'!J33</f>
        <v>0</v>
      </c>
      <c r="AW97" s="117">
        <f>'03 - TZB'!J34</f>
        <v>0</v>
      </c>
      <c r="AX97" s="117">
        <f>'03 - TZB'!J35</f>
        <v>0</v>
      </c>
      <c r="AY97" s="117">
        <f>'03 - TZB'!J36</f>
        <v>0</v>
      </c>
      <c r="AZ97" s="117">
        <f>'03 - TZB'!F33</f>
        <v>0</v>
      </c>
      <c r="BA97" s="117">
        <f>'03 - TZB'!F34</f>
        <v>0</v>
      </c>
      <c r="BB97" s="117">
        <f>'03 - TZB'!F35</f>
        <v>0</v>
      </c>
      <c r="BC97" s="117">
        <f>'03 - TZB'!F36</f>
        <v>0</v>
      </c>
      <c r="BD97" s="119">
        <f>'03 - TZB'!F37</f>
        <v>0</v>
      </c>
      <c r="BE97" s="7"/>
      <c r="BT97" s="115" t="s">
        <v>84</v>
      </c>
      <c r="BV97" s="115" t="s">
        <v>78</v>
      </c>
      <c r="BW97" s="115" t="s">
        <v>92</v>
      </c>
      <c r="BX97" s="115" t="s">
        <v>4</v>
      </c>
      <c r="CL97" s="115" t="s">
        <v>1</v>
      </c>
      <c r="CM97" s="115" t="s">
        <v>86</v>
      </c>
    </row>
    <row r="98" s="2" customFormat="1" ht="30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9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39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ASŘ SO 01'!C2" display="/"/>
    <hyperlink ref="A96" location="'02 - ASŘ SO 02'!C2" display="/"/>
    <hyperlink ref="A97" location="'03 - TZB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93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Revitalizace objektu Břežanská 49/2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95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29. 1. 2025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27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ROUND(J140,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ROUND((SUM(BE140:BE529)),  2)</f>
        <v>0</v>
      </c>
      <c r="G33" s="38"/>
      <c r="H33" s="38"/>
      <c r="I33" s="128">
        <v>0.20999999999999999</v>
      </c>
      <c r="J33" s="127">
        <f>ROUND(((SUM(BE140:BE529))*I33),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ROUND((SUM(BF140:BF529)),  2)</f>
        <v>0</v>
      </c>
      <c r="G34" s="38"/>
      <c r="H34" s="38"/>
      <c r="I34" s="128">
        <v>0.12</v>
      </c>
      <c r="J34" s="127">
        <f>ROUND(((SUM(BF140:BF529))*I34),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ROUND((SUM(BG140:BG529)),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ROUND((SUM(BH140:BH529)),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ROUND((SUM(BI140:BI529)),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Revitalizace objektu Břežanská 49/2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01 - ASŘ SO 01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Bílina</v>
      </c>
      <c r="G89" s="38"/>
      <c r="H89" s="38"/>
      <c r="I89" s="32" t="s">
        <v>22</v>
      </c>
      <c r="J89" s="69" t="str">
        <f>IF(J12="","",J12)</f>
        <v>29. 1. 2025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Městský úřad Bílina</v>
      </c>
      <c r="G91" s="38"/>
      <c r="H91" s="38"/>
      <c r="I91" s="32" t="s">
        <v>30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Hampejs projekty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97</v>
      </c>
      <c r="D94" s="129"/>
      <c r="E94" s="129"/>
      <c r="F94" s="129"/>
      <c r="G94" s="129"/>
      <c r="H94" s="129"/>
      <c r="I94" s="129"/>
      <c r="J94" s="138" t="s">
        <v>98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99</v>
      </c>
      <c r="D96" s="38"/>
      <c r="E96" s="38"/>
      <c r="F96" s="38"/>
      <c r="G96" s="38"/>
      <c r="H96" s="38"/>
      <c r="I96" s="38"/>
      <c r="J96" s="96">
        <f>J140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100</v>
      </c>
    </row>
    <row r="97" s="9" customFormat="1" ht="24.96" customHeight="1">
      <c r="A97" s="9"/>
      <c r="B97" s="140"/>
      <c r="C97" s="9"/>
      <c r="D97" s="141" t="s">
        <v>101</v>
      </c>
      <c r="E97" s="142"/>
      <c r="F97" s="142"/>
      <c r="G97" s="142"/>
      <c r="H97" s="142"/>
      <c r="I97" s="142"/>
      <c r="J97" s="143">
        <f>J141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102</v>
      </c>
      <c r="E98" s="146"/>
      <c r="F98" s="146"/>
      <c r="G98" s="146"/>
      <c r="H98" s="146"/>
      <c r="I98" s="146"/>
      <c r="J98" s="147">
        <f>J142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103</v>
      </c>
      <c r="E99" s="146"/>
      <c r="F99" s="146"/>
      <c r="G99" s="146"/>
      <c r="H99" s="146"/>
      <c r="I99" s="146"/>
      <c r="J99" s="147">
        <f>J152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104</v>
      </c>
      <c r="E100" s="146"/>
      <c r="F100" s="146"/>
      <c r="G100" s="146"/>
      <c r="H100" s="146"/>
      <c r="I100" s="146"/>
      <c r="J100" s="147">
        <f>J163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105</v>
      </c>
      <c r="E101" s="146"/>
      <c r="F101" s="146"/>
      <c r="G101" s="146"/>
      <c r="H101" s="146"/>
      <c r="I101" s="146"/>
      <c r="J101" s="147">
        <f>J228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106</v>
      </c>
      <c r="E102" s="146"/>
      <c r="F102" s="146"/>
      <c r="G102" s="146"/>
      <c r="H102" s="146"/>
      <c r="I102" s="146"/>
      <c r="J102" s="147">
        <f>J286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107</v>
      </c>
      <c r="E103" s="146"/>
      <c r="F103" s="146"/>
      <c r="G103" s="146"/>
      <c r="H103" s="146"/>
      <c r="I103" s="146"/>
      <c r="J103" s="147">
        <f>J296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0"/>
      <c r="C104" s="9"/>
      <c r="D104" s="141" t="s">
        <v>108</v>
      </c>
      <c r="E104" s="142"/>
      <c r="F104" s="142"/>
      <c r="G104" s="142"/>
      <c r="H104" s="142"/>
      <c r="I104" s="142"/>
      <c r="J104" s="143">
        <f>J299</f>
        <v>0</v>
      </c>
      <c r="K104" s="9"/>
      <c r="L104" s="14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4"/>
      <c r="C105" s="10"/>
      <c r="D105" s="145" t="s">
        <v>109</v>
      </c>
      <c r="E105" s="146"/>
      <c r="F105" s="146"/>
      <c r="G105" s="146"/>
      <c r="H105" s="146"/>
      <c r="I105" s="146"/>
      <c r="J105" s="147">
        <f>J300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110</v>
      </c>
      <c r="E106" s="146"/>
      <c r="F106" s="146"/>
      <c r="G106" s="146"/>
      <c r="H106" s="146"/>
      <c r="I106" s="146"/>
      <c r="J106" s="147">
        <f>J317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4"/>
      <c r="C107" s="10"/>
      <c r="D107" s="145" t="s">
        <v>111</v>
      </c>
      <c r="E107" s="146"/>
      <c r="F107" s="146"/>
      <c r="G107" s="146"/>
      <c r="H107" s="146"/>
      <c r="I107" s="146"/>
      <c r="J107" s="147">
        <f>J330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4"/>
      <c r="C108" s="10"/>
      <c r="D108" s="145" t="s">
        <v>112</v>
      </c>
      <c r="E108" s="146"/>
      <c r="F108" s="146"/>
      <c r="G108" s="146"/>
      <c r="H108" s="146"/>
      <c r="I108" s="146"/>
      <c r="J108" s="147">
        <f>J371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4"/>
      <c r="C109" s="10"/>
      <c r="D109" s="145" t="s">
        <v>113</v>
      </c>
      <c r="E109" s="146"/>
      <c r="F109" s="146"/>
      <c r="G109" s="146"/>
      <c r="H109" s="146"/>
      <c r="I109" s="146"/>
      <c r="J109" s="147">
        <f>J404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40"/>
      <c r="C110" s="9"/>
      <c r="D110" s="141" t="s">
        <v>114</v>
      </c>
      <c r="E110" s="142"/>
      <c r="F110" s="142"/>
      <c r="G110" s="142"/>
      <c r="H110" s="142"/>
      <c r="I110" s="142"/>
      <c r="J110" s="143">
        <f>J463</f>
        <v>0</v>
      </c>
      <c r="K110" s="9"/>
      <c r="L110" s="14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44"/>
      <c r="C111" s="10"/>
      <c r="D111" s="145" t="s">
        <v>115</v>
      </c>
      <c r="E111" s="146"/>
      <c r="F111" s="146"/>
      <c r="G111" s="146"/>
      <c r="H111" s="146"/>
      <c r="I111" s="146"/>
      <c r="J111" s="147">
        <f>J464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4"/>
      <c r="C112" s="10"/>
      <c r="D112" s="145" t="s">
        <v>116</v>
      </c>
      <c r="E112" s="146"/>
      <c r="F112" s="146"/>
      <c r="G112" s="146"/>
      <c r="H112" s="146"/>
      <c r="I112" s="146"/>
      <c r="J112" s="147">
        <f>J487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40"/>
      <c r="C113" s="9"/>
      <c r="D113" s="141" t="s">
        <v>117</v>
      </c>
      <c r="E113" s="142"/>
      <c r="F113" s="142"/>
      <c r="G113" s="142"/>
      <c r="H113" s="142"/>
      <c r="I113" s="142"/>
      <c r="J113" s="143">
        <f>J490</f>
        <v>0</v>
      </c>
      <c r="K113" s="9"/>
      <c r="L113" s="140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0"/>
      <c r="C114" s="9"/>
      <c r="D114" s="141" t="s">
        <v>118</v>
      </c>
      <c r="E114" s="142"/>
      <c r="F114" s="142"/>
      <c r="G114" s="142"/>
      <c r="H114" s="142"/>
      <c r="I114" s="142"/>
      <c r="J114" s="143">
        <f>J507</f>
        <v>0</v>
      </c>
      <c r="K114" s="9"/>
      <c r="L114" s="140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44"/>
      <c r="C115" s="10"/>
      <c r="D115" s="145" t="s">
        <v>119</v>
      </c>
      <c r="E115" s="146"/>
      <c r="F115" s="146"/>
      <c r="G115" s="146"/>
      <c r="H115" s="146"/>
      <c r="I115" s="146"/>
      <c r="J115" s="147">
        <f>J508</f>
        <v>0</v>
      </c>
      <c r="K115" s="10"/>
      <c r="L115" s="144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4"/>
      <c r="C116" s="10"/>
      <c r="D116" s="145" t="s">
        <v>120</v>
      </c>
      <c r="E116" s="146"/>
      <c r="F116" s="146"/>
      <c r="G116" s="146"/>
      <c r="H116" s="146"/>
      <c r="I116" s="146"/>
      <c r="J116" s="147">
        <f>J511</f>
        <v>0</v>
      </c>
      <c r="K116" s="10"/>
      <c r="L116" s="144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4"/>
      <c r="C117" s="10"/>
      <c r="D117" s="145" t="s">
        <v>121</v>
      </c>
      <c r="E117" s="146"/>
      <c r="F117" s="146"/>
      <c r="G117" s="146"/>
      <c r="H117" s="146"/>
      <c r="I117" s="146"/>
      <c r="J117" s="147">
        <f>J518</f>
        <v>0</v>
      </c>
      <c r="K117" s="10"/>
      <c r="L117" s="144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4"/>
      <c r="C118" s="10"/>
      <c r="D118" s="145" t="s">
        <v>122</v>
      </c>
      <c r="E118" s="146"/>
      <c r="F118" s="146"/>
      <c r="G118" s="146"/>
      <c r="H118" s="146"/>
      <c r="I118" s="146"/>
      <c r="J118" s="147">
        <f>J521</f>
        <v>0</v>
      </c>
      <c r="K118" s="10"/>
      <c r="L118" s="144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4"/>
      <c r="C119" s="10"/>
      <c r="D119" s="145" t="s">
        <v>123</v>
      </c>
      <c r="E119" s="146"/>
      <c r="F119" s="146"/>
      <c r="G119" s="146"/>
      <c r="H119" s="146"/>
      <c r="I119" s="146"/>
      <c r="J119" s="147">
        <f>J524</f>
        <v>0</v>
      </c>
      <c r="K119" s="10"/>
      <c r="L119" s="144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4"/>
      <c r="C120" s="10"/>
      <c r="D120" s="145" t="s">
        <v>124</v>
      </c>
      <c r="E120" s="146"/>
      <c r="F120" s="146"/>
      <c r="G120" s="146"/>
      <c r="H120" s="146"/>
      <c r="I120" s="146"/>
      <c r="J120" s="147">
        <f>J527</f>
        <v>0</v>
      </c>
      <c r="K120" s="10"/>
      <c r="L120" s="144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125</v>
      </c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38"/>
      <c r="D130" s="38"/>
      <c r="E130" s="121" t="str">
        <f>E7</f>
        <v>Revitalizace objektu Břežanská 49/2</v>
      </c>
      <c r="F130" s="32"/>
      <c r="G130" s="32"/>
      <c r="H130" s="32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94</v>
      </c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38"/>
      <c r="D132" s="38"/>
      <c r="E132" s="67" t="str">
        <f>E9</f>
        <v>01 - ASŘ SO 01</v>
      </c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38"/>
      <c r="E134" s="38"/>
      <c r="F134" s="27" t="str">
        <f>F12</f>
        <v>Bílina</v>
      </c>
      <c r="G134" s="38"/>
      <c r="H134" s="38"/>
      <c r="I134" s="32" t="s">
        <v>22</v>
      </c>
      <c r="J134" s="69" t="str">
        <f>IF(J12="","",J12)</f>
        <v>29. 1. 2025</v>
      </c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24</v>
      </c>
      <c r="D136" s="38"/>
      <c r="E136" s="38"/>
      <c r="F136" s="27" t="str">
        <f>E15</f>
        <v>Městský úřad Bílina</v>
      </c>
      <c r="G136" s="38"/>
      <c r="H136" s="38"/>
      <c r="I136" s="32" t="s">
        <v>30</v>
      </c>
      <c r="J136" s="36" t="str">
        <f>E21</f>
        <v xml:space="preserve"> </v>
      </c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25.65" customHeight="1">
      <c r="A137" s="38"/>
      <c r="B137" s="39"/>
      <c r="C137" s="32" t="s">
        <v>28</v>
      </c>
      <c r="D137" s="38"/>
      <c r="E137" s="38"/>
      <c r="F137" s="27" t="str">
        <f>IF(E18="","",E18)</f>
        <v>Vyplň údaj</v>
      </c>
      <c r="G137" s="38"/>
      <c r="H137" s="38"/>
      <c r="I137" s="32" t="s">
        <v>33</v>
      </c>
      <c r="J137" s="36" t="str">
        <f>E24</f>
        <v>Hampejs projekty s.r.o.</v>
      </c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38"/>
      <c r="D138" s="38"/>
      <c r="E138" s="38"/>
      <c r="F138" s="38"/>
      <c r="G138" s="38"/>
      <c r="H138" s="38"/>
      <c r="I138" s="38"/>
      <c r="J138" s="38"/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48"/>
      <c r="B139" s="149"/>
      <c r="C139" s="150" t="s">
        <v>126</v>
      </c>
      <c r="D139" s="151" t="s">
        <v>61</v>
      </c>
      <c r="E139" s="151" t="s">
        <v>57</v>
      </c>
      <c r="F139" s="151" t="s">
        <v>58</v>
      </c>
      <c r="G139" s="151" t="s">
        <v>127</v>
      </c>
      <c r="H139" s="151" t="s">
        <v>128</v>
      </c>
      <c r="I139" s="151" t="s">
        <v>129</v>
      </c>
      <c r="J139" s="151" t="s">
        <v>98</v>
      </c>
      <c r="K139" s="152" t="s">
        <v>130</v>
      </c>
      <c r="L139" s="153"/>
      <c r="M139" s="86" t="s">
        <v>1</v>
      </c>
      <c r="N139" s="87" t="s">
        <v>40</v>
      </c>
      <c r="O139" s="87" t="s">
        <v>131</v>
      </c>
      <c r="P139" s="87" t="s">
        <v>132</v>
      </c>
      <c r="Q139" s="87" t="s">
        <v>133</v>
      </c>
      <c r="R139" s="87" t="s">
        <v>134</v>
      </c>
      <c r="S139" s="87" t="s">
        <v>135</v>
      </c>
      <c r="T139" s="88" t="s">
        <v>136</v>
      </c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</row>
    <row r="140" s="2" customFormat="1" ht="22.8" customHeight="1">
      <c r="A140" s="38"/>
      <c r="B140" s="39"/>
      <c r="C140" s="93" t="s">
        <v>137</v>
      </c>
      <c r="D140" s="38"/>
      <c r="E140" s="38"/>
      <c r="F140" s="38"/>
      <c r="G140" s="38"/>
      <c r="H140" s="38"/>
      <c r="I140" s="38"/>
      <c r="J140" s="154">
        <f>BK140</f>
        <v>0</v>
      </c>
      <c r="K140" s="38"/>
      <c r="L140" s="39"/>
      <c r="M140" s="89"/>
      <c r="N140" s="73"/>
      <c r="O140" s="90"/>
      <c r="P140" s="155">
        <f>P141+P299+P463+P490+P507</f>
        <v>0</v>
      </c>
      <c r="Q140" s="90"/>
      <c r="R140" s="155">
        <f>R141+R299+R463+R490+R507</f>
        <v>15.517033219999998</v>
      </c>
      <c r="S140" s="90"/>
      <c r="T140" s="156">
        <f>T141+T299+T463+T490+T507</f>
        <v>10.791848700000001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75</v>
      </c>
      <c r="AU140" s="19" t="s">
        <v>100</v>
      </c>
      <c r="BK140" s="157">
        <f>BK141+BK299+BK463+BK490+BK507</f>
        <v>0</v>
      </c>
    </row>
    <row r="141" s="12" customFormat="1" ht="25.92" customHeight="1">
      <c r="A141" s="12"/>
      <c r="B141" s="158"/>
      <c r="C141" s="12"/>
      <c r="D141" s="159" t="s">
        <v>75</v>
      </c>
      <c r="E141" s="160" t="s">
        <v>138</v>
      </c>
      <c r="F141" s="160" t="s">
        <v>139</v>
      </c>
      <c r="G141" s="12"/>
      <c r="H141" s="12"/>
      <c r="I141" s="161"/>
      <c r="J141" s="162">
        <f>BK141</f>
        <v>0</v>
      </c>
      <c r="K141" s="12"/>
      <c r="L141" s="158"/>
      <c r="M141" s="163"/>
      <c r="N141" s="164"/>
      <c r="O141" s="164"/>
      <c r="P141" s="165">
        <f>P142+P152+P163+P228+P286+P296</f>
        <v>0</v>
      </c>
      <c r="Q141" s="164"/>
      <c r="R141" s="165">
        <f>R142+R152+R163+R228+R286+R296</f>
        <v>14.429470579999997</v>
      </c>
      <c r="S141" s="164"/>
      <c r="T141" s="166">
        <f>T142+T152+T163+T228+T286+T296</f>
        <v>9.6914887000000007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84</v>
      </c>
      <c r="AT141" s="167" t="s">
        <v>75</v>
      </c>
      <c r="AU141" s="167" t="s">
        <v>76</v>
      </c>
      <c r="AY141" s="159" t="s">
        <v>140</v>
      </c>
      <c r="BK141" s="168">
        <f>BK142+BK152+BK163+BK228+BK286+BK296</f>
        <v>0</v>
      </c>
    </row>
    <row r="142" s="12" customFormat="1" ht="22.8" customHeight="1">
      <c r="A142" s="12"/>
      <c r="B142" s="158"/>
      <c r="C142" s="12"/>
      <c r="D142" s="159" t="s">
        <v>75</v>
      </c>
      <c r="E142" s="169" t="s">
        <v>86</v>
      </c>
      <c r="F142" s="169" t="s">
        <v>141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SUM(P143:P151)</f>
        <v>0</v>
      </c>
      <c r="Q142" s="164"/>
      <c r="R142" s="165">
        <f>SUM(R143:R151)</f>
        <v>0.27976709999999999</v>
      </c>
      <c r="S142" s="164"/>
      <c r="T142" s="166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84</v>
      </c>
      <c r="AT142" s="167" t="s">
        <v>75</v>
      </c>
      <c r="AU142" s="167" t="s">
        <v>84</v>
      </c>
      <c r="AY142" s="159" t="s">
        <v>140</v>
      </c>
      <c r="BK142" s="168">
        <f>SUM(BK143:BK151)</f>
        <v>0</v>
      </c>
    </row>
    <row r="143" s="2" customFormat="1" ht="24.15" customHeight="1">
      <c r="A143" s="38"/>
      <c r="B143" s="171"/>
      <c r="C143" s="172" t="s">
        <v>84</v>
      </c>
      <c r="D143" s="172" t="s">
        <v>142</v>
      </c>
      <c r="E143" s="173" t="s">
        <v>143</v>
      </c>
      <c r="F143" s="174" t="s">
        <v>144</v>
      </c>
      <c r="G143" s="175" t="s">
        <v>145</v>
      </c>
      <c r="H143" s="176">
        <v>614.39999999999998</v>
      </c>
      <c r="I143" s="177"/>
      <c r="J143" s="178">
        <f>ROUND(I143*H143,2)</f>
        <v>0</v>
      </c>
      <c r="K143" s="174" t="s">
        <v>146</v>
      </c>
      <c r="L143" s="39"/>
      <c r="M143" s="179" t="s">
        <v>1</v>
      </c>
      <c r="N143" s="180" t="s">
        <v>41</v>
      </c>
      <c r="O143" s="77"/>
      <c r="P143" s="181">
        <f>O143*H143</f>
        <v>0</v>
      </c>
      <c r="Q143" s="181">
        <v>0.00010000000000000001</v>
      </c>
      <c r="R143" s="181">
        <f>Q143*H143</f>
        <v>0.061440000000000002</v>
      </c>
      <c r="S143" s="181">
        <v>0</v>
      </c>
      <c r="T143" s="18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3" t="s">
        <v>147</v>
      </c>
      <c r="AT143" s="183" t="s">
        <v>142</v>
      </c>
      <c r="AU143" s="183" t="s">
        <v>86</v>
      </c>
      <c r="AY143" s="19" t="s">
        <v>140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84</v>
      </c>
      <c r="BK143" s="184">
        <f>ROUND(I143*H143,2)</f>
        <v>0</v>
      </c>
      <c r="BL143" s="19" t="s">
        <v>147</v>
      </c>
      <c r="BM143" s="183" t="s">
        <v>148</v>
      </c>
    </row>
    <row r="144" s="2" customFormat="1">
      <c r="A144" s="38"/>
      <c r="B144" s="39"/>
      <c r="C144" s="38"/>
      <c r="D144" s="185" t="s">
        <v>149</v>
      </c>
      <c r="E144" s="38"/>
      <c r="F144" s="186" t="s">
        <v>150</v>
      </c>
      <c r="G144" s="38"/>
      <c r="H144" s="38"/>
      <c r="I144" s="187"/>
      <c r="J144" s="38"/>
      <c r="K144" s="38"/>
      <c r="L144" s="39"/>
      <c r="M144" s="188"/>
      <c r="N144" s="189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149</v>
      </c>
      <c r="AU144" s="19" t="s">
        <v>86</v>
      </c>
    </row>
    <row r="145" s="13" customFormat="1">
      <c r="A145" s="13"/>
      <c r="B145" s="190"/>
      <c r="C145" s="13"/>
      <c r="D145" s="185" t="s">
        <v>151</v>
      </c>
      <c r="E145" s="191" t="s">
        <v>1</v>
      </c>
      <c r="F145" s="192" t="s">
        <v>152</v>
      </c>
      <c r="G145" s="13"/>
      <c r="H145" s="191" t="s">
        <v>1</v>
      </c>
      <c r="I145" s="193"/>
      <c r="J145" s="13"/>
      <c r="K145" s="13"/>
      <c r="L145" s="190"/>
      <c r="M145" s="194"/>
      <c r="N145" s="195"/>
      <c r="O145" s="195"/>
      <c r="P145" s="195"/>
      <c r="Q145" s="195"/>
      <c r="R145" s="195"/>
      <c r="S145" s="195"/>
      <c r="T145" s="19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1" t="s">
        <v>151</v>
      </c>
      <c r="AU145" s="191" t="s">
        <v>86</v>
      </c>
      <c r="AV145" s="13" t="s">
        <v>84</v>
      </c>
      <c r="AW145" s="13" t="s">
        <v>32</v>
      </c>
      <c r="AX145" s="13" t="s">
        <v>76</v>
      </c>
      <c r="AY145" s="191" t="s">
        <v>140</v>
      </c>
    </row>
    <row r="146" s="13" customFormat="1">
      <c r="A146" s="13"/>
      <c r="B146" s="190"/>
      <c r="C146" s="13"/>
      <c r="D146" s="185" t="s">
        <v>151</v>
      </c>
      <c r="E146" s="191" t="s">
        <v>1</v>
      </c>
      <c r="F146" s="192" t="s">
        <v>153</v>
      </c>
      <c r="G146" s="13"/>
      <c r="H146" s="191" t="s">
        <v>1</v>
      </c>
      <c r="I146" s="193"/>
      <c r="J146" s="13"/>
      <c r="K146" s="13"/>
      <c r="L146" s="190"/>
      <c r="M146" s="194"/>
      <c r="N146" s="195"/>
      <c r="O146" s="195"/>
      <c r="P146" s="195"/>
      <c r="Q146" s="195"/>
      <c r="R146" s="195"/>
      <c r="S146" s="195"/>
      <c r="T146" s="19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1" t="s">
        <v>151</v>
      </c>
      <c r="AU146" s="191" t="s">
        <v>86</v>
      </c>
      <c r="AV146" s="13" t="s">
        <v>84</v>
      </c>
      <c r="AW146" s="13" t="s">
        <v>32</v>
      </c>
      <c r="AX146" s="13" t="s">
        <v>76</v>
      </c>
      <c r="AY146" s="191" t="s">
        <v>140</v>
      </c>
    </row>
    <row r="147" s="14" customFormat="1">
      <c r="A147" s="14"/>
      <c r="B147" s="197"/>
      <c r="C147" s="14"/>
      <c r="D147" s="185" t="s">
        <v>151</v>
      </c>
      <c r="E147" s="198" t="s">
        <v>1</v>
      </c>
      <c r="F147" s="199" t="s">
        <v>154</v>
      </c>
      <c r="G147" s="14"/>
      <c r="H147" s="200">
        <v>614.39999999999998</v>
      </c>
      <c r="I147" s="201"/>
      <c r="J147" s="14"/>
      <c r="K147" s="14"/>
      <c r="L147" s="197"/>
      <c r="M147" s="202"/>
      <c r="N147" s="203"/>
      <c r="O147" s="203"/>
      <c r="P147" s="203"/>
      <c r="Q147" s="203"/>
      <c r="R147" s="203"/>
      <c r="S147" s="203"/>
      <c r="T147" s="20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8" t="s">
        <v>151</v>
      </c>
      <c r="AU147" s="198" t="s">
        <v>86</v>
      </c>
      <c r="AV147" s="14" t="s">
        <v>86</v>
      </c>
      <c r="AW147" s="14" t="s">
        <v>32</v>
      </c>
      <c r="AX147" s="14" t="s">
        <v>76</v>
      </c>
      <c r="AY147" s="198" t="s">
        <v>140</v>
      </c>
    </row>
    <row r="148" s="15" customFormat="1">
      <c r="A148" s="15"/>
      <c r="B148" s="205"/>
      <c r="C148" s="15"/>
      <c r="D148" s="185" t="s">
        <v>151</v>
      </c>
      <c r="E148" s="206" t="s">
        <v>1</v>
      </c>
      <c r="F148" s="207" t="s">
        <v>155</v>
      </c>
      <c r="G148" s="15"/>
      <c r="H148" s="208">
        <v>614.39999999999998</v>
      </c>
      <c r="I148" s="209"/>
      <c r="J148" s="15"/>
      <c r="K148" s="15"/>
      <c r="L148" s="205"/>
      <c r="M148" s="210"/>
      <c r="N148" s="211"/>
      <c r="O148" s="211"/>
      <c r="P148" s="211"/>
      <c r="Q148" s="211"/>
      <c r="R148" s="211"/>
      <c r="S148" s="211"/>
      <c r="T148" s="212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6" t="s">
        <v>151</v>
      </c>
      <c r="AU148" s="206" t="s">
        <v>86</v>
      </c>
      <c r="AV148" s="15" t="s">
        <v>147</v>
      </c>
      <c r="AW148" s="15" t="s">
        <v>32</v>
      </c>
      <c r="AX148" s="15" t="s">
        <v>84</v>
      </c>
      <c r="AY148" s="206" t="s">
        <v>140</v>
      </c>
    </row>
    <row r="149" s="2" customFormat="1" ht="24.15" customHeight="1">
      <c r="A149" s="38"/>
      <c r="B149" s="171"/>
      <c r="C149" s="213" t="s">
        <v>86</v>
      </c>
      <c r="D149" s="213" t="s">
        <v>156</v>
      </c>
      <c r="E149" s="214" t="s">
        <v>157</v>
      </c>
      <c r="F149" s="215" t="s">
        <v>158</v>
      </c>
      <c r="G149" s="216" t="s">
        <v>145</v>
      </c>
      <c r="H149" s="217">
        <v>727.75699999999995</v>
      </c>
      <c r="I149" s="218"/>
      <c r="J149" s="219">
        <f>ROUND(I149*H149,2)</f>
        <v>0</v>
      </c>
      <c r="K149" s="215" t="s">
        <v>146</v>
      </c>
      <c r="L149" s="220"/>
      <c r="M149" s="221" t="s">
        <v>1</v>
      </c>
      <c r="N149" s="222" t="s">
        <v>41</v>
      </c>
      <c r="O149" s="77"/>
      <c r="P149" s="181">
        <f>O149*H149</f>
        <v>0</v>
      </c>
      <c r="Q149" s="181">
        <v>0.00029999999999999997</v>
      </c>
      <c r="R149" s="181">
        <f>Q149*H149</f>
        <v>0.21832709999999997</v>
      </c>
      <c r="S149" s="181">
        <v>0</v>
      </c>
      <c r="T149" s="18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3" t="s">
        <v>159</v>
      </c>
      <c r="AT149" s="183" t="s">
        <v>156</v>
      </c>
      <c r="AU149" s="183" t="s">
        <v>86</v>
      </c>
      <c r="AY149" s="19" t="s">
        <v>140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9" t="s">
        <v>84</v>
      </c>
      <c r="BK149" s="184">
        <f>ROUND(I149*H149,2)</f>
        <v>0</v>
      </c>
      <c r="BL149" s="19" t="s">
        <v>147</v>
      </c>
      <c r="BM149" s="183" t="s">
        <v>160</v>
      </c>
    </row>
    <row r="150" s="2" customFormat="1">
      <c r="A150" s="38"/>
      <c r="B150" s="39"/>
      <c r="C150" s="38"/>
      <c r="D150" s="185" t="s">
        <v>149</v>
      </c>
      <c r="E150" s="38"/>
      <c r="F150" s="186" t="s">
        <v>158</v>
      </c>
      <c r="G150" s="38"/>
      <c r="H150" s="38"/>
      <c r="I150" s="187"/>
      <c r="J150" s="38"/>
      <c r="K150" s="38"/>
      <c r="L150" s="39"/>
      <c r="M150" s="188"/>
      <c r="N150" s="189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149</v>
      </c>
      <c r="AU150" s="19" t="s">
        <v>86</v>
      </c>
    </row>
    <row r="151" s="14" customFormat="1">
      <c r="A151" s="14"/>
      <c r="B151" s="197"/>
      <c r="C151" s="14"/>
      <c r="D151" s="185" t="s">
        <v>151</v>
      </c>
      <c r="E151" s="14"/>
      <c r="F151" s="199" t="s">
        <v>161</v>
      </c>
      <c r="G151" s="14"/>
      <c r="H151" s="200">
        <v>727.75699999999995</v>
      </c>
      <c r="I151" s="201"/>
      <c r="J151" s="14"/>
      <c r="K151" s="14"/>
      <c r="L151" s="197"/>
      <c r="M151" s="202"/>
      <c r="N151" s="203"/>
      <c r="O151" s="203"/>
      <c r="P151" s="203"/>
      <c r="Q151" s="203"/>
      <c r="R151" s="203"/>
      <c r="S151" s="203"/>
      <c r="T151" s="20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98" t="s">
        <v>151</v>
      </c>
      <c r="AU151" s="198" t="s">
        <v>86</v>
      </c>
      <c r="AV151" s="14" t="s">
        <v>86</v>
      </c>
      <c r="AW151" s="14" t="s">
        <v>3</v>
      </c>
      <c r="AX151" s="14" t="s">
        <v>84</v>
      </c>
      <c r="AY151" s="198" t="s">
        <v>140</v>
      </c>
    </row>
    <row r="152" s="12" customFormat="1" ht="22.8" customHeight="1">
      <c r="A152" s="12"/>
      <c r="B152" s="158"/>
      <c r="C152" s="12"/>
      <c r="D152" s="159" t="s">
        <v>75</v>
      </c>
      <c r="E152" s="169" t="s">
        <v>162</v>
      </c>
      <c r="F152" s="169" t="s">
        <v>163</v>
      </c>
      <c r="G152" s="12"/>
      <c r="H152" s="12"/>
      <c r="I152" s="161"/>
      <c r="J152" s="170">
        <f>BK152</f>
        <v>0</v>
      </c>
      <c r="K152" s="12"/>
      <c r="L152" s="158"/>
      <c r="M152" s="163"/>
      <c r="N152" s="164"/>
      <c r="O152" s="164"/>
      <c r="P152" s="165">
        <f>SUM(P153:P162)</f>
        <v>0</v>
      </c>
      <c r="Q152" s="164"/>
      <c r="R152" s="165">
        <f>SUM(R153:R162)</f>
        <v>0.065057300000000012</v>
      </c>
      <c r="S152" s="164"/>
      <c r="T152" s="166">
        <f>SUM(T153:T162)</f>
        <v>0.00054670000000000012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9" t="s">
        <v>84</v>
      </c>
      <c r="AT152" s="167" t="s">
        <v>75</v>
      </c>
      <c r="AU152" s="167" t="s">
        <v>84</v>
      </c>
      <c r="AY152" s="159" t="s">
        <v>140</v>
      </c>
      <c r="BK152" s="168">
        <f>SUM(BK153:BK162)</f>
        <v>0</v>
      </c>
    </row>
    <row r="153" s="2" customFormat="1" ht="24.15" customHeight="1">
      <c r="A153" s="38"/>
      <c r="B153" s="171"/>
      <c r="C153" s="172" t="s">
        <v>162</v>
      </c>
      <c r="D153" s="172" t="s">
        <v>142</v>
      </c>
      <c r="E153" s="173" t="s">
        <v>164</v>
      </c>
      <c r="F153" s="174" t="s">
        <v>165</v>
      </c>
      <c r="G153" s="175" t="s">
        <v>166</v>
      </c>
      <c r="H153" s="176">
        <v>54.670000000000002</v>
      </c>
      <c r="I153" s="177"/>
      <c r="J153" s="178">
        <f>ROUND(I153*H153,2)</f>
        <v>0</v>
      </c>
      <c r="K153" s="174" t="s">
        <v>146</v>
      </c>
      <c r="L153" s="39"/>
      <c r="M153" s="179" t="s">
        <v>1</v>
      </c>
      <c r="N153" s="180" t="s">
        <v>41</v>
      </c>
      <c r="O153" s="77"/>
      <c r="P153" s="181">
        <f>O153*H153</f>
        <v>0</v>
      </c>
      <c r="Q153" s="181">
        <v>0.0011900000000000001</v>
      </c>
      <c r="R153" s="181">
        <f>Q153*H153</f>
        <v>0.065057300000000012</v>
      </c>
      <c r="S153" s="181">
        <v>1.0000000000000001E-05</v>
      </c>
      <c r="T153" s="182">
        <f>S153*H153</f>
        <v>0.00054670000000000012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3" t="s">
        <v>147</v>
      </c>
      <c r="AT153" s="183" t="s">
        <v>142</v>
      </c>
      <c r="AU153" s="183" t="s">
        <v>86</v>
      </c>
      <c r="AY153" s="19" t="s">
        <v>140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84</v>
      </c>
      <c r="BK153" s="184">
        <f>ROUND(I153*H153,2)</f>
        <v>0</v>
      </c>
      <c r="BL153" s="19" t="s">
        <v>147</v>
      </c>
      <c r="BM153" s="183" t="s">
        <v>167</v>
      </c>
    </row>
    <row r="154" s="2" customFormat="1">
      <c r="A154" s="38"/>
      <c r="B154" s="39"/>
      <c r="C154" s="38"/>
      <c r="D154" s="185" t="s">
        <v>149</v>
      </c>
      <c r="E154" s="38"/>
      <c r="F154" s="186" t="s">
        <v>168</v>
      </c>
      <c r="G154" s="38"/>
      <c r="H154" s="38"/>
      <c r="I154" s="187"/>
      <c r="J154" s="38"/>
      <c r="K154" s="38"/>
      <c r="L154" s="39"/>
      <c r="M154" s="188"/>
      <c r="N154" s="189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149</v>
      </c>
      <c r="AU154" s="19" t="s">
        <v>86</v>
      </c>
    </row>
    <row r="155" s="13" customFormat="1">
      <c r="A155" s="13"/>
      <c r="B155" s="190"/>
      <c r="C155" s="13"/>
      <c r="D155" s="185" t="s">
        <v>151</v>
      </c>
      <c r="E155" s="191" t="s">
        <v>1</v>
      </c>
      <c r="F155" s="192" t="s">
        <v>169</v>
      </c>
      <c r="G155" s="13"/>
      <c r="H155" s="191" t="s">
        <v>1</v>
      </c>
      <c r="I155" s="193"/>
      <c r="J155" s="13"/>
      <c r="K155" s="13"/>
      <c r="L155" s="190"/>
      <c r="M155" s="194"/>
      <c r="N155" s="195"/>
      <c r="O155" s="195"/>
      <c r="P155" s="195"/>
      <c r="Q155" s="195"/>
      <c r="R155" s="195"/>
      <c r="S155" s="195"/>
      <c r="T155" s="19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1" t="s">
        <v>151</v>
      </c>
      <c r="AU155" s="191" t="s">
        <v>86</v>
      </c>
      <c r="AV155" s="13" t="s">
        <v>84</v>
      </c>
      <c r="AW155" s="13" t="s">
        <v>32</v>
      </c>
      <c r="AX155" s="13" t="s">
        <v>76</v>
      </c>
      <c r="AY155" s="191" t="s">
        <v>140</v>
      </c>
    </row>
    <row r="156" s="14" customFormat="1">
      <c r="A156" s="14"/>
      <c r="B156" s="197"/>
      <c r="C156" s="14"/>
      <c r="D156" s="185" t="s">
        <v>151</v>
      </c>
      <c r="E156" s="198" t="s">
        <v>1</v>
      </c>
      <c r="F156" s="199" t="s">
        <v>170</v>
      </c>
      <c r="G156" s="14"/>
      <c r="H156" s="200">
        <v>7.5599999999999996</v>
      </c>
      <c r="I156" s="201"/>
      <c r="J156" s="14"/>
      <c r="K156" s="14"/>
      <c r="L156" s="197"/>
      <c r="M156" s="202"/>
      <c r="N156" s="203"/>
      <c r="O156" s="203"/>
      <c r="P156" s="203"/>
      <c r="Q156" s="203"/>
      <c r="R156" s="203"/>
      <c r="S156" s="203"/>
      <c r="T156" s="20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8" t="s">
        <v>151</v>
      </c>
      <c r="AU156" s="198" t="s">
        <v>86</v>
      </c>
      <c r="AV156" s="14" t="s">
        <v>86</v>
      </c>
      <c r="AW156" s="14" t="s">
        <v>32</v>
      </c>
      <c r="AX156" s="14" t="s">
        <v>76</v>
      </c>
      <c r="AY156" s="198" t="s">
        <v>140</v>
      </c>
    </row>
    <row r="157" s="14" customFormat="1">
      <c r="A157" s="14"/>
      <c r="B157" s="197"/>
      <c r="C157" s="14"/>
      <c r="D157" s="185" t="s">
        <v>151</v>
      </c>
      <c r="E157" s="198" t="s">
        <v>1</v>
      </c>
      <c r="F157" s="199" t="s">
        <v>171</v>
      </c>
      <c r="G157" s="14"/>
      <c r="H157" s="200">
        <v>22.149999999999999</v>
      </c>
      <c r="I157" s="201"/>
      <c r="J157" s="14"/>
      <c r="K157" s="14"/>
      <c r="L157" s="197"/>
      <c r="M157" s="202"/>
      <c r="N157" s="203"/>
      <c r="O157" s="203"/>
      <c r="P157" s="203"/>
      <c r="Q157" s="203"/>
      <c r="R157" s="203"/>
      <c r="S157" s="203"/>
      <c r="T157" s="20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8" t="s">
        <v>151</v>
      </c>
      <c r="AU157" s="198" t="s">
        <v>86</v>
      </c>
      <c r="AV157" s="14" t="s">
        <v>86</v>
      </c>
      <c r="AW157" s="14" t="s">
        <v>32</v>
      </c>
      <c r="AX157" s="14" t="s">
        <v>76</v>
      </c>
      <c r="AY157" s="198" t="s">
        <v>140</v>
      </c>
    </row>
    <row r="158" s="14" customFormat="1">
      <c r="A158" s="14"/>
      <c r="B158" s="197"/>
      <c r="C158" s="14"/>
      <c r="D158" s="185" t="s">
        <v>151</v>
      </c>
      <c r="E158" s="198" t="s">
        <v>1</v>
      </c>
      <c r="F158" s="199" t="s">
        <v>172</v>
      </c>
      <c r="G158" s="14"/>
      <c r="H158" s="200">
        <v>5.2000000000000002</v>
      </c>
      <c r="I158" s="201"/>
      <c r="J158" s="14"/>
      <c r="K158" s="14"/>
      <c r="L158" s="197"/>
      <c r="M158" s="202"/>
      <c r="N158" s="203"/>
      <c r="O158" s="203"/>
      <c r="P158" s="203"/>
      <c r="Q158" s="203"/>
      <c r="R158" s="203"/>
      <c r="S158" s="203"/>
      <c r="T158" s="20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8" t="s">
        <v>151</v>
      </c>
      <c r="AU158" s="198" t="s">
        <v>86</v>
      </c>
      <c r="AV158" s="14" t="s">
        <v>86</v>
      </c>
      <c r="AW158" s="14" t="s">
        <v>32</v>
      </c>
      <c r="AX158" s="14" t="s">
        <v>76</v>
      </c>
      <c r="AY158" s="198" t="s">
        <v>140</v>
      </c>
    </row>
    <row r="159" s="14" customFormat="1">
      <c r="A159" s="14"/>
      <c r="B159" s="197"/>
      <c r="C159" s="14"/>
      <c r="D159" s="185" t="s">
        <v>151</v>
      </c>
      <c r="E159" s="198" t="s">
        <v>1</v>
      </c>
      <c r="F159" s="199" t="s">
        <v>173</v>
      </c>
      <c r="G159" s="14"/>
      <c r="H159" s="200">
        <v>6.8099999999999996</v>
      </c>
      <c r="I159" s="201"/>
      <c r="J159" s="14"/>
      <c r="K159" s="14"/>
      <c r="L159" s="197"/>
      <c r="M159" s="202"/>
      <c r="N159" s="203"/>
      <c r="O159" s="203"/>
      <c r="P159" s="203"/>
      <c r="Q159" s="203"/>
      <c r="R159" s="203"/>
      <c r="S159" s="203"/>
      <c r="T159" s="20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8" t="s">
        <v>151</v>
      </c>
      <c r="AU159" s="198" t="s">
        <v>86</v>
      </c>
      <c r="AV159" s="14" t="s">
        <v>86</v>
      </c>
      <c r="AW159" s="14" t="s">
        <v>32</v>
      </c>
      <c r="AX159" s="14" t="s">
        <v>76</v>
      </c>
      <c r="AY159" s="198" t="s">
        <v>140</v>
      </c>
    </row>
    <row r="160" s="14" customFormat="1">
      <c r="A160" s="14"/>
      <c r="B160" s="197"/>
      <c r="C160" s="14"/>
      <c r="D160" s="185" t="s">
        <v>151</v>
      </c>
      <c r="E160" s="198" t="s">
        <v>1</v>
      </c>
      <c r="F160" s="199" t="s">
        <v>174</v>
      </c>
      <c r="G160" s="14"/>
      <c r="H160" s="200">
        <v>9.1999999999999993</v>
      </c>
      <c r="I160" s="201"/>
      <c r="J160" s="14"/>
      <c r="K160" s="14"/>
      <c r="L160" s="197"/>
      <c r="M160" s="202"/>
      <c r="N160" s="203"/>
      <c r="O160" s="203"/>
      <c r="P160" s="203"/>
      <c r="Q160" s="203"/>
      <c r="R160" s="203"/>
      <c r="S160" s="203"/>
      <c r="T160" s="20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8" t="s">
        <v>151</v>
      </c>
      <c r="AU160" s="198" t="s">
        <v>86</v>
      </c>
      <c r="AV160" s="14" t="s">
        <v>86</v>
      </c>
      <c r="AW160" s="14" t="s">
        <v>32</v>
      </c>
      <c r="AX160" s="14" t="s">
        <v>76</v>
      </c>
      <c r="AY160" s="198" t="s">
        <v>140</v>
      </c>
    </row>
    <row r="161" s="14" customFormat="1">
      <c r="A161" s="14"/>
      <c r="B161" s="197"/>
      <c r="C161" s="14"/>
      <c r="D161" s="185" t="s">
        <v>151</v>
      </c>
      <c r="E161" s="198" t="s">
        <v>1</v>
      </c>
      <c r="F161" s="199" t="s">
        <v>175</v>
      </c>
      <c r="G161" s="14"/>
      <c r="H161" s="200">
        <v>3.75</v>
      </c>
      <c r="I161" s="201"/>
      <c r="J161" s="14"/>
      <c r="K161" s="14"/>
      <c r="L161" s="197"/>
      <c r="M161" s="202"/>
      <c r="N161" s="203"/>
      <c r="O161" s="203"/>
      <c r="P161" s="203"/>
      <c r="Q161" s="203"/>
      <c r="R161" s="203"/>
      <c r="S161" s="203"/>
      <c r="T161" s="20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8" t="s">
        <v>151</v>
      </c>
      <c r="AU161" s="198" t="s">
        <v>86</v>
      </c>
      <c r="AV161" s="14" t="s">
        <v>86</v>
      </c>
      <c r="AW161" s="14" t="s">
        <v>32</v>
      </c>
      <c r="AX161" s="14" t="s">
        <v>76</v>
      </c>
      <c r="AY161" s="198" t="s">
        <v>140</v>
      </c>
    </row>
    <row r="162" s="15" customFormat="1">
      <c r="A162" s="15"/>
      <c r="B162" s="205"/>
      <c r="C162" s="15"/>
      <c r="D162" s="185" t="s">
        <v>151</v>
      </c>
      <c r="E162" s="206" t="s">
        <v>1</v>
      </c>
      <c r="F162" s="207" t="s">
        <v>155</v>
      </c>
      <c r="G162" s="15"/>
      <c r="H162" s="208">
        <v>54.670000000000002</v>
      </c>
      <c r="I162" s="209"/>
      <c r="J162" s="15"/>
      <c r="K162" s="15"/>
      <c r="L162" s="205"/>
      <c r="M162" s="210"/>
      <c r="N162" s="211"/>
      <c r="O162" s="211"/>
      <c r="P162" s="211"/>
      <c r="Q162" s="211"/>
      <c r="R162" s="211"/>
      <c r="S162" s="211"/>
      <c r="T162" s="21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6" t="s">
        <v>151</v>
      </c>
      <c r="AU162" s="206" t="s">
        <v>86</v>
      </c>
      <c r="AV162" s="15" t="s">
        <v>147</v>
      </c>
      <c r="AW162" s="15" t="s">
        <v>32</v>
      </c>
      <c r="AX162" s="15" t="s">
        <v>84</v>
      </c>
      <c r="AY162" s="206" t="s">
        <v>140</v>
      </c>
    </row>
    <row r="163" s="12" customFormat="1" ht="22.8" customHeight="1">
      <c r="A163" s="12"/>
      <c r="B163" s="158"/>
      <c r="C163" s="12"/>
      <c r="D163" s="159" t="s">
        <v>75</v>
      </c>
      <c r="E163" s="169" t="s">
        <v>176</v>
      </c>
      <c r="F163" s="169" t="s">
        <v>177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SUM(P164:P227)</f>
        <v>0</v>
      </c>
      <c r="Q163" s="164"/>
      <c r="R163" s="165">
        <f>SUM(R164:R227)</f>
        <v>12.424667099999997</v>
      </c>
      <c r="S163" s="164"/>
      <c r="T163" s="166">
        <f>SUM(T164:T227)</f>
        <v>0.001722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84</v>
      </c>
      <c r="AT163" s="167" t="s">
        <v>75</v>
      </c>
      <c r="AU163" s="167" t="s">
        <v>84</v>
      </c>
      <c r="AY163" s="159" t="s">
        <v>140</v>
      </c>
      <c r="BK163" s="168">
        <f>SUM(BK164:BK227)</f>
        <v>0</v>
      </c>
    </row>
    <row r="164" s="2" customFormat="1" ht="24.15" customHeight="1">
      <c r="A164" s="38"/>
      <c r="B164" s="171"/>
      <c r="C164" s="172" t="s">
        <v>147</v>
      </c>
      <c r="D164" s="172" t="s">
        <v>142</v>
      </c>
      <c r="E164" s="173" t="s">
        <v>178</v>
      </c>
      <c r="F164" s="174" t="s">
        <v>179</v>
      </c>
      <c r="G164" s="175" t="s">
        <v>145</v>
      </c>
      <c r="H164" s="176">
        <v>33.762</v>
      </c>
      <c r="I164" s="177"/>
      <c r="J164" s="178">
        <f>ROUND(I164*H164,2)</f>
        <v>0</v>
      </c>
      <c r="K164" s="174" t="s">
        <v>146</v>
      </c>
      <c r="L164" s="39"/>
      <c r="M164" s="179" t="s">
        <v>1</v>
      </c>
      <c r="N164" s="180" t="s">
        <v>41</v>
      </c>
      <c r="O164" s="77"/>
      <c r="P164" s="181">
        <f>O164*H164</f>
        <v>0</v>
      </c>
      <c r="Q164" s="181">
        <v>0.0089999999999999993</v>
      </c>
      <c r="R164" s="181">
        <f>Q164*H164</f>
        <v>0.30385799999999996</v>
      </c>
      <c r="S164" s="181">
        <v>0</v>
      </c>
      <c r="T164" s="18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3" t="s">
        <v>147</v>
      </c>
      <c r="AT164" s="183" t="s">
        <v>142</v>
      </c>
      <c r="AU164" s="183" t="s">
        <v>86</v>
      </c>
      <c r="AY164" s="19" t="s">
        <v>140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9" t="s">
        <v>84</v>
      </c>
      <c r="BK164" s="184">
        <f>ROUND(I164*H164,2)</f>
        <v>0</v>
      </c>
      <c r="BL164" s="19" t="s">
        <v>147</v>
      </c>
      <c r="BM164" s="183" t="s">
        <v>180</v>
      </c>
    </row>
    <row r="165" s="2" customFormat="1">
      <c r="A165" s="38"/>
      <c r="B165" s="39"/>
      <c r="C165" s="38"/>
      <c r="D165" s="185" t="s">
        <v>149</v>
      </c>
      <c r="E165" s="38"/>
      <c r="F165" s="186" t="s">
        <v>181</v>
      </c>
      <c r="G165" s="38"/>
      <c r="H165" s="38"/>
      <c r="I165" s="187"/>
      <c r="J165" s="38"/>
      <c r="K165" s="38"/>
      <c r="L165" s="39"/>
      <c r="M165" s="188"/>
      <c r="N165" s="189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149</v>
      </c>
      <c r="AU165" s="19" t="s">
        <v>86</v>
      </c>
    </row>
    <row r="166" s="13" customFormat="1">
      <c r="A166" s="13"/>
      <c r="B166" s="190"/>
      <c r="C166" s="13"/>
      <c r="D166" s="185" t="s">
        <v>151</v>
      </c>
      <c r="E166" s="191" t="s">
        <v>1</v>
      </c>
      <c r="F166" s="192" t="s">
        <v>169</v>
      </c>
      <c r="G166" s="13"/>
      <c r="H166" s="191" t="s">
        <v>1</v>
      </c>
      <c r="I166" s="193"/>
      <c r="J166" s="13"/>
      <c r="K166" s="13"/>
      <c r="L166" s="190"/>
      <c r="M166" s="194"/>
      <c r="N166" s="195"/>
      <c r="O166" s="195"/>
      <c r="P166" s="195"/>
      <c r="Q166" s="195"/>
      <c r="R166" s="195"/>
      <c r="S166" s="195"/>
      <c r="T166" s="19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1" t="s">
        <v>151</v>
      </c>
      <c r="AU166" s="191" t="s">
        <v>86</v>
      </c>
      <c r="AV166" s="13" t="s">
        <v>84</v>
      </c>
      <c r="AW166" s="13" t="s">
        <v>32</v>
      </c>
      <c r="AX166" s="13" t="s">
        <v>76</v>
      </c>
      <c r="AY166" s="191" t="s">
        <v>140</v>
      </c>
    </row>
    <row r="167" s="13" customFormat="1">
      <c r="A167" s="13"/>
      <c r="B167" s="190"/>
      <c r="C167" s="13"/>
      <c r="D167" s="185" t="s">
        <v>151</v>
      </c>
      <c r="E167" s="191" t="s">
        <v>1</v>
      </c>
      <c r="F167" s="192" t="s">
        <v>182</v>
      </c>
      <c r="G167" s="13"/>
      <c r="H167" s="191" t="s">
        <v>1</v>
      </c>
      <c r="I167" s="193"/>
      <c r="J167" s="13"/>
      <c r="K167" s="13"/>
      <c r="L167" s="190"/>
      <c r="M167" s="194"/>
      <c r="N167" s="195"/>
      <c r="O167" s="195"/>
      <c r="P167" s="195"/>
      <c r="Q167" s="195"/>
      <c r="R167" s="195"/>
      <c r="S167" s="195"/>
      <c r="T167" s="19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1" t="s">
        <v>151</v>
      </c>
      <c r="AU167" s="191" t="s">
        <v>86</v>
      </c>
      <c r="AV167" s="13" t="s">
        <v>84</v>
      </c>
      <c r="AW167" s="13" t="s">
        <v>32</v>
      </c>
      <c r="AX167" s="13" t="s">
        <v>76</v>
      </c>
      <c r="AY167" s="191" t="s">
        <v>140</v>
      </c>
    </row>
    <row r="168" s="13" customFormat="1">
      <c r="A168" s="13"/>
      <c r="B168" s="190"/>
      <c r="C168" s="13"/>
      <c r="D168" s="185" t="s">
        <v>151</v>
      </c>
      <c r="E168" s="191" t="s">
        <v>1</v>
      </c>
      <c r="F168" s="192" t="s">
        <v>153</v>
      </c>
      <c r="G168" s="13"/>
      <c r="H168" s="191" t="s">
        <v>1</v>
      </c>
      <c r="I168" s="193"/>
      <c r="J168" s="13"/>
      <c r="K168" s="13"/>
      <c r="L168" s="190"/>
      <c r="M168" s="194"/>
      <c r="N168" s="195"/>
      <c r="O168" s="195"/>
      <c r="P168" s="195"/>
      <c r="Q168" s="195"/>
      <c r="R168" s="195"/>
      <c r="S168" s="195"/>
      <c r="T168" s="19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1" t="s">
        <v>151</v>
      </c>
      <c r="AU168" s="191" t="s">
        <v>86</v>
      </c>
      <c r="AV168" s="13" t="s">
        <v>84</v>
      </c>
      <c r="AW168" s="13" t="s">
        <v>32</v>
      </c>
      <c r="AX168" s="13" t="s">
        <v>76</v>
      </c>
      <c r="AY168" s="191" t="s">
        <v>140</v>
      </c>
    </row>
    <row r="169" s="14" customFormat="1">
      <c r="A169" s="14"/>
      <c r="B169" s="197"/>
      <c r="C169" s="14"/>
      <c r="D169" s="185" t="s">
        <v>151</v>
      </c>
      <c r="E169" s="198" t="s">
        <v>1</v>
      </c>
      <c r="F169" s="199" t="s">
        <v>183</v>
      </c>
      <c r="G169" s="14"/>
      <c r="H169" s="200">
        <v>4.5359999999999996</v>
      </c>
      <c r="I169" s="201"/>
      <c r="J169" s="14"/>
      <c r="K169" s="14"/>
      <c r="L169" s="197"/>
      <c r="M169" s="202"/>
      <c r="N169" s="203"/>
      <c r="O169" s="203"/>
      <c r="P169" s="203"/>
      <c r="Q169" s="203"/>
      <c r="R169" s="203"/>
      <c r="S169" s="203"/>
      <c r="T169" s="20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8" t="s">
        <v>151</v>
      </c>
      <c r="AU169" s="198" t="s">
        <v>86</v>
      </c>
      <c r="AV169" s="14" t="s">
        <v>86</v>
      </c>
      <c r="AW169" s="14" t="s">
        <v>32</v>
      </c>
      <c r="AX169" s="14" t="s">
        <v>76</v>
      </c>
      <c r="AY169" s="198" t="s">
        <v>140</v>
      </c>
    </row>
    <row r="170" s="14" customFormat="1">
      <c r="A170" s="14"/>
      <c r="B170" s="197"/>
      <c r="C170" s="14"/>
      <c r="D170" s="185" t="s">
        <v>151</v>
      </c>
      <c r="E170" s="198" t="s">
        <v>1</v>
      </c>
      <c r="F170" s="199" t="s">
        <v>184</v>
      </c>
      <c r="G170" s="14"/>
      <c r="H170" s="200">
        <v>13.289999999999999</v>
      </c>
      <c r="I170" s="201"/>
      <c r="J170" s="14"/>
      <c r="K170" s="14"/>
      <c r="L170" s="197"/>
      <c r="M170" s="202"/>
      <c r="N170" s="203"/>
      <c r="O170" s="203"/>
      <c r="P170" s="203"/>
      <c r="Q170" s="203"/>
      <c r="R170" s="203"/>
      <c r="S170" s="203"/>
      <c r="T170" s="20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8" t="s">
        <v>151</v>
      </c>
      <c r="AU170" s="198" t="s">
        <v>86</v>
      </c>
      <c r="AV170" s="14" t="s">
        <v>86</v>
      </c>
      <c r="AW170" s="14" t="s">
        <v>32</v>
      </c>
      <c r="AX170" s="14" t="s">
        <v>76</v>
      </c>
      <c r="AY170" s="198" t="s">
        <v>140</v>
      </c>
    </row>
    <row r="171" s="14" customFormat="1">
      <c r="A171" s="14"/>
      <c r="B171" s="197"/>
      <c r="C171" s="14"/>
      <c r="D171" s="185" t="s">
        <v>151</v>
      </c>
      <c r="E171" s="198" t="s">
        <v>1</v>
      </c>
      <c r="F171" s="199" t="s">
        <v>185</v>
      </c>
      <c r="G171" s="14"/>
      <c r="H171" s="200">
        <v>2.0800000000000001</v>
      </c>
      <c r="I171" s="201"/>
      <c r="J171" s="14"/>
      <c r="K171" s="14"/>
      <c r="L171" s="197"/>
      <c r="M171" s="202"/>
      <c r="N171" s="203"/>
      <c r="O171" s="203"/>
      <c r="P171" s="203"/>
      <c r="Q171" s="203"/>
      <c r="R171" s="203"/>
      <c r="S171" s="203"/>
      <c r="T171" s="20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8" t="s">
        <v>151</v>
      </c>
      <c r="AU171" s="198" t="s">
        <v>86</v>
      </c>
      <c r="AV171" s="14" t="s">
        <v>86</v>
      </c>
      <c r="AW171" s="14" t="s">
        <v>32</v>
      </c>
      <c r="AX171" s="14" t="s">
        <v>76</v>
      </c>
      <c r="AY171" s="198" t="s">
        <v>140</v>
      </c>
    </row>
    <row r="172" s="14" customFormat="1">
      <c r="A172" s="14"/>
      <c r="B172" s="197"/>
      <c r="C172" s="14"/>
      <c r="D172" s="185" t="s">
        <v>151</v>
      </c>
      <c r="E172" s="198" t="s">
        <v>1</v>
      </c>
      <c r="F172" s="199" t="s">
        <v>186</v>
      </c>
      <c r="G172" s="14"/>
      <c r="H172" s="200">
        <v>4.0860000000000003</v>
      </c>
      <c r="I172" s="201"/>
      <c r="J172" s="14"/>
      <c r="K172" s="14"/>
      <c r="L172" s="197"/>
      <c r="M172" s="202"/>
      <c r="N172" s="203"/>
      <c r="O172" s="203"/>
      <c r="P172" s="203"/>
      <c r="Q172" s="203"/>
      <c r="R172" s="203"/>
      <c r="S172" s="203"/>
      <c r="T172" s="20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98" t="s">
        <v>151</v>
      </c>
      <c r="AU172" s="198" t="s">
        <v>86</v>
      </c>
      <c r="AV172" s="14" t="s">
        <v>86</v>
      </c>
      <c r="AW172" s="14" t="s">
        <v>32</v>
      </c>
      <c r="AX172" s="14" t="s">
        <v>76</v>
      </c>
      <c r="AY172" s="198" t="s">
        <v>140</v>
      </c>
    </row>
    <row r="173" s="14" customFormat="1">
      <c r="A173" s="14"/>
      <c r="B173" s="197"/>
      <c r="C173" s="14"/>
      <c r="D173" s="185" t="s">
        <v>151</v>
      </c>
      <c r="E173" s="198" t="s">
        <v>1</v>
      </c>
      <c r="F173" s="199" t="s">
        <v>187</v>
      </c>
      <c r="G173" s="14"/>
      <c r="H173" s="200">
        <v>5.5199999999999996</v>
      </c>
      <c r="I173" s="201"/>
      <c r="J173" s="14"/>
      <c r="K173" s="14"/>
      <c r="L173" s="197"/>
      <c r="M173" s="202"/>
      <c r="N173" s="203"/>
      <c r="O173" s="203"/>
      <c r="P173" s="203"/>
      <c r="Q173" s="203"/>
      <c r="R173" s="203"/>
      <c r="S173" s="203"/>
      <c r="T173" s="20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8" t="s">
        <v>151</v>
      </c>
      <c r="AU173" s="198" t="s">
        <v>86</v>
      </c>
      <c r="AV173" s="14" t="s">
        <v>86</v>
      </c>
      <c r="AW173" s="14" t="s">
        <v>32</v>
      </c>
      <c r="AX173" s="14" t="s">
        <v>76</v>
      </c>
      <c r="AY173" s="198" t="s">
        <v>140</v>
      </c>
    </row>
    <row r="174" s="14" customFormat="1">
      <c r="A174" s="14"/>
      <c r="B174" s="197"/>
      <c r="C174" s="14"/>
      <c r="D174" s="185" t="s">
        <v>151</v>
      </c>
      <c r="E174" s="198" t="s">
        <v>1</v>
      </c>
      <c r="F174" s="199" t="s">
        <v>188</v>
      </c>
      <c r="G174" s="14"/>
      <c r="H174" s="200">
        <v>4.25</v>
      </c>
      <c r="I174" s="201"/>
      <c r="J174" s="14"/>
      <c r="K174" s="14"/>
      <c r="L174" s="197"/>
      <c r="M174" s="202"/>
      <c r="N174" s="203"/>
      <c r="O174" s="203"/>
      <c r="P174" s="203"/>
      <c r="Q174" s="203"/>
      <c r="R174" s="203"/>
      <c r="S174" s="203"/>
      <c r="T174" s="20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8" t="s">
        <v>151</v>
      </c>
      <c r="AU174" s="198" t="s">
        <v>86</v>
      </c>
      <c r="AV174" s="14" t="s">
        <v>86</v>
      </c>
      <c r="AW174" s="14" t="s">
        <v>32</v>
      </c>
      <c r="AX174" s="14" t="s">
        <v>76</v>
      </c>
      <c r="AY174" s="198" t="s">
        <v>140</v>
      </c>
    </row>
    <row r="175" s="16" customFormat="1">
      <c r="A175" s="16"/>
      <c r="B175" s="223"/>
      <c r="C175" s="16"/>
      <c r="D175" s="185" t="s">
        <v>151</v>
      </c>
      <c r="E175" s="224" t="s">
        <v>1</v>
      </c>
      <c r="F175" s="225" t="s">
        <v>189</v>
      </c>
      <c r="G175" s="16"/>
      <c r="H175" s="226">
        <v>33.762</v>
      </c>
      <c r="I175" s="227"/>
      <c r="J175" s="16"/>
      <c r="K175" s="16"/>
      <c r="L175" s="223"/>
      <c r="M175" s="228"/>
      <c r="N175" s="229"/>
      <c r="O175" s="229"/>
      <c r="P175" s="229"/>
      <c r="Q175" s="229"/>
      <c r="R175" s="229"/>
      <c r="S175" s="229"/>
      <c r="T175" s="230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24" t="s">
        <v>151</v>
      </c>
      <c r="AU175" s="224" t="s">
        <v>86</v>
      </c>
      <c r="AV175" s="16" t="s">
        <v>162</v>
      </c>
      <c r="AW175" s="16" t="s">
        <v>32</v>
      </c>
      <c r="AX175" s="16" t="s">
        <v>76</v>
      </c>
      <c r="AY175" s="224" t="s">
        <v>140</v>
      </c>
    </row>
    <row r="176" s="15" customFormat="1">
      <c r="A176" s="15"/>
      <c r="B176" s="205"/>
      <c r="C176" s="15"/>
      <c r="D176" s="185" t="s">
        <v>151</v>
      </c>
      <c r="E176" s="206" t="s">
        <v>1</v>
      </c>
      <c r="F176" s="207" t="s">
        <v>155</v>
      </c>
      <c r="G176" s="15"/>
      <c r="H176" s="208">
        <v>33.762</v>
      </c>
      <c r="I176" s="209"/>
      <c r="J176" s="15"/>
      <c r="K176" s="15"/>
      <c r="L176" s="205"/>
      <c r="M176" s="210"/>
      <c r="N176" s="211"/>
      <c r="O176" s="211"/>
      <c r="P176" s="211"/>
      <c r="Q176" s="211"/>
      <c r="R176" s="211"/>
      <c r="S176" s="211"/>
      <c r="T176" s="21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06" t="s">
        <v>151</v>
      </c>
      <c r="AU176" s="206" t="s">
        <v>86</v>
      </c>
      <c r="AV176" s="15" t="s">
        <v>147</v>
      </c>
      <c r="AW176" s="15" t="s">
        <v>32</v>
      </c>
      <c r="AX176" s="15" t="s">
        <v>84</v>
      </c>
      <c r="AY176" s="206" t="s">
        <v>140</v>
      </c>
    </row>
    <row r="177" s="2" customFormat="1" ht="21.75" customHeight="1">
      <c r="A177" s="38"/>
      <c r="B177" s="171"/>
      <c r="C177" s="172" t="s">
        <v>190</v>
      </c>
      <c r="D177" s="172" t="s">
        <v>142</v>
      </c>
      <c r="E177" s="173" t="s">
        <v>191</v>
      </c>
      <c r="F177" s="174" t="s">
        <v>192</v>
      </c>
      <c r="G177" s="175" t="s">
        <v>145</v>
      </c>
      <c r="H177" s="176">
        <v>33.762</v>
      </c>
      <c r="I177" s="177"/>
      <c r="J177" s="178">
        <f>ROUND(I177*H177,2)</f>
        <v>0</v>
      </c>
      <c r="K177" s="174" t="s">
        <v>146</v>
      </c>
      <c r="L177" s="39"/>
      <c r="M177" s="179" t="s">
        <v>1</v>
      </c>
      <c r="N177" s="180" t="s">
        <v>41</v>
      </c>
      <c r="O177" s="77"/>
      <c r="P177" s="181">
        <f>O177*H177</f>
        <v>0</v>
      </c>
      <c r="Q177" s="181">
        <v>0.016199999999999999</v>
      </c>
      <c r="R177" s="181">
        <f>Q177*H177</f>
        <v>0.5469444</v>
      </c>
      <c r="S177" s="181">
        <v>0</v>
      </c>
      <c r="T177" s="18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3" t="s">
        <v>147</v>
      </c>
      <c r="AT177" s="183" t="s">
        <v>142</v>
      </c>
      <c r="AU177" s="183" t="s">
        <v>86</v>
      </c>
      <c r="AY177" s="19" t="s">
        <v>140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9" t="s">
        <v>84</v>
      </c>
      <c r="BK177" s="184">
        <f>ROUND(I177*H177,2)</f>
        <v>0</v>
      </c>
      <c r="BL177" s="19" t="s">
        <v>147</v>
      </c>
      <c r="BM177" s="183" t="s">
        <v>193</v>
      </c>
    </row>
    <row r="178" s="2" customFormat="1">
      <c r="A178" s="38"/>
      <c r="B178" s="39"/>
      <c r="C178" s="38"/>
      <c r="D178" s="185" t="s">
        <v>149</v>
      </c>
      <c r="E178" s="38"/>
      <c r="F178" s="186" t="s">
        <v>194</v>
      </c>
      <c r="G178" s="38"/>
      <c r="H178" s="38"/>
      <c r="I178" s="187"/>
      <c r="J178" s="38"/>
      <c r="K178" s="38"/>
      <c r="L178" s="39"/>
      <c r="M178" s="188"/>
      <c r="N178" s="189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149</v>
      </c>
      <c r="AU178" s="19" t="s">
        <v>86</v>
      </c>
    </row>
    <row r="179" s="13" customFormat="1">
      <c r="A179" s="13"/>
      <c r="B179" s="190"/>
      <c r="C179" s="13"/>
      <c r="D179" s="185" t="s">
        <v>151</v>
      </c>
      <c r="E179" s="191" t="s">
        <v>1</v>
      </c>
      <c r="F179" s="192" t="s">
        <v>169</v>
      </c>
      <c r="G179" s="13"/>
      <c r="H179" s="191" t="s">
        <v>1</v>
      </c>
      <c r="I179" s="193"/>
      <c r="J179" s="13"/>
      <c r="K179" s="13"/>
      <c r="L179" s="190"/>
      <c r="M179" s="194"/>
      <c r="N179" s="195"/>
      <c r="O179" s="195"/>
      <c r="P179" s="195"/>
      <c r="Q179" s="195"/>
      <c r="R179" s="195"/>
      <c r="S179" s="195"/>
      <c r="T179" s="19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1" t="s">
        <v>151</v>
      </c>
      <c r="AU179" s="191" t="s">
        <v>86</v>
      </c>
      <c r="AV179" s="13" t="s">
        <v>84</v>
      </c>
      <c r="AW179" s="13" t="s">
        <v>32</v>
      </c>
      <c r="AX179" s="13" t="s">
        <v>76</v>
      </c>
      <c r="AY179" s="191" t="s">
        <v>140</v>
      </c>
    </row>
    <row r="180" s="13" customFormat="1">
      <c r="A180" s="13"/>
      <c r="B180" s="190"/>
      <c r="C180" s="13"/>
      <c r="D180" s="185" t="s">
        <v>151</v>
      </c>
      <c r="E180" s="191" t="s">
        <v>1</v>
      </c>
      <c r="F180" s="192" t="s">
        <v>182</v>
      </c>
      <c r="G180" s="13"/>
      <c r="H180" s="191" t="s">
        <v>1</v>
      </c>
      <c r="I180" s="193"/>
      <c r="J180" s="13"/>
      <c r="K180" s="13"/>
      <c r="L180" s="190"/>
      <c r="M180" s="194"/>
      <c r="N180" s="195"/>
      <c r="O180" s="195"/>
      <c r="P180" s="195"/>
      <c r="Q180" s="195"/>
      <c r="R180" s="195"/>
      <c r="S180" s="195"/>
      <c r="T180" s="19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1" t="s">
        <v>151</v>
      </c>
      <c r="AU180" s="191" t="s">
        <v>86</v>
      </c>
      <c r="AV180" s="13" t="s">
        <v>84</v>
      </c>
      <c r="AW180" s="13" t="s">
        <v>32</v>
      </c>
      <c r="AX180" s="13" t="s">
        <v>76</v>
      </c>
      <c r="AY180" s="191" t="s">
        <v>140</v>
      </c>
    </row>
    <row r="181" s="13" customFormat="1">
      <c r="A181" s="13"/>
      <c r="B181" s="190"/>
      <c r="C181" s="13"/>
      <c r="D181" s="185" t="s">
        <v>151</v>
      </c>
      <c r="E181" s="191" t="s">
        <v>1</v>
      </c>
      <c r="F181" s="192" t="s">
        <v>153</v>
      </c>
      <c r="G181" s="13"/>
      <c r="H181" s="191" t="s">
        <v>1</v>
      </c>
      <c r="I181" s="193"/>
      <c r="J181" s="13"/>
      <c r="K181" s="13"/>
      <c r="L181" s="190"/>
      <c r="M181" s="194"/>
      <c r="N181" s="195"/>
      <c r="O181" s="195"/>
      <c r="P181" s="195"/>
      <c r="Q181" s="195"/>
      <c r="R181" s="195"/>
      <c r="S181" s="195"/>
      <c r="T181" s="19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1" t="s">
        <v>151</v>
      </c>
      <c r="AU181" s="191" t="s">
        <v>86</v>
      </c>
      <c r="AV181" s="13" t="s">
        <v>84</v>
      </c>
      <c r="AW181" s="13" t="s">
        <v>32</v>
      </c>
      <c r="AX181" s="13" t="s">
        <v>76</v>
      </c>
      <c r="AY181" s="191" t="s">
        <v>140</v>
      </c>
    </row>
    <row r="182" s="14" customFormat="1">
      <c r="A182" s="14"/>
      <c r="B182" s="197"/>
      <c r="C182" s="14"/>
      <c r="D182" s="185" t="s">
        <v>151</v>
      </c>
      <c r="E182" s="198" t="s">
        <v>1</v>
      </c>
      <c r="F182" s="199" t="s">
        <v>183</v>
      </c>
      <c r="G182" s="14"/>
      <c r="H182" s="200">
        <v>4.5359999999999996</v>
      </c>
      <c r="I182" s="201"/>
      <c r="J182" s="14"/>
      <c r="K182" s="14"/>
      <c r="L182" s="197"/>
      <c r="M182" s="202"/>
      <c r="N182" s="203"/>
      <c r="O182" s="203"/>
      <c r="P182" s="203"/>
      <c r="Q182" s="203"/>
      <c r="R182" s="203"/>
      <c r="S182" s="203"/>
      <c r="T182" s="20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8" t="s">
        <v>151</v>
      </c>
      <c r="AU182" s="198" t="s">
        <v>86</v>
      </c>
      <c r="AV182" s="14" t="s">
        <v>86</v>
      </c>
      <c r="AW182" s="14" t="s">
        <v>32</v>
      </c>
      <c r="AX182" s="14" t="s">
        <v>76</v>
      </c>
      <c r="AY182" s="198" t="s">
        <v>140</v>
      </c>
    </row>
    <row r="183" s="14" customFormat="1">
      <c r="A183" s="14"/>
      <c r="B183" s="197"/>
      <c r="C183" s="14"/>
      <c r="D183" s="185" t="s">
        <v>151</v>
      </c>
      <c r="E183" s="198" t="s">
        <v>1</v>
      </c>
      <c r="F183" s="199" t="s">
        <v>184</v>
      </c>
      <c r="G183" s="14"/>
      <c r="H183" s="200">
        <v>13.289999999999999</v>
      </c>
      <c r="I183" s="201"/>
      <c r="J183" s="14"/>
      <c r="K183" s="14"/>
      <c r="L183" s="197"/>
      <c r="M183" s="202"/>
      <c r="N183" s="203"/>
      <c r="O183" s="203"/>
      <c r="P183" s="203"/>
      <c r="Q183" s="203"/>
      <c r="R183" s="203"/>
      <c r="S183" s="203"/>
      <c r="T183" s="20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8" t="s">
        <v>151</v>
      </c>
      <c r="AU183" s="198" t="s">
        <v>86</v>
      </c>
      <c r="AV183" s="14" t="s">
        <v>86</v>
      </c>
      <c r="AW183" s="14" t="s">
        <v>32</v>
      </c>
      <c r="AX183" s="14" t="s">
        <v>76</v>
      </c>
      <c r="AY183" s="198" t="s">
        <v>140</v>
      </c>
    </row>
    <row r="184" s="14" customFormat="1">
      <c r="A184" s="14"/>
      <c r="B184" s="197"/>
      <c r="C184" s="14"/>
      <c r="D184" s="185" t="s">
        <v>151</v>
      </c>
      <c r="E184" s="198" t="s">
        <v>1</v>
      </c>
      <c r="F184" s="199" t="s">
        <v>185</v>
      </c>
      <c r="G184" s="14"/>
      <c r="H184" s="200">
        <v>2.0800000000000001</v>
      </c>
      <c r="I184" s="201"/>
      <c r="J184" s="14"/>
      <c r="K184" s="14"/>
      <c r="L184" s="197"/>
      <c r="M184" s="202"/>
      <c r="N184" s="203"/>
      <c r="O184" s="203"/>
      <c r="P184" s="203"/>
      <c r="Q184" s="203"/>
      <c r="R184" s="203"/>
      <c r="S184" s="203"/>
      <c r="T184" s="20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8" t="s">
        <v>151</v>
      </c>
      <c r="AU184" s="198" t="s">
        <v>86</v>
      </c>
      <c r="AV184" s="14" t="s">
        <v>86</v>
      </c>
      <c r="AW184" s="14" t="s">
        <v>32</v>
      </c>
      <c r="AX184" s="14" t="s">
        <v>76</v>
      </c>
      <c r="AY184" s="198" t="s">
        <v>140</v>
      </c>
    </row>
    <row r="185" s="14" customFormat="1">
      <c r="A185" s="14"/>
      <c r="B185" s="197"/>
      <c r="C185" s="14"/>
      <c r="D185" s="185" t="s">
        <v>151</v>
      </c>
      <c r="E185" s="198" t="s">
        <v>1</v>
      </c>
      <c r="F185" s="199" t="s">
        <v>186</v>
      </c>
      <c r="G185" s="14"/>
      <c r="H185" s="200">
        <v>4.0860000000000003</v>
      </c>
      <c r="I185" s="201"/>
      <c r="J185" s="14"/>
      <c r="K185" s="14"/>
      <c r="L185" s="197"/>
      <c r="M185" s="202"/>
      <c r="N185" s="203"/>
      <c r="O185" s="203"/>
      <c r="P185" s="203"/>
      <c r="Q185" s="203"/>
      <c r="R185" s="203"/>
      <c r="S185" s="203"/>
      <c r="T185" s="20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8" t="s">
        <v>151</v>
      </c>
      <c r="AU185" s="198" t="s">
        <v>86</v>
      </c>
      <c r="AV185" s="14" t="s">
        <v>86</v>
      </c>
      <c r="AW185" s="14" t="s">
        <v>32</v>
      </c>
      <c r="AX185" s="14" t="s">
        <v>76</v>
      </c>
      <c r="AY185" s="198" t="s">
        <v>140</v>
      </c>
    </row>
    <row r="186" s="14" customFormat="1">
      <c r="A186" s="14"/>
      <c r="B186" s="197"/>
      <c r="C186" s="14"/>
      <c r="D186" s="185" t="s">
        <v>151</v>
      </c>
      <c r="E186" s="198" t="s">
        <v>1</v>
      </c>
      <c r="F186" s="199" t="s">
        <v>187</v>
      </c>
      <c r="G186" s="14"/>
      <c r="H186" s="200">
        <v>5.5199999999999996</v>
      </c>
      <c r="I186" s="201"/>
      <c r="J186" s="14"/>
      <c r="K186" s="14"/>
      <c r="L186" s="197"/>
      <c r="M186" s="202"/>
      <c r="N186" s="203"/>
      <c r="O186" s="203"/>
      <c r="P186" s="203"/>
      <c r="Q186" s="203"/>
      <c r="R186" s="203"/>
      <c r="S186" s="203"/>
      <c r="T186" s="20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8" t="s">
        <v>151</v>
      </c>
      <c r="AU186" s="198" t="s">
        <v>86</v>
      </c>
      <c r="AV186" s="14" t="s">
        <v>86</v>
      </c>
      <c r="AW186" s="14" t="s">
        <v>32</v>
      </c>
      <c r="AX186" s="14" t="s">
        <v>76</v>
      </c>
      <c r="AY186" s="198" t="s">
        <v>140</v>
      </c>
    </row>
    <row r="187" s="14" customFormat="1">
      <c r="A187" s="14"/>
      <c r="B187" s="197"/>
      <c r="C187" s="14"/>
      <c r="D187" s="185" t="s">
        <v>151</v>
      </c>
      <c r="E187" s="198" t="s">
        <v>1</v>
      </c>
      <c r="F187" s="199" t="s">
        <v>188</v>
      </c>
      <c r="G187" s="14"/>
      <c r="H187" s="200">
        <v>4.25</v>
      </c>
      <c r="I187" s="201"/>
      <c r="J187" s="14"/>
      <c r="K187" s="14"/>
      <c r="L187" s="197"/>
      <c r="M187" s="202"/>
      <c r="N187" s="203"/>
      <c r="O187" s="203"/>
      <c r="P187" s="203"/>
      <c r="Q187" s="203"/>
      <c r="R187" s="203"/>
      <c r="S187" s="203"/>
      <c r="T187" s="20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8" t="s">
        <v>151</v>
      </c>
      <c r="AU187" s="198" t="s">
        <v>86</v>
      </c>
      <c r="AV187" s="14" t="s">
        <v>86</v>
      </c>
      <c r="AW187" s="14" t="s">
        <v>32</v>
      </c>
      <c r="AX187" s="14" t="s">
        <v>76</v>
      </c>
      <c r="AY187" s="198" t="s">
        <v>140</v>
      </c>
    </row>
    <row r="188" s="16" customFormat="1">
      <c r="A188" s="16"/>
      <c r="B188" s="223"/>
      <c r="C188" s="16"/>
      <c r="D188" s="185" t="s">
        <v>151</v>
      </c>
      <c r="E188" s="224" t="s">
        <v>1</v>
      </c>
      <c r="F188" s="225" t="s">
        <v>189</v>
      </c>
      <c r="G188" s="16"/>
      <c r="H188" s="226">
        <v>33.762</v>
      </c>
      <c r="I188" s="227"/>
      <c r="J188" s="16"/>
      <c r="K188" s="16"/>
      <c r="L188" s="223"/>
      <c r="M188" s="228"/>
      <c r="N188" s="229"/>
      <c r="O188" s="229"/>
      <c r="P188" s="229"/>
      <c r="Q188" s="229"/>
      <c r="R188" s="229"/>
      <c r="S188" s="229"/>
      <c r="T188" s="230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24" t="s">
        <v>151</v>
      </c>
      <c r="AU188" s="224" t="s">
        <v>86</v>
      </c>
      <c r="AV188" s="16" t="s">
        <v>162</v>
      </c>
      <c r="AW188" s="16" t="s">
        <v>32</v>
      </c>
      <c r="AX188" s="16" t="s">
        <v>76</v>
      </c>
      <c r="AY188" s="224" t="s">
        <v>140</v>
      </c>
    </row>
    <row r="189" s="15" customFormat="1">
      <c r="A189" s="15"/>
      <c r="B189" s="205"/>
      <c r="C189" s="15"/>
      <c r="D189" s="185" t="s">
        <v>151</v>
      </c>
      <c r="E189" s="206" t="s">
        <v>1</v>
      </c>
      <c r="F189" s="207" t="s">
        <v>155</v>
      </c>
      <c r="G189" s="15"/>
      <c r="H189" s="208">
        <v>33.762</v>
      </c>
      <c r="I189" s="209"/>
      <c r="J189" s="15"/>
      <c r="K189" s="15"/>
      <c r="L189" s="205"/>
      <c r="M189" s="210"/>
      <c r="N189" s="211"/>
      <c r="O189" s="211"/>
      <c r="P189" s="211"/>
      <c r="Q189" s="211"/>
      <c r="R189" s="211"/>
      <c r="S189" s="211"/>
      <c r="T189" s="212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6" t="s">
        <v>151</v>
      </c>
      <c r="AU189" s="206" t="s">
        <v>86</v>
      </c>
      <c r="AV189" s="15" t="s">
        <v>147</v>
      </c>
      <c r="AW189" s="15" t="s">
        <v>32</v>
      </c>
      <c r="AX189" s="15" t="s">
        <v>84</v>
      </c>
      <c r="AY189" s="206" t="s">
        <v>140</v>
      </c>
    </row>
    <row r="190" s="2" customFormat="1" ht="33" customHeight="1">
      <c r="A190" s="38"/>
      <c r="B190" s="171"/>
      <c r="C190" s="172" t="s">
        <v>176</v>
      </c>
      <c r="D190" s="172" t="s">
        <v>142</v>
      </c>
      <c r="E190" s="173" t="s">
        <v>195</v>
      </c>
      <c r="F190" s="174" t="s">
        <v>196</v>
      </c>
      <c r="G190" s="175" t="s">
        <v>145</v>
      </c>
      <c r="H190" s="176">
        <v>586.16999999999996</v>
      </c>
      <c r="I190" s="177"/>
      <c r="J190" s="178">
        <f>ROUND(I190*H190,2)</f>
        <v>0</v>
      </c>
      <c r="K190" s="174" t="s">
        <v>146</v>
      </c>
      <c r="L190" s="39"/>
      <c r="M190" s="179" t="s">
        <v>1</v>
      </c>
      <c r="N190" s="180" t="s">
        <v>41</v>
      </c>
      <c r="O190" s="77"/>
      <c r="P190" s="181">
        <f>O190*H190</f>
        <v>0</v>
      </c>
      <c r="Q190" s="181">
        <v>0.019199999999999998</v>
      </c>
      <c r="R190" s="181">
        <f>Q190*H190</f>
        <v>11.254463999999999</v>
      </c>
      <c r="S190" s="181">
        <v>0</v>
      </c>
      <c r="T190" s="18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83" t="s">
        <v>147</v>
      </c>
      <c r="AT190" s="183" t="s">
        <v>142</v>
      </c>
      <c r="AU190" s="183" t="s">
        <v>86</v>
      </c>
      <c r="AY190" s="19" t="s">
        <v>140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9" t="s">
        <v>84</v>
      </c>
      <c r="BK190" s="184">
        <f>ROUND(I190*H190,2)</f>
        <v>0</v>
      </c>
      <c r="BL190" s="19" t="s">
        <v>147</v>
      </c>
      <c r="BM190" s="183" t="s">
        <v>197</v>
      </c>
    </row>
    <row r="191" s="2" customFormat="1">
      <c r="A191" s="38"/>
      <c r="B191" s="39"/>
      <c r="C191" s="38"/>
      <c r="D191" s="185" t="s">
        <v>149</v>
      </c>
      <c r="E191" s="38"/>
      <c r="F191" s="186" t="s">
        <v>198</v>
      </c>
      <c r="G191" s="38"/>
      <c r="H191" s="38"/>
      <c r="I191" s="187"/>
      <c r="J191" s="38"/>
      <c r="K191" s="38"/>
      <c r="L191" s="39"/>
      <c r="M191" s="188"/>
      <c r="N191" s="189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149</v>
      </c>
      <c r="AU191" s="19" t="s">
        <v>86</v>
      </c>
    </row>
    <row r="192" s="13" customFormat="1">
      <c r="A192" s="13"/>
      <c r="B192" s="190"/>
      <c r="C192" s="13"/>
      <c r="D192" s="185" t="s">
        <v>151</v>
      </c>
      <c r="E192" s="191" t="s">
        <v>1</v>
      </c>
      <c r="F192" s="192" t="s">
        <v>199</v>
      </c>
      <c r="G192" s="13"/>
      <c r="H192" s="191" t="s">
        <v>1</v>
      </c>
      <c r="I192" s="193"/>
      <c r="J192" s="13"/>
      <c r="K192" s="13"/>
      <c r="L192" s="190"/>
      <c r="M192" s="194"/>
      <c r="N192" s="195"/>
      <c r="O192" s="195"/>
      <c r="P192" s="195"/>
      <c r="Q192" s="195"/>
      <c r="R192" s="195"/>
      <c r="S192" s="195"/>
      <c r="T192" s="19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1" t="s">
        <v>151</v>
      </c>
      <c r="AU192" s="191" t="s">
        <v>86</v>
      </c>
      <c r="AV192" s="13" t="s">
        <v>84</v>
      </c>
      <c r="AW192" s="13" t="s">
        <v>32</v>
      </c>
      <c r="AX192" s="13" t="s">
        <v>76</v>
      </c>
      <c r="AY192" s="191" t="s">
        <v>140</v>
      </c>
    </row>
    <row r="193" s="13" customFormat="1">
      <c r="A193" s="13"/>
      <c r="B193" s="190"/>
      <c r="C193" s="13"/>
      <c r="D193" s="185" t="s">
        <v>151</v>
      </c>
      <c r="E193" s="191" t="s">
        <v>1</v>
      </c>
      <c r="F193" s="192" t="s">
        <v>153</v>
      </c>
      <c r="G193" s="13"/>
      <c r="H193" s="191" t="s">
        <v>1</v>
      </c>
      <c r="I193" s="193"/>
      <c r="J193" s="13"/>
      <c r="K193" s="13"/>
      <c r="L193" s="190"/>
      <c r="M193" s="194"/>
      <c r="N193" s="195"/>
      <c r="O193" s="195"/>
      <c r="P193" s="195"/>
      <c r="Q193" s="195"/>
      <c r="R193" s="195"/>
      <c r="S193" s="195"/>
      <c r="T193" s="19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1" t="s">
        <v>151</v>
      </c>
      <c r="AU193" s="191" t="s">
        <v>86</v>
      </c>
      <c r="AV193" s="13" t="s">
        <v>84</v>
      </c>
      <c r="AW193" s="13" t="s">
        <v>32</v>
      </c>
      <c r="AX193" s="13" t="s">
        <v>76</v>
      </c>
      <c r="AY193" s="191" t="s">
        <v>140</v>
      </c>
    </row>
    <row r="194" s="14" customFormat="1">
      <c r="A194" s="14"/>
      <c r="B194" s="197"/>
      <c r="C194" s="14"/>
      <c r="D194" s="185" t="s">
        <v>151</v>
      </c>
      <c r="E194" s="198" t="s">
        <v>1</v>
      </c>
      <c r="F194" s="199" t="s">
        <v>200</v>
      </c>
      <c r="G194" s="14"/>
      <c r="H194" s="200">
        <v>586.16999999999996</v>
      </c>
      <c r="I194" s="201"/>
      <c r="J194" s="14"/>
      <c r="K194" s="14"/>
      <c r="L194" s="197"/>
      <c r="M194" s="202"/>
      <c r="N194" s="203"/>
      <c r="O194" s="203"/>
      <c r="P194" s="203"/>
      <c r="Q194" s="203"/>
      <c r="R194" s="203"/>
      <c r="S194" s="203"/>
      <c r="T194" s="20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8" t="s">
        <v>151</v>
      </c>
      <c r="AU194" s="198" t="s">
        <v>86</v>
      </c>
      <c r="AV194" s="14" t="s">
        <v>86</v>
      </c>
      <c r="AW194" s="14" t="s">
        <v>32</v>
      </c>
      <c r="AX194" s="14" t="s">
        <v>76</v>
      </c>
      <c r="AY194" s="198" t="s">
        <v>140</v>
      </c>
    </row>
    <row r="195" s="16" customFormat="1">
      <c r="A195" s="16"/>
      <c r="B195" s="223"/>
      <c r="C195" s="16"/>
      <c r="D195" s="185" t="s">
        <v>151</v>
      </c>
      <c r="E195" s="224" t="s">
        <v>1</v>
      </c>
      <c r="F195" s="225" t="s">
        <v>189</v>
      </c>
      <c r="G195" s="16"/>
      <c r="H195" s="226">
        <v>586.16999999999996</v>
      </c>
      <c r="I195" s="227"/>
      <c r="J195" s="16"/>
      <c r="K195" s="16"/>
      <c r="L195" s="223"/>
      <c r="M195" s="228"/>
      <c r="N195" s="229"/>
      <c r="O195" s="229"/>
      <c r="P195" s="229"/>
      <c r="Q195" s="229"/>
      <c r="R195" s="229"/>
      <c r="S195" s="229"/>
      <c r="T195" s="230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24" t="s">
        <v>151</v>
      </c>
      <c r="AU195" s="224" t="s">
        <v>86</v>
      </c>
      <c r="AV195" s="16" t="s">
        <v>162</v>
      </c>
      <c r="AW195" s="16" t="s">
        <v>32</v>
      </c>
      <c r="AX195" s="16" t="s">
        <v>76</v>
      </c>
      <c r="AY195" s="224" t="s">
        <v>140</v>
      </c>
    </row>
    <row r="196" s="13" customFormat="1">
      <c r="A196" s="13"/>
      <c r="B196" s="190"/>
      <c r="C196" s="13"/>
      <c r="D196" s="185" t="s">
        <v>151</v>
      </c>
      <c r="E196" s="191" t="s">
        <v>1</v>
      </c>
      <c r="F196" s="192" t="s">
        <v>201</v>
      </c>
      <c r="G196" s="13"/>
      <c r="H196" s="191" t="s">
        <v>1</v>
      </c>
      <c r="I196" s="193"/>
      <c r="J196" s="13"/>
      <c r="K196" s="13"/>
      <c r="L196" s="190"/>
      <c r="M196" s="194"/>
      <c r="N196" s="195"/>
      <c r="O196" s="195"/>
      <c r="P196" s="195"/>
      <c r="Q196" s="195"/>
      <c r="R196" s="195"/>
      <c r="S196" s="195"/>
      <c r="T196" s="19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1" t="s">
        <v>151</v>
      </c>
      <c r="AU196" s="191" t="s">
        <v>86</v>
      </c>
      <c r="AV196" s="13" t="s">
        <v>84</v>
      </c>
      <c r="AW196" s="13" t="s">
        <v>32</v>
      </c>
      <c r="AX196" s="13" t="s">
        <v>76</v>
      </c>
      <c r="AY196" s="191" t="s">
        <v>140</v>
      </c>
    </row>
    <row r="197" s="15" customFormat="1">
      <c r="A197" s="15"/>
      <c r="B197" s="205"/>
      <c r="C197" s="15"/>
      <c r="D197" s="185" t="s">
        <v>151</v>
      </c>
      <c r="E197" s="206" t="s">
        <v>1</v>
      </c>
      <c r="F197" s="207" t="s">
        <v>155</v>
      </c>
      <c r="G197" s="15"/>
      <c r="H197" s="208">
        <v>586.16999999999996</v>
      </c>
      <c r="I197" s="209"/>
      <c r="J197" s="15"/>
      <c r="K197" s="15"/>
      <c r="L197" s="205"/>
      <c r="M197" s="210"/>
      <c r="N197" s="211"/>
      <c r="O197" s="211"/>
      <c r="P197" s="211"/>
      <c r="Q197" s="211"/>
      <c r="R197" s="211"/>
      <c r="S197" s="211"/>
      <c r="T197" s="21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06" t="s">
        <v>151</v>
      </c>
      <c r="AU197" s="206" t="s">
        <v>86</v>
      </c>
      <c r="AV197" s="15" t="s">
        <v>147</v>
      </c>
      <c r="AW197" s="15" t="s">
        <v>32</v>
      </c>
      <c r="AX197" s="15" t="s">
        <v>84</v>
      </c>
      <c r="AY197" s="206" t="s">
        <v>140</v>
      </c>
    </row>
    <row r="198" s="2" customFormat="1" ht="16.5" customHeight="1">
      <c r="A198" s="38"/>
      <c r="B198" s="171"/>
      <c r="C198" s="172" t="s">
        <v>202</v>
      </c>
      <c r="D198" s="172" t="s">
        <v>142</v>
      </c>
      <c r="E198" s="173" t="s">
        <v>203</v>
      </c>
      <c r="F198" s="174" t="s">
        <v>204</v>
      </c>
      <c r="G198" s="175" t="s">
        <v>145</v>
      </c>
      <c r="H198" s="176">
        <v>33.762</v>
      </c>
      <c r="I198" s="177"/>
      <c r="J198" s="178">
        <f>ROUND(I198*H198,2)</f>
        <v>0</v>
      </c>
      <c r="K198" s="174" t="s">
        <v>146</v>
      </c>
      <c r="L198" s="39"/>
      <c r="M198" s="179" t="s">
        <v>1</v>
      </c>
      <c r="N198" s="180" t="s">
        <v>41</v>
      </c>
      <c r="O198" s="77"/>
      <c r="P198" s="181">
        <f>O198*H198</f>
        <v>0</v>
      </c>
      <c r="Q198" s="181">
        <v>0.0040000000000000001</v>
      </c>
      <c r="R198" s="181">
        <f>Q198*H198</f>
        <v>0.135048</v>
      </c>
      <c r="S198" s="181">
        <v>0</v>
      </c>
      <c r="T198" s="18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83" t="s">
        <v>147</v>
      </c>
      <c r="AT198" s="183" t="s">
        <v>142</v>
      </c>
      <c r="AU198" s="183" t="s">
        <v>86</v>
      </c>
      <c r="AY198" s="19" t="s">
        <v>140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9" t="s">
        <v>84</v>
      </c>
      <c r="BK198" s="184">
        <f>ROUND(I198*H198,2)</f>
        <v>0</v>
      </c>
      <c r="BL198" s="19" t="s">
        <v>147</v>
      </c>
      <c r="BM198" s="183" t="s">
        <v>205</v>
      </c>
    </row>
    <row r="199" s="2" customFormat="1">
      <c r="A199" s="38"/>
      <c r="B199" s="39"/>
      <c r="C199" s="38"/>
      <c r="D199" s="185" t="s">
        <v>149</v>
      </c>
      <c r="E199" s="38"/>
      <c r="F199" s="186" t="s">
        <v>206</v>
      </c>
      <c r="G199" s="38"/>
      <c r="H199" s="38"/>
      <c r="I199" s="187"/>
      <c r="J199" s="38"/>
      <c r="K199" s="38"/>
      <c r="L199" s="39"/>
      <c r="M199" s="188"/>
      <c r="N199" s="189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149</v>
      </c>
      <c r="AU199" s="19" t="s">
        <v>86</v>
      </c>
    </row>
    <row r="200" s="13" customFormat="1">
      <c r="A200" s="13"/>
      <c r="B200" s="190"/>
      <c r="C200" s="13"/>
      <c r="D200" s="185" t="s">
        <v>151</v>
      </c>
      <c r="E200" s="191" t="s">
        <v>1</v>
      </c>
      <c r="F200" s="192" t="s">
        <v>169</v>
      </c>
      <c r="G200" s="13"/>
      <c r="H200" s="191" t="s">
        <v>1</v>
      </c>
      <c r="I200" s="193"/>
      <c r="J200" s="13"/>
      <c r="K200" s="13"/>
      <c r="L200" s="190"/>
      <c r="M200" s="194"/>
      <c r="N200" s="195"/>
      <c r="O200" s="195"/>
      <c r="P200" s="195"/>
      <c r="Q200" s="195"/>
      <c r="R200" s="195"/>
      <c r="S200" s="195"/>
      <c r="T200" s="19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1" t="s">
        <v>151</v>
      </c>
      <c r="AU200" s="191" t="s">
        <v>86</v>
      </c>
      <c r="AV200" s="13" t="s">
        <v>84</v>
      </c>
      <c r="AW200" s="13" t="s">
        <v>32</v>
      </c>
      <c r="AX200" s="13" t="s">
        <v>76</v>
      </c>
      <c r="AY200" s="191" t="s">
        <v>140</v>
      </c>
    </row>
    <row r="201" s="13" customFormat="1">
      <c r="A201" s="13"/>
      <c r="B201" s="190"/>
      <c r="C201" s="13"/>
      <c r="D201" s="185" t="s">
        <v>151</v>
      </c>
      <c r="E201" s="191" t="s">
        <v>1</v>
      </c>
      <c r="F201" s="192" t="s">
        <v>182</v>
      </c>
      <c r="G201" s="13"/>
      <c r="H201" s="191" t="s">
        <v>1</v>
      </c>
      <c r="I201" s="193"/>
      <c r="J201" s="13"/>
      <c r="K201" s="13"/>
      <c r="L201" s="190"/>
      <c r="M201" s="194"/>
      <c r="N201" s="195"/>
      <c r="O201" s="195"/>
      <c r="P201" s="195"/>
      <c r="Q201" s="195"/>
      <c r="R201" s="195"/>
      <c r="S201" s="195"/>
      <c r="T201" s="19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1" t="s">
        <v>151</v>
      </c>
      <c r="AU201" s="191" t="s">
        <v>86</v>
      </c>
      <c r="AV201" s="13" t="s">
        <v>84</v>
      </c>
      <c r="AW201" s="13" t="s">
        <v>32</v>
      </c>
      <c r="AX201" s="13" t="s">
        <v>76</v>
      </c>
      <c r="AY201" s="191" t="s">
        <v>140</v>
      </c>
    </row>
    <row r="202" s="13" customFormat="1">
      <c r="A202" s="13"/>
      <c r="B202" s="190"/>
      <c r="C202" s="13"/>
      <c r="D202" s="185" t="s">
        <v>151</v>
      </c>
      <c r="E202" s="191" t="s">
        <v>1</v>
      </c>
      <c r="F202" s="192" t="s">
        <v>153</v>
      </c>
      <c r="G202" s="13"/>
      <c r="H202" s="191" t="s">
        <v>1</v>
      </c>
      <c r="I202" s="193"/>
      <c r="J202" s="13"/>
      <c r="K202" s="13"/>
      <c r="L202" s="190"/>
      <c r="M202" s="194"/>
      <c r="N202" s="195"/>
      <c r="O202" s="195"/>
      <c r="P202" s="195"/>
      <c r="Q202" s="195"/>
      <c r="R202" s="195"/>
      <c r="S202" s="195"/>
      <c r="T202" s="19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1" t="s">
        <v>151</v>
      </c>
      <c r="AU202" s="191" t="s">
        <v>86</v>
      </c>
      <c r="AV202" s="13" t="s">
        <v>84</v>
      </c>
      <c r="AW202" s="13" t="s">
        <v>32</v>
      </c>
      <c r="AX202" s="13" t="s">
        <v>76</v>
      </c>
      <c r="AY202" s="191" t="s">
        <v>140</v>
      </c>
    </row>
    <row r="203" s="14" customFormat="1">
      <c r="A203" s="14"/>
      <c r="B203" s="197"/>
      <c r="C203" s="14"/>
      <c r="D203" s="185" t="s">
        <v>151</v>
      </c>
      <c r="E203" s="198" t="s">
        <v>1</v>
      </c>
      <c r="F203" s="199" t="s">
        <v>183</v>
      </c>
      <c r="G203" s="14"/>
      <c r="H203" s="200">
        <v>4.5359999999999996</v>
      </c>
      <c r="I203" s="201"/>
      <c r="J203" s="14"/>
      <c r="K203" s="14"/>
      <c r="L203" s="197"/>
      <c r="M203" s="202"/>
      <c r="N203" s="203"/>
      <c r="O203" s="203"/>
      <c r="P203" s="203"/>
      <c r="Q203" s="203"/>
      <c r="R203" s="203"/>
      <c r="S203" s="203"/>
      <c r="T203" s="20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8" t="s">
        <v>151</v>
      </c>
      <c r="AU203" s="198" t="s">
        <v>86</v>
      </c>
      <c r="AV203" s="14" t="s">
        <v>86</v>
      </c>
      <c r="AW203" s="14" t="s">
        <v>32</v>
      </c>
      <c r="AX203" s="14" t="s">
        <v>76</v>
      </c>
      <c r="AY203" s="198" t="s">
        <v>140</v>
      </c>
    </row>
    <row r="204" s="14" customFormat="1">
      <c r="A204" s="14"/>
      <c r="B204" s="197"/>
      <c r="C204" s="14"/>
      <c r="D204" s="185" t="s">
        <v>151</v>
      </c>
      <c r="E204" s="198" t="s">
        <v>1</v>
      </c>
      <c r="F204" s="199" t="s">
        <v>184</v>
      </c>
      <c r="G204" s="14"/>
      <c r="H204" s="200">
        <v>13.289999999999999</v>
      </c>
      <c r="I204" s="201"/>
      <c r="J204" s="14"/>
      <c r="K204" s="14"/>
      <c r="L204" s="197"/>
      <c r="M204" s="202"/>
      <c r="N204" s="203"/>
      <c r="O204" s="203"/>
      <c r="P204" s="203"/>
      <c r="Q204" s="203"/>
      <c r="R204" s="203"/>
      <c r="S204" s="203"/>
      <c r="T204" s="20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8" t="s">
        <v>151</v>
      </c>
      <c r="AU204" s="198" t="s">
        <v>86</v>
      </c>
      <c r="AV204" s="14" t="s">
        <v>86</v>
      </c>
      <c r="AW204" s="14" t="s">
        <v>32</v>
      </c>
      <c r="AX204" s="14" t="s">
        <v>76</v>
      </c>
      <c r="AY204" s="198" t="s">
        <v>140</v>
      </c>
    </row>
    <row r="205" s="14" customFormat="1">
      <c r="A205" s="14"/>
      <c r="B205" s="197"/>
      <c r="C205" s="14"/>
      <c r="D205" s="185" t="s">
        <v>151</v>
      </c>
      <c r="E205" s="198" t="s">
        <v>1</v>
      </c>
      <c r="F205" s="199" t="s">
        <v>185</v>
      </c>
      <c r="G205" s="14"/>
      <c r="H205" s="200">
        <v>2.0800000000000001</v>
      </c>
      <c r="I205" s="201"/>
      <c r="J205" s="14"/>
      <c r="K205" s="14"/>
      <c r="L205" s="197"/>
      <c r="M205" s="202"/>
      <c r="N205" s="203"/>
      <c r="O205" s="203"/>
      <c r="P205" s="203"/>
      <c r="Q205" s="203"/>
      <c r="R205" s="203"/>
      <c r="S205" s="203"/>
      <c r="T205" s="20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8" t="s">
        <v>151</v>
      </c>
      <c r="AU205" s="198" t="s">
        <v>86</v>
      </c>
      <c r="AV205" s="14" t="s">
        <v>86</v>
      </c>
      <c r="AW205" s="14" t="s">
        <v>32</v>
      </c>
      <c r="AX205" s="14" t="s">
        <v>76</v>
      </c>
      <c r="AY205" s="198" t="s">
        <v>140</v>
      </c>
    </row>
    <row r="206" s="14" customFormat="1">
      <c r="A206" s="14"/>
      <c r="B206" s="197"/>
      <c r="C206" s="14"/>
      <c r="D206" s="185" t="s">
        <v>151</v>
      </c>
      <c r="E206" s="198" t="s">
        <v>1</v>
      </c>
      <c r="F206" s="199" t="s">
        <v>186</v>
      </c>
      <c r="G206" s="14"/>
      <c r="H206" s="200">
        <v>4.0860000000000003</v>
      </c>
      <c r="I206" s="201"/>
      <c r="J206" s="14"/>
      <c r="K206" s="14"/>
      <c r="L206" s="197"/>
      <c r="M206" s="202"/>
      <c r="N206" s="203"/>
      <c r="O206" s="203"/>
      <c r="P206" s="203"/>
      <c r="Q206" s="203"/>
      <c r="R206" s="203"/>
      <c r="S206" s="203"/>
      <c r="T206" s="20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8" t="s">
        <v>151</v>
      </c>
      <c r="AU206" s="198" t="s">
        <v>86</v>
      </c>
      <c r="AV206" s="14" t="s">
        <v>86</v>
      </c>
      <c r="AW206" s="14" t="s">
        <v>32</v>
      </c>
      <c r="AX206" s="14" t="s">
        <v>76</v>
      </c>
      <c r="AY206" s="198" t="s">
        <v>140</v>
      </c>
    </row>
    <row r="207" s="14" customFormat="1">
      <c r="A207" s="14"/>
      <c r="B207" s="197"/>
      <c r="C207" s="14"/>
      <c r="D207" s="185" t="s">
        <v>151</v>
      </c>
      <c r="E207" s="198" t="s">
        <v>1</v>
      </c>
      <c r="F207" s="199" t="s">
        <v>187</v>
      </c>
      <c r="G207" s="14"/>
      <c r="H207" s="200">
        <v>5.5199999999999996</v>
      </c>
      <c r="I207" s="201"/>
      <c r="J207" s="14"/>
      <c r="K207" s="14"/>
      <c r="L207" s="197"/>
      <c r="M207" s="202"/>
      <c r="N207" s="203"/>
      <c r="O207" s="203"/>
      <c r="P207" s="203"/>
      <c r="Q207" s="203"/>
      <c r="R207" s="203"/>
      <c r="S207" s="203"/>
      <c r="T207" s="20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8" t="s">
        <v>151</v>
      </c>
      <c r="AU207" s="198" t="s">
        <v>86</v>
      </c>
      <c r="AV207" s="14" t="s">
        <v>86</v>
      </c>
      <c r="AW207" s="14" t="s">
        <v>32</v>
      </c>
      <c r="AX207" s="14" t="s">
        <v>76</v>
      </c>
      <c r="AY207" s="198" t="s">
        <v>140</v>
      </c>
    </row>
    <row r="208" s="14" customFormat="1">
      <c r="A208" s="14"/>
      <c r="B208" s="197"/>
      <c r="C208" s="14"/>
      <c r="D208" s="185" t="s">
        <v>151</v>
      </c>
      <c r="E208" s="198" t="s">
        <v>1</v>
      </c>
      <c r="F208" s="199" t="s">
        <v>188</v>
      </c>
      <c r="G208" s="14"/>
      <c r="H208" s="200">
        <v>4.25</v>
      </c>
      <c r="I208" s="201"/>
      <c r="J208" s="14"/>
      <c r="K208" s="14"/>
      <c r="L208" s="197"/>
      <c r="M208" s="202"/>
      <c r="N208" s="203"/>
      <c r="O208" s="203"/>
      <c r="P208" s="203"/>
      <c r="Q208" s="203"/>
      <c r="R208" s="203"/>
      <c r="S208" s="203"/>
      <c r="T208" s="20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8" t="s">
        <v>151</v>
      </c>
      <c r="AU208" s="198" t="s">
        <v>86</v>
      </c>
      <c r="AV208" s="14" t="s">
        <v>86</v>
      </c>
      <c r="AW208" s="14" t="s">
        <v>32</v>
      </c>
      <c r="AX208" s="14" t="s">
        <v>76</v>
      </c>
      <c r="AY208" s="198" t="s">
        <v>140</v>
      </c>
    </row>
    <row r="209" s="16" customFormat="1">
      <c r="A209" s="16"/>
      <c r="B209" s="223"/>
      <c r="C209" s="16"/>
      <c r="D209" s="185" t="s">
        <v>151</v>
      </c>
      <c r="E209" s="224" t="s">
        <v>1</v>
      </c>
      <c r="F209" s="225" t="s">
        <v>189</v>
      </c>
      <c r="G209" s="16"/>
      <c r="H209" s="226">
        <v>33.762</v>
      </c>
      <c r="I209" s="227"/>
      <c r="J209" s="16"/>
      <c r="K209" s="16"/>
      <c r="L209" s="223"/>
      <c r="M209" s="228"/>
      <c r="N209" s="229"/>
      <c r="O209" s="229"/>
      <c r="P209" s="229"/>
      <c r="Q209" s="229"/>
      <c r="R209" s="229"/>
      <c r="S209" s="229"/>
      <c r="T209" s="230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24" t="s">
        <v>151</v>
      </c>
      <c r="AU209" s="224" t="s">
        <v>86</v>
      </c>
      <c r="AV209" s="16" t="s">
        <v>162</v>
      </c>
      <c r="AW209" s="16" t="s">
        <v>32</v>
      </c>
      <c r="AX209" s="16" t="s">
        <v>76</v>
      </c>
      <c r="AY209" s="224" t="s">
        <v>140</v>
      </c>
    </row>
    <row r="210" s="15" customFormat="1">
      <c r="A210" s="15"/>
      <c r="B210" s="205"/>
      <c r="C210" s="15"/>
      <c r="D210" s="185" t="s">
        <v>151</v>
      </c>
      <c r="E210" s="206" t="s">
        <v>1</v>
      </c>
      <c r="F210" s="207" t="s">
        <v>155</v>
      </c>
      <c r="G210" s="15"/>
      <c r="H210" s="208">
        <v>33.762</v>
      </c>
      <c r="I210" s="209"/>
      <c r="J210" s="15"/>
      <c r="K210" s="15"/>
      <c r="L210" s="205"/>
      <c r="M210" s="210"/>
      <c r="N210" s="211"/>
      <c r="O210" s="211"/>
      <c r="P210" s="211"/>
      <c r="Q210" s="211"/>
      <c r="R210" s="211"/>
      <c r="S210" s="211"/>
      <c r="T210" s="21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6" t="s">
        <v>151</v>
      </c>
      <c r="AU210" s="206" t="s">
        <v>86</v>
      </c>
      <c r="AV210" s="15" t="s">
        <v>147</v>
      </c>
      <c r="AW210" s="15" t="s">
        <v>32</v>
      </c>
      <c r="AX210" s="15" t="s">
        <v>84</v>
      </c>
      <c r="AY210" s="206" t="s">
        <v>140</v>
      </c>
    </row>
    <row r="211" s="2" customFormat="1" ht="24.15" customHeight="1">
      <c r="A211" s="38"/>
      <c r="B211" s="171"/>
      <c r="C211" s="172" t="s">
        <v>159</v>
      </c>
      <c r="D211" s="172" t="s">
        <v>142</v>
      </c>
      <c r="E211" s="173" t="s">
        <v>207</v>
      </c>
      <c r="F211" s="174" t="s">
        <v>208</v>
      </c>
      <c r="G211" s="175" t="s">
        <v>145</v>
      </c>
      <c r="H211" s="176">
        <v>172.19999999999999</v>
      </c>
      <c r="I211" s="177"/>
      <c r="J211" s="178">
        <f>ROUND(I211*H211,2)</f>
        <v>0</v>
      </c>
      <c r="K211" s="174" t="s">
        <v>146</v>
      </c>
      <c r="L211" s="39"/>
      <c r="M211" s="179" t="s">
        <v>1</v>
      </c>
      <c r="N211" s="180" t="s">
        <v>41</v>
      </c>
      <c r="O211" s="77"/>
      <c r="P211" s="181">
        <f>O211*H211</f>
        <v>0</v>
      </c>
      <c r="Q211" s="181">
        <v>0.00038999999999999999</v>
      </c>
      <c r="R211" s="181">
        <f>Q211*H211</f>
        <v>0.067157999999999995</v>
      </c>
      <c r="S211" s="181">
        <v>1.0000000000000001E-05</v>
      </c>
      <c r="T211" s="182">
        <f>S211*H211</f>
        <v>0.001722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83" t="s">
        <v>147</v>
      </c>
      <c r="AT211" s="183" t="s">
        <v>142</v>
      </c>
      <c r="AU211" s="183" t="s">
        <v>86</v>
      </c>
      <c r="AY211" s="19" t="s">
        <v>140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9" t="s">
        <v>84</v>
      </c>
      <c r="BK211" s="184">
        <f>ROUND(I211*H211,2)</f>
        <v>0</v>
      </c>
      <c r="BL211" s="19" t="s">
        <v>147</v>
      </c>
      <c r="BM211" s="183" t="s">
        <v>209</v>
      </c>
    </row>
    <row r="212" s="2" customFormat="1">
      <c r="A212" s="38"/>
      <c r="B212" s="39"/>
      <c r="C212" s="38"/>
      <c r="D212" s="185" t="s">
        <v>149</v>
      </c>
      <c r="E212" s="38"/>
      <c r="F212" s="186" t="s">
        <v>210</v>
      </c>
      <c r="G212" s="38"/>
      <c r="H212" s="38"/>
      <c r="I212" s="187"/>
      <c r="J212" s="38"/>
      <c r="K212" s="38"/>
      <c r="L212" s="39"/>
      <c r="M212" s="188"/>
      <c r="N212" s="189"/>
      <c r="O212" s="77"/>
      <c r="P212" s="77"/>
      <c r="Q212" s="77"/>
      <c r="R212" s="77"/>
      <c r="S212" s="77"/>
      <c r="T212" s="7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9" t="s">
        <v>149</v>
      </c>
      <c r="AU212" s="19" t="s">
        <v>86</v>
      </c>
    </row>
    <row r="213" s="13" customFormat="1">
      <c r="A213" s="13"/>
      <c r="B213" s="190"/>
      <c r="C213" s="13"/>
      <c r="D213" s="185" t="s">
        <v>151</v>
      </c>
      <c r="E213" s="191" t="s">
        <v>1</v>
      </c>
      <c r="F213" s="192" t="s">
        <v>211</v>
      </c>
      <c r="G213" s="13"/>
      <c r="H213" s="191" t="s">
        <v>1</v>
      </c>
      <c r="I213" s="193"/>
      <c r="J213" s="13"/>
      <c r="K213" s="13"/>
      <c r="L213" s="190"/>
      <c r="M213" s="194"/>
      <c r="N213" s="195"/>
      <c r="O213" s="195"/>
      <c r="P213" s="195"/>
      <c r="Q213" s="195"/>
      <c r="R213" s="195"/>
      <c r="S213" s="195"/>
      <c r="T213" s="19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1" t="s">
        <v>151</v>
      </c>
      <c r="AU213" s="191" t="s">
        <v>86</v>
      </c>
      <c r="AV213" s="13" t="s">
        <v>84</v>
      </c>
      <c r="AW213" s="13" t="s">
        <v>32</v>
      </c>
      <c r="AX213" s="13" t="s">
        <v>76</v>
      </c>
      <c r="AY213" s="191" t="s">
        <v>140</v>
      </c>
    </row>
    <row r="214" s="13" customFormat="1">
      <c r="A214" s="13"/>
      <c r="B214" s="190"/>
      <c r="C214" s="13"/>
      <c r="D214" s="185" t="s">
        <v>151</v>
      </c>
      <c r="E214" s="191" t="s">
        <v>1</v>
      </c>
      <c r="F214" s="192" t="s">
        <v>153</v>
      </c>
      <c r="G214" s="13"/>
      <c r="H214" s="191" t="s">
        <v>1</v>
      </c>
      <c r="I214" s="193"/>
      <c r="J214" s="13"/>
      <c r="K214" s="13"/>
      <c r="L214" s="190"/>
      <c r="M214" s="194"/>
      <c r="N214" s="195"/>
      <c r="O214" s="195"/>
      <c r="P214" s="195"/>
      <c r="Q214" s="195"/>
      <c r="R214" s="195"/>
      <c r="S214" s="195"/>
      <c r="T214" s="19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1" t="s">
        <v>151</v>
      </c>
      <c r="AU214" s="191" t="s">
        <v>86</v>
      </c>
      <c r="AV214" s="13" t="s">
        <v>84</v>
      </c>
      <c r="AW214" s="13" t="s">
        <v>32</v>
      </c>
      <c r="AX214" s="13" t="s">
        <v>76</v>
      </c>
      <c r="AY214" s="191" t="s">
        <v>140</v>
      </c>
    </row>
    <row r="215" s="14" customFormat="1">
      <c r="A215" s="14"/>
      <c r="B215" s="197"/>
      <c r="C215" s="14"/>
      <c r="D215" s="185" t="s">
        <v>151</v>
      </c>
      <c r="E215" s="198" t="s">
        <v>1</v>
      </c>
      <c r="F215" s="199" t="s">
        <v>212</v>
      </c>
      <c r="G215" s="14"/>
      <c r="H215" s="200">
        <v>172.19999999999999</v>
      </c>
      <c r="I215" s="201"/>
      <c r="J215" s="14"/>
      <c r="K215" s="14"/>
      <c r="L215" s="197"/>
      <c r="M215" s="202"/>
      <c r="N215" s="203"/>
      <c r="O215" s="203"/>
      <c r="P215" s="203"/>
      <c r="Q215" s="203"/>
      <c r="R215" s="203"/>
      <c r="S215" s="203"/>
      <c r="T215" s="20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8" t="s">
        <v>151</v>
      </c>
      <c r="AU215" s="198" t="s">
        <v>86</v>
      </c>
      <c r="AV215" s="14" t="s">
        <v>86</v>
      </c>
      <c r="AW215" s="14" t="s">
        <v>32</v>
      </c>
      <c r="AX215" s="14" t="s">
        <v>76</v>
      </c>
      <c r="AY215" s="198" t="s">
        <v>140</v>
      </c>
    </row>
    <row r="216" s="16" customFormat="1">
      <c r="A216" s="16"/>
      <c r="B216" s="223"/>
      <c r="C216" s="16"/>
      <c r="D216" s="185" t="s">
        <v>151</v>
      </c>
      <c r="E216" s="224" t="s">
        <v>1</v>
      </c>
      <c r="F216" s="225" t="s">
        <v>189</v>
      </c>
      <c r="G216" s="16"/>
      <c r="H216" s="226">
        <v>172.19999999999999</v>
      </c>
      <c r="I216" s="227"/>
      <c r="J216" s="16"/>
      <c r="K216" s="16"/>
      <c r="L216" s="223"/>
      <c r="M216" s="228"/>
      <c r="N216" s="229"/>
      <c r="O216" s="229"/>
      <c r="P216" s="229"/>
      <c r="Q216" s="229"/>
      <c r="R216" s="229"/>
      <c r="S216" s="229"/>
      <c r="T216" s="230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24" t="s">
        <v>151</v>
      </c>
      <c r="AU216" s="224" t="s">
        <v>86</v>
      </c>
      <c r="AV216" s="16" t="s">
        <v>162</v>
      </c>
      <c r="AW216" s="16" t="s">
        <v>32</v>
      </c>
      <c r="AX216" s="16" t="s">
        <v>76</v>
      </c>
      <c r="AY216" s="224" t="s">
        <v>140</v>
      </c>
    </row>
    <row r="217" s="15" customFormat="1">
      <c r="A217" s="15"/>
      <c r="B217" s="205"/>
      <c r="C217" s="15"/>
      <c r="D217" s="185" t="s">
        <v>151</v>
      </c>
      <c r="E217" s="206" t="s">
        <v>1</v>
      </c>
      <c r="F217" s="207" t="s">
        <v>155</v>
      </c>
      <c r="G217" s="15"/>
      <c r="H217" s="208">
        <v>172.19999999999999</v>
      </c>
      <c r="I217" s="209"/>
      <c r="J217" s="15"/>
      <c r="K217" s="15"/>
      <c r="L217" s="205"/>
      <c r="M217" s="210"/>
      <c r="N217" s="211"/>
      <c r="O217" s="211"/>
      <c r="P217" s="211"/>
      <c r="Q217" s="211"/>
      <c r="R217" s="211"/>
      <c r="S217" s="211"/>
      <c r="T217" s="212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6" t="s">
        <v>151</v>
      </c>
      <c r="AU217" s="206" t="s">
        <v>86</v>
      </c>
      <c r="AV217" s="15" t="s">
        <v>147</v>
      </c>
      <c r="AW217" s="15" t="s">
        <v>32</v>
      </c>
      <c r="AX217" s="15" t="s">
        <v>84</v>
      </c>
      <c r="AY217" s="206" t="s">
        <v>140</v>
      </c>
    </row>
    <row r="218" s="2" customFormat="1" ht="24.15" customHeight="1">
      <c r="A218" s="38"/>
      <c r="B218" s="171"/>
      <c r="C218" s="172" t="s">
        <v>213</v>
      </c>
      <c r="D218" s="172" t="s">
        <v>142</v>
      </c>
      <c r="E218" s="173" t="s">
        <v>214</v>
      </c>
      <c r="F218" s="174" t="s">
        <v>215</v>
      </c>
      <c r="G218" s="175" t="s">
        <v>145</v>
      </c>
      <c r="H218" s="176">
        <v>500.06999999999999</v>
      </c>
      <c r="I218" s="177"/>
      <c r="J218" s="178">
        <f>ROUND(I218*H218,2)</f>
        <v>0</v>
      </c>
      <c r="K218" s="174" t="s">
        <v>146</v>
      </c>
      <c r="L218" s="39"/>
      <c r="M218" s="179" t="s">
        <v>1</v>
      </c>
      <c r="N218" s="180" t="s">
        <v>41</v>
      </c>
      <c r="O218" s="77"/>
      <c r="P218" s="181">
        <f>O218*H218</f>
        <v>0</v>
      </c>
      <c r="Q218" s="181">
        <v>0.00021000000000000001</v>
      </c>
      <c r="R218" s="181">
        <f>Q218*H218</f>
        <v>0.1050147</v>
      </c>
      <c r="S218" s="181">
        <v>0</v>
      </c>
      <c r="T218" s="18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83" t="s">
        <v>147</v>
      </c>
      <c r="AT218" s="183" t="s">
        <v>142</v>
      </c>
      <c r="AU218" s="183" t="s">
        <v>86</v>
      </c>
      <c r="AY218" s="19" t="s">
        <v>140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9" t="s">
        <v>84</v>
      </c>
      <c r="BK218" s="184">
        <f>ROUND(I218*H218,2)</f>
        <v>0</v>
      </c>
      <c r="BL218" s="19" t="s">
        <v>147</v>
      </c>
      <c r="BM218" s="183" t="s">
        <v>216</v>
      </c>
    </row>
    <row r="219" s="2" customFormat="1">
      <c r="A219" s="38"/>
      <c r="B219" s="39"/>
      <c r="C219" s="38"/>
      <c r="D219" s="185" t="s">
        <v>149</v>
      </c>
      <c r="E219" s="38"/>
      <c r="F219" s="186" t="s">
        <v>217</v>
      </c>
      <c r="G219" s="38"/>
      <c r="H219" s="38"/>
      <c r="I219" s="187"/>
      <c r="J219" s="38"/>
      <c r="K219" s="38"/>
      <c r="L219" s="39"/>
      <c r="M219" s="188"/>
      <c r="N219" s="189"/>
      <c r="O219" s="77"/>
      <c r="P219" s="77"/>
      <c r="Q219" s="77"/>
      <c r="R219" s="77"/>
      <c r="S219" s="77"/>
      <c r="T219" s="7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149</v>
      </c>
      <c r="AU219" s="19" t="s">
        <v>86</v>
      </c>
    </row>
    <row r="220" s="13" customFormat="1">
      <c r="A220" s="13"/>
      <c r="B220" s="190"/>
      <c r="C220" s="13"/>
      <c r="D220" s="185" t="s">
        <v>151</v>
      </c>
      <c r="E220" s="191" t="s">
        <v>1</v>
      </c>
      <c r="F220" s="192" t="s">
        <v>199</v>
      </c>
      <c r="G220" s="13"/>
      <c r="H220" s="191" t="s">
        <v>1</v>
      </c>
      <c r="I220" s="193"/>
      <c r="J220" s="13"/>
      <c r="K220" s="13"/>
      <c r="L220" s="190"/>
      <c r="M220" s="194"/>
      <c r="N220" s="195"/>
      <c r="O220" s="195"/>
      <c r="P220" s="195"/>
      <c r="Q220" s="195"/>
      <c r="R220" s="195"/>
      <c r="S220" s="195"/>
      <c r="T220" s="19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1" t="s">
        <v>151</v>
      </c>
      <c r="AU220" s="191" t="s">
        <v>86</v>
      </c>
      <c r="AV220" s="13" t="s">
        <v>84</v>
      </c>
      <c r="AW220" s="13" t="s">
        <v>32</v>
      </c>
      <c r="AX220" s="13" t="s">
        <v>76</v>
      </c>
      <c r="AY220" s="191" t="s">
        <v>140</v>
      </c>
    </row>
    <row r="221" s="13" customFormat="1">
      <c r="A221" s="13"/>
      <c r="B221" s="190"/>
      <c r="C221" s="13"/>
      <c r="D221" s="185" t="s">
        <v>151</v>
      </c>
      <c r="E221" s="191" t="s">
        <v>1</v>
      </c>
      <c r="F221" s="192" t="s">
        <v>153</v>
      </c>
      <c r="G221" s="13"/>
      <c r="H221" s="191" t="s">
        <v>1</v>
      </c>
      <c r="I221" s="193"/>
      <c r="J221" s="13"/>
      <c r="K221" s="13"/>
      <c r="L221" s="190"/>
      <c r="M221" s="194"/>
      <c r="N221" s="195"/>
      <c r="O221" s="195"/>
      <c r="P221" s="195"/>
      <c r="Q221" s="195"/>
      <c r="R221" s="195"/>
      <c r="S221" s="195"/>
      <c r="T221" s="19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1" t="s">
        <v>151</v>
      </c>
      <c r="AU221" s="191" t="s">
        <v>86</v>
      </c>
      <c r="AV221" s="13" t="s">
        <v>84</v>
      </c>
      <c r="AW221" s="13" t="s">
        <v>32</v>
      </c>
      <c r="AX221" s="13" t="s">
        <v>76</v>
      </c>
      <c r="AY221" s="191" t="s">
        <v>140</v>
      </c>
    </row>
    <row r="222" s="14" customFormat="1">
      <c r="A222" s="14"/>
      <c r="B222" s="197"/>
      <c r="C222" s="14"/>
      <c r="D222" s="185" t="s">
        <v>151</v>
      </c>
      <c r="E222" s="198" t="s">
        <v>1</v>
      </c>
      <c r="F222" s="199" t="s">
        <v>218</v>
      </c>
      <c r="G222" s="14"/>
      <c r="H222" s="200">
        <v>500.06999999999999</v>
      </c>
      <c r="I222" s="201"/>
      <c r="J222" s="14"/>
      <c r="K222" s="14"/>
      <c r="L222" s="197"/>
      <c r="M222" s="202"/>
      <c r="N222" s="203"/>
      <c r="O222" s="203"/>
      <c r="P222" s="203"/>
      <c r="Q222" s="203"/>
      <c r="R222" s="203"/>
      <c r="S222" s="203"/>
      <c r="T222" s="20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8" t="s">
        <v>151</v>
      </c>
      <c r="AU222" s="198" t="s">
        <v>86</v>
      </c>
      <c r="AV222" s="14" t="s">
        <v>86</v>
      </c>
      <c r="AW222" s="14" t="s">
        <v>32</v>
      </c>
      <c r="AX222" s="14" t="s">
        <v>76</v>
      </c>
      <c r="AY222" s="198" t="s">
        <v>140</v>
      </c>
    </row>
    <row r="223" s="16" customFormat="1">
      <c r="A223" s="16"/>
      <c r="B223" s="223"/>
      <c r="C223" s="16"/>
      <c r="D223" s="185" t="s">
        <v>151</v>
      </c>
      <c r="E223" s="224" t="s">
        <v>1</v>
      </c>
      <c r="F223" s="225" t="s">
        <v>189</v>
      </c>
      <c r="G223" s="16"/>
      <c r="H223" s="226">
        <v>500.06999999999999</v>
      </c>
      <c r="I223" s="227"/>
      <c r="J223" s="16"/>
      <c r="K223" s="16"/>
      <c r="L223" s="223"/>
      <c r="M223" s="228"/>
      <c r="N223" s="229"/>
      <c r="O223" s="229"/>
      <c r="P223" s="229"/>
      <c r="Q223" s="229"/>
      <c r="R223" s="229"/>
      <c r="S223" s="229"/>
      <c r="T223" s="230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24" t="s">
        <v>151</v>
      </c>
      <c r="AU223" s="224" t="s">
        <v>86</v>
      </c>
      <c r="AV223" s="16" t="s">
        <v>162</v>
      </c>
      <c r="AW223" s="16" t="s">
        <v>32</v>
      </c>
      <c r="AX223" s="16" t="s">
        <v>76</v>
      </c>
      <c r="AY223" s="224" t="s">
        <v>140</v>
      </c>
    </row>
    <row r="224" s="15" customFormat="1">
      <c r="A224" s="15"/>
      <c r="B224" s="205"/>
      <c r="C224" s="15"/>
      <c r="D224" s="185" t="s">
        <v>151</v>
      </c>
      <c r="E224" s="206" t="s">
        <v>1</v>
      </c>
      <c r="F224" s="207" t="s">
        <v>155</v>
      </c>
      <c r="G224" s="15"/>
      <c r="H224" s="208">
        <v>500.06999999999999</v>
      </c>
      <c r="I224" s="209"/>
      <c r="J224" s="15"/>
      <c r="K224" s="15"/>
      <c r="L224" s="205"/>
      <c r="M224" s="210"/>
      <c r="N224" s="211"/>
      <c r="O224" s="211"/>
      <c r="P224" s="211"/>
      <c r="Q224" s="211"/>
      <c r="R224" s="211"/>
      <c r="S224" s="211"/>
      <c r="T224" s="21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6" t="s">
        <v>151</v>
      </c>
      <c r="AU224" s="206" t="s">
        <v>86</v>
      </c>
      <c r="AV224" s="15" t="s">
        <v>147</v>
      </c>
      <c r="AW224" s="15" t="s">
        <v>32</v>
      </c>
      <c r="AX224" s="15" t="s">
        <v>84</v>
      </c>
      <c r="AY224" s="206" t="s">
        <v>140</v>
      </c>
    </row>
    <row r="225" s="2" customFormat="1" ht="16.5" customHeight="1">
      <c r="A225" s="38"/>
      <c r="B225" s="171"/>
      <c r="C225" s="172" t="s">
        <v>219</v>
      </c>
      <c r="D225" s="172" t="s">
        <v>142</v>
      </c>
      <c r="E225" s="173" t="s">
        <v>220</v>
      </c>
      <c r="F225" s="174" t="s">
        <v>221</v>
      </c>
      <c r="G225" s="175" t="s">
        <v>145</v>
      </c>
      <c r="H225" s="176">
        <v>58</v>
      </c>
      <c r="I225" s="177"/>
      <c r="J225" s="178">
        <f>ROUND(I225*H225,2)</f>
        <v>0</v>
      </c>
      <c r="K225" s="174" t="s">
        <v>1</v>
      </c>
      <c r="L225" s="39"/>
      <c r="M225" s="179" t="s">
        <v>1</v>
      </c>
      <c r="N225" s="180" t="s">
        <v>41</v>
      </c>
      <c r="O225" s="77"/>
      <c r="P225" s="181">
        <f>O225*H225</f>
        <v>0</v>
      </c>
      <c r="Q225" s="181">
        <v>0.00021000000000000001</v>
      </c>
      <c r="R225" s="181">
        <f>Q225*H225</f>
        <v>0.01218</v>
      </c>
      <c r="S225" s="181">
        <v>0</v>
      </c>
      <c r="T225" s="18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83" t="s">
        <v>147</v>
      </c>
      <c r="AT225" s="183" t="s">
        <v>142</v>
      </c>
      <c r="AU225" s="183" t="s">
        <v>86</v>
      </c>
      <c r="AY225" s="19" t="s">
        <v>140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9" t="s">
        <v>84</v>
      </c>
      <c r="BK225" s="184">
        <f>ROUND(I225*H225,2)</f>
        <v>0</v>
      </c>
      <c r="BL225" s="19" t="s">
        <v>147</v>
      </c>
      <c r="BM225" s="183" t="s">
        <v>222</v>
      </c>
    </row>
    <row r="226" s="2" customFormat="1">
      <c r="A226" s="38"/>
      <c r="B226" s="39"/>
      <c r="C226" s="38"/>
      <c r="D226" s="185" t="s">
        <v>149</v>
      </c>
      <c r="E226" s="38"/>
      <c r="F226" s="186" t="s">
        <v>217</v>
      </c>
      <c r="G226" s="38"/>
      <c r="H226" s="38"/>
      <c r="I226" s="187"/>
      <c r="J226" s="38"/>
      <c r="K226" s="38"/>
      <c r="L226" s="39"/>
      <c r="M226" s="188"/>
      <c r="N226" s="189"/>
      <c r="O226" s="77"/>
      <c r="P226" s="77"/>
      <c r="Q226" s="77"/>
      <c r="R226" s="77"/>
      <c r="S226" s="77"/>
      <c r="T226" s="7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9" t="s">
        <v>149</v>
      </c>
      <c r="AU226" s="19" t="s">
        <v>86</v>
      </c>
    </row>
    <row r="227" s="14" customFormat="1">
      <c r="A227" s="14"/>
      <c r="B227" s="197"/>
      <c r="C227" s="14"/>
      <c r="D227" s="185" t="s">
        <v>151</v>
      </c>
      <c r="E227" s="198" t="s">
        <v>1</v>
      </c>
      <c r="F227" s="199" t="s">
        <v>223</v>
      </c>
      <c r="G227" s="14"/>
      <c r="H227" s="200">
        <v>58</v>
      </c>
      <c r="I227" s="201"/>
      <c r="J227" s="14"/>
      <c r="K227" s="14"/>
      <c r="L227" s="197"/>
      <c r="M227" s="202"/>
      <c r="N227" s="203"/>
      <c r="O227" s="203"/>
      <c r="P227" s="203"/>
      <c r="Q227" s="203"/>
      <c r="R227" s="203"/>
      <c r="S227" s="203"/>
      <c r="T227" s="20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8" t="s">
        <v>151</v>
      </c>
      <c r="AU227" s="198" t="s">
        <v>86</v>
      </c>
      <c r="AV227" s="14" t="s">
        <v>86</v>
      </c>
      <c r="AW227" s="14" t="s">
        <v>32</v>
      </c>
      <c r="AX227" s="14" t="s">
        <v>84</v>
      </c>
      <c r="AY227" s="198" t="s">
        <v>140</v>
      </c>
    </row>
    <row r="228" s="12" customFormat="1" ht="22.8" customHeight="1">
      <c r="A228" s="12"/>
      <c r="B228" s="158"/>
      <c r="C228" s="12"/>
      <c r="D228" s="159" t="s">
        <v>75</v>
      </c>
      <c r="E228" s="169" t="s">
        <v>213</v>
      </c>
      <c r="F228" s="169" t="s">
        <v>224</v>
      </c>
      <c r="G228" s="12"/>
      <c r="H228" s="12"/>
      <c r="I228" s="161"/>
      <c r="J228" s="170">
        <f>BK228</f>
        <v>0</v>
      </c>
      <c r="K228" s="12"/>
      <c r="L228" s="158"/>
      <c r="M228" s="163"/>
      <c r="N228" s="164"/>
      <c r="O228" s="164"/>
      <c r="P228" s="165">
        <f>SUM(P229:P285)</f>
        <v>0</v>
      </c>
      <c r="Q228" s="164"/>
      <c r="R228" s="165">
        <f>SUM(R229:R285)</f>
        <v>1.6599790800000001</v>
      </c>
      <c r="S228" s="164"/>
      <c r="T228" s="166">
        <f>SUM(T229:T285)</f>
        <v>9.6892200000000006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9" t="s">
        <v>84</v>
      </c>
      <c r="AT228" s="167" t="s">
        <v>75</v>
      </c>
      <c r="AU228" s="167" t="s">
        <v>84</v>
      </c>
      <c r="AY228" s="159" t="s">
        <v>140</v>
      </c>
      <c r="BK228" s="168">
        <f>SUM(BK229:BK285)</f>
        <v>0</v>
      </c>
    </row>
    <row r="229" s="2" customFormat="1" ht="37.8" customHeight="1">
      <c r="A229" s="38"/>
      <c r="B229" s="171"/>
      <c r="C229" s="172" t="s">
        <v>225</v>
      </c>
      <c r="D229" s="172" t="s">
        <v>142</v>
      </c>
      <c r="E229" s="173" t="s">
        <v>226</v>
      </c>
      <c r="F229" s="174" t="s">
        <v>227</v>
      </c>
      <c r="G229" s="175" t="s">
        <v>145</v>
      </c>
      <c r="H229" s="176">
        <v>644.78700000000003</v>
      </c>
      <c r="I229" s="177"/>
      <c r="J229" s="178">
        <f>ROUND(I229*H229,2)</f>
        <v>0</v>
      </c>
      <c r="K229" s="174" t="s">
        <v>146</v>
      </c>
      <c r="L229" s="39"/>
      <c r="M229" s="179" t="s">
        <v>1</v>
      </c>
      <c r="N229" s="180" t="s">
        <v>41</v>
      </c>
      <c r="O229" s="77"/>
      <c r="P229" s="181">
        <f>O229*H229</f>
        <v>0</v>
      </c>
      <c r="Q229" s="181">
        <v>0</v>
      </c>
      <c r="R229" s="181">
        <f>Q229*H229</f>
        <v>0</v>
      </c>
      <c r="S229" s="181">
        <v>0</v>
      </c>
      <c r="T229" s="18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83" t="s">
        <v>147</v>
      </c>
      <c r="AT229" s="183" t="s">
        <v>142</v>
      </c>
      <c r="AU229" s="183" t="s">
        <v>86</v>
      </c>
      <c r="AY229" s="19" t="s">
        <v>140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9" t="s">
        <v>84</v>
      </c>
      <c r="BK229" s="184">
        <f>ROUND(I229*H229,2)</f>
        <v>0</v>
      </c>
      <c r="BL229" s="19" t="s">
        <v>147</v>
      </c>
      <c r="BM229" s="183" t="s">
        <v>228</v>
      </c>
    </row>
    <row r="230" s="2" customFormat="1">
      <c r="A230" s="38"/>
      <c r="B230" s="39"/>
      <c r="C230" s="38"/>
      <c r="D230" s="185" t="s">
        <v>149</v>
      </c>
      <c r="E230" s="38"/>
      <c r="F230" s="186" t="s">
        <v>229</v>
      </c>
      <c r="G230" s="38"/>
      <c r="H230" s="38"/>
      <c r="I230" s="187"/>
      <c r="J230" s="38"/>
      <c r="K230" s="38"/>
      <c r="L230" s="39"/>
      <c r="M230" s="188"/>
      <c r="N230" s="189"/>
      <c r="O230" s="77"/>
      <c r="P230" s="77"/>
      <c r="Q230" s="77"/>
      <c r="R230" s="77"/>
      <c r="S230" s="77"/>
      <c r="T230" s="7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9" t="s">
        <v>149</v>
      </c>
      <c r="AU230" s="19" t="s">
        <v>86</v>
      </c>
    </row>
    <row r="231" s="13" customFormat="1">
      <c r="A231" s="13"/>
      <c r="B231" s="190"/>
      <c r="C231" s="13"/>
      <c r="D231" s="185" t="s">
        <v>151</v>
      </c>
      <c r="E231" s="191" t="s">
        <v>1</v>
      </c>
      <c r="F231" s="192" t="s">
        <v>153</v>
      </c>
      <c r="G231" s="13"/>
      <c r="H231" s="191" t="s">
        <v>1</v>
      </c>
      <c r="I231" s="193"/>
      <c r="J231" s="13"/>
      <c r="K231" s="13"/>
      <c r="L231" s="190"/>
      <c r="M231" s="194"/>
      <c r="N231" s="195"/>
      <c r="O231" s="195"/>
      <c r="P231" s="195"/>
      <c r="Q231" s="195"/>
      <c r="R231" s="195"/>
      <c r="S231" s="195"/>
      <c r="T231" s="19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1" t="s">
        <v>151</v>
      </c>
      <c r="AU231" s="191" t="s">
        <v>86</v>
      </c>
      <c r="AV231" s="13" t="s">
        <v>84</v>
      </c>
      <c r="AW231" s="13" t="s">
        <v>32</v>
      </c>
      <c r="AX231" s="13" t="s">
        <v>76</v>
      </c>
      <c r="AY231" s="191" t="s">
        <v>140</v>
      </c>
    </row>
    <row r="232" s="14" customFormat="1">
      <c r="A232" s="14"/>
      <c r="B232" s="197"/>
      <c r="C232" s="14"/>
      <c r="D232" s="185" t="s">
        <v>151</v>
      </c>
      <c r="E232" s="198" t="s">
        <v>1</v>
      </c>
      <c r="F232" s="199" t="s">
        <v>230</v>
      </c>
      <c r="G232" s="14"/>
      <c r="H232" s="200">
        <v>644.78700000000003</v>
      </c>
      <c r="I232" s="201"/>
      <c r="J232" s="14"/>
      <c r="K232" s="14"/>
      <c r="L232" s="197"/>
      <c r="M232" s="202"/>
      <c r="N232" s="203"/>
      <c r="O232" s="203"/>
      <c r="P232" s="203"/>
      <c r="Q232" s="203"/>
      <c r="R232" s="203"/>
      <c r="S232" s="203"/>
      <c r="T232" s="20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8" t="s">
        <v>151</v>
      </c>
      <c r="AU232" s="198" t="s">
        <v>86</v>
      </c>
      <c r="AV232" s="14" t="s">
        <v>86</v>
      </c>
      <c r="AW232" s="14" t="s">
        <v>32</v>
      </c>
      <c r="AX232" s="14" t="s">
        <v>76</v>
      </c>
      <c r="AY232" s="198" t="s">
        <v>140</v>
      </c>
    </row>
    <row r="233" s="16" customFormat="1">
      <c r="A233" s="16"/>
      <c r="B233" s="223"/>
      <c r="C233" s="16"/>
      <c r="D233" s="185" t="s">
        <v>151</v>
      </c>
      <c r="E233" s="224" t="s">
        <v>1</v>
      </c>
      <c r="F233" s="225" t="s">
        <v>189</v>
      </c>
      <c r="G233" s="16"/>
      <c r="H233" s="226">
        <v>644.78700000000003</v>
      </c>
      <c r="I233" s="227"/>
      <c r="J233" s="16"/>
      <c r="K233" s="16"/>
      <c r="L233" s="223"/>
      <c r="M233" s="228"/>
      <c r="N233" s="229"/>
      <c r="O233" s="229"/>
      <c r="P233" s="229"/>
      <c r="Q233" s="229"/>
      <c r="R233" s="229"/>
      <c r="S233" s="229"/>
      <c r="T233" s="230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24" t="s">
        <v>151</v>
      </c>
      <c r="AU233" s="224" t="s">
        <v>86</v>
      </c>
      <c r="AV233" s="16" t="s">
        <v>162</v>
      </c>
      <c r="AW233" s="16" t="s">
        <v>32</v>
      </c>
      <c r="AX233" s="16" t="s">
        <v>76</v>
      </c>
      <c r="AY233" s="224" t="s">
        <v>140</v>
      </c>
    </row>
    <row r="234" s="15" customFormat="1">
      <c r="A234" s="15"/>
      <c r="B234" s="205"/>
      <c r="C234" s="15"/>
      <c r="D234" s="185" t="s">
        <v>151</v>
      </c>
      <c r="E234" s="206" t="s">
        <v>1</v>
      </c>
      <c r="F234" s="207" t="s">
        <v>155</v>
      </c>
      <c r="G234" s="15"/>
      <c r="H234" s="208">
        <v>644.78700000000003</v>
      </c>
      <c r="I234" s="209"/>
      <c r="J234" s="15"/>
      <c r="K234" s="15"/>
      <c r="L234" s="205"/>
      <c r="M234" s="210"/>
      <c r="N234" s="211"/>
      <c r="O234" s="211"/>
      <c r="P234" s="211"/>
      <c r="Q234" s="211"/>
      <c r="R234" s="211"/>
      <c r="S234" s="211"/>
      <c r="T234" s="212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6" t="s">
        <v>151</v>
      </c>
      <c r="AU234" s="206" t="s">
        <v>86</v>
      </c>
      <c r="AV234" s="15" t="s">
        <v>147</v>
      </c>
      <c r="AW234" s="15" t="s">
        <v>32</v>
      </c>
      <c r="AX234" s="15" t="s">
        <v>84</v>
      </c>
      <c r="AY234" s="206" t="s">
        <v>140</v>
      </c>
    </row>
    <row r="235" s="2" customFormat="1" ht="37.8" customHeight="1">
      <c r="A235" s="38"/>
      <c r="B235" s="171"/>
      <c r="C235" s="172" t="s">
        <v>8</v>
      </c>
      <c r="D235" s="172" t="s">
        <v>142</v>
      </c>
      <c r="E235" s="173" t="s">
        <v>231</v>
      </c>
      <c r="F235" s="174" t="s">
        <v>232</v>
      </c>
      <c r="G235" s="175" t="s">
        <v>145</v>
      </c>
      <c r="H235" s="176">
        <v>58030.830000000002</v>
      </c>
      <c r="I235" s="177"/>
      <c r="J235" s="178">
        <f>ROUND(I235*H235,2)</f>
        <v>0</v>
      </c>
      <c r="K235" s="174" t="s">
        <v>146</v>
      </c>
      <c r="L235" s="39"/>
      <c r="M235" s="179" t="s">
        <v>1</v>
      </c>
      <c r="N235" s="180" t="s">
        <v>41</v>
      </c>
      <c r="O235" s="77"/>
      <c r="P235" s="181">
        <f>O235*H235</f>
        <v>0</v>
      </c>
      <c r="Q235" s="181">
        <v>0</v>
      </c>
      <c r="R235" s="181">
        <f>Q235*H235</f>
        <v>0</v>
      </c>
      <c r="S235" s="181">
        <v>0</v>
      </c>
      <c r="T235" s="18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83" t="s">
        <v>147</v>
      </c>
      <c r="AT235" s="183" t="s">
        <v>142</v>
      </c>
      <c r="AU235" s="183" t="s">
        <v>86</v>
      </c>
      <c r="AY235" s="19" t="s">
        <v>140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9" t="s">
        <v>84</v>
      </c>
      <c r="BK235" s="184">
        <f>ROUND(I235*H235,2)</f>
        <v>0</v>
      </c>
      <c r="BL235" s="19" t="s">
        <v>147</v>
      </c>
      <c r="BM235" s="183" t="s">
        <v>233</v>
      </c>
    </row>
    <row r="236" s="2" customFormat="1">
      <c r="A236" s="38"/>
      <c r="B236" s="39"/>
      <c r="C236" s="38"/>
      <c r="D236" s="185" t="s">
        <v>149</v>
      </c>
      <c r="E236" s="38"/>
      <c r="F236" s="186" t="s">
        <v>234</v>
      </c>
      <c r="G236" s="38"/>
      <c r="H236" s="38"/>
      <c r="I236" s="187"/>
      <c r="J236" s="38"/>
      <c r="K236" s="38"/>
      <c r="L236" s="39"/>
      <c r="M236" s="188"/>
      <c r="N236" s="189"/>
      <c r="O236" s="77"/>
      <c r="P236" s="77"/>
      <c r="Q236" s="77"/>
      <c r="R236" s="77"/>
      <c r="S236" s="77"/>
      <c r="T236" s="7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9" t="s">
        <v>149</v>
      </c>
      <c r="AU236" s="19" t="s">
        <v>86</v>
      </c>
    </row>
    <row r="237" s="13" customFormat="1">
      <c r="A237" s="13"/>
      <c r="B237" s="190"/>
      <c r="C237" s="13"/>
      <c r="D237" s="185" t="s">
        <v>151</v>
      </c>
      <c r="E237" s="191" t="s">
        <v>1</v>
      </c>
      <c r="F237" s="192" t="s">
        <v>153</v>
      </c>
      <c r="G237" s="13"/>
      <c r="H237" s="191" t="s">
        <v>1</v>
      </c>
      <c r="I237" s="193"/>
      <c r="J237" s="13"/>
      <c r="K237" s="13"/>
      <c r="L237" s="190"/>
      <c r="M237" s="194"/>
      <c r="N237" s="195"/>
      <c r="O237" s="195"/>
      <c r="P237" s="195"/>
      <c r="Q237" s="195"/>
      <c r="R237" s="195"/>
      <c r="S237" s="195"/>
      <c r="T237" s="19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1" t="s">
        <v>151</v>
      </c>
      <c r="AU237" s="191" t="s">
        <v>86</v>
      </c>
      <c r="AV237" s="13" t="s">
        <v>84</v>
      </c>
      <c r="AW237" s="13" t="s">
        <v>32</v>
      </c>
      <c r="AX237" s="13" t="s">
        <v>76</v>
      </c>
      <c r="AY237" s="191" t="s">
        <v>140</v>
      </c>
    </row>
    <row r="238" s="14" customFormat="1">
      <c r="A238" s="14"/>
      <c r="B238" s="197"/>
      <c r="C238" s="14"/>
      <c r="D238" s="185" t="s">
        <v>151</v>
      </c>
      <c r="E238" s="198" t="s">
        <v>1</v>
      </c>
      <c r="F238" s="199" t="s">
        <v>230</v>
      </c>
      <c r="G238" s="14"/>
      <c r="H238" s="200">
        <v>644.78700000000003</v>
      </c>
      <c r="I238" s="201"/>
      <c r="J238" s="14"/>
      <c r="K238" s="14"/>
      <c r="L238" s="197"/>
      <c r="M238" s="202"/>
      <c r="N238" s="203"/>
      <c r="O238" s="203"/>
      <c r="P238" s="203"/>
      <c r="Q238" s="203"/>
      <c r="R238" s="203"/>
      <c r="S238" s="203"/>
      <c r="T238" s="20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8" t="s">
        <v>151</v>
      </c>
      <c r="AU238" s="198" t="s">
        <v>86</v>
      </c>
      <c r="AV238" s="14" t="s">
        <v>86</v>
      </c>
      <c r="AW238" s="14" t="s">
        <v>32</v>
      </c>
      <c r="AX238" s="14" t="s">
        <v>76</v>
      </c>
      <c r="AY238" s="198" t="s">
        <v>140</v>
      </c>
    </row>
    <row r="239" s="16" customFormat="1">
      <c r="A239" s="16"/>
      <c r="B239" s="223"/>
      <c r="C239" s="16"/>
      <c r="D239" s="185" t="s">
        <v>151</v>
      </c>
      <c r="E239" s="224" t="s">
        <v>1</v>
      </c>
      <c r="F239" s="225" t="s">
        <v>189</v>
      </c>
      <c r="G239" s="16"/>
      <c r="H239" s="226">
        <v>644.78700000000003</v>
      </c>
      <c r="I239" s="227"/>
      <c r="J239" s="16"/>
      <c r="K239" s="16"/>
      <c r="L239" s="223"/>
      <c r="M239" s="228"/>
      <c r="N239" s="229"/>
      <c r="O239" s="229"/>
      <c r="P239" s="229"/>
      <c r="Q239" s="229"/>
      <c r="R239" s="229"/>
      <c r="S239" s="229"/>
      <c r="T239" s="230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24" t="s">
        <v>151</v>
      </c>
      <c r="AU239" s="224" t="s">
        <v>86</v>
      </c>
      <c r="AV239" s="16" t="s">
        <v>162</v>
      </c>
      <c r="AW239" s="16" t="s">
        <v>32</v>
      </c>
      <c r="AX239" s="16" t="s">
        <v>76</v>
      </c>
      <c r="AY239" s="224" t="s">
        <v>140</v>
      </c>
    </row>
    <row r="240" s="15" customFormat="1">
      <c r="A240" s="15"/>
      <c r="B240" s="205"/>
      <c r="C240" s="15"/>
      <c r="D240" s="185" t="s">
        <v>151</v>
      </c>
      <c r="E240" s="206" t="s">
        <v>1</v>
      </c>
      <c r="F240" s="207" t="s">
        <v>155</v>
      </c>
      <c r="G240" s="15"/>
      <c r="H240" s="208">
        <v>644.78700000000003</v>
      </c>
      <c r="I240" s="209"/>
      <c r="J240" s="15"/>
      <c r="K240" s="15"/>
      <c r="L240" s="205"/>
      <c r="M240" s="210"/>
      <c r="N240" s="211"/>
      <c r="O240" s="211"/>
      <c r="P240" s="211"/>
      <c r="Q240" s="211"/>
      <c r="R240" s="211"/>
      <c r="S240" s="211"/>
      <c r="T240" s="212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06" t="s">
        <v>151</v>
      </c>
      <c r="AU240" s="206" t="s">
        <v>86</v>
      </c>
      <c r="AV240" s="15" t="s">
        <v>147</v>
      </c>
      <c r="AW240" s="15" t="s">
        <v>32</v>
      </c>
      <c r="AX240" s="15" t="s">
        <v>84</v>
      </c>
      <c r="AY240" s="206" t="s">
        <v>140</v>
      </c>
    </row>
    <row r="241" s="14" customFormat="1">
      <c r="A241" s="14"/>
      <c r="B241" s="197"/>
      <c r="C241" s="14"/>
      <c r="D241" s="185" t="s">
        <v>151</v>
      </c>
      <c r="E241" s="14"/>
      <c r="F241" s="199" t="s">
        <v>235</v>
      </c>
      <c r="G241" s="14"/>
      <c r="H241" s="200">
        <v>58030.830000000002</v>
      </c>
      <c r="I241" s="201"/>
      <c r="J241" s="14"/>
      <c r="K241" s="14"/>
      <c r="L241" s="197"/>
      <c r="M241" s="202"/>
      <c r="N241" s="203"/>
      <c r="O241" s="203"/>
      <c r="P241" s="203"/>
      <c r="Q241" s="203"/>
      <c r="R241" s="203"/>
      <c r="S241" s="203"/>
      <c r="T241" s="20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98" t="s">
        <v>151</v>
      </c>
      <c r="AU241" s="198" t="s">
        <v>86</v>
      </c>
      <c r="AV241" s="14" t="s">
        <v>86</v>
      </c>
      <c r="AW241" s="14" t="s">
        <v>3</v>
      </c>
      <c r="AX241" s="14" t="s">
        <v>84</v>
      </c>
      <c r="AY241" s="198" t="s">
        <v>140</v>
      </c>
    </row>
    <row r="242" s="2" customFormat="1" ht="37.8" customHeight="1">
      <c r="A242" s="38"/>
      <c r="B242" s="171"/>
      <c r="C242" s="172" t="s">
        <v>236</v>
      </c>
      <c r="D242" s="172" t="s">
        <v>142</v>
      </c>
      <c r="E242" s="173" t="s">
        <v>237</v>
      </c>
      <c r="F242" s="174" t="s">
        <v>238</v>
      </c>
      <c r="G242" s="175" t="s">
        <v>145</v>
      </c>
      <c r="H242" s="176">
        <v>644.78700000000003</v>
      </c>
      <c r="I242" s="177"/>
      <c r="J242" s="178">
        <f>ROUND(I242*H242,2)</f>
        <v>0</v>
      </c>
      <c r="K242" s="174" t="s">
        <v>146</v>
      </c>
      <c r="L242" s="39"/>
      <c r="M242" s="179" t="s">
        <v>1</v>
      </c>
      <c r="N242" s="180" t="s">
        <v>41</v>
      </c>
      <c r="O242" s="77"/>
      <c r="P242" s="181">
        <f>O242*H242</f>
        <v>0</v>
      </c>
      <c r="Q242" s="181">
        <v>0</v>
      </c>
      <c r="R242" s="181">
        <f>Q242*H242</f>
        <v>0</v>
      </c>
      <c r="S242" s="181">
        <v>0</v>
      </c>
      <c r="T242" s="18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83" t="s">
        <v>147</v>
      </c>
      <c r="AT242" s="183" t="s">
        <v>142</v>
      </c>
      <c r="AU242" s="183" t="s">
        <v>86</v>
      </c>
      <c r="AY242" s="19" t="s">
        <v>140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9" t="s">
        <v>84</v>
      </c>
      <c r="BK242" s="184">
        <f>ROUND(I242*H242,2)</f>
        <v>0</v>
      </c>
      <c r="BL242" s="19" t="s">
        <v>147</v>
      </c>
      <c r="BM242" s="183" t="s">
        <v>239</v>
      </c>
    </row>
    <row r="243" s="2" customFormat="1">
      <c r="A243" s="38"/>
      <c r="B243" s="39"/>
      <c r="C243" s="38"/>
      <c r="D243" s="185" t="s">
        <v>149</v>
      </c>
      <c r="E243" s="38"/>
      <c r="F243" s="186" t="s">
        <v>240</v>
      </c>
      <c r="G243" s="38"/>
      <c r="H243" s="38"/>
      <c r="I243" s="187"/>
      <c r="J243" s="38"/>
      <c r="K243" s="38"/>
      <c r="L243" s="39"/>
      <c r="M243" s="188"/>
      <c r="N243" s="189"/>
      <c r="O243" s="77"/>
      <c r="P243" s="77"/>
      <c r="Q243" s="77"/>
      <c r="R243" s="77"/>
      <c r="S243" s="77"/>
      <c r="T243" s="7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9" t="s">
        <v>149</v>
      </c>
      <c r="AU243" s="19" t="s">
        <v>86</v>
      </c>
    </row>
    <row r="244" s="13" customFormat="1">
      <c r="A244" s="13"/>
      <c r="B244" s="190"/>
      <c r="C244" s="13"/>
      <c r="D244" s="185" t="s">
        <v>151</v>
      </c>
      <c r="E244" s="191" t="s">
        <v>1</v>
      </c>
      <c r="F244" s="192" t="s">
        <v>153</v>
      </c>
      <c r="G244" s="13"/>
      <c r="H244" s="191" t="s">
        <v>1</v>
      </c>
      <c r="I244" s="193"/>
      <c r="J244" s="13"/>
      <c r="K244" s="13"/>
      <c r="L244" s="190"/>
      <c r="M244" s="194"/>
      <c r="N244" s="195"/>
      <c r="O244" s="195"/>
      <c r="P244" s="195"/>
      <c r="Q244" s="195"/>
      <c r="R244" s="195"/>
      <c r="S244" s="195"/>
      <c r="T244" s="19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1" t="s">
        <v>151</v>
      </c>
      <c r="AU244" s="191" t="s">
        <v>86</v>
      </c>
      <c r="AV244" s="13" t="s">
        <v>84</v>
      </c>
      <c r="AW244" s="13" t="s">
        <v>32</v>
      </c>
      <c r="AX244" s="13" t="s">
        <v>76</v>
      </c>
      <c r="AY244" s="191" t="s">
        <v>140</v>
      </c>
    </row>
    <row r="245" s="14" customFormat="1">
      <c r="A245" s="14"/>
      <c r="B245" s="197"/>
      <c r="C245" s="14"/>
      <c r="D245" s="185" t="s">
        <v>151</v>
      </c>
      <c r="E245" s="198" t="s">
        <v>1</v>
      </c>
      <c r="F245" s="199" t="s">
        <v>230</v>
      </c>
      <c r="G245" s="14"/>
      <c r="H245" s="200">
        <v>644.78700000000003</v>
      </c>
      <c r="I245" s="201"/>
      <c r="J245" s="14"/>
      <c r="K245" s="14"/>
      <c r="L245" s="197"/>
      <c r="M245" s="202"/>
      <c r="N245" s="203"/>
      <c r="O245" s="203"/>
      <c r="P245" s="203"/>
      <c r="Q245" s="203"/>
      <c r="R245" s="203"/>
      <c r="S245" s="203"/>
      <c r="T245" s="20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8" t="s">
        <v>151</v>
      </c>
      <c r="AU245" s="198" t="s">
        <v>86</v>
      </c>
      <c r="AV245" s="14" t="s">
        <v>86</v>
      </c>
      <c r="AW245" s="14" t="s">
        <v>32</v>
      </c>
      <c r="AX245" s="14" t="s">
        <v>76</v>
      </c>
      <c r="AY245" s="198" t="s">
        <v>140</v>
      </c>
    </row>
    <row r="246" s="16" customFormat="1">
      <c r="A246" s="16"/>
      <c r="B246" s="223"/>
      <c r="C246" s="16"/>
      <c r="D246" s="185" t="s">
        <v>151</v>
      </c>
      <c r="E246" s="224" t="s">
        <v>1</v>
      </c>
      <c r="F246" s="225" t="s">
        <v>189</v>
      </c>
      <c r="G246" s="16"/>
      <c r="H246" s="226">
        <v>644.78700000000003</v>
      </c>
      <c r="I246" s="227"/>
      <c r="J246" s="16"/>
      <c r="K246" s="16"/>
      <c r="L246" s="223"/>
      <c r="M246" s="228"/>
      <c r="N246" s="229"/>
      <c r="O246" s="229"/>
      <c r="P246" s="229"/>
      <c r="Q246" s="229"/>
      <c r="R246" s="229"/>
      <c r="S246" s="229"/>
      <c r="T246" s="230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24" t="s">
        <v>151</v>
      </c>
      <c r="AU246" s="224" t="s">
        <v>86</v>
      </c>
      <c r="AV246" s="16" t="s">
        <v>162</v>
      </c>
      <c r="AW246" s="16" t="s">
        <v>32</v>
      </c>
      <c r="AX246" s="16" t="s">
        <v>76</v>
      </c>
      <c r="AY246" s="224" t="s">
        <v>140</v>
      </c>
    </row>
    <row r="247" s="15" customFormat="1">
      <c r="A247" s="15"/>
      <c r="B247" s="205"/>
      <c r="C247" s="15"/>
      <c r="D247" s="185" t="s">
        <v>151</v>
      </c>
      <c r="E247" s="206" t="s">
        <v>1</v>
      </c>
      <c r="F247" s="207" t="s">
        <v>155</v>
      </c>
      <c r="G247" s="15"/>
      <c r="H247" s="208">
        <v>644.78700000000003</v>
      </c>
      <c r="I247" s="209"/>
      <c r="J247" s="15"/>
      <c r="K247" s="15"/>
      <c r="L247" s="205"/>
      <c r="M247" s="210"/>
      <c r="N247" s="211"/>
      <c r="O247" s="211"/>
      <c r="P247" s="211"/>
      <c r="Q247" s="211"/>
      <c r="R247" s="211"/>
      <c r="S247" s="211"/>
      <c r="T247" s="212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06" t="s">
        <v>151</v>
      </c>
      <c r="AU247" s="206" t="s">
        <v>86</v>
      </c>
      <c r="AV247" s="15" t="s">
        <v>147</v>
      </c>
      <c r="AW247" s="15" t="s">
        <v>32</v>
      </c>
      <c r="AX247" s="15" t="s">
        <v>84</v>
      </c>
      <c r="AY247" s="206" t="s">
        <v>140</v>
      </c>
    </row>
    <row r="248" s="2" customFormat="1" ht="16.5" customHeight="1">
      <c r="A248" s="38"/>
      <c r="B248" s="171"/>
      <c r="C248" s="172" t="s">
        <v>241</v>
      </c>
      <c r="D248" s="172" t="s">
        <v>142</v>
      </c>
      <c r="E248" s="173" t="s">
        <v>242</v>
      </c>
      <c r="F248" s="174" t="s">
        <v>243</v>
      </c>
      <c r="G248" s="175" t="s">
        <v>145</v>
      </c>
      <c r="H248" s="176">
        <v>644.78700000000003</v>
      </c>
      <c r="I248" s="177"/>
      <c r="J248" s="178">
        <f>ROUND(I248*H248,2)</f>
        <v>0</v>
      </c>
      <c r="K248" s="174" t="s">
        <v>146</v>
      </c>
      <c r="L248" s="39"/>
      <c r="M248" s="179" t="s">
        <v>1</v>
      </c>
      <c r="N248" s="180" t="s">
        <v>41</v>
      </c>
      <c r="O248" s="77"/>
      <c r="P248" s="181">
        <f>O248*H248</f>
        <v>0</v>
      </c>
      <c r="Q248" s="181">
        <v>0</v>
      </c>
      <c r="R248" s="181">
        <f>Q248*H248</f>
        <v>0</v>
      </c>
      <c r="S248" s="181">
        <v>0</v>
      </c>
      <c r="T248" s="18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83" t="s">
        <v>147</v>
      </c>
      <c r="AT248" s="183" t="s">
        <v>142</v>
      </c>
      <c r="AU248" s="183" t="s">
        <v>86</v>
      </c>
      <c r="AY248" s="19" t="s">
        <v>140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9" t="s">
        <v>84</v>
      </c>
      <c r="BK248" s="184">
        <f>ROUND(I248*H248,2)</f>
        <v>0</v>
      </c>
      <c r="BL248" s="19" t="s">
        <v>147</v>
      </c>
      <c r="BM248" s="183" t="s">
        <v>244</v>
      </c>
    </row>
    <row r="249" s="2" customFormat="1">
      <c r="A249" s="38"/>
      <c r="B249" s="39"/>
      <c r="C249" s="38"/>
      <c r="D249" s="185" t="s">
        <v>149</v>
      </c>
      <c r="E249" s="38"/>
      <c r="F249" s="186" t="s">
        <v>245</v>
      </c>
      <c r="G249" s="38"/>
      <c r="H249" s="38"/>
      <c r="I249" s="187"/>
      <c r="J249" s="38"/>
      <c r="K249" s="38"/>
      <c r="L249" s="39"/>
      <c r="M249" s="188"/>
      <c r="N249" s="189"/>
      <c r="O249" s="77"/>
      <c r="P249" s="77"/>
      <c r="Q249" s="77"/>
      <c r="R249" s="77"/>
      <c r="S249" s="77"/>
      <c r="T249" s="7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149</v>
      </c>
      <c r="AU249" s="19" t="s">
        <v>86</v>
      </c>
    </row>
    <row r="250" s="13" customFormat="1">
      <c r="A250" s="13"/>
      <c r="B250" s="190"/>
      <c r="C250" s="13"/>
      <c r="D250" s="185" t="s">
        <v>151</v>
      </c>
      <c r="E250" s="191" t="s">
        <v>1</v>
      </c>
      <c r="F250" s="192" t="s">
        <v>153</v>
      </c>
      <c r="G250" s="13"/>
      <c r="H250" s="191" t="s">
        <v>1</v>
      </c>
      <c r="I250" s="193"/>
      <c r="J250" s="13"/>
      <c r="K250" s="13"/>
      <c r="L250" s="190"/>
      <c r="M250" s="194"/>
      <c r="N250" s="195"/>
      <c r="O250" s="195"/>
      <c r="P250" s="195"/>
      <c r="Q250" s="195"/>
      <c r="R250" s="195"/>
      <c r="S250" s="195"/>
      <c r="T250" s="19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1" t="s">
        <v>151</v>
      </c>
      <c r="AU250" s="191" t="s">
        <v>86</v>
      </c>
      <c r="AV250" s="13" t="s">
        <v>84</v>
      </c>
      <c r="AW250" s="13" t="s">
        <v>32</v>
      </c>
      <c r="AX250" s="13" t="s">
        <v>76</v>
      </c>
      <c r="AY250" s="191" t="s">
        <v>140</v>
      </c>
    </row>
    <row r="251" s="14" customFormat="1">
      <c r="A251" s="14"/>
      <c r="B251" s="197"/>
      <c r="C251" s="14"/>
      <c r="D251" s="185" t="s">
        <v>151</v>
      </c>
      <c r="E251" s="198" t="s">
        <v>1</v>
      </c>
      <c r="F251" s="199" t="s">
        <v>230</v>
      </c>
      <c r="G251" s="14"/>
      <c r="H251" s="200">
        <v>644.78700000000003</v>
      </c>
      <c r="I251" s="201"/>
      <c r="J251" s="14"/>
      <c r="K251" s="14"/>
      <c r="L251" s="197"/>
      <c r="M251" s="202"/>
      <c r="N251" s="203"/>
      <c r="O251" s="203"/>
      <c r="P251" s="203"/>
      <c r="Q251" s="203"/>
      <c r="R251" s="203"/>
      <c r="S251" s="203"/>
      <c r="T251" s="20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8" t="s">
        <v>151</v>
      </c>
      <c r="AU251" s="198" t="s">
        <v>86</v>
      </c>
      <c r="AV251" s="14" t="s">
        <v>86</v>
      </c>
      <c r="AW251" s="14" t="s">
        <v>32</v>
      </c>
      <c r="AX251" s="14" t="s">
        <v>76</v>
      </c>
      <c r="AY251" s="198" t="s">
        <v>140</v>
      </c>
    </row>
    <row r="252" s="16" customFormat="1">
      <c r="A252" s="16"/>
      <c r="B252" s="223"/>
      <c r="C252" s="16"/>
      <c r="D252" s="185" t="s">
        <v>151</v>
      </c>
      <c r="E252" s="224" t="s">
        <v>1</v>
      </c>
      <c r="F252" s="225" t="s">
        <v>189</v>
      </c>
      <c r="G252" s="16"/>
      <c r="H252" s="226">
        <v>644.78700000000003</v>
      </c>
      <c r="I252" s="227"/>
      <c r="J252" s="16"/>
      <c r="K252" s="16"/>
      <c r="L252" s="223"/>
      <c r="M252" s="228"/>
      <c r="N252" s="229"/>
      <c r="O252" s="229"/>
      <c r="P252" s="229"/>
      <c r="Q252" s="229"/>
      <c r="R252" s="229"/>
      <c r="S252" s="229"/>
      <c r="T252" s="230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24" t="s">
        <v>151</v>
      </c>
      <c r="AU252" s="224" t="s">
        <v>86</v>
      </c>
      <c r="AV252" s="16" t="s">
        <v>162</v>
      </c>
      <c r="AW252" s="16" t="s">
        <v>32</v>
      </c>
      <c r="AX252" s="16" t="s">
        <v>76</v>
      </c>
      <c r="AY252" s="224" t="s">
        <v>140</v>
      </c>
    </row>
    <row r="253" s="15" customFormat="1">
      <c r="A253" s="15"/>
      <c r="B253" s="205"/>
      <c r="C253" s="15"/>
      <c r="D253" s="185" t="s">
        <v>151</v>
      </c>
      <c r="E253" s="206" t="s">
        <v>1</v>
      </c>
      <c r="F253" s="207" t="s">
        <v>155</v>
      </c>
      <c r="G253" s="15"/>
      <c r="H253" s="208">
        <v>644.78700000000003</v>
      </c>
      <c r="I253" s="209"/>
      <c r="J253" s="15"/>
      <c r="K253" s="15"/>
      <c r="L253" s="205"/>
      <c r="M253" s="210"/>
      <c r="N253" s="211"/>
      <c r="O253" s="211"/>
      <c r="P253" s="211"/>
      <c r="Q253" s="211"/>
      <c r="R253" s="211"/>
      <c r="S253" s="211"/>
      <c r="T253" s="212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06" t="s">
        <v>151</v>
      </c>
      <c r="AU253" s="206" t="s">
        <v>86</v>
      </c>
      <c r="AV253" s="15" t="s">
        <v>147</v>
      </c>
      <c r="AW253" s="15" t="s">
        <v>32</v>
      </c>
      <c r="AX253" s="15" t="s">
        <v>84</v>
      </c>
      <c r="AY253" s="206" t="s">
        <v>140</v>
      </c>
    </row>
    <row r="254" s="2" customFormat="1" ht="16.5" customHeight="1">
      <c r="A254" s="38"/>
      <c r="B254" s="171"/>
      <c r="C254" s="172" t="s">
        <v>246</v>
      </c>
      <c r="D254" s="172" t="s">
        <v>142</v>
      </c>
      <c r="E254" s="173" t="s">
        <v>247</v>
      </c>
      <c r="F254" s="174" t="s">
        <v>248</v>
      </c>
      <c r="G254" s="175" t="s">
        <v>145</v>
      </c>
      <c r="H254" s="176">
        <v>58030.830000000002</v>
      </c>
      <c r="I254" s="177"/>
      <c r="J254" s="178">
        <f>ROUND(I254*H254,2)</f>
        <v>0</v>
      </c>
      <c r="K254" s="174" t="s">
        <v>146</v>
      </c>
      <c r="L254" s="39"/>
      <c r="M254" s="179" t="s">
        <v>1</v>
      </c>
      <c r="N254" s="180" t="s">
        <v>41</v>
      </c>
      <c r="O254" s="77"/>
      <c r="P254" s="181">
        <f>O254*H254</f>
        <v>0</v>
      </c>
      <c r="Q254" s="181">
        <v>0</v>
      </c>
      <c r="R254" s="181">
        <f>Q254*H254</f>
        <v>0</v>
      </c>
      <c r="S254" s="181">
        <v>0</v>
      </c>
      <c r="T254" s="18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83" t="s">
        <v>147</v>
      </c>
      <c r="AT254" s="183" t="s">
        <v>142</v>
      </c>
      <c r="AU254" s="183" t="s">
        <v>86</v>
      </c>
      <c r="AY254" s="19" t="s">
        <v>140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9" t="s">
        <v>84</v>
      </c>
      <c r="BK254" s="184">
        <f>ROUND(I254*H254,2)</f>
        <v>0</v>
      </c>
      <c r="BL254" s="19" t="s">
        <v>147</v>
      </c>
      <c r="BM254" s="183" t="s">
        <v>249</v>
      </c>
    </row>
    <row r="255" s="2" customFormat="1">
      <c r="A255" s="38"/>
      <c r="B255" s="39"/>
      <c r="C255" s="38"/>
      <c r="D255" s="185" t="s">
        <v>149</v>
      </c>
      <c r="E255" s="38"/>
      <c r="F255" s="186" t="s">
        <v>250</v>
      </c>
      <c r="G255" s="38"/>
      <c r="H255" s="38"/>
      <c r="I255" s="187"/>
      <c r="J255" s="38"/>
      <c r="K255" s="38"/>
      <c r="L255" s="39"/>
      <c r="M255" s="188"/>
      <c r="N255" s="189"/>
      <c r="O255" s="77"/>
      <c r="P255" s="77"/>
      <c r="Q255" s="77"/>
      <c r="R255" s="77"/>
      <c r="S255" s="77"/>
      <c r="T255" s="7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9" t="s">
        <v>149</v>
      </c>
      <c r="AU255" s="19" t="s">
        <v>86</v>
      </c>
    </row>
    <row r="256" s="14" customFormat="1">
      <c r="A256" s="14"/>
      <c r="B256" s="197"/>
      <c r="C256" s="14"/>
      <c r="D256" s="185" t="s">
        <v>151</v>
      </c>
      <c r="E256" s="198" t="s">
        <v>1</v>
      </c>
      <c r="F256" s="199" t="s">
        <v>251</v>
      </c>
      <c r="G256" s="14"/>
      <c r="H256" s="200">
        <v>58030.830000000002</v>
      </c>
      <c r="I256" s="201"/>
      <c r="J256" s="14"/>
      <c r="K256" s="14"/>
      <c r="L256" s="197"/>
      <c r="M256" s="202"/>
      <c r="N256" s="203"/>
      <c r="O256" s="203"/>
      <c r="P256" s="203"/>
      <c r="Q256" s="203"/>
      <c r="R256" s="203"/>
      <c r="S256" s="203"/>
      <c r="T256" s="20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8" t="s">
        <v>151</v>
      </c>
      <c r="AU256" s="198" t="s">
        <v>86</v>
      </c>
      <c r="AV256" s="14" t="s">
        <v>86</v>
      </c>
      <c r="AW256" s="14" t="s">
        <v>32</v>
      </c>
      <c r="AX256" s="14" t="s">
        <v>84</v>
      </c>
      <c r="AY256" s="198" t="s">
        <v>140</v>
      </c>
    </row>
    <row r="257" s="2" customFormat="1" ht="21.75" customHeight="1">
      <c r="A257" s="38"/>
      <c r="B257" s="171"/>
      <c r="C257" s="172" t="s">
        <v>252</v>
      </c>
      <c r="D257" s="172" t="s">
        <v>142</v>
      </c>
      <c r="E257" s="173" t="s">
        <v>253</v>
      </c>
      <c r="F257" s="174" t="s">
        <v>254</v>
      </c>
      <c r="G257" s="175" t="s">
        <v>145</v>
      </c>
      <c r="H257" s="176">
        <v>644.78700000000003</v>
      </c>
      <c r="I257" s="177"/>
      <c r="J257" s="178">
        <f>ROUND(I257*H257,2)</f>
        <v>0</v>
      </c>
      <c r="K257" s="174" t="s">
        <v>146</v>
      </c>
      <c r="L257" s="39"/>
      <c r="M257" s="179" t="s">
        <v>1</v>
      </c>
      <c r="N257" s="180" t="s">
        <v>41</v>
      </c>
      <c r="O257" s="77"/>
      <c r="P257" s="181">
        <f>O257*H257</f>
        <v>0</v>
      </c>
      <c r="Q257" s="181">
        <v>0</v>
      </c>
      <c r="R257" s="181">
        <f>Q257*H257</f>
        <v>0</v>
      </c>
      <c r="S257" s="181">
        <v>0</v>
      </c>
      <c r="T257" s="18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83" t="s">
        <v>147</v>
      </c>
      <c r="AT257" s="183" t="s">
        <v>142</v>
      </c>
      <c r="AU257" s="183" t="s">
        <v>86</v>
      </c>
      <c r="AY257" s="19" t="s">
        <v>140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9" t="s">
        <v>84</v>
      </c>
      <c r="BK257" s="184">
        <f>ROUND(I257*H257,2)</f>
        <v>0</v>
      </c>
      <c r="BL257" s="19" t="s">
        <v>147</v>
      </c>
      <c r="BM257" s="183" t="s">
        <v>255</v>
      </c>
    </row>
    <row r="258" s="2" customFormat="1">
      <c r="A258" s="38"/>
      <c r="B258" s="39"/>
      <c r="C258" s="38"/>
      <c r="D258" s="185" t="s">
        <v>149</v>
      </c>
      <c r="E258" s="38"/>
      <c r="F258" s="186" t="s">
        <v>256</v>
      </c>
      <c r="G258" s="38"/>
      <c r="H258" s="38"/>
      <c r="I258" s="187"/>
      <c r="J258" s="38"/>
      <c r="K258" s="38"/>
      <c r="L258" s="39"/>
      <c r="M258" s="188"/>
      <c r="N258" s="189"/>
      <c r="O258" s="77"/>
      <c r="P258" s="77"/>
      <c r="Q258" s="77"/>
      <c r="R258" s="77"/>
      <c r="S258" s="77"/>
      <c r="T258" s="7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9" t="s">
        <v>149</v>
      </c>
      <c r="AU258" s="19" t="s">
        <v>86</v>
      </c>
    </row>
    <row r="259" s="13" customFormat="1">
      <c r="A259" s="13"/>
      <c r="B259" s="190"/>
      <c r="C259" s="13"/>
      <c r="D259" s="185" t="s">
        <v>151</v>
      </c>
      <c r="E259" s="191" t="s">
        <v>1</v>
      </c>
      <c r="F259" s="192" t="s">
        <v>153</v>
      </c>
      <c r="G259" s="13"/>
      <c r="H259" s="191" t="s">
        <v>1</v>
      </c>
      <c r="I259" s="193"/>
      <c r="J259" s="13"/>
      <c r="K259" s="13"/>
      <c r="L259" s="190"/>
      <c r="M259" s="194"/>
      <c r="N259" s="195"/>
      <c r="O259" s="195"/>
      <c r="P259" s="195"/>
      <c r="Q259" s="195"/>
      <c r="R259" s="195"/>
      <c r="S259" s="195"/>
      <c r="T259" s="19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1" t="s">
        <v>151</v>
      </c>
      <c r="AU259" s="191" t="s">
        <v>86</v>
      </c>
      <c r="AV259" s="13" t="s">
        <v>84</v>
      </c>
      <c r="AW259" s="13" t="s">
        <v>32</v>
      </c>
      <c r="AX259" s="13" t="s">
        <v>76</v>
      </c>
      <c r="AY259" s="191" t="s">
        <v>140</v>
      </c>
    </row>
    <row r="260" s="14" customFormat="1">
      <c r="A260" s="14"/>
      <c r="B260" s="197"/>
      <c r="C260" s="14"/>
      <c r="D260" s="185" t="s">
        <v>151</v>
      </c>
      <c r="E260" s="198" t="s">
        <v>1</v>
      </c>
      <c r="F260" s="199" t="s">
        <v>230</v>
      </c>
      <c r="G260" s="14"/>
      <c r="H260" s="200">
        <v>644.78700000000003</v>
      </c>
      <c r="I260" s="201"/>
      <c r="J260" s="14"/>
      <c r="K260" s="14"/>
      <c r="L260" s="197"/>
      <c r="M260" s="202"/>
      <c r="N260" s="203"/>
      <c r="O260" s="203"/>
      <c r="P260" s="203"/>
      <c r="Q260" s="203"/>
      <c r="R260" s="203"/>
      <c r="S260" s="203"/>
      <c r="T260" s="20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8" t="s">
        <v>151</v>
      </c>
      <c r="AU260" s="198" t="s">
        <v>86</v>
      </c>
      <c r="AV260" s="14" t="s">
        <v>86</v>
      </c>
      <c r="AW260" s="14" t="s">
        <v>32</v>
      </c>
      <c r="AX260" s="14" t="s">
        <v>76</v>
      </c>
      <c r="AY260" s="198" t="s">
        <v>140</v>
      </c>
    </row>
    <row r="261" s="16" customFormat="1">
      <c r="A261" s="16"/>
      <c r="B261" s="223"/>
      <c r="C261" s="16"/>
      <c r="D261" s="185" t="s">
        <v>151</v>
      </c>
      <c r="E261" s="224" t="s">
        <v>1</v>
      </c>
      <c r="F261" s="225" t="s">
        <v>189</v>
      </c>
      <c r="G261" s="16"/>
      <c r="H261" s="226">
        <v>644.78700000000003</v>
      </c>
      <c r="I261" s="227"/>
      <c r="J261" s="16"/>
      <c r="K261" s="16"/>
      <c r="L261" s="223"/>
      <c r="M261" s="228"/>
      <c r="N261" s="229"/>
      <c r="O261" s="229"/>
      <c r="P261" s="229"/>
      <c r="Q261" s="229"/>
      <c r="R261" s="229"/>
      <c r="S261" s="229"/>
      <c r="T261" s="230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24" t="s">
        <v>151</v>
      </c>
      <c r="AU261" s="224" t="s">
        <v>86</v>
      </c>
      <c r="AV261" s="16" t="s">
        <v>162</v>
      </c>
      <c r="AW261" s="16" t="s">
        <v>32</v>
      </c>
      <c r="AX261" s="16" t="s">
        <v>76</v>
      </c>
      <c r="AY261" s="224" t="s">
        <v>140</v>
      </c>
    </row>
    <row r="262" s="15" customFormat="1">
      <c r="A262" s="15"/>
      <c r="B262" s="205"/>
      <c r="C262" s="15"/>
      <c r="D262" s="185" t="s">
        <v>151</v>
      </c>
      <c r="E262" s="206" t="s">
        <v>1</v>
      </c>
      <c r="F262" s="207" t="s">
        <v>155</v>
      </c>
      <c r="G262" s="15"/>
      <c r="H262" s="208">
        <v>644.78700000000003</v>
      </c>
      <c r="I262" s="209"/>
      <c r="J262" s="15"/>
      <c r="K262" s="15"/>
      <c r="L262" s="205"/>
      <c r="M262" s="210"/>
      <c r="N262" s="211"/>
      <c r="O262" s="211"/>
      <c r="P262" s="211"/>
      <c r="Q262" s="211"/>
      <c r="R262" s="211"/>
      <c r="S262" s="211"/>
      <c r="T262" s="212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6" t="s">
        <v>151</v>
      </c>
      <c r="AU262" s="206" t="s">
        <v>86</v>
      </c>
      <c r="AV262" s="15" t="s">
        <v>147</v>
      </c>
      <c r="AW262" s="15" t="s">
        <v>32</v>
      </c>
      <c r="AX262" s="15" t="s">
        <v>84</v>
      </c>
      <c r="AY262" s="206" t="s">
        <v>140</v>
      </c>
    </row>
    <row r="263" s="2" customFormat="1" ht="24.15" customHeight="1">
      <c r="A263" s="38"/>
      <c r="B263" s="171"/>
      <c r="C263" s="172" t="s">
        <v>257</v>
      </c>
      <c r="D263" s="172" t="s">
        <v>142</v>
      </c>
      <c r="E263" s="173" t="s">
        <v>258</v>
      </c>
      <c r="F263" s="174" t="s">
        <v>259</v>
      </c>
      <c r="G263" s="175" t="s">
        <v>145</v>
      </c>
      <c r="H263" s="176">
        <v>500.06999999999999</v>
      </c>
      <c r="I263" s="177"/>
      <c r="J263" s="178">
        <f>ROUND(I263*H263,2)</f>
        <v>0</v>
      </c>
      <c r="K263" s="174" t="s">
        <v>146</v>
      </c>
      <c r="L263" s="39"/>
      <c r="M263" s="179" t="s">
        <v>1</v>
      </c>
      <c r="N263" s="180" t="s">
        <v>41</v>
      </c>
      <c r="O263" s="77"/>
      <c r="P263" s="181">
        <f>O263*H263</f>
        <v>0</v>
      </c>
      <c r="Q263" s="181">
        <v>0</v>
      </c>
      <c r="R263" s="181">
        <f>Q263*H263</f>
        <v>0</v>
      </c>
      <c r="S263" s="181">
        <v>0.016</v>
      </c>
      <c r="T263" s="182">
        <f>S263*H263</f>
        <v>8.0011200000000002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83" t="s">
        <v>147</v>
      </c>
      <c r="AT263" s="183" t="s">
        <v>142</v>
      </c>
      <c r="AU263" s="183" t="s">
        <v>86</v>
      </c>
      <c r="AY263" s="19" t="s">
        <v>140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9" t="s">
        <v>84</v>
      </c>
      <c r="BK263" s="184">
        <f>ROUND(I263*H263,2)</f>
        <v>0</v>
      </c>
      <c r="BL263" s="19" t="s">
        <v>147</v>
      </c>
      <c r="BM263" s="183" t="s">
        <v>260</v>
      </c>
    </row>
    <row r="264" s="2" customFormat="1">
      <c r="A264" s="38"/>
      <c r="B264" s="39"/>
      <c r="C264" s="38"/>
      <c r="D264" s="185" t="s">
        <v>149</v>
      </c>
      <c r="E264" s="38"/>
      <c r="F264" s="186" t="s">
        <v>261</v>
      </c>
      <c r="G264" s="38"/>
      <c r="H264" s="38"/>
      <c r="I264" s="187"/>
      <c r="J264" s="38"/>
      <c r="K264" s="38"/>
      <c r="L264" s="39"/>
      <c r="M264" s="188"/>
      <c r="N264" s="189"/>
      <c r="O264" s="77"/>
      <c r="P264" s="77"/>
      <c r="Q264" s="77"/>
      <c r="R264" s="77"/>
      <c r="S264" s="77"/>
      <c r="T264" s="7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9" t="s">
        <v>149</v>
      </c>
      <c r="AU264" s="19" t="s">
        <v>86</v>
      </c>
    </row>
    <row r="265" s="13" customFormat="1">
      <c r="A265" s="13"/>
      <c r="B265" s="190"/>
      <c r="C265" s="13"/>
      <c r="D265" s="185" t="s">
        <v>151</v>
      </c>
      <c r="E265" s="191" t="s">
        <v>1</v>
      </c>
      <c r="F265" s="192" t="s">
        <v>199</v>
      </c>
      <c r="G265" s="13"/>
      <c r="H265" s="191" t="s">
        <v>1</v>
      </c>
      <c r="I265" s="193"/>
      <c r="J265" s="13"/>
      <c r="K265" s="13"/>
      <c r="L265" s="190"/>
      <c r="M265" s="194"/>
      <c r="N265" s="195"/>
      <c r="O265" s="195"/>
      <c r="P265" s="195"/>
      <c r="Q265" s="195"/>
      <c r="R265" s="195"/>
      <c r="S265" s="195"/>
      <c r="T265" s="19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1" t="s">
        <v>151</v>
      </c>
      <c r="AU265" s="191" t="s">
        <v>86</v>
      </c>
      <c r="AV265" s="13" t="s">
        <v>84</v>
      </c>
      <c r="AW265" s="13" t="s">
        <v>32</v>
      </c>
      <c r="AX265" s="13" t="s">
        <v>76</v>
      </c>
      <c r="AY265" s="191" t="s">
        <v>140</v>
      </c>
    </row>
    <row r="266" s="13" customFormat="1">
      <c r="A266" s="13"/>
      <c r="B266" s="190"/>
      <c r="C266" s="13"/>
      <c r="D266" s="185" t="s">
        <v>151</v>
      </c>
      <c r="E266" s="191" t="s">
        <v>1</v>
      </c>
      <c r="F266" s="192" t="s">
        <v>153</v>
      </c>
      <c r="G266" s="13"/>
      <c r="H266" s="191" t="s">
        <v>1</v>
      </c>
      <c r="I266" s="193"/>
      <c r="J266" s="13"/>
      <c r="K266" s="13"/>
      <c r="L266" s="190"/>
      <c r="M266" s="194"/>
      <c r="N266" s="195"/>
      <c r="O266" s="195"/>
      <c r="P266" s="195"/>
      <c r="Q266" s="195"/>
      <c r="R266" s="195"/>
      <c r="S266" s="195"/>
      <c r="T266" s="19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1" t="s">
        <v>151</v>
      </c>
      <c r="AU266" s="191" t="s">
        <v>86</v>
      </c>
      <c r="AV266" s="13" t="s">
        <v>84</v>
      </c>
      <c r="AW266" s="13" t="s">
        <v>32</v>
      </c>
      <c r="AX266" s="13" t="s">
        <v>76</v>
      </c>
      <c r="AY266" s="191" t="s">
        <v>140</v>
      </c>
    </row>
    <row r="267" s="14" customFormat="1">
      <c r="A267" s="14"/>
      <c r="B267" s="197"/>
      <c r="C267" s="14"/>
      <c r="D267" s="185" t="s">
        <v>151</v>
      </c>
      <c r="E267" s="198" t="s">
        <v>1</v>
      </c>
      <c r="F267" s="199" t="s">
        <v>218</v>
      </c>
      <c r="G267" s="14"/>
      <c r="H267" s="200">
        <v>500.06999999999999</v>
      </c>
      <c r="I267" s="201"/>
      <c r="J267" s="14"/>
      <c r="K267" s="14"/>
      <c r="L267" s="197"/>
      <c r="M267" s="202"/>
      <c r="N267" s="203"/>
      <c r="O267" s="203"/>
      <c r="P267" s="203"/>
      <c r="Q267" s="203"/>
      <c r="R267" s="203"/>
      <c r="S267" s="203"/>
      <c r="T267" s="20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98" t="s">
        <v>151</v>
      </c>
      <c r="AU267" s="198" t="s">
        <v>86</v>
      </c>
      <c r="AV267" s="14" t="s">
        <v>86</v>
      </c>
      <c r="AW267" s="14" t="s">
        <v>32</v>
      </c>
      <c r="AX267" s="14" t="s">
        <v>76</v>
      </c>
      <c r="AY267" s="198" t="s">
        <v>140</v>
      </c>
    </row>
    <row r="268" s="16" customFormat="1">
      <c r="A268" s="16"/>
      <c r="B268" s="223"/>
      <c r="C268" s="16"/>
      <c r="D268" s="185" t="s">
        <v>151</v>
      </c>
      <c r="E268" s="224" t="s">
        <v>1</v>
      </c>
      <c r="F268" s="225" t="s">
        <v>189</v>
      </c>
      <c r="G268" s="16"/>
      <c r="H268" s="226">
        <v>500.06999999999999</v>
      </c>
      <c r="I268" s="227"/>
      <c r="J268" s="16"/>
      <c r="K268" s="16"/>
      <c r="L268" s="223"/>
      <c r="M268" s="228"/>
      <c r="N268" s="229"/>
      <c r="O268" s="229"/>
      <c r="P268" s="229"/>
      <c r="Q268" s="229"/>
      <c r="R268" s="229"/>
      <c r="S268" s="229"/>
      <c r="T268" s="230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24" t="s">
        <v>151</v>
      </c>
      <c r="AU268" s="224" t="s">
        <v>86</v>
      </c>
      <c r="AV268" s="16" t="s">
        <v>162</v>
      </c>
      <c r="AW268" s="16" t="s">
        <v>32</v>
      </c>
      <c r="AX268" s="16" t="s">
        <v>76</v>
      </c>
      <c r="AY268" s="224" t="s">
        <v>140</v>
      </c>
    </row>
    <row r="269" s="15" customFormat="1">
      <c r="A269" s="15"/>
      <c r="B269" s="205"/>
      <c r="C269" s="15"/>
      <c r="D269" s="185" t="s">
        <v>151</v>
      </c>
      <c r="E269" s="206" t="s">
        <v>1</v>
      </c>
      <c r="F269" s="207" t="s">
        <v>155</v>
      </c>
      <c r="G269" s="15"/>
      <c r="H269" s="208">
        <v>500.06999999999999</v>
      </c>
      <c r="I269" s="209"/>
      <c r="J269" s="15"/>
      <c r="K269" s="15"/>
      <c r="L269" s="205"/>
      <c r="M269" s="210"/>
      <c r="N269" s="211"/>
      <c r="O269" s="211"/>
      <c r="P269" s="211"/>
      <c r="Q269" s="211"/>
      <c r="R269" s="211"/>
      <c r="S269" s="211"/>
      <c r="T269" s="212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06" t="s">
        <v>151</v>
      </c>
      <c r="AU269" s="206" t="s">
        <v>86</v>
      </c>
      <c r="AV269" s="15" t="s">
        <v>147</v>
      </c>
      <c r="AW269" s="15" t="s">
        <v>32</v>
      </c>
      <c r="AX269" s="15" t="s">
        <v>84</v>
      </c>
      <c r="AY269" s="206" t="s">
        <v>140</v>
      </c>
    </row>
    <row r="270" s="2" customFormat="1" ht="24.15" customHeight="1">
      <c r="A270" s="38"/>
      <c r="B270" s="171"/>
      <c r="C270" s="172" t="s">
        <v>262</v>
      </c>
      <c r="D270" s="172" t="s">
        <v>142</v>
      </c>
      <c r="E270" s="173" t="s">
        <v>263</v>
      </c>
      <c r="F270" s="174" t="s">
        <v>264</v>
      </c>
      <c r="G270" s="175" t="s">
        <v>145</v>
      </c>
      <c r="H270" s="176">
        <v>33.762</v>
      </c>
      <c r="I270" s="177"/>
      <c r="J270" s="178">
        <f>ROUND(I270*H270,2)</f>
        <v>0</v>
      </c>
      <c r="K270" s="174" t="s">
        <v>146</v>
      </c>
      <c r="L270" s="39"/>
      <c r="M270" s="179" t="s">
        <v>1</v>
      </c>
      <c r="N270" s="180" t="s">
        <v>41</v>
      </c>
      <c r="O270" s="77"/>
      <c r="P270" s="181">
        <f>O270*H270</f>
        <v>0</v>
      </c>
      <c r="Q270" s="181">
        <v>0</v>
      </c>
      <c r="R270" s="181">
        <f>Q270*H270</f>
        <v>0</v>
      </c>
      <c r="S270" s="181">
        <v>0.050000000000000003</v>
      </c>
      <c r="T270" s="182">
        <f>S270*H270</f>
        <v>1.6881000000000002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83" t="s">
        <v>147</v>
      </c>
      <c r="AT270" s="183" t="s">
        <v>142</v>
      </c>
      <c r="AU270" s="183" t="s">
        <v>86</v>
      </c>
      <c r="AY270" s="19" t="s">
        <v>140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9" t="s">
        <v>84</v>
      </c>
      <c r="BK270" s="184">
        <f>ROUND(I270*H270,2)</f>
        <v>0</v>
      </c>
      <c r="BL270" s="19" t="s">
        <v>147</v>
      </c>
      <c r="BM270" s="183" t="s">
        <v>265</v>
      </c>
    </row>
    <row r="271" s="2" customFormat="1">
      <c r="A271" s="38"/>
      <c r="B271" s="39"/>
      <c r="C271" s="38"/>
      <c r="D271" s="185" t="s">
        <v>149</v>
      </c>
      <c r="E271" s="38"/>
      <c r="F271" s="186" t="s">
        <v>266</v>
      </c>
      <c r="G271" s="38"/>
      <c r="H271" s="38"/>
      <c r="I271" s="187"/>
      <c r="J271" s="38"/>
      <c r="K271" s="38"/>
      <c r="L271" s="39"/>
      <c r="M271" s="188"/>
      <c r="N271" s="189"/>
      <c r="O271" s="77"/>
      <c r="P271" s="77"/>
      <c r="Q271" s="77"/>
      <c r="R271" s="77"/>
      <c r="S271" s="77"/>
      <c r="T271" s="7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9" t="s">
        <v>149</v>
      </c>
      <c r="AU271" s="19" t="s">
        <v>86</v>
      </c>
    </row>
    <row r="272" s="13" customFormat="1">
      <c r="A272" s="13"/>
      <c r="B272" s="190"/>
      <c r="C272" s="13"/>
      <c r="D272" s="185" t="s">
        <v>151</v>
      </c>
      <c r="E272" s="191" t="s">
        <v>1</v>
      </c>
      <c r="F272" s="192" t="s">
        <v>182</v>
      </c>
      <c r="G272" s="13"/>
      <c r="H272" s="191" t="s">
        <v>1</v>
      </c>
      <c r="I272" s="193"/>
      <c r="J272" s="13"/>
      <c r="K272" s="13"/>
      <c r="L272" s="190"/>
      <c r="M272" s="194"/>
      <c r="N272" s="195"/>
      <c r="O272" s="195"/>
      <c r="P272" s="195"/>
      <c r="Q272" s="195"/>
      <c r="R272" s="195"/>
      <c r="S272" s="195"/>
      <c r="T272" s="19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1" t="s">
        <v>151</v>
      </c>
      <c r="AU272" s="191" t="s">
        <v>86</v>
      </c>
      <c r="AV272" s="13" t="s">
        <v>84</v>
      </c>
      <c r="AW272" s="13" t="s">
        <v>32</v>
      </c>
      <c r="AX272" s="13" t="s">
        <v>76</v>
      </c>
      <c r="AY272" s="191" t="s">
        <v>140</v>
      </c>
    </row>
    <row r="273" s="13" customFormat="1">
      <c r="A273" s="13"/>
      <c r="B273" s="190"/>
      <c r="C273" s="13"/>
      <c r="D273" s="185" t="s">
        <v>151</v>
      </c>
      <c r="E273" s="191" t="s">
        <v>1</v>
      </c>
      <c r="F273" s="192" t="s">
        <v>153</v>
      </c>
      <c r="G273" s="13"/>
      <c r="H273" s="191" t="s">
        <v>1</v>
      </c>
      <c r="I273" s="193"/>
      <c r="J273" s="13"/>
      <c r="K273" s="13"/>
      <c r="L273" s="190"/>
      <c r="M273" s="194"/>
      <c r="N273" s="195"/>
      <c r="O273" s="195"/>
      <c r="P273" s="195"/>
      <c r="Q273" s="195"/>
      <c r="R273" s="195"/>
      <c r="S273" s="195"/>
      <c r="T273" s="19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1" t="s">
        <v>151</v>
      </c>
      <c r="AU273" s="191" t="s">
        <v>86</v>
      </c>
      <c r="AV273" s="13" t="s">
        <v>84</v>
      </c>
      <c r="AW273" s="13" t="s">
        <v>32</v>
      </c>
      <c r="AX273" s="13" t="s">
        <v>76</v>
      </c>
      <c r="AY273" s="191" t="s">
        <v>140</v>
      </c>
    </row>
    <row r="274" s="14" customFormat="1">
      <c r="A274" s="14"/>
      <c r="B274" s="197"/>
      <c r="C274" s="14"/>
      <c r="D274" s="185" t="s">
        <v>151</v>
      </c>
      <c r="E274" s="198" t="s">
        <v>1</v>
      </c>
      <c r="F274" s="199" t="s">
        <v>183</v>
      </c>
      <c r="G274" s="14"/>
      <c r="H274" s="200">
        <v>4.5359999999999996</v>
      </c>
      <c r="I274" s="201"/>
      <c r="J274" s="14"/>
      <c r="K274" s="14"/>
      <c r="L274" s="197"/>
      <c r="M274" s="202"/>
      <c r="N274" s="203"/>
      <c r="O274" s="203"/>
      <c r="P274" s="203"/>
      <c r="Q274" s="203"/>
      <c r="R274" s="203"/>
      <c r="S274" s="203"/>
      <c r="T274" s="20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198" t="s">
        <v>151</v>
      </c>
      <c r="AU274" s="198" t="s">
        <v>86</v>
      </c>
      <c r="AV274" s="14" t="s">
        <v>86</v>
      </c>
      <c r="AW274" s="14" t="s">
        <v>32</v>
      </c>
      <c r="AX274" s="14" t="s">
        <v>76</v>
      </c>
      <c r="AY274" s="198" t="s">
        <v>140</v>
      </c>
    </row>
    <row r="275" s="14" customFormat="1">
      <c r="A275" s="14"/>
      <c r="B275" s="197"/>
      <c r="C275" s="14"/>
      <c r="D275" s="185" t="s">
        <v>151</v>
      </c>
      <c r="E275" s="198" t="s">
        <v>1</v>
      </c>
      <c r="F275" s="199" t="s">
        <v>184</v>
      </c>
      <c r="G275" s="14"/>
      <c r="H275" s="200">
        <v>13.289999999999999</v>
      </c>
      <c r="I275" s="201"/>
      <c r="J275" s="14"/>
      <c r="K275" s="14"/>
      <c r="L275" s="197"/>
      <c r="M275" s="202"/>
      <c r="N275" s="203"/>
      <c r="O275" s="203"/>
      <c r="P275" s="203"/>
      <c r="Q275" s="203"/>
      <c r="R275" s="203"/>
      <c r="S275" s="203"/>
      <c r="T275" s="20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8" t="s">
        <v>151</v>
      </c>
      <c r="AU275" s="198" t="s">
        <v>86</v>
      </c>
      <c r="AV275" s="14" t="s">
        <v>86</v>
      </c>
      <c r="AW275" s="14" t="s">
        <v>32</v>
      </c>
      <c r="AX275" s="14" t="s">
        <v>76</v>
      </c>
      <c r="AY275" s="198" t="s">
        <v>140</v>
      </c>
    </row>
    <row r="276" s="14" customFormat="1">
      <c r="A276" s="14"/>
      <c r="B276" s="197"/>
      <c r="C276" s="14"/>
      <c r="D276" s="185" t="s">
        <v>151</v>
      </c>
      <c r="E276" s="198" t="s">
        <v>1</v>
      </c>
      <c r="F276" s="199" t="s">
        <v>185</v>
      </c>
      <c r="G276" s="14"/>
      <c r="H276" s="200">
        <v>2.0800000000000001</v>
      </c>
      <c r="I276" s="201"/>
      <c r="J276" s="14"/>
      <c r="K276" s="14"/>
      <c r="L276" s="197"/>
      <c r="M276" s="202"/>
      <c r="N276" s="203"/>
      <c r="O276" s="203"/>
      <c r="P276" s="203"/>
      <c r="Q276" s="203"/>
      <c r="R276" s="203"/>
      <c r="S276" s="203"/>
      <c r="T276" s="20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8" t="s">
        <v>151</v>
      </c>
      <c r="AU276" s="198" t="s">
        <v>86</v>
      </c>
      <c r="AV276" s="14" t="s">
        <v>86</v>
      </c>
      <c r="AW276" s="14" t="s">
        <v>32</v>
      </c>
      <c r="AX276" s="14" t="s">
        <v>76</v>
      </c>
      <c r="AY276" s="198" t="s">
        <v>140</v>
      </c>
    </row>
    <row r="277" s="14" customFormat="1">
      <c r="A277" s="14"/>
      <c r="B277" s="197"/>
      <c r="C277" s="14"/>
      <c r="D277" s="185" t="s">
        <v>151</v>
      </c>
      <c r="E277" s="198" t="s">
        <v>1</v>
      </c>
      <c r="F277" s="199" t="s">
        <v>186</v>
      </c>
      <c r="G277" s="14"/>
      <c r="H277" s="200">
        <v>4.0860000000000003</v>
      </c>
      <c r="I277" s="201"/>
      <c r="J277" s="14"/>
      <c r="K277" s="14"/>
      <c r="L277" s="197"/>
      <c r="M277" s="202"/>
      <c r="N277" s="203"/>
      <c r="O277" s="203"/>
      <c r="P277" s="203"/>
      <c r="Q277" s="203"/>
      <c r="R277" s="203"/>
      <c r="S277" s="203"/>
      <c r="T277" s="20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198" t="s">
        <v>151</v>
      </c>
      <c r="AU277" s="198" t="s">
        <v>86</v>
      </c>
      <c r="AV277" s="14" t="s">
        <v>86</v>
      </c>
      <c r="AW277" s="14" t="s">
        <v>32</v>
      </c>
      <c r="AX277" s="14" t="s">
        <v>76</v>
      </c>
      <c r="AY277" s="198" t="s">
        <v>140</v>
      </c>
    </row>
    <row r="278" s="14" customFormat="1">
      <c r="A278" s="14"/>
      <c r="B278" s="197"/>
      <c r="C278" s="14"/>
      <c r="D278" s="185" t="s">
        <v>151</v>
      </c>
      <c r="E278" s="198" t="s">
        <v>1</v>
      </c>
      <c r="F278" s="199" t="s">
        <v>187</v>
      </c>
      <c r="G278" s="14"/>
      <c r="H278" s="200">
        <v>5.5199999999999996</v>
      </c>
      <c r="I278" s="201"/>
      <c r="J278" s="14"/>
      <c r="K278" s="14"/>
      <c r="L278" s="197"/>
      <c r="M278" s="202"/>
      <c r="N278" s="203"/>
      <c r="O278" s="203"/>
      <c r="P278" s="203"/>
      <c r="Q278" s="203"/>
      <c r="R278" s="203"/>
      <c r="S278" s="203"/>
      <c r="T278" s="20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8" t="s">
        <v>151</v>
      </c>
      <c r="AU278" s="198" t="s">
        <v>86</v>
      </c>
      <c r="AV278" s="14" t="s">
        <v>86</v>
      </c>
      <c r="AW278" s="14" t="s">
        <v>32</v>
      </c>
      <c r="AX278" s="14" t="s">
        <v>76</v>
      </c>
      <c r="AY278" s="198" t="s">
        <v>140</v>
      </c>
    </row>
    <row r="279" s="14" customFormat="1">
      <c r="A279" s="14"/>
      <c r="B279" s="197"/>
      <c r="C279" s="14"/>
      <c r="D279" s="185" t="s">
        <v>151</v>
      </c>
      <c r="E279" s="198" t="s">
        <v>1</v>
      </c>
      <c r="F279" s="199" t="s">
        <v>188</v>
      </c>
      <c r="G279" s="14"/>
      <c r="H279" s="200">
        <v>4.25</v>
      </c>
      <c r="I279" s="201"/>
      <c r="J279" s="14"/>
      <c r="K279" s="14"/>
      <c r="L279" s="197"/>
      <c r="M279" s="202"/>
      <c r="N279" s="203"/>
      <c r="O279" s="203"/>
      <c r="P279" s="203"/>
      <c r="Q279" s="203"/>
      <c r="R279" s="203"/>
      <c r="S279" s="203"/>
      <c r="T279" s="20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8" t="s">
        <v>151</v>
      </c>
      <c r="AU279" s="198" t="s">
        <v>86</v>
      </c>
      <c r="AV279" s="14" t="s">
        <v>86</v>
      </c>
      <c r="AW279" s="14" t="s">
        <v>32</v>
      </c>
      <c r="AX279" s="14" t="s">
        <v>76</v>
      </c>
      <c r="AY279" s="198" t="s">
        <v>140</v>
      </c>
    </row>
    <row r="280" s="16" customFormat="1">
      <c r="A280" s="16"/>
      <c r="B280" s="223"/>
      <c r="C280" s="16"/>
      <c r="D280" s="185" t="s">
        <v>151</v>
      </c>
      <c r="E280" s="224" t="s">
        <v>1</v>
      </c>
      <c r="F280" s="225" t="s">
        <v>189</v>
      </c>
      <c r="G280" s="16"/>
      <c r="H280" s="226">
        <v>33.762</v>
      </c>
      <c r="I280" s="227"/>
      <c r="J280" s="16"/>
      <c r="K280" s="16"/>
      <c r="L280" s="223"/>
      <c r="M280" s="228"/>
      <c r="N280" s="229"/>
      <c r="O280" s="229"/>
      <c r="P280" s="229"/>
      <c r="Q280" s="229"/>
      <c r="R280" s="229"/>
      <c r="S280" s="229"/>
      <c r="T280" s="230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24" t="s">
        <v>151</v>
      </c>
      <c r="AU280" s="224" t="s">
        <v>86</v>
      </c>
      <c r="AV280" s="16" t="s">
        <v>162</v>
      </c>
      <c r="AW280" s="16" t="s">
        <v>32</v>
      </c>
      <c r="AX280" s="16" t="s">
        <v>76</v>
      </c>
      <c r="AY280" s="224" t="s">
        <v>140</v>
      </c>
    </row>
    <row r="281" s="15" customFormat="1">
      <c r="A281" s="15"/>
      <c r="B281" s="205"/>
      <c r="C281" s="15"/>
      <c r="D281" s="185" t="s">
        <v>151</v>
      </c>
      <c r="E281" s="206" t="s">
        <v>1</v>
      </c>
      <c r="F281" s="207" t="s">
        <v>155</v>
      </c>
      <c r="G281" s="15"/>
      <c r="H281" s="208">
        <v>33.762</v>
      </c>
      <c r="I281" s="209"/>
      <c r="J281" s="15"/>
      <c r="K281" s="15"/>
      <c r="L281" s="205"/>
      <c r="M281" s="210"/>
      <c r="N281" s="211"/>
      <c r="O281" s="211"/>
      <c r="P281" s="211"/>
      <c r="Q281" s="211"/>
      <c r="R281" s="211"/>
      <c r="S281" s="211"/>
      <c r="T281" s="212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6" t="s">
        <v>151</v>
      </c>
      <c r="AU281" s="206" t="s">
        <v>86</v>
      </c>
      <c r="AV281" s="15" t="s">
        <v>147</v>
      </c>
      <c r="AW281" s="15" t="s">
        <v>32</v>
      </c>
      <c r="AX281" s="15" t="s">
        <v>84</v>
      </c>
      <c r="AY281" s="206" t="s">
        <v>140</v>
      </c>
    </row>
    <row r="282" s="2" customFormat="1" ht="16.5" customHeight="1">
      <c r="A282" s="38"/>
      <c r="B282" s="171"/>
      <c r="C282" s="172" t="s">
        <v>267</v>
      </c>
      <c r="D282" s="172" t="s">
        <v>142</v>
      </c>
      <c r="E282" s="173" t="s">
        <v>268</v>
      </c>
      <c r="F282" s="174" t="s">
        <v>269</v>
      </c>
      <c r="G282" s="175" t="s">
        <v>145</v>
      </c>
      <c r="H282" s="176">
        <v>82.421999999999997</v>
      </c>
      <c r="I282" s="177"/>
      <c r="J282" s="178">
        <f>ROUND(I282*H282,2)</f>
        <v>0</v>
      </c>
      <c r="K282" s="174" t="s">
        <v>1</v>
      </c>
      <c r="L282" s="39"/>
      <c r="M282" s="179" t="s">
        <v>1</v>
      </c>
      <c r="N282" s="180" t="s">
        <v>41</v>
      </c>
      <c r="O282" s="77"/>
      <c r="P282" s="181">
        <f>O282*H282</f>
        <v>0</v>
      </c>
      <c r="Q282" s="181">
        <v>0.020140000000000002</v>
      </c>
      <c r="R282" s="181">
        <f>Q282*H282</f>
        <v>1.6599790800000001</v>
      </c>
      <c r="S282" s="181">
        <v>0</v>
      </c>
      <c r="T282" s="18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83" t="s">
        <v>147</v>
      </c>
      <c r="AT282" s="183" t="s">
        <v>142</v>
      </c>
      <c r="AU282" s="183" t="s">
        <v>86</v>
      </c>
      <c r="AY282" s="19" t="s">
        <v>140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9" t="s">
        <v>84</v>
      </c>
      <c r="BK282" s="184">
        <f>ROUND(I282*H282,2)</f>
        <v>0</v>
      </c>
      <c r="BL282" s="19" t="s">
        <v>147</v>
      </c>
      <c r="BM282" s="183" t="s">
        <v>270</v>
      </c>
    </row>
    <row r="283" s="2" customFormat="1">
      <c r="A283" s="38"/>
      <c r="B283" s="39"/>
      <c r="C283" s="38"/>
      <c r="D283" s="185" t="s">
        <v>149</v>
      </c>
      <c r="E283" s="38"/>
      <c r="F283" s="186" t="s">
        <v>271</v>
      </c>
      <c r="G283" s="38"/>
      <c r="H283" s="38"/>
      <c r="I283" s="187"/>
      <c r="J283" s="38"/>
      <c r="K283" s="38"/>
      <c r="L283" s="39"/>
      <c r="M283" s="188"/>
      <c r="N283" s="189"/>
      <c r="O283" s="77"/>
      <c r="P283" s="77"/>
      <c r="Q283" s="77"/>
      <c r="R283" s="77"/>
      <c r="S283" s="77"/>
      <c r="T283" s="7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9" t="s">
        <v>149</v>
      </c>
      <c r="AU283" s="19" t="s">
        <v>86</v>
      </c>
    </row>
    <row r="284" s="13" customFormat="1">
      <c r="A284" s="13"/>
      <c r="B284" s="190"/>
      <c r="C284" s="13"/>
      <c r="D284" s="185" t="s">
        <v>151</v>
      </c>
      <c r="E284" s="191" t="s">
        <v>1</v>
      </c>
      <c r="F284" s="192" t="s">
        <v>272</v>
      </c>
      <c r="G284" s="13"/>
      <c r="H284" s="191" t="s">
        <v>1</v>
      </c>
      <c r="I284" s="193"/>
      <c r="J284" s="13"/>
      <c r="K284" s="13"/>
      <c r="L284" s="190"/>
      <c r="M284" s="194"/>
      <c r="N284" s="195"/>
      <c r="O284" s="195"/>
      <c r="P284" s="195"/>
      <c r="Q284" s="195"/>
      <c r="R284" s="195"/>
      <c r="S284" s="195"/>
      <c r="T284" s="19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1" t="s">
        <v>151</v>
      </c>
      <c r="AU284" s="191" t="s">
        <v>86</v>
      </c>
      <c r="AV284" s="13" t="s">
        <v>84</v>
      </c>
      <c r="AW284" s="13" t="s">
        <v>32</v>
      </c>
      <c r="AX284" s="13" t="s">
        <v>76</v>
      </c>
      <c r="AY284" s="191" t="s">
        <v>140</v>
      </c>
    </row>
    <row r="285" s="14" customFormat="1">
      <c r="A285" s="14"/>
      <c r="B285" s="197"/>
      <c r="C285" s="14"/>
      <c r="D285" s="185" t="s">
        <v>151</v>
      </c>
      <c r="E285" s="198" t="s">
        <v>1</v>
      </c>
      <c r="F285" s="199" t="s">
        <v>273</v>
      </c>
      <c r="G285" s="14"/>
      <c r="H285" s="200">
        <v>82.421999999999997</v>
      </c>
      <c r="I285" s="201"/>
      <c r="J285" s="14"/>
      <c r="K285" s="14"/>
      <c r="L285" s="197"/>
      <c r="M285" s="202"/>
      <c r="N285" s="203"/>
      <c r="O285" s="203"/>
      <c r="P285" s="203"/>
      <c r="Q285" s="203"/>
      <c r="R285" s="203"/>
      <c r="S285" s="203"/>
      <c r="T285" s="20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8" t="s">
        <v>151</v>
      </c>
      <c r="AU285" s="198" t="s">
        <v>86</v>
      </c>
      <c r="AV285" s="14" t="s">
        <v>86</v>
      </c>
      <c r="AW285" s="14" t="s">
        <v>32</v>
      </c>
      <c r="AX285" s="14" t="s">
        <v>84</v>
      </c>
      <c r="AY285" s="198" t="s">
        <v>140</v>
      </c>
    </row>
    <row r="286" s="12" customFormat="1" ht="22.8" customHeight="1">
      <c r="A286" s="12"/>
      <c r="B286" s="158"/>
      <c r="C286" s="12"/>
      <c r="D286" s="159" t="s">
        <v>75</v>
      </c>
      <c r="E286" s="169" t="s">
        <v>274</v>
      </c>
      <c r="F286" s="169" t="s">
        <v>275</v>
      </c>
      <c r="G286" s="12"/>
      <c r="H286" s="12"/>
      <c r="I286" s="161"/>
      <c r="J286" s="170">
        <f>BK286</f>
        <v>0</v>
      </c>
      <c r="K286" s="12"/>
      <c r="L286" s="158"/>
      <c r="M286" s="163"/>
      <c r="N286" s="164"/>
      <c r="O286" s="164"/>
      <c r="P286" s="165">
        <f>SUM(P287:P295)</f>
        <v>0</v>
      </c>
      <c r="Q286" s="164"/>
      <c r="R286" s="165">
        <f>SUM(R287:R295)</f>
        <v>0</v>
      </c>
      <c r="S286" s="164"/>
      <c r="T286" s="166">
        <f>SUM(T287:T295)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59" t="s">
        <v>84</v>
      </c>
      <c r="AT286" s="167" t="s">
        <v>75</v>
      </c>
      <c r="AU286" s="167" t="s">
        <v>84</v>
      </c>
      <c r="AY286" s="159" t="s">
        <v>140</v>
      </c>
      <c r="BK286" s="168">
        <f>SUM(BK287:BK295)</f>
        <v>0</v>
      </c>
    </row>
    <row r="287" s="2" customFormat="1" ht="33" customHeight="1">
      <c r="A287" s="38"/>
      <c r="B287" s="171"/>
      <c r="C287" s="172" t="s">
        <v>276</v>
      </c>
      <c r="D287" s="172" t="s">
        <v>142</v>
      </c>
      <c r="E287" s="173" t="s">
        <v>277</v>
      </c>
      <c r="F287" s="174" t="s">
        <v>278</v>
      </c>
      <c r="G287" s="175" t="s">
        <v>279</v>
      </c>
      <c r="H287" s="176">
        <v>10.792</v>
      </c>
      <c r="I287" s="177"/>
      <c r="J287" s="178">
        <f>ROUND(I287*H287,2)</f>
        <v>0</v>
      </c>
      <c r="K287" s="174" t="s">
        <v>146</v>
      </c>
      <c r="L287" s="39"/>
      <c r="M287" s="179" t="s">
        <v>1</v>
      </c>
      <c r="N287" s="180" t="s">
        <v>41</v>
      </c>
      <c r="O287" s="77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83" t="s">
        <v>147</v>
      </c>
      <c r="AT287" s="183" t="s">
        <v>142</v>
      </c>
      <c r="AU287" s="183" t="s">
        <v>86</v>
      </c>
      <c r="AY287" s="19" t="s">
        <v>140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9" t="s">
        <v>84</v>
      </c>
      <c r="BK287" s="184">
        <f>ROUND(I287*H287,2)</f>
        <v>0</v>
      </c>
      <c r="BL287" s="19" t="s">
        <v>147</v>
      </c>
      <c r="BM287" s="183" t="s">
        <v>280</v>
      </c>
    </row>
    <row r="288" s="2" customFormat="1">
      <c r="A288" s="38"/>
      <c r="B288" s="39"/>
      <c r="C288" s="38"/>
      <c r="D288" s="185" t="s">
        <v>149</v>
      </c>
      <c r="E288" s="38"/>
      <c r="F288" s="186" t="s">
        <v>281</v>
      </c>
      <c r="G288" s="38"/>
      <c r="H288" s="38"/>
      <c r="I288" s="187"/>
      <c r="J288" s="38"/>
      <c r="K288" s="38"/>
      <c r="L288" s="39"/>
      <c r="M288" s="188"/>
      <c r="N288" s="189"/>
      <c r="O288" s="77"/>
      <c r="P288" s="77"/>
      <c r="Q288" s="77"/>
      <c r="R288" s="77"/>
      <c r="S288" s="77"/>
      <c r="T288" s="7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9" t="s">
        <v>149</v>
      </c>
      <c r="AU288" s="19" t="s">
        <v>86</v>
      </c>
    </row>
    <row r="289" s="2" customFormat="1" ht="21.75" customHeight="1">
      <c r="A289" s="38"/>
      <c r="B289" s="171"/>
      <c r="C289" s="172" t="s">
        <v>7</v>
      </c>
      <c r="D289" s="172" t="s">
        <v>142</v>
      </c>
      <c r="E289" s="173" t="s">
        <v>282</v>
      </c>
      <c r="F289" s="174" t="s">
        <v>283</v>
      </c>
      <c r="G289" s="175" t="s">
        <v>279</v>
      </c>
      <c r="H289" s="176">
        <v>161.88</v>
      </c>
      <c r="I289" s="177"/>
      <c r="J289" s="178">
        <f>ROUND(I289*H289,2)</f>
        <v>0</v>
      </c>
      <c r="K289" s="174" t="s">
        <v>146</v>
      </c>
      <c r="L289" s="39"/>
      <c r="M289" s="179" t="s">
        <v>1</v>
      </c>
      <c r="N289" s="180" t="s">
        <v>41</v>
      </c>
      <c r="O289" s="77"/>
      <c r="P289" s="181">
        <f>O289*H289</f>
        <v>0</v>
      </c>
      <c r="Q289" s="181">
        <v>0</v>
      </c>
      <c r="R289" s="181">
        <f>Q289*H289</f>
        <v>0</v>
      </c>
      <c r="S289" s="181">
        <v>0</v>
      </c>
      <c r="T289" s="18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83" t="s">
        <v>147</v>
      </c>
      <c r="AT289" s="183" t="s">
        <v>142</v>
      </c>
      <c r="AU289" s="183" t="s">
        <v>86</v>
      </c>
      <c r="AY289" s="19" t="s">
        <v>140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9" t="s">
        <v>84</v>
      </c>
      <c r="BK289" s="184">
        <f>ROUND(I289*H289,2)</f>
        <v>0</v>
      </c>
      <c r="BL289" s="19" t="s">
        <v>147</v>
      </c>
      <c r="BM289" s="183" t="s">
        <v>284</v>
      </c>
    </row>
    <row r="290" s="2" customFormat="1">
      <c r="A290" s="38"/>
      <c r="B290" s="39"/>
      <c r="C290" s="38"/>
      <c r="D290" s="185" t="s">
        <v>149</v>
      </c>
      <c r="E290" s="38"/>
      <c r="F290" s="186" t="s">
        <v>285</v>
      </c>
      <c r="G290" s="38"/>
      <c r="H290" s="38"/>
      <c r="I290" s="187"/>
      <c r="J290" s="38"/>
      <c r="K290" s="38"/>
      <c r="L290" s="39"/>
      <c r="M290" s="188"/>
      <c r="N290" s="189"/>
      <c r="O290" s="77"/>
      <c r="P290" s="77"/>
      <c r="Q290" s="77"/>
      <c r="R290" s="77"/>
      <c r="S290" s="77"/>
      <c r="T290" s="7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9" t="s">
        <v>149</v>
      </c>
      <c r="AU290" s="19" t="s">
        <v>86</v>
      </c>
    </row>
    <row r="291" s="14" customFormat="1">
      <c r="A291" s="14"/>
      <c r="B291" s="197"/>
      <c r="C291" s="14"/>
      <c r="D291" s="185" t="s">
        <v>151</v>
      </c>
      <c r="E291" s="14"/>
      <c r="F291" s="199" t="s">
        <v>286</v>
      </c>
      <c r="G291" s="14"/>
      <c r="H291" s="200">
        <v>161.88</v>
      </c>
      <c r="I291" s="201"/>
      <c r="J291" s="14"/>
      <c r="K291" s="14"/>
      <c r="L291" s="197"/>
      <c r="M291" s="202"/>
      <c r="N291" s="203"/>
      <c r="O291" s="203"/>
      <c r="P291" s="203"/>
      <c r="Q291" s="203"/>
      <c r="R291" s="203"/>
      <c r="S291" s="203"/>
      <c r="T291" s="20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8" t="s">
        <v>151</v>
      </c>
      <c r="AU291" s="198" t="s">
        <v>86</v>
      </c>
      <c r="AV291" s="14" t="s">
        <v>86</v>
      </c>
      <c r="AW291" s="14" t="s">
        <v>3</v>
      </c>
      <c r="AX291" s="14" t="s">
        <v>84</v>
      </c>
      <c r="AY291" s="198" t="s">
        <v>140</v>
      </c>
    </row>
    <row r="292" s="2" customFormat="1" ht="24.15" customHeight="1">
      <c r="A292" s="38"/>
      <c r="B292" s="171"/>
      <c r="C292" s="172" t="s">
        <v>287</v>
      </c>
      <c r="D292" s="172" t="s">
        <v>142</v>
      </c>
      <c r="E292" s="173" t="s">
        <v>288</v>
      </c>
      <c r="F292" s="174" t="s">
        <v>289</v>
      </c>
      <c r="G292" s="175" t="s">
        <v>279</v>
      </c>
      <c r="H292" s="176">
        <v>10.792</v>
      </c>
      <c r="I292" s="177"/>
      <c r="J292" s="178">
        <f>ROUND(I292*H292,2)</f>
        <v>0</v>
      </c>
      <c r="K292" s="174" t="s">
        <v>146</v>
      </c>
      <c r="L292" s="39"/>
      <c r="M292" s="179" t="s">
        <v>1</v>
      </c>
      <c r="N292" s="180" t="s">
        <v>41</v>
      </c>
      <c r="O292" s="77"/>
      <c r="P292" s="181">
        <f>O292*H292</f>
        <v>0</v>
      </c>
      <c r="Q292" s="181">
        <v>0</v>
      </c>
      <c r="R292" s="181">
        <f>Q292*H292</f>
        <v>0</v>
      </c>
      <c r="S292" s="181">
        <v>0</v>
      </c>
      <c r="T292" s="182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83" t="s">
        <v>147</v>
      </c>
      <c r="AT292" s="183" t="s">
        <v>142</v>
      </c>
      <c r="AU292" s="183" t="s">
        <v>86</v>
      </c>
      <c r="AY292" s="19" t="s">
        <v>140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9" t="s">
        <v>84</v>
      </c>
      <c r="BK292" s="184">
        <f>ROUND(I292*H292,2)</f>
        <v>0</v>
      </c>
      <c r="BL292" s="19" t="s">
        <v>147</v>
      </c>
      <c r="BM292" s="183" t="s">
        <v>290</v>
      </c>
    </row>
    <row r="293" s="2" customFormat="1">
      <c r="A293" s="38"/>
      <c r="B293" s="39"/>
      <c r="C293" s="38"/>
      <c r="D293" s="185" t="s">
        <v>149</v>
      </c>
      <c r="E293" s="38"/>
      <c r="F293" s="186" t="s">
        <v>291</v>
      </c>
      <c r="G293" s="38"/>
      <c r="H293" s="38"/>
      <c r="I293" s="187"/>
      <c r="J293" s="38"/>
      <c r="K293" s="38"/>
      <c r="L293" s="39"/>
      <c r="M293" s="188"/>
      <c r="N293" s="189"/>
      <c r="O293" s="77"/>
      <c r="P293" s="77"/>
      <c r="Q293" s="77"/>
      <c r="R293" s="77"/>
      <c r="S293" s="77"/>
      <c r="T293" s="7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9" t="s">
        <v>149</v>
      </c>
      <c r="AU293" s="19" t="s">
        <v>86</v>
      </c>
    </row>
    <row r="294" s="2" customFormat="1" ht="33" customHeight="1">
      <c r="A294" s="38"/>
      <c r="B294" s="171"/>
      <c r="C294" s="172" t="s">
        <v>292</v>
      </c>
      <c r="D294" s="172" t="s">
        <v>142</v>
      </c>
      <c r="E294" s="173" t="s">
        <v>293</v>
      </c>
      <c r="F294" s="174" t="s">
        <v>294</v>
      </c>
      <c r="G294" s="175" t="s">
        <v>279</v>
      </c>
      <c r="H294" s="176">
        <v>10.795</v>
      </c>
      <c r="I294" s="177"/>
      <c r="J294" s="178">
        <f>ROUND(I294*H294,2)</f>
        <v>0</v>
      </c>
      <c r="K294" s="174" t="s">
        <v>146</v>
      </c>
      <c r="L294" s="39"/>
      <c r="M294" s="179" t="s">
        <v>1</v>
      </c>
      <c r="N294" s="180" t="s">
        <v>41</v>
      </c>
      <c r="O294" s="77"/>
      <c r="P294" s="181">
        <f>O294*H294</f>
        <v>0</v>
      </c>
      <c r="Q294" s="181">
        <v>0</v>
      </c>
      <c r="R294" s="181">
        <f>Q294*H294</f>
        <v>0</v>
      </c>
      <c r="S294" s="181">
        <v>0</v>
      </c>
      <c r="T294" s="18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83" t="s">
        <v>147</v>
      </c>
      <c r="AT294" s="183" t="s">
        <v>142</v>
      </c>
      <c r="AU294" s="183" t="s">
        <v>86</v>
      </c>
      <c r="AY294" s="19" t="s">
        <v>140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9" t="s">
        <v>84</v>
      </c>
      <c r="BK294" s="184">
        <f>ROUND(I294*H294,2)</f>
        <v>0</v>
      </c>
      <c r="BL294" s="19" t="s">
        <v>147</v>
      </c>
      <c r="BM294" s="183" t="s">
        <v>295</v>
      </c>
    </row>
    <row r="295" s="2" customFormat="1">
      <c r="A295" s="38"/>
      <c r="B295" s="39"/>
      <c r="C295" s="38"/>
      <c r="D295" s="185" t="s">
        <v>149</v>
      </c>
      <c r="E295" s="38"/>
      <c r="F295" s="186" t="s">
        <v>296</v>
      </c>
      <c r="G295" s="38"/>
      <c r="H295" s="38"/>
      <c r="I295" s="187"/>
      <c r="J295" s="38"/>
      <c r="K295" s="38"/>
      <c r="L295" s="39"/>
      <c r="M295" s="188"/>
      <c r="N295" s="189"/>
      <c r="O295" s="77"/>
      <c r="P295" s="77"/>
      <c r="Q295" s="77"/>
      <c r="R295" s="77"/>
      <c r="S295" s="77"/>
      <c r="T295" s="7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9" t="s">
        <v>149</v>
      </c>
      <c r="AU295" s="19" t="s">
        <v>86</v>
      </c>
    </row>
    <row r="296" s="12" customFormat="1" ht="22.8" customHeight="1">
      <c r="A296" s="12"/>
      <c r="B296" s="158"/>
      <c r="C296" s="12"/>
      <c r="D296" s="159" t="s">
        <v>75</v>
      </c>
      <c r="E296" s="169" t="s">
        <v>297</v>
      </c>
      <c r="F296" s="169" t="s">
        <v>298</v>
      </c>
      <c r="G296" s="12"/>
      <c r="H296" s="12"/>
      <c r="I296" s="161"/>
      <c r="J296" s="170">
        <f>BK296</f>
        <v>0</v>
      </c>
      <c r="K296" s="12"/>
      <c r="L296" s="158"/>
      <c r="M296" s="163"/>
      <c r="N296" s="164"/>
      <c r="O296" s="164"/>
      <c r="P296" s="165">
        <f>SUM(P297:P298)</f>
        <v>0</v>
      </c>
      <c r="Q296" s="164"/>
      <c r="R296" s="165">
        <f>SUM(R297:R298)</f>
        <v>0</v>
      </c>
      <c r="S296" s="164"/>
      <c r="T296" s="166">
        <f>SUM(T297:T298)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59" t="s">
        <v>84</v>
      </c>
      <c r="AT296" s="167" t="s">
        <v>75</v>
      </c>
      <c r="AU296" s="167" t="s">
        <v>84</v>
      </c>
      <c r="AY296" s="159" t="s">
        <v>140</v>
      </c>
      <c r="BK296" s="168">
        <f>SUM(BK297:BK298)</f>
        <v>0</v>
      </c>
    </row>
    <row r="297" s="2" customFormat="1" ht="24.15" customHeight="1">
      <c r="A297" s="38"/>
      <c r="B297" s="171"/>
      <c r="C297" s="172" t="s">
        <v>299</v>
      </c>
      <c r="D297" s="172" t="s">
        <v>142</v>
      </c>
      <c r="E297" s="173" t="s">
        <v>300</v>
      </c>
      <c r="F297" s="174" t="s">
        <v>301</v>
      </c>
      <c r="G297" s="175" t="s">
        <v>279</v>
      </c>
      <c r="H297" s="176">
        <v>14.429</v>
      </c>
      <c r="I297" s="177"/>
      <c r="J297" s="178">
        <f>ROUND(I297*H297,2)</f>
        <v>0</v>
      </c>
      <c r="K297" s="174" t="s">
        <v>146</v>
      </c>
      <c r="L297" s="39"/>
      <c r="M297" s="179" t="s">
        <v>1</v>
      </c>
      <c r="N297" s="180" t="s">
        <v>41</v>
      </c>
      <c r="O297" s="77"/>
      <c r="P297" s="181">
        <f>O297*H297</f>
        <v>0</v>
      </c>
      <c r="Q297" s="181">
        <v>0</v>
      </c>
      <c r="R297" s="181">
        <f>Q297*H297</f>
        <v>0</v>
      </c>
      <c r="S297" s="181">
        <v>0</v>
      </c>
      <c r="T297" s="182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83" t="s">
        <v>147</v>
      </c>
      <c r="AT297" s="183" t="s">
        <v>142</v>
      </c>
      <c r="AU297" s="183" t="s">
        <v>86</v>
      </c>
      <c r="AY297" s="19" t="s">
        <v>140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9" t="s">
        <v>84</v>
      </c>
      <c r="BK297" s="184">
        <f>ROUND(I297*H297,2)</f>
        <v>0</v>
      </c>
      <c r="BL297" s="19" t="s">
        <v>147</v>
      </c>
      <c r="BM297" s="183" t="s">
        <v>302</v>
      </c>
    </row>
    <row r="298" s="2" customFormat="1">
      <c r="A298" s="38"/>
      <c r="B298" s="39"/>
      <c r="C298" s="38"/>
      <c r="D298" s="185" t="s">
        <v>149</v>
      </c>
      <c r="E298" s="38"/>
      <c r="F298" s="186" t="s">
        <v>303</v>
      </c>
      <c r="G298" s="38"/>
      <c r="H298" s="38"/>
      <c r="I298" s="187"/>
      <c r="J298" s="38"/>
      <c r="K298" s="38"/>
      <c r="L298" s="39"/>
      <c r="M298" s="188"/>
      <c r="N298" s="189"/>
      <c r="O298" s="77"/>
      <c r="P298" s="77"/>
      <c r="Q298" s="77"/>
      <c r="R298" s="77"/>
      <c r="S298" s="77"/>
      <c r="T298" s="7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9" t="s">
        <v>149</v>
      </c>
      <c r="AU298" s="19" t="s">
        <v>86</v>
      </c>
    </row>
    <row r="299" s="12" customFormat="1" ht="25.92" customHeight="1">
      <c r="A299" s="12"/>
      <c r="B299" s="158"/>
      <c r="C299" s="12"/>
      <c r="D299" s="159" t="s">
        <v>75</v>
      </c>
      <c r="E299" s="160" t="s">
        <v>304</v>
      </c>
      <c r="F299" s="160" t="s">
        <v>305</v>
      </c>
      <c r="G299" s="12"/>
      <c r="H299" s="12"/>
      <c r="I299" s="161"/>
      <c r="J299" s="162">
        <f>BK299</f>
        <v>0</v>
      </c>
      <c r="K299" s="12"/>
      <c r="L299" s="158"/>
      <c r="M299" s="163"/>
      <c r="N299" s="164"/>
      <c r="O299" s="164"/>
      <c r="P299" s="165">
        <f>P300+P317+P330+P371+P404</f>
        <v>0</v>
      </c>
      <c r="Q299" s="164"/>
      <c r="R299" s="165">
        <f>R300+R317+R330+R371+R404</f>
        <v>1.0467626399999999</v>
      </c>
      <c r="S299" s="164"/>
      <c r="T299" s="166">
        <f>T300+T317+T330+T371+T404</f>
        <v>1.1003600000000002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59" t="s">
        <v>86</v>
      </c>
      <c r="AT299" s="167" t="s">
        <v>75</v>
      </c>
      <c r="AU299" s="167" t="s">
        <v>76</v>
      </c>
      <c r="AY299" s="159" t="s">
        <v>140</v>
      </c>
      <c r="BK299" s="168">
        <f>BK300+BK317+BK330+BK371+BK404</f>
        <v>0</v>
      </c>
    </row>
    <row r="300" s="12" customFormat="1" ht="22.8" customHeight="1">
      <c r="A300" s="12"/>
      <c r="B300" s="158"/>
      <c r="C300" s="12"/>
      <c r="D300" s="159" t="s">
        <v>75</v>
      </c>
      <c r="E300" s="169" t="s">
        <v>306</v>
      </c>
      <c r="F300" s="169" t="s">
        <v>307</v>
      </c>
      <c r="G300" s="12"/>
      <c r="H300" s="12"/>
      <c r="I300" s="161"/>
      <c r="J300" s="170">
        <f>BK300</f>
        <v>0</v>
      </c>
      <c r="K300" s="12"/>
      <c r="L300" s="158"/>
      <c r="M300" s="163"/>
      <c r="N300" s="164"/>
      <c r="O300" s="164"/>
      <c r="P300" s="165">
        <f>SUM(P301:P316)</f>
        <v>0</v>
      </c>
      <c r="Q300" s="164"/>
      <c r="R300" s="165">
        <f>SUM(R301:R316)</f>
        <v>0.14855299999999999</v>
      </c>
      <c r="S300" s="164"/>
      <c r="T300" s="166">
        <f>SUM(T301:T316)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59" t="s">
        <v>86</v>
      </c>
      <c r="AT300" s="167" t="s">
        <v>75</v>
      </c>
      <c r="AU300" s="167" t="s">
        <v>84</v>
      </c>
      <c r="AY300" s="159" t="s">
        <v>140</v>
      </c>
      <c r="BK300" s="168">
        <f>SUM(BK301:BK316)</f>
        <v>0</v>
      </c>
    </row>
    <row r="301" s="2" customFormat="1" ht="33" customHeight="1">
      <c r="A301" s="38"/>
      <c r="B301" s="171"/>
      <c r="C301" s="172" t="s">
        <v>308</v>
      </c>
      <c r="D301" s="172" t="s">
        <v>142</v>
      </c>
      <c r="E301" s="173" t="s">
        <v>309</v>
      </c>
      <c r="F301" s="174" t="s">
        <v>310</v>
      </c>
      <c r="G301" s="175" t="s">
        <v>145</v>
      </c>
      <c r="H301" s="176">
        <v>33.762</v>
      </c>
      <c r="I301" s="177"/>
      <c r="J301" s="178">
        <f>ROUND(I301*H301,2)</f>
        <v>0</v>
      </c>
      <c r="K301" s="174" t="s">
        <v>146</v>
      </c>
      <c r="L301" s="39"/>
      <c r="M301" s="179" t="s">
        <v>1</v>
      </c>
      <c r="N301" s="180" t="s">
        <v>41</v>
      </c>
      <c r="O301" s="77"/>
      <c r="P301" s="181">
        <f>O301*H301</f>
        <v>0</v>
      </c>
      <c r="Q301" s="181">
        <v>0</v>
      </c>
      <c r="R301" s="181">
        <f>Q301*H301</f>
        <v>0</v>
      </c>
      <c r="S301" s="181">
        <v>0</v>
      </c>
      <c r="T301" s="18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83" t="s">
        <v>252</v>
      </c>
      <c r="AT301" s="183" t="s">
        <v>142</v>
      </c>
      <c r="AU301" s="183" t="s">
        <v>86</v>
      </c>
      <c r="AY301" s="19" t="s">
        <v>140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9" t="s">
        <v>84</v>
      </c>
      <c r="BK301" s="184">
        <f>ROUND(I301*H301,2)</f>
        <v>0</v>
      </c>
      <c r="BL301" s="19" t="s">
        <v>252</v>
      </c>
      <c r="BM301" s="183" t="s">
        <v>311</v>
      </c>
    </row>
    <row r="302" s="2" customFormat="1">
      <c r="A302" s="38"/>
      <c r="B302" s="39"/>
      <c r="C302" s="38"/>
      <c r="D302" s="185" t="s">
        <v>149</v>
      </c>
      <c r="E302" s="38"/>
      <c r="F302" s="186" t="s">
        <v>312</v>
      </c>
      <c r="G302" s="38"/>
      <c r="H302" s="38"/>
      <c r="I302" s="187"/>
      <c r="J302" s="38"/>
      <c r="K302" s="38"/>
      <c r="L302" s="39"/>
      <c r="M302" s="188"/>
      <c r="N302" s="189"/>
      <c r="O302" s="77"/>
      <c r="P302" s="77"/>
      <c r="Q302" s="77"/>
      <c r="R302" s="77"/>
      <c r="S302" s="77"/>
      <c r="T302" s="7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9" t="s">
        <v>149</v>
      </c>
      <c r="AU302" s="19" t="s">
        <v>86</v>
      </c>
    </row>
    <row r="303" s="13" customFormat="1">
      <c r="A303" s="13"/>
      <c r="B303" s="190"/>
      <c r="C303" s="13"/>
      <c r="D303" s="185" t="s">
        <v>151</v>
      </c>
      <c r="E303" s="191" t="s">
        <v>1</v>
      </c>
      <c r="F303" s="192" t="s">
        <v>169</v>
      </c>
      <c r="G303" s="13"/>
      <c r="H303" s="191" t="s">
        <v>1</v>
      </c>
      <c r="I303" s="193"/>
      <c r="J303" s="13"/>
      <c r="K303" s="13"/>
      <c r="L303" s="190"/>
      <c r="M303" s="194"/>
      <c r="N303" s="195"/>
      <c r="O303" s="195"/>
      <c r="P303" s="195"/>
      <c r="Q303" s="195"/>
      <c r="R303" s="195"/>
      <c r="S303" s="195"/>
      <c r="T303" s="19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91" t="s">
        <v>151</v>
      </c>
      <c r="AU303" s="191" t="s">
        <v>86</v>
      </c>
      <c r="AV303" s="13" t="s">
        <v>84</v>
      </c>
      <c r="AW303" s="13" t="s">
        <v>32</v>
      </c>
      <c r="AX303" s="13" t="s">
        <v>76</v>
      </c>
      <c r="AY303" s="191" t="s">
        <v>140</v>
      </c>
    </row>
    <row r="304" s="14" customFormat="1">
      <c r="A304" s="14"/>
      <c r="B304" s="197"/>
      <c r="C304" s="14"/>
      <c r="D304" s="185" t="s">
        <v>151</v>
      </c>
      <c r="E304" s="198" t="s">
        <v>1</v>
      </c>
      <c r="F304" s="199" t="s">
        <v>183</v>
      </c>
      <c r="G304" s="14"/>
      <c r="H304" s="200">
        <v>4.5359999999999996</v>
      </c>
      <c r="I304" s="201"/>
      <c r="J304" s="14"/>
      <c r="K304" s="14"/>
      <c r="L304" s="197"/>
      <c r="M304" s="202"/>
      <c r="N304" s="203"/>
      <c r="O304" s="203"/>
      <c r="P304" s="203"/>
      <c r="Q304" s="203"/>
      <c r="R304" s="203"/>
      <c r="S304" s="203"/>
      <c r="T304" s="20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198" t="s">
        <v>151</v>
      </c>
      <c r="AU304" s="198" t="s">
        <v>86</v>
      </c>
      <c r="AV304" s="14" t="s">
        <v>86</v>
      </c>
      <c r="AW304" s="14" t="s">
        <v>32</v>
      </c>
      <c r="AX304" s="14" t="s">
        <v>76</v>
      </c>
      <c r="AY304" s="198" t="s">
        <v>140</v>
      </c>
    </row>
    <row r="305" s="14" customFormat="1">
      <c r="A305" s="14"/>
      <c r="B305" s="197"/>
      <c r="C305" s="14"/>
      <c r="D305" s="185" t="s">
        <v>151</v>
      </c>
      <c r="E305" s="198" t="s">
        <v>1</v>
      </c>
      <c r="F305" s="199" t="s">
        <v>184</v>
      </c>
      <c r="G305" s="14"/>
      <c r="H305" s="200">
        <v>13.289999999999999</v>
      </c>
      <c r="I305" s="201"/>
      <c r="J305" s="14"/>
      <c r="K305" s="14"/>
      <c r="L305" s="197"/>
      <c r="M305" s="202"/>
      <c r="N305" s="203"/>
      <c r="O305" s="203"/>
      <c r="P305" s="203"/>
      <c r="Q305" s="203"/>
      <c r="R305" s="203"/>
      <c r="S305" s="203"/>
      <c r="T305" s="20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8" t="s">
        <v>151</v>
      </c>
      <c r="AU305" s="198" t="s">
        <v>86</v>
      </c>
      <c r="AV305" s="14" t="s">
        <v>86</v>
      </c>
      <c r="AW305" s="14" t="s">
        <v>32</v>
      </c>
      <c r="AX305" s="14" t="s">
        <v>76</v>
      </c>
      <c r="AY305" s="198" t="s">
        <v>140</v>
      </c>
    </row>
    <row r="306" s="14" customFormat="1">
      <c r="A306" s="14"/>
      <c r="B306" s="197"/>
      <c r="C306" s="14"/>
      <c r="D306" s="185" t="s">
        <v>151</v>
      </c>
      <c r="E306" s="198" t="s">
        <v>1</v>
      </c>
      <c r="F306" s="199" t="s">
        <v>185</v>
      </c>
      <c r="G306" s="14"/>
      <c r="H306" s="200">
        <v>2.0800000000000001</v>
      </c>
      <c r="I306" s="201"/>
      <c r="J306" s="14"/>
      <c r="K306" s="14"/>
      <c r="L306" s="197"/>
      <c r="M306" s="202"/>
      <c r="N306" s="203"/>
      <c r="O306" s="203"/>
      <c r="P306" s="203"/>
      <c r="Q306" s="203"/>
      <c r="R306" s="203"/>
      <c r="S306" s="203"/>
      <c r="T306" s="20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98" t="s">
        <v>151</v>
      </c>
      <c r="AU306" s="198" t="s">
        <v>86</v>
      </c>
      <c r="AV306" s="14" t="s">
        <v>86</v>
      </c>
      <c r="AW306" s="14" t="s">
        <v>32</v>
      </c>
      <c r="AX306" s="14" t="s">
        <v>76</v>
      </c>
      <c r="AY306" s="198" t="s">
        <v>140</v>
      </c>
    </row>
    <row r="307" s="14" customFormat="1">
      <c r="A307" s="14"/>
      <c r="B307" s="197"/>
      <c r="C307" s="14"/>
      <c r="D307" s="185" t="s">
        <v>151</v>
      </c>
      <c r="E307" s="198" t="s">
        <v>1</v>
      </c>
      <c r="F307" s="199" t="s">
        <v>186</v>
      </c>
      <c r="G307" s="14"/>
      <c r="H307" s="200">
        <v>4.0860000000000003</v>
      </c>
      <c r="I307" s="201"/>
      <c r="J307" s="14"/>
      <c r="K307" s="14"/>
      <c r="L307" s="197"/>
      <c r="M307" s="202"/>
      <c r="N307" s="203"/>
      <c r="O307" s="203"/>
      <c r="P307" s="203"/>
      <c r="Q307" s="203"/>
      <c r="R307" s="203"/>
      <c r="S307" s="203"/>
      <c r="T307" s="20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198" t="s">
        <v>151</v>
      </c>
      <c r="AU307" s="198" t="s">
        <v>86</v>
      </c>
      <c r="AV307" s="14" t="s">
        <v>86</v>
      </c>
      <c r="AW307" s="14" t="s">
        <v>32</v>
      </c>
      <c r="AX307" s="14" t="s">
        <v>76</v>
      </c>
      <c r="AY307" s="198" t="s">
        <v>140</v>
      </c>
    </row>
    <row r="308" s="14" customFormat="1">
      <c r="A308" s="14"/>
      <c r="B308" s="197"/>
      <c r="C308" s="14"/>
      <c r="D308" s="185" t="s">
        <v>151</v>
      </c>
      <c r="E308" s="198" t="s">
        <v>1</v>
      </c>
      <c r="F308" s="199" t="s">
        <v>187</v>
      </c>
      <c r="G308" s="14"/>
      <c r="H308" s="200">
        <v>5.5199999999999996</v>
      </c>
      <c r="I308" s="201"/>
      <c r="J308" s="14"/>
      <c r="K308" s="14"/>
      <c r="L308" s="197"/>
      <c r="M308" s="202"/>
      <c r="N308" s="203"/>
      <c r="O308" s="203"/>
      <c r="P308" s="203"/>
      <c r="Q308" s="203"/>
      <c r="R308" s="203"/>
      <c r="S308" s="203"/>
      <c r="T308" s="20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198" t="s">
        <v>151</v>
      </c>
      <c r="AU308" s="198" t="s">
        <v>86</v>
      </c>
      <c r="AV308" s="14" t="s">
        <v>86</v>
      </c>
      <c r="AW308" s="14" t="s">
        <v>32</v>
      </c>
      <c r="AX308" s="14" t="s">
        <v>76</v>
      </c>
      <c r="AY308" s="198" t="s">
        <v>140</v>
      </c>
    </row>
    <row r="309" s="14" customFormat="1">
      <c r="A309" s="14"/>
      <c r="B309" s="197"/>
      <c r="C309" s="14"/>
      <c r="D309" s="185" t="s">
        <v>151</v>
      </c>
      <c r="E309" s="198" t="s">
        <v>1</v>
      </c>
      <c r="F309" s="199" t="s">
        <v>188</v>
      </c>
      <c r="G309" s="14"/>
      <c r="H309" s="200">
        <v>4.25</v>
      </c>
      <c r="I309" s="201"/>
      <c r="J309" s="14"/>
      <c r="K309" s="14"/>
      <c r="L309" s="197"/>
      <c r="M309" s="202"/>
      <c r="N309" s="203"/>
      <c r="O309" s="203"/>
      <c r="P309" s="203"/>
      <c r="Q309" s="203"/>
      <c r="R309" s="203"/>
      <c r="S309" s="203"/>
      <c r="T309" s="20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198" t="s">
        <v>151</v>
      </c>
      <c r="AU309" s="198" t="s">
        <v>86</v>
      </c>
      <c r="AV309" s="14" t="s">
        <v>86</v>
      </c>
      <c r="AW309" s="14" t="s">
        <v>32</v>
      </c>
      <c r="AX309" s="14" t="s">
        <v>76</v>
      </c>
      <c r="AY309" s="198" t="s">
        <v>140</v>
      </c>
    </row>
    <row r="310" s="16" customFormat="1">
      <c r="A310" s="16"/>
      <c r="B310" s="223"/>
      <c r="C310" s="16"/>
      <c r="D310" s="185" t="s">
        <v>151</v>
      </c>
      <c r="E310" s="224" t="s">
        <v>1</v>
      </c>
      <c r="F310" s="225" t="s">
        <v>189</v>
      </c>
      <c r="G310" s="16"/>
      <c r="H310" s="226">
        <v>33.762</v>
      </c>
      <c r="I310" s="227"/>
      <c r="J310" s="16"/>
      <c r="K310" s="16"/>
      <c r="L310" s="223"/>
      <c r="M310" s="228"/>
      <c r="N310" s="229"/>
      <c r="O310" s="229"/>
      <c r="P310" s="229"/>
      <c r="Q310" s="229"/>
      <c r="R310" s="229"/>
      <c r="S310" s="229"/>
      <c r="T310" s="230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24" t="s">
        <v>151</v>
      </c>
      <c r="AU310" s="224" t="s">
        <v>86</v>
      </c>
      <c r="AV310" s="16" t="s">
        <v>162</v>
      </c>
      <c r="AW310" s="16" t="s">
        <v>32</v>
      </c>
      <c r="AX310" s="16" t="s">
        <v>76</v>
      </c>
      <c r="AY310" s="224" t="s">
        <v>140</v>
      </c>
    </row>
    <row r="311" s="15" customFormat="1">
      <c r="A311" s="15"/>
      <c r="B311" s="205"/>
      <c r="C311" s="15"/>
      <c r="D311" s="185" t="s">
        <v>151</v>
      </c>
      <c r="E311" s="206" t="s">
        <v>1</v>
      </c>
      <c r="F311" s="207" t="s">
        <v>155</v>
      </c>
      <c r="G311" s="15"/>
      <c r="H311" s="208">
        <v>33.762</v>
      </c>
      <c r="I311" s="209"/>
      <c r="J311" s="15"/>
      <c r="K311" s="15"/>
      <c r="L311" s="205"/>
      <c r="M311" s="210"/>
      <c r="N311" s="211"/>
      <c r="O311" s="211"/>
      <c r="P311" s="211"/>
      <c r="Q311" s="211"/>
      <c r="R311" s="211"/>
      <c r="S311" s="211"/>
      <c r="T311" s="212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6" t="s">
        <v>151</v>
      </c>
      <c r="AU311" s="206" t="s">
        <v>86</v>
      </c>
      <c r="AV311" s="15" t="s">
        <v>147</v>
      </c>
      <c r="AW311" s="15" t="s">
        <v>32</v>
      </c>
      <c r="AX311" s="15" t="s">
        <v>84</v>
      </c>
      <c r="AY311" s="206" t="s">
        <v>140</v>
      </c>
    </row>
    <row r="312" s="2" customFormat="1" ht="24.15" customHeight="1">
      <c r="A312" s="38"/>
      <c r="B312" s="171"/>
      <c r="C312" s="213" t="s">
        <v>313</v>
      </c>
      <c r="D312" s="213" t="s">
        <v>156</v>
      </c>
      <c r="E312" s="214" t="s">
        <v>314</v>
      </c>
      <c r="F312" s="215" t="s">
        <v>315</v>
      </c>
      <c r="G312" s="216" t="s">
        <v>316</v>
      </c>
      <c r="H312" s="217">
        <v>148.553</v>
      </c>
      <c r="I312" s="218"/>
      <c r="J312" s="219">
        <f>ROUND(I312*H312,2)</f>
        <v>0</v>
      </c>
      <c r="K312" s="215" t="s">
        <v>146</v>
      </c>
      <c r="L312" s="220"/>
      <c r="M312" s="221" t="s">
        <v>1</v>
      </c>
      <c r="N312" s="222" t="s">
        <v>41</v>
      </c>
      <c r="O312" s="77"/>
      <c r="P312" s="181">
        <f>O312*H312</f>
        <v>0</v>
      </c>
      <c r="Q312" s="181">
        <v>0.001</v>
      </c>
      <c r="R312" s="181">
        <f>Q312*H312</f>
        <v>0.14855299999999999</v>
      </c>
      <c r="S312" s="181">
        <v>0</v>
      </c>
      <c r="T312" s="18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83" t="s">
        <v>317</v>
      </c>
      <c r="AT312" s="183" t="s">
        <v>156</v>
      </c>
      <c r="AU312" s="183" t="s">
        <v>86</v>
      </c>
      <c r="AY312" s="19" t="s">
        <v>140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9" t="s">
        <v>84</v>
      </c>
      <c r="BK312" s="184">
        <f>ROUND(I312*H312,2)</f>
        <v>0</v>
      </c>
      <c r="BL312" s="19" t="s">
        <v>252</v>
      </c>
      <c r="BM312" s="183" t="s">
        <v>318</v>
      </c>
    </row>
    <row r="313" s="2" customFormat="1">
      <c r="A313" s="38"/>
      <c r="B313" s="39"/>
      <c r="C313" s="38"/>
      <c r="D313" s="185" t="s">
        <v>149</v>
      </c>
      <c r="E313" s="38"/>
      <c r="F313" s="186" t="s">
        <v>315</v>
      </c>
      <c r="G313" s="38"/>
      <c r="H313" s="38"/>
      <c r="I313" s="187"/>
      <c r="J313" s="38"/>
      <c r="K313" s="38"/>
      <c r="L313" s="39"/>
      <c r="M313" s="188"/>
      <c r="N313" s="189"/>
      <c r="O313" s="77"/>
      <c r="P313" s="77"/>
      <c r="Q313" s="77"/>
      <c r="R313" s="77"/>
      <c r="S313" s="77"/>
      <c r="T313" s="7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9" t="s">
        <v>149</v>
      </c>
      <c r="AU313" s="19" t="s">
        <v>86</v>
      </c>
    </row>
    <row r="314" s="14" customFormat="1">
      <c r="A314" s="14"/>
      <c r="B314" s="197"/>
      <c r="C314" s="14"/>
      <c r="D314" s="185" t="s">
        <v>151</v>
      </c>
      <c r="E314" s="14"/>
      <c r="F314" s="199" t="s">
        <v>319</v>
      </c>
      <c r="G314" s="14"/>
      <c r="H314" s="200">
        <v>148.553</v>
      </c>
      <c r="I314" s="201"/>
      <c r="J314" s="14"/>
      <c r="K314" s="14"/>
      <c r="L314" s="197"/>
      <c r="M314" s="202"/>
      <c r="N314" s="203"/>
      <c r="O314" s="203"/>
      <c r="P314" s="203"/>
      <c r="Q314" s="203"/>
      <c r="R314" s="203"/>
      <c r="S314" s="203"/>
      <c r="T314" s="20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98" t="s">
        <v>151</v>
      </c>
      <c r="AU314" s="198" t="s">
        <v>86</v>
      </c>
      <c r="AV314" s="14" t="s">
        <v>86</v>
      </c>
      <c r="AW314" s="14" t="s">
        <v>3</v>
      </c>
      <c r="AX314" s="14" t="s">
        <v>84</v>
      </c>
      <c r="AY314" s="198" t="s">
        <v>140</v>
      </c>
    </row>
    <row r="315" s="2" customFormat="1" ht="24.15" customHeight="1">
      <c r="A315" s="38"/>
      <c r="B315" s="171"/>
      <c r="C315" s="172" t="s">
        <v>320</v>
      </c>
      <c r="D315" s="172" t="s">
        <v>142</v>
      </c>
      <c r="E315" s="173" t="s">
        <v>321</v>
      </c>
      <c r="F315" s="174" t="s">
        <v>322</v>
      </c>
      <c r="G315" s="175" t="s">
        <v>323</v>
      </c>
      <c r="H315" s="231"/>
      <c r="I315" s="177"/>
      <c r="J315" s="178">
        <f>ROUND(I315*H315,2)</f>
        <v>0</v>
      </c>
      <c r="K315" s="174" t="s">
        <v>146</v>
      </c>
      <c r="L315" s="39"/>
      <c r="M315" s="179" t="s">
        <v>1</v>
      </c>
      <c r="N315" s="180" t="s">
        <v>41</v>
      </c>
      <c r="O315" s="77"/>
      <c r="P315" s="181">
        <f>O315*H315</f>
        <v>0</v>
      </c>
      <c r="Q315" s="181">
        <v>0</v>
      </c>
      <c r="R315" s="181">
        <f>Q315*H315</f>
        <v>0</v>
      </c>
      <c r="S315" s="181">
        <v>0</v>
      </c>
      <c r="T315" s="18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83" t="s">
        <v>252</v>
      </c>
      <c r="AT315" s="183" t="s">
        <v>142</v>
      </c>
      <c r="AU315" s="183" t="s">
        <v>86</v>
      </c>
      <c r="AY315" s="19" t="s">
        <v>140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9" t="s">
        <v>84</v>
      </c>
      <c r="BK315" s="184">
        <f>ROUND(I315*H315,2)</f>
        <v>0</v>
      </c>
      <c r="BL315" s="19" t="s">
        <v>252</v>
      </c>
      <c r="BM315" s="183" t="s">
        <v>324</v>
      </c>
    </row>
    <row r="316" s="2" customFormat="1">
      <c r="A316" s="38"/>
      <c r="B316" s="39"/>
      <c r="C316" s="38"/>
      <c r="D316" s="185" t="s">
        <v>149</v>
      </c>
      <c r="E316" s="38"/>
      <c r="F316" s="186" t="s">
        <v>325</v>
      </c>
      <c r="G316" s="38"/>
      <c r="H316" s="38"/>
      <c r="I316" s="187"/>
      <c r="J316" s="38"/>
      <c r="K316" s="38"/>
      <c r="L316" s="39"/>
      <c r="M316" s="188"/>
      <c r="N316" s="189"/>
      <c r="O316" s="77"/>
      <c r="P316" s="77"/>
      <c r="Q316" s="77"/>
      <c r="R316" s="77"/>
      <c r="S316" s="77"/>
      <c r="T316" s="7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9" t="s">
        <v>149</v>
      </c>
      <c r="AU316" s="19" t="s">
        <v>86</v>
      </c>
    </row>
    <row r="317" s="12" customFormat="1" ht="22.8" customHeight="1">
      <c r="A317" s="12"/>
      <c r="B317" s="158"/>
      <c r="C317" s="12"/>
      <c r="D317" s="159" t="s">
        <v>75</v>
      </c>
      <c r="E317" s="169" t="s">
        <v>326</v>
      </c>
      <c r="F317" s="169" t="s">
        <v>327</v>
      </c>
      <c r="G317" s="12"/>
      <c r="H317" s="12"/>
      <c r="I317" s="161"/>
      <c r="J317" s="170">
        <f>BK317</f>
        <v>0</v>
      </c>
      <c r="K317" s="12"/>
      <c r="L317" s="158"/>
      <c r="M317" s="163"/>
      <c r="N317" s="164"/>
      <c r="O317" s="164"/>
      <c r="P317" s="165">
        <f>SUM(P318:P329)</f>
        <v>0</v>
      </c>
      <c r="Q317" s="164"/>
      <c r="R317" s="165">
        <f>SUM(R318:R329)</f>
        <v>0.0037000000000000002</v>
      </c>
      <c r="S317" s="164"/>
      <c r="T317" s="166">
        <f>SUM(T318:T329)</f>
        <v>0.00052500000000000008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59" t="s">
        <v>86</v>
      </c>
      <c r="AT317" s="167" t="s">
        <v>75</v>
      </c>
      <c r="AU317" s="167" t="s">
        <v>84</v>
      </c>
      <c r="AY317" s="159" t="s">
        <v>140</v>
      </c>
      <c r="BK317" s="168">
        <f>SUM(BK318:BK329)</f>
        <v>0</v>
      </c>
    </row>
    <row r="318" s="2" customFormat="1" ht="21.75" customHeight="1">
      <c r="A318" s="38"/>
      <c r="B318" s="171"/>
      <c r="C318" s="172" t="s">
        <v>328</v>
      </c>
      <c r="D318" s="172" t="s">
        <v>142</v>
      </c>
      <c r="E318" s="173" t="s">
        <v>329</v>
      </c>
      <c r="F318" s="174" t="s">
        <v>330</v>
      </c>
      <c r="G318" s="175" t="s">
        <v>331</v>
      </c>
      <c r="H318" s="176">
        <v>1</v>
      </c>
      <c r="I318" s="177"/>
      <c r="J318" s="178">
        <f>ROUND(I318*H318,2)</f>
        <v>0</v>
      </c>
      <c r="K318" s="174" t="s">
        <v>146</v>
      </c>
      <c r="L318" s="39"/>
      <c r="M318" s="179" t="s">
        <v>1</v>
      </c>
      <c r="N318" s="180" t="s">
        <v>41</v>
      </c>
      <c r="O318" s="77"/>
      <c r="P318" s="181">
        <f>O318*H318</f>
        <v>0</v>
      </c>
      <c r="Q318" s="181">
        <v>0</v>
      </c>
      <c r="R318" s="181">
        <f>Q318*H318</f>
        <v>0</v>
      </c>
      <c r="S318" s="181">
        <v>0</v>
      </c>
      <c r="T318" s="18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83" t="s">
        <v>252</v>
      </c>
      <c r="AT318" s="183" t="s">
        <v>142</v>
      </c>
      <c r="AU318" s="183" t="s">
        <v>86</v>
      </c>
      <c r="AY318" s="19" t="s">
        <v>140</v>
      </c>
      <c r="BE318" s="184">
        <f>IF(N318="základní",J318,0)</f>
        <v>0</v>
      </c>
      <c r="BF318" s="184">
        <f>IF(N318="snížená",J318,0)</f>
        <v>0</v>
      </c>
      <c r="BG318" s="184">
        <f>IF(N318="zákl. přenesená",J318,0)</f>
        <v>0</v>
      </c>
      <c r="BH318" s="184">
        <f>IF(N318="sníž. přenesená",J318,0)</f>
        <v>0</v>
      </c>
      <c r="BI318" s="184">
        <f>IF(N318="nulová",J318,0)</f>
        <v>0</v>
      </c>
      <c r="BJ318" s="19" t="s">
        <v>84</v>
      </c>
      <c r="BK318" s="184">
        <f>ROUND(I318*H318,2)</f>
        <v>0</v>
      </c>
      <c r="BL318" s="19" t="s">
        <v>252</v>
      </c>
      <c r="BM318" s="183" t="s">
        <v>332</v>
      </c>
    </row>
    <row r="319" s="2" customFormat="1">
      <c r="A319" s="38"/>
      <c r="B319" s="39"/>
      <c r="C319" s="38"/>
      <c r="D319" s="185" t="s">
        <v>149</v>
      </c>
      <c r="E319" s="38"/>
      <c r="F319" s="186" t="s">
        <v>333</v>
      </c>
      <c r="G319" s="38"/>
      <c r="H319" s="38"/>
      <c r="I319" s="187"/>
      <c r="J319" s="38"/>
      <c r="K319" s="38"/>
      <c r="L319" s="39"/>
      <c r="M319" s="188"/>
      <c r="N319" s="189"/>
      <c r="O319" s="77"/>
      <c r="P319" s="77"/>
      <c r="Q319" s="77"/>
      <c r="R319" s="77"/>
      <c r="S319" s="77"/>
      <c r="T319" s="7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9" t="s">
        <v>149</v>
      </c>
      <c r="AU319" s="19" t="s">
        <v>86</v>
      </c>
    </row>
    <row r="320" s="2" customFormat="1" ht="24.15" customHeight="1">
      <c r="A320" s="38"/>
      <c r="B320" s="171"/>
      <c r="C320" s="213" t="s">
        <v>334</v>
      </c>
      <c r="D320" s="213" t="s">
        <v>156</v>
      </c>
      <c r="E320" s="214" t="s">
        <v>335</v>
      </c>
      <c r="F320" s="215" t="s">
        <v>336</v>
      </c>
      <c r="G320" s="216" t="s">
        <v>331</v>
      </c>
      <c r="H320" s="217">
        <v>1</v>
      </c>
      <c r="I320" s="218"/>
      <c r="J320" s="219">
        <f>ROUND(I320*H320,2)</f>
        <v>0</v>
      </c>
      <c r="K320" s="215" t="s">
        <v>146</v>
      </c>
      <c r="L320" s="220"/>
      <c r="M320" s="221" t="s">
        <v>1</v>
      </c>
      <c r="N320" s="222" t="s">
        <v>41</v>
      </c>
      <c r="O320" s="77"/>
      <c r="P320" s="181">
        <f>O320*H320</f>
        <v>0</v>
      </c>
      <c r="Q320" s="181">
        <v>0.0011000000000000001</v>
      </c>
      <c r="R320" s="181">
        <f>Q320*H320</f>
        <v>0.0011000000000000001</v>
      </c>
      <c r="S320" s="181">
        <v>0</v>
      </c>
      <c r="T320" s="18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83" t="s">
        <v>317</v>
      </c>
      <c r="AT320" s="183" t="s">
        <v>156</v>
      </c>
      <c r="AU320" s="183" t="s">
        <v>86</v>
      </c>
      <c r="AY320" s="19" t="s">
        <v>140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9" t="s">
        <v>84</v>
      </c>
      <c r="BK320" s="184">
        <f>ROUND(I320*H320,2)</f>
        <v>0</v>
      </c>
      <c r="BL320" s="19" t="s">
        <v>252</v>
      </c>
      <c r="BM320" s="183" t="s">
        <v>337</v>
      </c>
    </row>
    <row r="321" s="2" customFormat="1">
      <c r="A321" s="38"/>
      <c r="B321" s="39"/>
      <c r="C321" s="38"/>
      <c r="D321" s="185" t="s">
        <v>149</v>
      </c>
      <c r="E321" s="38"/>
      <c r="F321" s="186" t="s">
        <v>338</v>
      </c>
      <c r="G321" s="38"/>
      <c r="H321" s="38"/>
      <c r="I321" s="187"/>
      <c r="J321" s="38"/>
      <c r="K321" s="38"/>
      <c r="L321" s="39"/>
      <c r="M321" s="188"/>
      <c r="N321" s="189"/>
      <c r="O321" s="77"/>
      <c r="P321" s="77"/>
      <c r="Q321" s="77"/>
      <c r="R321" s="77"/>
      <c r="S321" s="77"/>
      <c r="T321" s="7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9" t="s">
        <v>149</v>
      </c>
      <c r="AU321" s="19" t="s">
        <v>86</v>
      </c>
    </row>
    <row r="322" s="2" customFormat="1" ht="16.5" customHeight="1">
      <c r="A322" s="38"/>
      <c r="B322" s="171"/>
      <c r="C322" s="172" t="s">
        <v>339</v>
      </c>
      <c r="D322" s="172" t="s">
        <v>142</v>
      </c>
      <c r="E322" s="173" t="s">
        <v>340</v>
      </c>
      <c r="F322" s="174" t="s">
        <v>341</v>
      </c>
      <c r="G322" s="175" t="s">
        <v>331</v>
      </c>
      <c r="H322" s="176">
        <v>2</v>
      </c>
      <c r="I322" s="177"/>
      <c r="J322" s="178">
        <f>ROUND(I322*H322,2)</f>
        <v>0</v>
      </c>
      <c r="K322" s="174" t="s">
        <v>146</v>
      </c>
      <c r="L322" s="39"/>
      <c r="M322" s="179" t="s">
        <v>1</v>
      </c>
      <c r="N322" s="180" t="s">
        <v>41</v>
      </c>
      <c r="O322" s="77"/>
      <c r="P322" s="181">
        <f>O322*H322</f>
        <v>0</v>
      </c>
      <c r="Q322" s="181">
        <v>0</v>
      </c>
      <c r="R322" s="181">
        <f>Q322*H322</f>
        <v>0</v>
      </c>
      <c r="S322" s="181">
        <v>0</v>
      </c>
      <c r="T322" s="18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83" t="s">
        <v>252</v>
      </c>
      <c r="AT322" s="183" t="s">
        <v>142</v>
      </c>
      <c r="AU322" s="183" t="s">
        <v>86</v>
      </c>
      <c r="AY322" s="19" t="s">
        <v>140</v>
      </c>
      <c r="BE322" s="184">
        <f>IF(N322="základní",J322,0)</f>
        <v>0</v>
      </c>
      <c r="BF322" s="184">
        <f>IF(N322="snížená",J322,0)</f>
        <v>0</v>
      </c>
      <c r="BG322" s="184">
        <f>IF(N322="zákl. přenesená",J322,0)</f>
        <v>0</v>
      </c>
      <c r="BH322" s="184">
        <f>IF(N322="sníž. přenesená",J322,0)</f>
        <v>0</v>
      </c>
      <c r="BI322" s="184">
        <f>IF(N322="nulová",J322,0)</f>
        <v>0</v>
      </c>
      <c r="BJ322" s="19" t="s">
        <v>84</v>
      </c>
      <c r="BK322" s="184">
        <f>ROUND(I322*H322,2)</f>
        <v>0</v>
      </c>
      <c r="BL322" s="19" t="s">
        <v>252</v>
      </c>
      <c r="BM322" s="183" t="s">
        <v>342</v>
      </c>
    </row>
    <row r="323" s="2" customFormat="1">
      <c r="A323" s="38"/>
      <c r="B323" s="39"/>
      <c r="C323" s="38"/>
      <c r="D323" s="185" t="s">
        <v>149</v>
      </c>
      <c r="E323" s="38"/>
      <c r="F323" s="186" t="s">
        <v>343</v>
      </c>
      <c r="G323" s="38"/>
      <c r="H323" s="38"/>
      <c r="I323" s="187"/>
      <c r="J323" s="38"/>
      <c r="K323" s="38"/>
      <c r="L323" s="39"/>
      <c r="M323" s="188"/>
      <c r="N323" s="189"/>
      <c r="O323" s="77"/>
      <c r="P323" s="77"/>
      <c r="Q323" s="77"/>
      <c r="R323" s="77"/>
      <c r="S323" s="77"/>
      <c r="T323" s="7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9" t="s">
        <v>149</v>
      </c>
      <c r="AU323" s="19" t="s">
        <v>86</v>
      </c>
    </row>
    <row r="324" s="2" customFormat="1" ht="24.15" customHeight="1">
      <c r="A324" s="38"/>
      <c r="B324" s="171"/>
      <c r="C324" s="213" t="s">
        <v>344</v>
      </c>
      <c r="D324" s="213" t="s">
        <v>156</v>
      </c>
      <c r="E324" s="214" t="s">
        <v>345</v>
      </c>
      <c r="F324" s="215" t="s">
        <v>346</v>
      </c>
      <c r="G324" s="216" t="s">
        <v>331</v>
      </c>
      <c r="H324" s="217">
        <v>2</v>
      </c>
      <c r="I324" s="218"/>
      <c r="J324" s="219">
        <f>ROUND(I324*H324,2)</f>
        <v>0</v>
      </c>
      <c r="K324" s="215" t="s">
        <v>146</v>
      </c>
      <c r="L324" s="220"/>
      <c r="M324" s="221" t="s">
        <v>1</v>
      </c>
      <c r="N324" s="222" t="s">
        <v>41</v>
      </c>
      <c r="O324" s="77"/>
      <c r="P324" s="181">
        <f>O324*H324</f>
        <v>0</v>
      </c>
      <c r="Q324" s="181">
        <v>0.0012999999999999999</v>
      </c>
      <c r="R324" s="181">
        <f>Q324*H324</f>
        <v>0.0025999999999999999</v>
      </c>
      <c r="S324" s="181">
        <v>0</v>
      </c>
      <c r="T324" s="18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83" t="s">
        <v>317</v>
      </c>
      <c r="AT324" s="183" t="s">
        <v>156</v>
      </c>
      <c r="AU324" s="183" t="s">
        <v>86</v>
      </c>
      <c r="AY324" s="19" t="s">
        <v>140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9" t="s">
        <v>84</v>
      </c>
      <c r="BK324" s="184">
        <f>ROUND(I324*H324,2)</f>
        <v>0</v>
      </c>
      <c r="BL324" s="19" t="s">
        <v>252</v>
      </c>
      <c r="BM324" s="183" t="s">
        <v>347</v>
      </c>
    </row>
    <row r="325" s="2" customFormat="1">
      <c r="A325" s="38"/>
      <c r="B325" s="39"/>
      <c r="C325" s="38"/>
      <c r="D325" s="185" t="s">
        <v>149</v>
      </c>
      <c r="E325" s="38"/>
      <c r="F325" s="186" t="s">
        <v>348</v>
      </c>
      <c r="G325" s="38"/>
      <c r="H325" s="38"/>
      <c r="I325" s="187"/>
      <c r="J325" s="38"/>
      <c r="K325" s="38"/>
      <c r="L325" s="39"/>
      <c r="M325" s="188"/>
      <c r="N325" s="189"/>
      <c r="O325" s="77"/>
      <c r="P325" s="77"/>
      <c r="Q325" s="77"/>
      <c r="R325" s="77"/>
      <c r="S325" s="77"/>
      <c r="T325" s="7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9" t="s">
        <v>149</v>
      </c>
      <c r="AU325" s="19" t="s">
        <v>86</v>
      </c>
    </row>
    <row r="326" s="2" customFormat="1" ht="24.15" customHeight="1">
      <c r="A326" s="38"/>
      <c r="B326" s="171"/>
      <c r="C326" s="172" t="s">
        <v>317</v>
      </c>
      <c r="D326" s="172" t="s">
        <v>142</v>
      </c>
      <c r="E326" s="173" t="s">
        <v>349</v>
      </c>
      <c r="F326" s="174" t="s">
        <v>350</v>
      </c>
      <c r="G326" s="175" t="s">
        <v>331</v>
      </c>
      <c r="H326" s="176">
        <v>1</v>
      </c>
      <c r="I326" s="177"/>
      <c r="J326" s="178">
        <f>ROUND(I326*H326,2)</f>
        <v>0</v>
      </c>
      <c r="K326" s="174" t="s">
        <v>146</v>
      </c>
      <c r="L326" s="39"/>
      <c r="M326" s="179" t="s">
        <v>1</v>
      </c>
      <c r="N326" s="180" t="s">
        <v>41</v>
      </c>
      <c r="O326" s="77"/>
      <c r="P326" s="181">
        <f>O326*H326</f>
        <v>0</v>
      </c>
      <c r="Q326" s="181">
        <v>0</v>
      </c>
      <c r="R326" s="181">
        <f>Q326*H326</f>
        <v>0</v>
      </c>
      <c r="S326" s="181">
        <v>0.000125</v>
      </c>
      <c r="T326" s="182">
        <f>S326*H326</f>
        <v>0.000125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83" t="s">
        <v>252</v>
      </c>
      <c r="AT326" s="183" t="s">
        <v>142</v>
      </c>
      <c r="AU326" s="183" t="s">
        <v>86</v>
      </c>
      <c r="AY326" s="19" t="s">
        <v>140</v>
      </c>
      <c r="BE326" s="184">
        <f>IF(N326="základní",J326,0)</f>
        <v>0</v>
      </c>
      <c r="BF326" s="184">
        <f>IF(N326="snížená",J326,0)</f>
        <v>0</v>
      </c>
      <c r="BG326" s="184">
        <f>IF(N326="zákl. přenesená",J326,0)</f>
        <v>0</v>
      </c>
      <c r="BH326" s="184">
        <f>IF(N326="sníž. přenesená",J326,0)</f>
        <v>0</v>
      </c>
      <c r="BI326" s="184">
        <f>IF(N326="nulová",J326,0)</f>
        <v>0</v>
      </c>
      <c r="BJ326" s="19" t="s">
        <v>84</v>
      </c>
      <c r="BK326" s="184">
        <f>ROUND(I326*H326,2)</f>
        <v>0</v>
      </c>
      <c r="BL326" s="19" t="s">
        <v>252</v>
      </c>
      <c r="BM326" s="183" t="s">
        <v>351</v>
      </c>
    </row>
    <row r="327" s="2" customFormat="1">
      <c r="A327" s="38"/>
      <c r="B327" s="39"/>
      <c r="C327" s="38"/>
      <c r="D327" s="185" t="s">
        <v>149</v>
      </c>
      <c r="E327" s="38"/>
      <c r="F327" s="186" t="s">
        <v>352</v>
      </c>
      <c r="G327" s="38"/>
      <c r="H327" s="38"/>
      <c r="I327" s="187"/>
      <c r="J327" s="38"/>
      <c r="K327" s="38"/>
      <c r="L327" s="39"/>
      <c r="M327" s="188"/>
      <c r="N327" s="189"/>
      <c r="O327" s="77"/>
      <c r="P327" s="77"/>
      <c r="Q327" s="77"/>
      <c r="R327" s="77"/>
      <c r="S327" s="77"/>
      <c r="T327" s="7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9" t="s">
        <v>149</v>
      </c>
      <c r="AU327" s="19" t="s">
        <v>86</v>
      </c>
    </row>
    <row r="328" s="2" customFormat="1" ht="24.15" customHeight="1">
      <c r="A328" s="38"/>
      <c r="B328" s="171"/>
      <c r="C328" s="172" t="s">
        <v>353</v>
      </c>
      <c r="D328" s="172" t="s">
        <v>142</v>
      </c>
      <c r="E328" s="173" t="s">
        <v>354</v>
      </c>
      <c r="F328" s="174" t="s">
        <v>355</v>
      </c>
      <c r="G328" s="175" t="s">
        <v>331</v>
      </c>
      <c r="H328" s="176">
        <v>2</v>
      </c>
      <c r="I328" s="177"/>
      <c r="J328" s="178">
        <f>ROUND(I328*H328,2)</f>
        <v>0</v>
      </c>
      <c r="K328" s="174" t="s">
        <v>146</v>
      </c>
      <c r="L328" s="39"/>
      <c r="M328" s="179" t="s">
        <v>1</v>
      </c>
      <c r="N328" s="180" t="s">
        <v>41</v>
      </c>
      <c r="O328" s="77"/>
      <c r="P328" s="181">
        <f>O328*H328</f>
        <v>0</v>
      </c>
      <c r="Q328" s="181">
        <v>0</v>
      </c>
      <c r="R328" s="181">
        <f>Q328*H328</f>
        <v>0</v>
      </c>
      <c r="S328" s="181">
        <v>0.00020000000000000001</v>
      </c>
      <c r="T328" s="182">
        <f>S328*H328</f>
        <v>0.00040000000000000002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83" t="s">
        <v>252</v>
      </c>
      <c r="AT328" s="183" t="s">
        <v>142</v>
      </c>
      <c r="AU328" s="183" t="s">
        <v>86</v>
      </c>
      <c r="AY328" s="19" t="s">
        <v>140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9" t="s">
        <v>84</v>
      </c>
      <c r="BK328" s="184">
        <f>ROUND(I328*H328,2)</f>
        <v>0</v>
      </c>
      <c r="BL328" s="19" t="s">
        <v>252</v>
      </c>
      <c r="BM328" s="183" t="s">
        <v>356</v>
      </c>
    </row>
    <row r="329" s="2" customFormat="1">
      <c r="A329" s="38"/>
      <c r="B329" s="39"/>
      <c r="C329" s="38"/>
      <c r="D329" s="185" t="s">
        <v>149</v>
      </c>
      <c r="E329" s="38"/>
      <c r="F329" s="186" t="s">
        <v>357</v>
      </c>
      <c r="G329" s="38"/>
      <c r="H329" s="38"/>
      <c r="I329" s="187"/>
      <c r="J329" s="38"/>
      <c r="K329" s="38"/>
      <c r="L329" s="39"/>
      <c r="M329" s="188"/>
      <c r="N329" s="189"/>
      <c r="O329" s="77"/>
      <c r="P329" s="77"/>
      <c r="Q329" s="77"/>
      <c r="R329" s="77"/>
      <c r="S329" s="77"/>
      <c r="T329" s="7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9" t="s">
        <v>149</v>
      </c>
      <c r="AU329" s="19" t="s">
        <v>86</v>
      </c>
    </row>
    <row r="330" s="12" customFormat="1" ht="22.8" customHeight="1">
      <c r="A330" s="12"/>
      <c r="B330" s="158"/>
      <c r="C330" s="12"/>
      <c r="D330" s="159" t="s">
        <v>75</v>
      </c>
      <c r="E330" s="169" t="s">
        <v>358</v>
      </c>
      <c r="F330" s="169" t="s">
        <v>359</v>
      </c>
      <c r="G330" s="12"/>
      <c r="H330" s="12"/>
      <c r="I330" s="161"/>
      <c r="J330" s="170">
        <f>BK330</f>
        <v>0</v>
      </c>
      <c r="K330" s="12"/>
      <c r="L330" s="158"/>
      <c r="M330" s="163"/>
      <c r="N330" s="164"/>
      <c r="O330" s="164"/>
      <c r="P330" s="165">
        <f>SUM(P331:P370)</f>
        <v>0</v>
      </c>
      <c r="Q330" s="164"/>
      <c r="R330" s="165">
        <f>SUM(R331:R370)</f>
        <v>0.35760500000000006</v>
      </c>
      <c r="S330" s="164"/>
      <c r="T330" s="166">
        <f>SUM(T331:T370)</f>
        <v>1.0998350000000001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59" t="s">
        <v>86</v>
      </c>
      <c r="AT330" s="167" t="s">
        <v>75</v>
      </c>
      <c r="AU330" s="167" t="s">
        <v>84</v>
      </c>
      <c r="AY330" s="159" t="s">
        <v>140</v>
      </c>
      <c r="BK330" s="168">
        <f>SUM(BK331:BK370)</f>
        <v>0</v>
      </c>
    </row>
    <row r="331" s="2" customFormat="1" ht="16.5" customHeight="1">
      <c r="A331" s="38"/>
      <c r="B331" s="171"/>
      <c r="C331" s="172" t="s">
        <v>360</v>
      </c>
      <c r="D331" s="172" t="s">
        <v>142</v>
      </c>
      <c r="E331" s="173" t="s">
        <v>361</v>
      </c>
      <c r="F331" s="174" t="s">
        <v>362</v>
      </c>
      <c r="G331" s="175" t="s">
        <v>166</v>
      </c>
      <c r="H331" s="176">
        <v>13.300000000000001</v>
      </c>
      <c r="I331" s="177"/>
      <c r="J331" s="178">
        <f>ROUND(I331*H331,2)</f>
        <v>0</v>
      </c>
      <c r="K331" s="174" t="s">
        <v>146</v>
      </c>
      <c r="L331" s="39"/>
      <c r="M331" s="179" t="s">
        <v>1</v>
      </c>
      <c r="N331" s="180" t="s">
        <v>41</v>
      </c>
      <c r="O331" s="77"/>
      <c r="P331" s="181">
        <f>O331*H331</f>
        <v>0</v>
      </c>
      <c r="Q331" s="181">
        <v>0</v>
      </c>
      <c r="R331" s="181">
        <f>Q331*H331</f>
        <v>0</v>
      </c>
      <c r="S331" s="181">
        <v>0.00167</v>
      </c>
      <c r="T331" s="182">
        <f>S331*H331</f>
        <v>0.022211000000000002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83" t="s">
        <v>252</v>
      </c>
      <c r="AT331" s="183" t="s">
        <v>142</v>
      </c>
      <c r="AU331" s="183" t="s">
        <v>86</v>
      </c>
      <c r="AY331" s="19" t="s">
        <v>140</v>
      </c>
      <c r="BE331" s="184">
        <f>IF(N331="základní",J331,0)</f>
        <v>0</v>
      </c>
      <c r="BF331" s="184">
        <f>IF(N331="snížená",J331,0)</f>
        <v>0</v>
      </c>
      <c r="BG331" s="184">
        <f>IF(N331="zákl. přenesená",J331,0)</f>
        <v>0</v>
      </c>
      <c r="BH331" s="184">
        <f>IF(N331="sníž. přenesená",J331,0)</f>
        <v>0</v>
      </c>
      <c r="BI331" s="184">
        <f>IF(N331="nulová",J331,0)</f>
        <v>0</v>
      </c>
      <c r="BJ331" s="19" t="s">
        <v>84</v>
      </c>
      <c r="BK331" s="184">
        <f>ROUND(I331*H331,2)</f>
        <v>0</v>
      </c>
      <c r="BL331" s="19" t="s">
        <v>252</v>
      </c>
      <c r="BM331" s="183" t="s">
        <v>363</v>
      </c>
    </row>
    <row r="332" s="2" customFormat="1">
      <c r="A332" s="38"/>
      <c r="B332" s="39"/>
      <c r="C332" s="38"/>
      <c r="D332" s="185" t="s">
        <v>149</v>
      </c>
      <c r="E332" s="38"/>
      <c r="F332" s="186" t="s">
        <v>364</v>
      </c>
      <c r="G332" s="38"/>
      <c r="H332" s="38"/>
      <c r="I332" s="187"/>
      <c r="J332" s="38"/>
      <c r="K332" s="38"/>
      <c r="L332" s="39"/>
      <c r="M332" s="188"/>
      <c r="N332" s="189"/>
      <c r="O332" s="77"/>
      <c r="P332" s="77"/>
      <c r="Q332" s="77"/>
      <c r="R332" s="77"/>
      <c r="S332" s="77"/>
      <c r="T332" s="7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9" t="s">
        <v>149</v>
      </c>
      <c r="AU332" s="19" t="s">
        <v>86</v>
      </c>
    </row>
    <row r="333" s="13" customFormat="1">
      <c r="A333" s="13"/>
      <c r="B333" s="190"/>
      <c r="C333" s="13"/>
      <c r="D333" s="185" t="s">
        <v>151</v>
      </c>
      <c r="E333" s="191" t="s">
        <v>1</v>
      </c>
      <c r="F333" s="192" t="s">
        <v>153</v>
      </c>
      <c r="G333" s="13"/>
      <c r="H333" s="191" t="s">
        <v>1</v>
      </c>
      <c r="I333" s="193"/>
      <c r="J333" s="13"/>
      <c r="K333" s="13"/>
      <c r="L333" s="190"/>
      <c r="M333" s="194"/>
      <c r="N333" s="195"/>
      <c r="O333" s="195"/>
      <c r="P333" s="195"/>
      <c r="Q333" s="195"/>
      <c r="R333" s="195"/>
      <c r="S333" s="195"/>
      <c r="T333" s="19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1" t="s">
        <v>151</v>
      </c>
      <c r="AU333" s="191" t="s">
        <v>86</v>
      </c>
      <c r="AV333" s="13" t="s">
        <v>84</v>
      </c>
      <c r="AW333" s="13" t="s">
        <v>32</v>
      </c>
      <c r="AX333" s="13" t="s">
        <v>76</v>
      </c>
      <c r="AY333" s="191" t="s">
        <v>140</v>
      </c>
    </row>
    <row r="334" s="14" customFormat="1">
      <c r="A334" s="14"/>
      <c r="B334" s="197"/>
      <c r="C334" s="14"/>
      <c r="D334" s="185" t="s">
        <v>151</v>
      </c>
      <c r="E334" s="198" t="s">
        <v>1</v>
      </c>
      <c r="F334" s="199" t="s">
        <v>365</v>
      </c>
      <c r="G334" s="14"/>
      <c r="H334" s="200">
        <v>13.300000000000001</v>
      </c>
      <c r="I334" s="201"/>
      <c r="J334" s="14"/>
      <c r="K334" s="14"/>
      <c r="L334" s="197"/>
      <c r="M334" s="202"/>
      <c r="N334" s="203"/>
      <c r="O334" s="203"/>
      <c r="P334" s="203"/>
      <c r="Q334" s="203"/>
      <c r="R334" s="203"/>
      <c r="S334" s="203"/>
      <c r="T334" s="20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98" t="s">
        <v>151</v>
      </c>
      <c r="AU334" s="198" t="s">
        <v>86</v>
      </c>
      <c r="AV334" s="14" t="s">
        <v>86</v>
      </c>
      <c r="AW334" s="14" t="s">
        <v>32</v>
      </c>
      <c r="AX334" s="14" t="s">
        <v>84</v>
      </c>
      <c r="AY334" s="198" t="s">
        <v>140</v>
      </c>
    </row>
    <row r="335" s="2" customFormat="1" ht="16.5" customHeight="1">
      <c r="A335" s="38"/>
      <c r="B335" s="171"/>
      <c r="C335" s="172" t="s">
        <v>366</v>
      </c>
      <c r="D335" s="172" t="s">
        <v>142</v>
      </c>
      <c r="E335" s="173" t="s">
        <v>367</v>
      </c>
      <c r="F335" s="174" t="s">
        <v>368</v>
      </c>
      <c r="G335" s="175" t="s">
        <v>166</v>
      </c>
      <c r="H335" s="176">
        <v>76.799999999999997</v>
      </c>
      <c r="I335" s="177"/>
      <c r="J335" s="178">
        <f>ROUND(I335*H335,2)</f>
        <v>0</v>
      </c>
      <c r="K335" s="174" t="s">
        <v>146</v>
      </c>
      <c r="L335" s="39"/>
      <c r="M335" s="179" t="s">
        <v>1</v>
      </c>
      <c r="N335" s="180" t="s">
        <v>41</v>
      </c>
      <c r="O335" s="77"/>
      <c r="P335" s="181">
        <f>O335*H335</f>
        <v>0</v>
      </c>
      <c r="Q335" s="181">
        <v>0</v>
      </c>
      <c r="R335" s="181">
        <f>Q335*H335</f>
        <v>0</v>
      </c>
      <c r="S335" s="181">
        <v>0.0025999999999999999</v>
      </c>
      <c r="T335" s="182">
        <f>S335*H335</f>
        <v>0.19968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83" t="s">
        <v>252</v>
      </c>
      <c r="AT335" s="183" t="s">
        <v>142</v>
      </c>
      <c r="AU335" s="183" t="s">
        <v>86</v>
      </c>
      <c r="AY335" s="19" t="s">
        <v>140</v>
      </c>
      <c r="BE335" s="184">
        <f>IF(N335="základní",J335,0)</f>
        <v>0</v>
      </c>
      <c r="BF335" s="184">
        <f>IF(N335="snížená",J335,0)</f>
        <v>0</v>
      </c>
      <c r="BG335" s="184">
        <f>IF(N335="zákl. přenesená",J335,0)</f>
        <v>0</v>
      </c>
      <c r="BH335" s="184">
        <f>IF(N335="sníž. přenesená",J335,0)</f>
        <v>0</v>
      </c>
      <c r="BI335" s="184">
        <f>IF(N335="nulová",J335,0)</f>
        <v>0</v>
      </c>
      <c r="BJ335" s="19" t="s">
        <v>84</v>
      </c>
      <c r="BK335" s="184">
        <f>ROUND(I335*H335,2)</f>
        <v>0</v>
      </c>
      <c r="BL335" s="19" t="s">
        <v>252</v>
      </c>
      <c r="BM335" s="183" t="s">
        <v>369</v>
      </c>
    </row>
    <row r="336" s="2" customFormat="1">
      <c r="A336" s="38"/>
      <c r="B336" s="39"/>
      <c r="C336" s="38"/>
      <c r="D336" s="185" t="s">
        <v>149</v>
      </c>
      <c r="E336" s="38"/>
      <c r="F336" s="186" t="s">
        <v>370</v>
      </c>
      <c r="G336" s="38"/>
      <c r="H336" s="38"/>
      <c r="I336" s="187"/>
      <c r="J336" s="38"/>
      <c r="K336" s="38"/>
      <c r="L336" s="39"/>
      <c r="M336" s="188"/>
      <c r="N336" s="189"/>
      <c r="O336" s="77"/>
      <c r="P336" s="77"/>
      <c r="Q336" s="77"/>
      <c r="R336" s="77"/>
      <c r="S336" s="77"/>
      <c r="T336" s="7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9" t="s">
        <v>149</v>
      </c>
      <c r="AU336" s="19" t="s">
        <v>86</v>
      </c>
    </row>
    <row r="337" s="13" customFormat="1">
      <c r="A337" s="13"/>
      <c r="B337" s="190"/>
      <c r="C337" s="13"/>
      <c r="D337" s="185" t="s">
        <v>151</v>
      </c>
      <c r="E337" s="191" t="s">
        <v>1</v>
      </c>
      <c r="F337" s="192" t="s">
        <v>153</v>
      </c>
      <c r="G337" s="13"/>
      <c r="H337" s="191" t="s">
        <v>1</v>
      </c>
      <c r="I337" s="193"/>
      <c r="J337" s="13"/>
      <c r="K337" s="13"/>
      <c r="L337" s="190"/>
      <c r="M337" s="194"/>
      <c r="N337" s="195"/>
      <c r="O337" s="195"/>
      <c r="P337" s="195"/>
      <c r="Q337" s="195"/>
      <c r="R337" s="195"/>
      <c r="S337" s="195"/>
      <c r="T337" s="19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1" t="s">
        <v>151</v>
      </c>
      <c r="AU337" s="191" t="s">
        <v>86</v>
      </c>
      <c r="AV337" s="13" t="s">
        <v>84</v>
      </c>
      <c r="AW337" s="13" t="s">
        <v>32</v>
      </c>
      <c r="AX337" s="13" t="s">
        <v>76</v>
      </c>
      <c r="AY337" s="191" t="s">
        <v>140</v>
      </c>
    </row>
    <row r="338" s="14" customFormat="1">
      <c r="A338" s="14"/>
      <c r="B338" s="197"/>
      <c r="C338" s="14"/>
      <c r="D338" s="185" t="s">
        <v>151</v>
      </c>
      <c r="E338" s="198" t="s">
        <v>1</v>
      </c>
      <c r="F338" s="199" t="s">
        <v>371</v>
      </c>
      <c r="G338" s="14"/>
      <c r="H338" s="200">
        <v>76.799999999999997</v>
      </c>
      <c r="I338" s="201"/>
      <c r="J338" s="14"/>
      <c r="K338" s="14"/>
      <c r="L338" s="197"/>
      <c r="M338" s="202"/>
      <c r="N338" s="203"/>
      <c r="O338" s="203"/>
      <c r="P338" s="203"/>
      <c r="Q338" s="203"/>
      <c r="R338" s="203"/>
      <c r="S338" s="203"/>
      <c r="T338" s="20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198" t="s">
        <v>151</v>
      </c>
      <c r="AU338" s="198" t="s">
        <v>86</v>
      </c>
      <c r="AV338" s="14" t="s">
        <v>86</v>
      </c>
      <c r="AW338" s="14" t="s">
        <v>32</v>
      </c>
      <c r="AX338" s="14" t="s">
        <v>76</v>
      </c>
      <c r="AY338" s="198" t="s">
        <v>140</v>
      </c>
    </row>
    <row r="339" s="15" customFormat="1">
      <c r="A339" s="15"/>
      <c r="B339" s="205"/>
      <c r="C339" s="15"/>
      <c r="D339" s="185" t="s">
        <v>151</v>
      </c>
      <c r="E339" s="206" t="s">
        <v>1</v>
      </c>
      <c r="F339" s="207" t="s">
        <v>155</v>
      </c>
      <c r="G339" s="15"/>
      <c r="H339" s="208">
        <v>76.799999999999997</v>
      </c>
      <c r="I339" s="209"/>
      <c r="J339" s="15"/>
      <c r="K339" s="15"/>
      <c r="L339" s="205"/>
      <c r="M339" s="210"/>
      <c r="N339" s="211"/>
      <c r="O339" s="211"/>
      <c r="P339" s="211"/>
      <c r="Q339" s="211"/>
      <c r="R339" s="211"/>
      <c r="S339" s="211"/>
      <c r="T339" s="212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06" t="s">
        <v>151</v>
      </c>
      <c r="AU339" s="206" t="s">
        <v>86</v>
      </c>
      <c r="AV339" s="15" t="s">
        <v>147</v>
      </c>
      <c r="AW339" s="15" t="s">
        <v>32</v>
      </c>
      <c r="AX339" s="15" t="s">
        <v>84</v>
      </c>
      <c r="AY339" s="206" t="s">
        <v>140</v>
      </c>
    </row>
    <row r="340" s="2" customFormat="1" ht="16.5" customHeight="1">
      <c r="A340" s="38"/>
      <c r="B340" s="171"/>
      <c r="C340" s="172" t="s">
        <v>372</v>
      </c>
      <c r="D340" s="172" t="s">
        <v>142</v>
      </c>
      <c r="E340" s="173" t="s">
        <v>373</v>
      </c>
      <c r="F340" s="174" t="s">
        <v>374</v>
      </c>
      <c r="G340" s="175" t="s">
        <v>331</v>
      </c>
      <c r="H340" s="176">
        <v>76.799999999999997</v>
      </c>
      <c r="I340" s="177"/>
      <c r="J340" s="178">
        <f>ROUND(I340*H340,2)</f>
        <v>0</v>
      </c>
      <c r="K340" s="174" t="s">
        <v>146</v>
      </c>
      <c r="L340" s="39"/>
      <c r="M340" s="179" t="s">
        <v>1</v>
      </c>
      <c r="N340" s="180" t="s">
        <v>41</v>
      </c>
      <c r="O340" s="77"/>
      <c r="P340" s="181">
        <f>O340*H340</f>
        <v>0</v>
      </c>
      <c r="Q340" s="181">
        <v>0</v>
      </c>
      <c r="R340" s="181">
        <f>Q340*H340</f>
        <v>0</v>
      </c>
      <c r="S340" s="181">
        <v>0.0094000000000000004</v>
      </c>
      <c r="T340" s="182">
        <f>S340*H340</f>
        <v>0.72192000000000001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183" t="s">
        <v>252</v>
      </c>
      <c r="AT340" s="183" t="s">
        <v>142</v>
      </c>
      <c r="AU340" s="183" t="s">
        <v>86</v>
      </c>
      <c r="AY340" s="19" t="s">
        <v>140</v>
      </c>
      <c r="BE340" s="184">
        <f>IF(N340="základní",J340,0)</f>
        <v>0</v>
      </c>
      <c r="BF340" s="184">
        <f>IF(N340="snížená",J340,0)</f>
        <v>0</v>
      </c>
      <c r="BG340" s="184">
        <f>IF(N340="zákl. přenesená",J340,0)</f>
        <v>0</v>
      </c>
      <c r="BH340" s="184">
        <f>IF(N340="sníž. přenesená",J340,0)</f>
        <v>0</v>
      </c>
      <c r="BI340" s="184">
        <f>IF(N340="nulová",J340,0)</f>
        <v>0</v>
      </c>
      <c r="BJ340" s="19" t="s">
        <v>84</v>
      </c>
      <c r="BK340" s="184">
        <f>ROUND(I340*H340,2)</f>
        <v>0</v>
      </c>
      <c r="BL340" s="19" t="s">
        <v>252</v>
      </c>
      <c r="BM340" s="183" t="s">
        <v>375</v>
      </c>
    </row>
    <row r="341" s="2" customFormat="1">
      <c r="A341" s="38"/>
      <c r="B341" s="39"/>
      <c r="C341" s="38"/>
      <c r="D341" s="185" t="s">
        <v>149</v>
      </c>
      <c r="E341" s="38"/>
      <c r="F341" s="186" t="s">
        <v>376</v>
      </c>
      <c r="G341" s="38"/>
      <c r="H341" s="38"/>
      <c r="I341" s="187"/>
      <c r="J341" s="38"/>
      <c r="K341" s="38"/>
      <c r="L341" s="39"/>
      <c r="M341" s="188"/>
      <c r="N341" s="189"/>
      <c r="O341" s="77"/>
      <c r="P341" s="77"/>
      <c r="Q341" s="77"/>
      <c r="R341" s="77"/>
      <c r="S341" s="77"/>
      <c r="T341" s="7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9" t="s">
        <v>149</v>
      </c>
      <c r="AU341" s="19" t="s">
        <v>86</v>
      </c>
    </row>
    <row r="342" s="13" customFormat="1">
      <c r="A342" s="13"/>
      <c r="B342" s="190"/>
      <c r="C342" s="13"/>
      <c r="D342" s="185" t="s">
        <v>151</v>
      </c>
      <c r="E342" s="191" t="s">
        <v>1</v>
      </c>
      <c r="F342" s="192" t="s">
        <v>153</v>
      </c>
      <c r="G342" s="13"/>
      <c r="H342" s="191" t="s">
        <v>1</v>
      </c>
      <c r="I342" s="193"/>
      <c r="J342" s="13"/>
      <c r="K342" s="13"/>
      <c r="L342" s="190"/>
      <c r="M342" s="194"/>
      <c r="N342" s="195"/>
      <c r="O342" s="195"/>
      <c r="P342" s="195"/>
      <c r="Q342" s="195"/>
      <c r="R342" s="195"/>
      <c r="S342" s="195"/>
      <c r="T342" s="19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1" t="s">
        <v>151</v>
      </c>
      <c r="AU342" s="191" t="s">
        <v>86</v>
      </c>
      <c r="AV342" s="13" t="s">
        <v>84</v>
      </c>
      <c r="AW342" s="13" t="s">
        <v>32</v>
      </c>
      <c r="AX342" s="13" t="s">
        <v>76</v>
      </c>
      <c r="AY342" s="191" t="s">
        <v>140</v>
      </c>
    </row>
    <row r="343" s="14" customFormat="1">
      <c r="A343" s="14"/>
      <c r="B343" s="197"/>
      <c r="C343" s="14"/>
      <c r="D343" s="185" t="s">
        <v>151</v>
      </c>
      <c r="E343" s="198" t="s">
        <v>1</v>
      </c>
      <c r="F343" s="199" t="s">
        <v>371</v>
      </c>
      <c r="G343" s="14"/>
      <c r="H343" s="200">
        <v>76.799999999999997</v>
      </c>
      <c r="I343" s="201"/>
      <c r="J343" s="14"/>
      <c r="K343" s="14"/>
      <c r="L343" s="197"/>
      <c r="M343" s="202"/>
      <c r="N343" s="203"/>
      <c r="O343" s="203"/>
      <c r="P343" s="203"/>
      <c r="Q343" s="203"/>
      <c r="R343" s="203"/>
      <c r="S343" s="203"/>
      <c r="T343" s="20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98" t="s">
        <v>151</v>
      </c>
      <c r="AU343" s="198" t="s">
        <v>86</v>
      </c>
      <c r="AV343" s="14" t="s">
        <v>86</v>
      </c>
      <c r="AW343" s="14" t="s">
        <v>32</v>
      </c>
      <c r="AX343" s="14" t="s">
        <v>76</v>
      </c>
      <c r="AY343" s="198" t="s">
        <v>140</v>
      </c>
    </row>
    <row r="344" s="15" customFormat="1">
      <c r="A344" s="15"/>
      <c r="B344" s="205"/>
      <c r="C344" s="15"/>
      <c r="D344" s="185" t="s">
        <v>151</v>
      </c>
      <c r="E344" s="206" t="s">
        <v>1</v>
      </c>
      <c r="F344" s="207" t="s">
        <v>155</v>
      </c>
      <c r="G344" s="15"/>
      <c r="H344" s="208">
        <v>76.799999999999997</v>
      </c>
      <c r="I344" s="209"/>
      <c r="J344" s="15"/>
      <c r="K344" s="15"/>
      <c r="L344" s="205"/>
      <c r="M344" s="210"/>
      <c r="N344" s="211"/>
      <c r="O344" s="211"/>
      <c r="P344" s="211"/>
      <c r="Q344" s="211"/>
      <c r="R344" s="211"/>
      <c r="S344" s="211"/>
      <c r="T344" s="212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06" t="s">
        <v>151</v>
      </c>
      <c r="AU344" s="206" t="s">
        <v>86</v>
      </c>
      <c r="AV344" s="15" t="s">
        <v>147</v>
      </c>
      <c r="AW344" s="15" t="s">
        <v>32</v>
      </c>
      <c r="AX344" s="15" t="s">
        <v>84</v>
      </c>
      <c r="AY344" s="206" t="s">
        <v>140</v>
      </c>
    </row>
    <row r="345" s="2" customFormat="1" ht="16.5" customHeight="1">
      <c r="A345" s="38"/>
      <c r="B345" s="171"/>
      <c r="C345" s="172" t="s">
        <v>377</v>
      </c>
      <c r="D345" s="172" t="s">
        <v>142</v>
      </c>
      <c r="E345" s="173" t="s">
        <v>378</v>
      </c>
      <c r="F345" s="174" t="s">
        <v>379</v>
      </c>
      <c r="G345" s="175" t="s">
        <v>166</v>
      </c>
      <c r="H345" s="176">
        <v>37.600000000000001</v>
      </c>
      <c r="I345" s="177"/>
      <c r="J345" s="178">
        <f>ROUND(I345*H345,2)</f>
        <v>0</v>
      </c>
      <c r="K345" s="174" t="s">
        <v>146</v>
      </c>
      <c r="L345" s="39"/>
      <c r="M345" s="179" t="s">
        <v>1</v>
      </c>
      <c r="N345" s="180" t="s">
        <v>41</v>
      </c>
      <c r="O345" s="77"/>
      <c r="P345" s="181">
        <f>O345*H345</f>
        <v>0</v>
      </c>
      <c r="Q345" s="181">
        <v>0</v>
      </c>
      <c r="R345" s="181">
        <f>Q345*H345</f>
        <v>0</v>
      </c>
      <c r="S345" s="181">
        <v>0.0039399999999999999</v>
      </c>
      <c r="T345" s="182">
        <f>S345*H345</f>
        <v>0.148144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83" t="s">
        <v>252</v>
      </c>
      <c r="AT345" s="183" t="s">
        <v>142</v>
      </c>
      <c r="AU345" s="183" t="s">
        <v>86</v>
      </c>
      <c r="AY345" s="19" t="s">
        <v>140</v>
      </c>
      <c r="BE345" s="184">
        <f>IF(N345="základní",J345,0)</f>
        <v>0</v>
      </c>
      <c r="BF345" s="184">
        <f>IF(N345="snížená",J345,0)</f>
        <v>0</v>
      </c>
      <c r="BG345" s="184">
        <f>IF(N345="zákl. přenesená",J345,0)</f>
        <v>0</v>
      </c>
      <c r="BH345" s="184">
        <f>IF(N345="sníž. přenesená",J345,0)</f>
        <v>0</v>
      </c>
      <c r="BI345" s="184">
        <f>IF(N345="nulová",J345,0)</f>
        <v>0</v>
      </c>
      <c r="BJ345" s="19" t="s">
        <v>84</v>
      </c>
      <c r="BK345" s="184">
        <f>ROUND(I345*H345,2)</f>
        <v>0</v>
      </c>
      <c r="BL345" s="19" t="s">
        <v>252</v>
      </c>
      <c r="BM345" s="183" t="s">
        <v>380</v>
      </c>
    </row>
    <row r="346" s="2" customFormat="1">
      <c r="A346" s="38"/>
      <c r="B346" s="39"/>
      <c r="C346" s="38"/>
      <c r="D346" s="185" t="s">
        <v>149</v>
      </c>
      <c r="E346" s="38"/>
      <c r="F346" s="186" t="s">
        <v>381</v>
      </c>
      <c r="G346" s="38"/>
      <c r="H346" s="38"/>
      <c r="I346" s="187"/>
      <c r="J346" s="38"/>
      <c r="K346" s="38"/>
      <c r="L346" s="39"/>
      <c r="M346" s="188"/>
      <c r="N346" s="189"/>
      <c r="O346" s="77"/>
      <c r="P346" s="77"/>
      <c r="Q346" s="77"/>
      <c r="R346" s="77"/>
      <c r="S346" s="77"/>
      <c r="T346" s="7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9" t="s">
        <v>149</v>
      </c>
      <c r="AU346" s="19" t="s">
        <v>86</v>
      </c>
    </row>
    <row r="347" s="13" customFormat="1">
      <c r="A347" s="13"/>
      <c r="B347" s="190"/>
      <c r="C347" s="13"/>
      <c r="D347" s="185" t="s">
        <v>151</v>
      </c>
      <c r="E347" s="191" t="s">
        <v>1</v>
      </c>
      <c r="F347" s="192" t="s">
        <v>153</v>
      </c>
      <c r="G347" s="13"/>
      <c r="H347" s="191" t="s">
        <v>1</v>
      </c>
      <c r="I347" s="193"/>
      <c r="J347" s="13"/>
      <c r="K347" s="13"/>
      <c r="L347" s="190"/>
      <c r="M347" s="194"/>
      <c r="N347" s="195"/>
      <c r="O347" s="195"/>
      <c r="P347" s="195"/>
      <c r="Q347" s="195"/>
      <c r="R347" s="195"/>
      <c r="S347" s="195"/>
      <c r="T347" s="19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1" t="s">
        <v>151</v>
      </c>
      <c r="AU347" s="191" t="s">
        <v>86</v>
      </c>
      <c r="AV347" s="13" t="s">
        <v>84</v>
      </c>
      <c r="AW347" s="13" t="s">
        <v>32</v>
      </c>
      <c r="AX347" s="13" t="s">
        <v>76</v>
      </c>
      <c r="AY347" s="191" t="s">
        <v>140</v>
      </c>
    </row>
    <row r="348" s="14" customFormat="1">
      <c r="A348" s="14"/>
      <c r="B348" s="197"/>
      <c r="C348" s="14"/>
      <c r="D348" s="185" t="s">
        <v>151</v>
      </c>
      <c r="E348" s="198" t="s">
        <v>1</v>
      </c>
      <c r="F348" s="199" t="s">
        <v>382</v>
      </c>
      <c r="G348" s="14"/>
      <c r="H348" s="200">
        <v>37.600000000000001</v>
      </c>
      <c r="I348" s="201"/>
      <c r="J348" s="14"/>
      <c r="K348" s="14"/>
      <c r="L348" s="197"/>
      <c r="M348" s="202"/>
      <c r="N348" s="203"/>
      <c r="O348" s="203"/>
      <c r="P348" s="203"/>
      <c r="Q348" s="203"/>
      <c r="R348" s="203"/>
      <c r="S348" s="203"/>
      <c r="T348" s="20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198" t="s">
        <v>151</v>
      </c>
      <c r="AU348" s="198" t="s">
        <v>86</v>
      </c>
      <c r="AV348" s="14" t="s">
        <v>86</v>
      </c>
      <c r="AW348" s="14" t="s">
        <v>32</v>
      </c>
      <c r="AX348" s="14" t="s">
        <v>76</v>
      </c>
      <c r="AY348" s="198" t="s">
        <v>140</v>
      </c>
    </row>
    <row r="349" s="15" customFormat="1">
      <c r="A349" s="15"/>
      <c r="B349" s="205"/>
      <c r="C349" s="15"/>
      <c r="D349" s="185" t="s">
        <v>151</v>
      </c>
      <c r="E349" s="206" t="s">
        <v>1</v>
      </c>
      <c r="F349" s="207" t="s">
        <v>155</v>
      </c>
      <c r="G349" s="15"/>
      <c r="H349" s="208">
        <v>37.600000000000001</v>
      </c>
      <c r="I349" s="209"/>
      <c r="J349" s="15"/>
      <c r="K349" s="15"/>
      <c r="L349" s="205"/>
      <c r="M349" s="210"/>
      <c r="N349" s="211"/>
      <c r="O349" s="211"/>
      <c r="P349" s="211"/>
      <c r="Q349" s="211"/>
      <c r="R349" s="211"/>
      <c r="S349" s="211"/>
      <c r="T349" s="212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06" t="s">
        <v>151</v>
      </c>
      <c r="AU349" s="206" t="s">
        <v>86</v>
      </c>
      <c r="AV349" s="15" t="s">
        <v>147</v>
      </c>
      <c r="AW349" s="15" t="s">
        <v>32</v>
      </c>
      <c r="AX349" s="15" t="s">
        <v>84</v>
      </c>
      <c r="AY349" s="206" t="s">
        <v>140</v>
      </c>
    </row>
    <row r="350" s="2" customFormat="1" ht="24.15" customHeight="1">
      <c r="A350" s="38"/>
      <c r="B350" s="171"/>
      <c r="C350" s="172" t="s">
        <v>383</v>
      </c>
      <c r="D350" s="172" t="s">
        <v>142</v>
      </c>
      <c r="E350" s="173" t="s">
        <v>384</v>
      </c>
      <c r="F350" s="174" t="s">
        <v>385</v>
      </c>
      <c r="G350" s="175" t="s">
        <v>386</v>
      </c>
      <c r="H350" s="176">
        <v>1</v>
      </c>
      <c r="I350" s="177"/>
      <c r="J350" s="178">
        <f>ROUND(I350*H350,2)</f>
        <v>0</v>
      </c>
      <c r="K350" s="174" t="s">
        <v>1</v>
      </c>
      <c r="L350" s="39"/>
      <c r="M350" s="179" t="s">
        <v>1</v>
      </c>
      <c r="N350" s="180" t="s">
        <v>41</v>
      </c>
      <c r="O350" s="77"/>
      <c r="P350" s="181">
        <f>O350*H350</f>
        <v>0</v>
      </c>
      <c r="Q350" s="181">
        <v>0</v>
      </c>
      <c r="R350" s="181">
        <f>Q350*H350</f>
        <v>0</v>
      </c>
      <c r="S350" s="181">
        <v>0.0039399999999999999</v>
      </c>
      <c r="T350" s="182">
        <f>S350*H350</f>
        <v>0.0039399999999999999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83" t="s">
        <v>252</v>
      </c>
      <c r="AT350" s="183" t="s">
        <v>142</v>
      </c>
      <c r="AU350" s="183" t="s">
        <v>86</v>
      </c>
      <c r="AY350" s="19" t="s">
        <v>140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9" t="s">
        <v>84</v>
      </c>
      <c r="BK350" s="184">
        <f>ROUND(I350*H350,2)</f>
        <v>0</v>
      </c>
      <c r="BL350" s="19" t="s">
        <v>252</v>
      </c>
      <c r="BM350" s="183" t="s">
        <v>387</v>
      </c>
    </row>
    <row r="351" s="2" customFormat="1">
      <c r="A351" s="38"/>
      <c r="B351" s="39"/>
      <c r="C351" s="38"/>
      <c r="D351" s="185" t="s">
        <v>149</v>
      </c>
      <c r="E351" s="38"/>
      <c r="F351" s="186" t="s">
        <v>385</v>
      </c>
      <c r="G351" s="38"/>
      <c r="H351" s="38"/>
      <c r="I351" s="187"/>
      <c r="J351" s="38"/>
      <c r="K351" s="38"/>
      <c r="L351" s="39"/>
      <c r="M351" s="188"/>
      <c r="N351" s="189"/>
      <c r="O351" s="77"/>
      <c r="P351" s="77"/>
      <c r="Q351" s="77"/>
      <c r="R351" s="77"/>
      <c r="S351" s="77"/>
      <c r="T351" s="7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9" t="s">
        <v>149</v>
      </c>
      <c r="AU351" s="19" t="s">
        <v>86</v>
      </c>
    </row>
    <row r="352" s="2" customFormat="1" ht="16.5" customHeight="1">
      <c r="A352" s="38"/>
      <c r="B352" s="171"/>
      <c r="C352" s="172" t="s">
        <v>388</v>
      </c>
      <c r="D352" s="172" t="s">
        <v>142</v>
      </c>
      <c r="E352" s="173" t="s">
        <v>389</v>
      </c>
      <c r="F352" s="174" t="s">
        <v>390</v>
      </c>
      <c r="G352" s="175" t="s">
        <v>386</v>
      </c>
      <c r="H352" s="176">
        <v>1</v>
      </c>
      <c r="I352" s="177"/>
      <c r="J352" s="178">
        <f>ROUND(I352*H352,2)</f>
        <v>0</v>
      </c>
      <c r="K352" s="174" t="s">
        <v>1</v>
      </c>
      <c r="L352" s="39"/>
      <c r="M352" s="179" t="s">
        <v>1</v>
      </c>
      <c r="N352" s="180" t="s">
        <v>41</v>
      </c>
      <c r="O352" s="77"/>
      <c r="P352" s="181">
        <f>O352*H352</f>
        <v>0</v>
      </c>
      <c r="Q352" s="181">
        <v>0</v>
      </c>
      <c r="R352" s="181">
        <f>Q352*H352</f>
        <v>0</v>
      </c>
      <c r="S352" s="181">
        <v>0.0039399999999999999</v>
      </c>
      <c r="T352" s="182">
        <f>S352*H352</f>
        <v>0.0039399999999999999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83" t="s">
        <v>252</v>
      </c>
      <c r="AT352" s="183" t="s">
        <v>142</v>
      </c>
      <c r="AU352" s="183" t="s">
        <v>86</v>
      </c>
      <c r="AY352" s="19" t="s">
        <v>140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9" t="s">
        <v>84</v>
      </c>
      <c r="BK352" s="184">
        <f>ROUND(I352*H352,2)</f>
        <v>0</v>
      </c>
      <c r="BL352" s="19" t="s">
        <v>252</v>
      </c>
      <c r="BM352" s="183" t="s">
        <v>391</v>
      </c>
    </row>
    <row r="353" s="2" customFormat="1" ht="33" customHeight="1">
      <c r="A353" s="38"/>
      <c r="B353" s="171"/>
      <c r="C353" s="172" t="s">
        <v>392</v>
      </c>
      <c r="D353" s="172" t="s">
        <v>142</v>
      </c>
      <c r="E353" s="173" t="s">
        <v>393</v>
      </c>
      <c r="F353" s="174" t="s">
        <v>394</v>
      </c>
      <c r="G353" s="175" t="s">
        <v>166</v>
      </c>
      <c r="H353" s="176">
        <v>13.300000000000001</v>
      </c>
      <c r="I353" s="177"/>
      <c r="J353" s="178">
        <f>ROUND(I353*H353,2)</f>
        <v>0</v>
      </c>
      <c r="K353" s="174" t="s">
        <v>146</v>
      </c>
      <c r="L353" s="39"/>
      <c r="M353" s="179" t="s">
        <v>1</v>
      </c>
      <c r="N353" s="180" t="s">
        <v>41</v>
      </c>
      <c r="O353" s="77"/>
      <c r="P353" s="181">
        <f>O353*H353</f>
        <v>0</v>
      </c>
      <c r="Q353" s="181">
        <v>0.0020100000000000001</v>
      </c>
      <c r="R353" s="181">
        <f>Q353*H353</f>
        <v>0.026733000000000003</v>
      </c>
      <c r="S353" s="181">
        <v>0</v>
      </c>
      <c r="T353" s="18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83" t="s">
        <v>252</v>
      </c>
      <c r="AT353" s="183" t="s">
        <v>142</v>
      </c>
      <c r="AU353" s="183" t="s">
        <v>86</v>
      </c>
      <c r="AY353" s="19" t="s">
        <v>140</v>
      </c>
      <c r="BE353" s="184">
        <f>IF(N353="základní",J353,0)</f>
        <v>0</v>
      </c>
      <c r="BF353" s="184">
        <f>IF(N353="snížená",J353,0)</f>
        <v>0</v>
      </c>
      <c r="BG353" s="184">
        <f>IF(N353="zákl. přenesená",J353,0)</f>
        <v>0</v>
      </c>
      <c r="BH353" s="184">
        <f>IF(N353="sníž. přenesená",J353,0)</f>
        <v>0</v>
      </c>
      <c r="BI353" s="184">
        <f>IF(N353="nulová",J353,0)</f>
        <v>0</v>
      </c>
      <c r="BJ353" s="19" t="s">
        <v>84</v>
      </c>
      <c r="BK353" s="184">
        <f>ROUND(I353*H353,2)</f>
        <v>0</v>
      </c>
      <c r="BL353" s="19" t="s">
        <v>252</v>
      </c>
      <c r="BM353" s="183" t="s">
        <v>395</v>
      </c>
    </row>
    <row r="354" s="2" customFormat="1">
      <c r="A354" s="38"/>
      <c r="B354" s="39"/>
      <c r="C354" s="38"/>
      <c r="D354" s="185" t="s">
        <v>149</v>
      </c>
      <c r="E354" s="38"/>
      <c r="F354" s="186" t="s">
        <v>396</v>
      </c>
      <c r="G354" s="38"/>
      <c r="H354" s="38"/>
      <c r="I354" s="187"/>
      <c r="J354" s="38"/>
      <c r="K354" s="38"/>
      <c r="L354" s="39"/>
      <c r="M354" s="188"/>
      <c r="N354" s="189"/>
      <c r="O354" s="77"/>
      <c r="P354" s="77"/>
      <c r="Q354" s="77"/>
      <c r="R354" s="77"/>
      <c r="S354" s="77"/>
      <c r="T354" s="7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9" t="s">
        <v>149</v>
      </c>
      <c r="AU354" s="19" t="s">
        <v>86</v>
      </c>
    </row>
    <row r="355" s="13" customFormat="1">
      <c r="A355" s="13"/>
      <c r="B355" s="190"/>
      <c r="C355" s="13"/>
      <c r="D355" s="185" t="s">
        <v>151</v>
      </c>
      <c r="E355" s="191" t="s">
        <v>1</v>
      </c>
      <c r="F355" s="192" t="s">
        <v>153</v>
      </c>
      <c r="G355" s="13"/>
      <c r="H355" s="191" t="s">
        <v>1</v>
      </c>
      <c r="I355" s="193"/>
      <c r="J355" s="13"/>
      <c r="K355" s="13"/>
      <c r="L355" s="190"/>
      <c r="M355" s="194"/>
      <c r="N355" s="195"/>
      <c r="O355" s="195"/>
      <c r="P355" s="195"/>
      <c r="Q355" s="195"/>
      <c r="R355" s="195"/>
      <c r="S355" s="195"/>
      <c r="T355" s="19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1" t="s">
        <v>151</v>
      </c>
      <c r="AU355" s="191" t="s">
        <v>86</v>
      </c>
      <c r="AV355" s="13" t="s">
        <v>84</v>
      </c>
      <c r="AW355" s="13" t="s">
        <v>32</v>
      </c>
      <c r="AX355" s="13" t="s">
        <v>76</v>
      </c>
      <c r="AY355" s="191" t="s">
        <v>140</v>
      </c>
    </row>
    <row r="356" s="14" customFormat="1">
      <c r="A356" s="14"/>
      <c r="B356" s="197"/>
      <c r="C356" s="14"/>
      <c r="D356" s="185" t="s">
        <v>151</v>
      </c>
      <c r="E356" s="198" t="s">
        <v>1</v>
      </c>
      <c r="F356" s="199" t="s">
        <v>365</v>
      </c>
      <c r="G356" s="14"/>
      <c r="H356" s="200">
        <v>13.300000000000001</v>
      </c>
      <c r="I356" s="201"/>
      <c r="J356" s="14"/>
      <c r="K356" s="14"/>
      <c r="L356" s="197"/>
      <c r="M356" s="202"/>
      <c r="N356" s="203"/>
      <c r="O356" s="203"/>
      <c r="P356" s="203"/>
      <c r="Q356" s="203"/>
      <c r="R356" s="203"/>
      <c r="S356" s="203"/>
      <c r="T356" s="20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198" t="s">
        <v>151</v>
      </c>
      <c r="AU356" s="198" t="s">
        <v>86</v>
      </c>
      <c r="AV356" s="14" t="s">
        <v>86</v>
      </c>
      <c r="AW356" s="14" t="s">
        <v>32</v>
      </c>
      <c r="AX356" s="14" t="s">
        <v>84</v>
      </c>
      <c r="AY356" s="198" t="s">
        <v>140</v>
      </c>
    </row>
    <row r="357" s="2" customFormat="1" ht="24.15" customHeight="1">
      <c r="A357" s="38"/>
      <c r="B357" s="171"/>
      <c r="C357" s="172" t="s">
        <v>397</v>
      </c>
      <c r="D357" s="172" t="s">
        <v>142</v>
      </c>
      <c r="E357" s="173" t="s">
        <v>398</v>
      </c>
      <c r="F357" s="174" t="s">
        <v>399</v>
      </c>
      <c r="G357" s="175" t="s">
        <v>166</v>
      </c>
      <c r="H357" s="176">
        <v>76.799999999999997</v>
      </c>
      <c r="I357" s="177"/>
      <c r="J357" s="178">
        <f>ROUND(I357*H357,2)</f>
        <v>0</v>
      </c>
      <c r="K357" s="174" t="s">
        <v>146</v>
      </c>
      <c r="L357" s="39"/>
      <c r="M357" s="179" t="s">
        <v>1</v>
      </c>
      <c r="N357" s="180" t="s">
        <v>41</v>
      </c>
      <c r="O357" s="77"/>
      <c r="P357" s="181">
        <f>O357*H357</f>
        <v>0</v>
      </c>
      <c r="Q357" s="181">
        <v>0.0028600000000000001</v>
      </c>
      <c r="R357" s="181">
        <f>Q357*H357</f>
        <v>0.21964800000000001</v>
      </c>
      <c r="S357" s="181">
        <v>0</v>
      </c>
      <c r="T357" s="18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83" t="s">
        <v>252</v>
      </c>
      <c r="AT357" s="183" t="s">
        <v>142</v>
      </c>
      <c r="AU357" s="183" t="s">
        <v>86</v>
      </c>
      <c r="AY357" s="19" t="s">
        <v>140</v>
      </c>
      <c r="BE357" s="184">
        <f>IF(N357="základní",J357,0)</f>
        <v>0</v>
      </c>
      <c r="BF357" s="184">
        <f>IF(N357="snížená",J357,0)</f>
        <v>0</v>
      </c>
      <c r="BG357" s="184">
        <f>IF(N357="zákl. přenesená",J357,0)</f>
        <v>0</v>
      </c>
      <c r="BH357" s="184">
        <f>IF(N357="sníž. přenesená",J357,0)</f>
        <v>0</v>
      </c>
      <c r="BI357" s="184">
        <f>IF(N357="nulová",J357,0)</f>
        <v>0</v>
      </c>
      <c r="BJ357" s="19" t="s">
        <v>84</v>
      </c>
      <c r="BK357" s="184">
        <f>ROUND(I357*H357,2)</f>
        <v>0</v>
      </c>
      <c r="BL357" s="19" t="s">
        <v>252</v>
      </c>
      <c r="BM357" s="183" t="s">
        <v>400</v>
      </c>
    </row>
    <row r="358" s="2" customFormat="1">
      <c r="A358" s="38"/>
      <c r="B358" s="39"/>
      <c r="C358" s="38"/>
      <c r="D358" s="185" t="s">
        <v>149</v>
      </c>
      <c r="E358" s="38"/>
      <c r="F358" s="186" t="s">
        <v>401</v>
      </c>
      <c r="G358" s="38"/>
      <c r="H358" s="38"/>
      <c r="I358" s="187"/>
      <c r="J358" s="38"/>
      <c r="K358" s="38"/>
      <c r="L358" s="39"/>
      <c r="M358" s="188"/>
      <c r="N358" s="189"/>
      <c r="O358" s="77"/>
      <c r="P358" s="77"/>
      <c r="Q358" s="77"/>
      <c r="R358" s="77"/>
      <c r="S358" s="77"/>
      <c r="T358" s="7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9" t="s">
        <v>149</v>
      </c>
      <c r="AU358" s="19" t="s">
        <v>86</v>
      </c>
    </row>
    <row r="359" s="13" customFormat="1">
      <c r="A359" s="13"/>
      <c r="B359" s="190"/>
      <c r="C359" s="13"/>
      <c r="D359" s="185" t="s">
        <v>151</v>
      </c>
      <c r="E359" s="191" t="s">
        <v>1</v>
      </c>
      <c r="F359" s="192" t="s">
        <v>153</v>
      </c>
      <c r="G359" s="13"/>
      <c r="H359" s="191" t="s">
        <v>1</v>
      </c>
      <c r="I359" s="193"/>
      <c r="J359" s="13"/>
      <c r="K359" s="13"/>
      <c r="L359" s="190"/>
      <c r="M359" s="194"/>
      <c r="N359" s="195"/>
      <c r="O359" s="195"/>
      <c r="P359" s="195"/>
      <c r="Q359" s="195"/>
      <c r="R359" s="195"/>
      <c r="S359" s="195"/>
      <c r="T359" s="19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91" t="s">
        <v>151</v>
      </c>
      <c r="AU359" s="191" t="s">
        <v>86</v>
      </c>
      <c r="AV359" s="13" t="s">
        <v>84</v>
      </c>
      <c r="AW359" s="13" t="s">
        <v>32</v>
      </c>
      <c r="AX359" s="13" t="s">
        <v>76</v>
      </c>
      <c r="AY359" s="191" t="s">
        <v>140</v>
      </c>
    </row>
    <row r="360" s="14" customFormat="1">
      <c r="A360" s="14"/>
      <c r="B360" s="197"/>
      <c r="C360" s="14"/>
      <c r="D360" s="185" t="s">
        <v>151</v>
      </c>
      <c r="E360" s="198" t="s">
        <v>1</v>
      </c>
      <c r="F360" s="199" t="s">
        <v>371</v>
      </c>
      <c r="G360" s="14"/>
      <c r="H360" s="200">
        <v>76.799999999999997</v>
      </c>
      <c r="I360" s="201"/>
      <c r="J360" s="14"/>
      <c r="K360" s="14"/>
      <c r="L360" s="197"/>
      <c r="M360" s="202"/>
      <c r="N360" s="203"/>
      <c r="O360" s="203"/>
      <c r="P360" s="203"/>
      <c r="Q360" s="203"/>
      <c r="R360" s="203"/>
      <c r="S360" s="203"/>
      <c r="T360" s="20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8" t="s">
        <v>151</v>
      </c>
      <c r="AU360" s="198" t="s">
        <v>86</v>
      </c>
      <c r="AV360" s="14" t="s">
        <v>86</v>
      </c>
      <c r="AW360" s="14" t="s">
        <v>32</v>
      </c>
      <c r="AX360" s="14" t="s">
        <v>76</v>
      </c>
      <c r="AY360" s="198" t="s">
        <v>140</v>
      </c>
    </row>
    <row r="361" s="15" customFormat="1">
      <c r="A361" s="15"/>
      <c r="B361" s="205"/>
      <c r="C361" s="15"/>
      <c r="D361" s="185" t="s">
        <v>151</v>
      </c>
      <c r="E361" s="206" t="s">
        <v>1</v>
      </c>
      <c r="F361" s="207" t="s">
        <v>155</v>
      </c>
      <c r="G361" s="15"/>
      <c r="H361" s="208">
        <v>76.799999999999997</v>
      </c>
      <c r="I361" s="209"/>
      <c r="J361" s="15"/>
      <c r="K361" s="15"/>
      <c r="L361" s="205"/>
      <c r="M361" s="210"/>
      <c r="N361" s="211"/>
      <c r="O361" s="211"/>
      <c r="P361" s="211"/>
      <c r="Q361" s="211"/>
      <c r="R361" s="211"/>
      <c r="S361" s="211"/>
      <c r="T361" s="212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06" t="s">
        <v>151</v>
      </c>
      <c r="AU361" s="206" t="s">
        <v>86</v>
      </c>
      <c r="AV361" s="15" t="s">
        <v>147</v>
      </c>
      <c r="AW361" s="15" t="s">
        <v>32</v>
      </c>
      <c r="AX361" s="15" t="s">
        <v>84</v>
      </c>
      <c r="AY361" s="206" t="s">
        <v>140</v>
      </c>
    </row>
    <row r="362" s="2" customFormat="1" ht="24.15" customHeight="1">
      <c r="A362" s="38"/>
      <c r="B362" s="171"/>
      <c r="C362" s="172" t="s">
        <v>402</v>
      </c>
      <c r="D362" s="172" t="s">
        <v>142</v>
      </c>
      <c r="E362" s="173" t="s">
        <v>403</v>
      </c>
      <c r="F362" s="174" t="s">
        <v>404</v>
      </c>
      <c r="G362" s="175" t="s">
        <v>331</v>
      </c>
      <c r="H362" s="176">
        <v>4</v>
      </c>
      <c r="I362" s="177"/>
      <c r="J362" s="178">
        <f>ROUND(I362*H362,2)</f>
        <v>0</v>
      </c>
      <c r="K362" s="174" t="s">
        <v>146</v>
      </c>
      <c r="L362" s="39"/>
      <c r="M362" s="179" t="s">
        <v>1</v>
      </c>
      <c r="N362" s="180" t="s">
        <v>41</v>
      </c>
      <c r="O362" s="77"/>
      <c r="P362" s="181">
        <f>O362*H362</f>
        <v>0</v>
      </c>
      <c r="Q362" s="181">
        <v>0.00064000000000000005</v>
      </c>
      <c r="R362" s="181">
        <f>Q362*H362</f>
        <v>0.0025600000000000002</v>
      </c>
      <c r="S362" s="181">
        <v>0</v>
      </c>
      <c r="T362" s="182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83" t="s">
        <v>252</v>
      </c>
      <c r="AT362" s="183" t="s">
        <v>142</v>
      </c>
      <c r="AU362" s="183" t="s">
        <v>86</v>
      </c>
      <c r="AY362" s="19" t="s">
        <v>140</v>
      </c>
      <c r="BE362" s="184">
        <f>IF(N362="základní",J362,0)</f>
        <v>0</v>
      </c>
      <c r="BF362" s="184">
        <f>IF(N362="snížená",J362,0)</f>
        <v>0</v>
      </c>
      <c r="BG362" s="184">
        <f>IF(N362="zákl. přenesená",J362,0)</f>
        <v>0</v>
      </c>
      <c r="BH362" s="184">
        <f>IF(N362="sníž. přenesená",J362,0)</f>
        <v>0</v>
      </c>
      <c r="BI362" s="184">
        <f>IF(N362="nulová",J362,0)</f>
        <v>0</v>
      </c>
      <c r="BJ362" s="19" t="s">
        <v>84</v>
      </c>
      <c r="BK362" s="184">
        <f>ROUND(I362*H362,2)</f>
        <v>0</v>
      </c>
      <c r="BL362" s="19" t="s">
        <v>252</v>
      </c>
      <c r="BM362" s="183" t="s">
        <v>405</v>
      </c>
    </row>
    <row r="363" s="2" customFormat="1">
      <c r="A363" s="38"/>
      <c r="B363" s="39"/>
      <c r="C363" s="38"/>
      <c r="D363" s="185" t="s">
        <v>149</v>
      </c>
      <c r="E363" s="38"/>
      <c r="F363" s="186" t="s">
        <v>406</v>
      </c>
      <c r="G363" s="38"/>
      <c r="H363" s="38"/>
      <c r="I363" s="187"/>
      <c r="J363" s="38"/>
      <c r="K363" s="38"/>
      <c r="L363" s="39"/>
      <c r="M363" s="188"/>
      <c r="N363" s="189"/>
      <c r="O363" s="77"/>
      <c r="P363" s="77"/>
      <c r="Q363" s="77"/>
      <c r="R363" s="77"/>
      <c r="S363" s="77"/>
      <c r="T363" s="7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9" t="s">
        <v>149</v>
      </c>
      <c r="AU363" s="19" t="s">
        <v>86</v>
      </c>
    </row>
    <row r="364" s="2" customFormat="1" ht="24.15" customHeight="1">
      <c r="A364" s="38"/>
      <c r="B364" s="171"/>
      <c r="C364" s="172" t="s">
        <v>407</v>
      </c>
      <c r="D364" s="172" t="s">
        <v>142</v>
      </c>
      <c r="E364" s="173" t="s">
        <v>408</v>
      </c>
      <c r="F364" s="174" t="s">
        <v>409</v>
      </c>
      <c r="G364" s="175" t="s">
        <v>166</v>
      </c>
      <c r="H364" s="176">
        <v>37.600000000000001</v>
      </c>
      <c r="I364" s="177"/>
      <c r="J364" s="178">
        <f>ROUND(I364*H364,2)</f>
        <v>0</v>
      </c>
      <c r="K364" s="174" t="s">
        <v>146</v>
      </c>
      <c r="L364" s="39"/>
      <c r="M364" s="179" t="s">
        <v>1</v>
      </c>
      <c r="N364" s="180" t="s">
        <v>41</v>
      </c>
      <c r="O364" s="77"/>
      <c r="P364" s="181">
        <f>O364*H364</f>
        <v>0</v>
      </c>
      <c r="Q364" s="181">
        <v>0.0028900000000000002</v>
      </c>
      <c r="R364" s="181">
        <f>Q364*H364</f>
        <v>0.10866400000000001</v>
      </c>
      <c r="S364" s="181">
        <v>0</v>
      </c>
      <c r="T364" s="182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83" t="s">
        <v>252</v>
      </c>
      <c r="AT364" s="183" t="s">
        <v>142</v>
      </c>
      <c r="AU364" s="183" t="s">
        <v>86</v>
      </c>
      <c r="AY364" s="19" t="s">
        <v>140</v>
      </c>
      <c r="BE364" s="184">
        <f>IF(N364="základní",J364,0)</f>
        <v>0</v>
      </c>
      <c r="BF364" s="184">
        <f>IF(N364="snížená",J364,0)</f>
        <v>0</v>
      </c>
      <c r="BG364" s="184">
        <f>IF(N364="zákl. přenesená",J364,0)</f>
        <v>0</v>
      </c>
      <c r="BH364" s="184">
        <f>IF(N364="sníž. přenesená",J364,0)</f>
        <v>0</v>
      </c>
      <c r="BI364" s="184">
        <f>IF(N364="nulová",J364,0)</f>
        <v>0</v>
      </c>
      <c r="BJ364" s="19" t="s">
        <v>84</v>
      </c>
      <c r="BK364" s="184">
        <f>ROUND(I364*H364,2)</f>
        <v>0</v>
      </c>
      <c r="BL364" s="19" t="s">
        <v>252</v>
      </c>
      <c r="BM364" s="183" t="s">
        <v>410</v>
      </c>
    </row>
    <row r="365" s="2" customFormat="1">
      <c r="A365" s="38"/>
      <c r="B365" s="39"/>
      <c r="C365" s="38"/>
      <c r="D365" s="185" t="s">
        <v>149</v>
      </c>
      <c r="E365" s="38"/>
      <c r="F365" s="186" t="s">
        <v>411</v>
      </c>
      <c r="G365" s="38"/>
      <c r="H365" s="38"/>
      <c r="I365" s="187"/>
      <c r="J365" s="38"/>
      <c r="K365" s="38"/>
      <c r="L365" s="39"/>
      <c r="M365" s="188"/>
      <c r="N365" s="189"/>
      <c r="O365" s="77"/>
      <c r="P365" s="77"/>
      <c r="Q365" s="77"/>
      <c r="R365" s="77"/>
      <c r="S365" s="77"/>
      <c r="T365" s="7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9" t="s">
        <v>149</v>
      </c>
      <c r="AU365" s="19" t="s">
        <v>86</v>
      </c>
    </row>
    <row r="366" s="13" customFormat="1">
      <c r="A366" s="13"/>
      <c r="B366" s="190"/>
      <c r="C366" s="13"/>
      <c r="D366" s="185" t="s">
        <v>151</v>
      </c>
      <c r="E366" s="191" t="s">
        <v>1</v>
      </c>
      <c r="F366" s="192" t="s">
        <v>153</v>
      </c>
      <c r="G366" s="13"/>
      <c r="H366" s="191" t="s">
        <v>1</v>
      </c>
      <c r="I366" s="193"/>
      <c r="J366" s="13"/>
      <c r="K366" s="13"/>
      <c r="L366" s="190"/>
      <c r="M366" s="194"/>
      <c r="N366" s="195"/>
      <c r="O366" s="195"/>
      <c r="P366" s="195"/>
      <c r="Q366" s="195"/>
      <c r="R366" s="195"/>
      <c r="S366" s="195"/>
      <c r="T366" s="19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1" t="s">
        <v>151</v>
      </c>
      <c r="AU366" s="191" t="s">
        <v>86</v>
      </c>
      <c r="AV366" s="13" t="s">
        <v>84</v>
      </c>
      <c r="AW366" s="13" t="s">
        <v>32</v>
      </c>
      <c r="AX366" s="13" t="s">
        <v>76</v>
      </c>
      <c r="AY366" s="191" t="s">
        <v>140</v>
      </c>
    </row>
    <row r="367" s="14" customFormat="1">
      <c r="A367" s="14"/>
      <c r="B367" s="197"/>
      <c r="C367" s="14"/>
      <c r="D367" s="185" t="s">
        <v>151</v>
      </c>
      <c r="E367" s="198" t="s">
        <v>1</v>
      </c>
      <c r="F367" s="199" t="s">
        <v>382</v>
      </c>
      <c r="G367" s="14"/>
      <c r="H367" s="200">
        <v>37.600000000000001</v>
      </c>
      <c r="I367" s="201"/>
      <c r="J367" s="14"/>
      <c r="K367" s="14"/>
      <c r="L367" s="197"/>
      <c r="M367" s="202"/>
      <c r="N367" s="203"/>
      <c r="O367" s="203"/>
      <c r="P367" s="203"/>
      <c r="Q367" s="203"/>
      <c r="R367" s="203"/>
      <c r="S367" s="203"/>
      <c r="T367" s="20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198" t="s">
        <v>151</v>
      </c>
      <c r="AU367" s="198" t="s">
        <v>86</v>
      </c>
      <c r="AV367" s="14" t="s">
        <v>86</v>
      </c>
      <c r="AW367" s="14" t="s">
        <v>32</v>
      </c>
      <c r="AX367" s="14" t="s">
        <v>76</v>
      </c>
      <c r="AY367" s="198" t="s">
        <v>140</v>
      </c>
    </row>
    <row r="368" s="15" customFormat="1">
      <c r="A368" s="15"/>
      <c r="B368" s="205"/>
      <c r="C368" s="15"/>
      <c r="D368" s="185" t="s">
        <v>151</v>
      </c>
      <c r="E368" s="206" t="s">
        <v>1</v>
      </c>
      <c r="F368" s="207" t="s">
        <v>155</v>
      </c>
      <c r="G368" s="15"/>
      <c r="H368" s="208">
        <v>37.600000000000001</v>
      </c>
      <c r="I368" s="209"/>
      <c r="J368" s="15"/>
      <c r="K368" s="15"/>
      <c r="L368" s="205"/>
      <c r="M368" s="210"/>
      <c r="N368" s="211"/>
      <c r="O368" s="211"/>
      <c r="P368" s="211"/>
      <c r="Q368" s="211"/>
      <c r="R368" s="211"/>
      <c r="S368" s="211"/>
      <c r="T368" s="212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06" t="s">
        <v>151</v>
      </c>
      <c r="AU368" s="206" t="s">
        <v>86</v>
      </c>
      <c r="AV368" s="15" t="s">
        <v>147</v>
      </c>
      <c r="AW368" s="15" t="s">
        <v>32</v>
      </c>
      <c r="AX368" s="15" t="s">
        <v>84</v>
      </c>
      <c r="AY368" s="206" t="s">
        <v>140</v>
      </c>
    </row>
    <row r="369" s="2" customFormat="1" ht="33" customHeight="1">
      <c r="A369" s="38"/>
      <c r="B369" s="171"/>
      <c r="C369" s="172" t="s">
        <v>412</v>
      </c>
      <c r="D369" s="172" t="s">
        <v>142</v>
      </c>
      <c r="E369" s="173" t="s">
        <v>413</v>
      </c>
      <c r="F369" s="174" t="s">
        <v>414</v>
      </c>
      <c r="G369" s="175" t="s">
        <v>323</v>
      </c>
      <c r="H369" s="231"/>
      <c r="I369" s="177"/>
      <c r="J369" s="178">
        <f>ROUND(I369*H369,2)</f>
        <v>0</v>
      </c>
      <c r="K369" s="174" t="s">
        <v>146</v>
      </c>
      <c r="L369" s="39"/>
      <c r="M369" s="179" t="s">
        <v>1</v>
      </c>
      <c r="N369" s="180" t="s">
        <v>41</v>
      </c>
      <c r="O369" s="77"/>
      <c r="P369" s="181">
        <f>O369*H369</f>
        <v>0</v>
      </c>
      <c r="Q369" s="181">
        <v>0</v>
      </c>
      <c r="R369" s="181">
        <f>Q369*H369</f>
        <v>0</v>
      </c>
      <c r="S369" s="181">
        <v>0</v>
      </c>
      <c r="T369" s="18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83" t="s">
        <v>252</v>
      </c>
      <c r="AT369" s="183" t="s">
        <v>142</v>
      </c>
      <c r="AU369" s="183" t="s">
        <v>86</v>
      </c>
      <c r="AY369" s="19" t="s">
        <v>140</v>
      </c>
      <c r="BE369" s="184">
        <f>IF(N369="základní",J369,0)</f>
        <v>0</v>
      </c>
      <c r="BF369" s="184">
        <f>IF(N369="snížená",J369,0)</f>
        <v>0</v>
      </c>
      <c r="BG369" s="184">
        <f>IF(N369="zákl. přenesená",J369,0)</f>
        <v>0</v>
      </c>
      <c r="BH369" s="184">
        <f>IF(N369="sníž. přenesená",J369,0)</f>
        <v>0</v>
      </c>
      <c r="BI369" s="184">
        <f>IF(N369="nulová",J369,0)</f>
        <v>0</v>
      </c>
      <c r="BJ369" s="19" t="s">
        <v>84</v>
      </c>
      <c r="BK369" s="184">
        <f>ROUND(I369*H369,2)</f>
        <v>0</v>
      </c>
      <c r="BL369" s="19" t="s">
        <v>252</v>
      </c>
      <c r="BM369" s="183" t="s">
        <v>415</v>
      </c>
    </row>
    <row r="370" s="2" customFormat="1">
      <c r="A370" s="38"/>
      <c r="B370" s="39"/>
      <c r="C370" s="38"/>
      <c r="D370" s="185" t="s">
        <v>149</v>
      </c>
      <c r="E370" s="38"/>
      <c r="F370" s="186" t="s">
        <v>416</v>
      </c>
      <c r="G370" s="38"/>
      <c r="H370" s="38"/>
      <c r="I370" s="187"/>
      <c r="J370" s="38"/>
      <c r="K370" s="38"/>
      <c r="L370" s="39"/>
      <c r="M370" s="188"/>
      <c r="N370" s="189"/>
      <c r="O370" s="77"/>
      <c r="P370" s="77"/>
      <c r="Q370" s="77"/>
      <c r="R370" s="77"/>
      <c r="S370" s="77"/>
      <c r="T370" s="7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9" t="s">
        <v>149</v>
      </c>
      <c r="AU370" s="19" t="s">
        <v>86</v>
      </c>
    </row>
    <row r="371" s="12" customFormat="1" ht="22.8" customHeight="1">
      <c r="A371" s="12"/>
      <c r="B371" s="158"/>
      <c r="C371" s="12"/>
      <c r="D371" s="159" t="s">
        <v>75</v>
      </c>
      <c r="E371" s="169" t="s">
        <v>417</v>
      </c>
      <c r="F371" s="169" t="s">
        <v>418</v>
      </c>
      <c r="G371" s="12"/>
      <c r="H371" s="12"/>
      <c r="I371" s="161"/>
      <c r="J371" s="170">
        <f>BK371</f>
        <v>0</v>
      </c>
      <c r="K371" s="12"/>
      <c r="L371" s="158"/>
      <c r="M371" s="163"/>
      <c r="N371" s="164"/>
      <c r="O371" s="164"/>
      <c r="P371" s="165">
        <f>SUM(P372:P403)</f>
        <v>0</v>
      </c>
      <c r="Q371" s="164"/>
      <c r="R371" s="165">
        <f>SUM(R372:R403)</f>
        <v>0.00025000000000000001</v>
      </c>
      <c r="S371" s="164"/>
      <c r="T371" s="166">
        <f>SUM(T372:T403)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59" t="s">
        <v>86</v>
      </c>
      <c r="AT371" s="167" t="s">
        <v>75</v>
      </c>
      <c r="AU371" s="167" t="s">
        <v>84</v>
      </c>
      <c r="AY371" s="159" t="s">
        <v>140</v>
      </c>
      <c r="BK371" s="168">
        <f>SUM(BK372:BK403)</f>
        <v>0</v>
      </c>
    </row>
    <row r="372" s="2" customFormat="1" ht="37.8" customHeight="1">
      <c r="A372" s="38"/>
      <c r="B372" s="171"/>
      <c r="C372" s="172" t="s">
        <v>419</v>
      </c>
      <c r="D372" s="172" t="s">
        <v>142</v>
      </c>
      <c r="E372" s="173" t="s">
        <v>420</v>
      </c>
      <c r="F372" s="174" t="s">
        <v>421</v>
      </c>
      <c r="G372" s="175" t="s">
        <v>422</v>
      </c>
      <c r="H372" s="176">
        <v>1</v>
      </c>
      <c r="I372" s="177"/>
      <c r="J372" s="178">
        <f>ROUND(I372*H372,2)</f>
        <v>0</v>
      </c>
      <c r="K372" s="174" t="s">
        <v>1</v>
      </c>
      <c r="L372" s="39"/>
      <c r="M372" s="179" t="s">
        <v>1</v>
      </c>
      <c r="N372" s="180" t="s">
        <v>41</v>
      </c>
      <c r="O372" s="77"/>
      <c r="P372" s="181">
        <f>O372*H372</f>
        <v>0</v>
      </c>
      <c r="Q372" s="181">
        <v>0.00025000000000000001</v>
      </c>
      <c r="R372" s="181">
        <f>Q372*H372</f>
        <v>0.00025000000000000001</v>
      </c>
      <c r="S372" s="181">
        <v>0</v>
      </c>
      <c r="T372" s="18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183" t="s">
        <v>252</v>
      </c>
      <c r="AT372" s="183" t="s">
        <v>142</v>
      </c>
      <c r="AU372" s="183" t="s">
        <v>86</v>
      </c>
      <c r="AY372" s="19" t="s">
        <v>140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9" t="s">
        <v>84</v>
      </c>
      <c r="BK372" s="184">
        <f>ROUND(I372*H372,2)</f>
        <v>0</v>
      </c>
      <c r="BL372" s="19" t="s">
        <v>252</v>
      </c>
      <c r="BM372" s="183" t="s">
        <v>423</v>
      </c>
    </row>
    <row r="373" s="2" customFormat="1">
      <c r="A373" s="38"/>
      <c r="B373" s="39"/>
      <c r="C373" s="38"/>
      <c r="D373" s="185" t="s">
        <v>149</v>
      </c>
      <c r="E373" s="38"/>
      <c r="F373" s="186" t="s">
        <v>424</v>
      </c>
      <c r="G373" s="38"/>
      <c r="H373" s="38"/>
      <c r="I373" s="187"/>
      <c r="J373" s="38"/>
      <c r="K373" s="38"/>
      <c r="L373" s="39"/>
      <c r="M373" s="188"/>
      <c r="N373" s="189"/>
      <c r="O373" s="77"/>
      <c r="P373" s="77"/>
      <c r="Q373" s="77"/>
      <c r="R373" s="77"/>
      <c r="S373" s="77"/>
      <c r="T373" s="7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9" t="s">
        <v>149</v>
      </c>
      <c r="AU373" s="19" t="s">
        <v>86</v>
      </c>
    </row>
    <row r="374" s="2" customFormat="1" ht="33" customHeight="1">
      <c r="A374" s="38"/>
      <c r="B374" s="171"/>
      <c r="C374" s="172" t="s">
        <v>425</v>
      </c>
      <c r="D374" s="172" t="s">
        <v>142</v>
      </c>
      <c r="E374" s="173" t="s">
        <v>426</v>
      </c>
      <c r="F374" s="174" t="s">
        <v>427</v>
      </c>
      <c r="G374" s="175" t="s">
        <v>145</v>
      </c>
      <c r="H374" s="176">
        <v>7.7999999999999998</v>
      </c>
      <c r="I374" s="177"/>
      <c r="J374" s="178">
        <f>ROUND(I374*H374,2)</f>
        <v>0</v>
      </c>
      <c r="K374" s="174" t="s">
        <v>146</v>
      </c>
      <c r="L374" s="39"/>
      <c r="M374" s="179" t="s">
        <v>1</v>
      </c>
      <c r="N374" s="180" t="s">
        <v>41</v>
      </c>
      <c r="O374" s="77"/>
      <c r="P374" s="181">
        <f>O374*H374</f>
        <v>0</v>
      </c>
      <c r="Q374" s="181">
        <v>0</v>
      </c>
      <c r="R374" s="181">
        <f>Q374*H374</f>
        <v>0</v>
      </c>
      <c r="S374" s="181">
        <v>0</v>
      </c>
      <c r="T374" s="182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183" t="s">
        <v>252</v>
      </c>
      <c r="AT374" s="183" t="s">
        <v>142</v>
      </c>
      <c r="AU374" s="183" t="s">
        <v>86</v>
      </c>
      <c r="AY374" s="19" t="s">
        <v>140</v>
      </c>
      <c r="BE374" s="184">
        <f>IF(N374="základní",J374,0)</f>
        <v>0</v>
      </c>
      <c r="BF374" s="184">
        <f>IF(N374="snížená",J374,0)</f>
        <v>0</v>
      </c>
      <c r="BG374" s="184">
        <f>IF(N374="zákl. přenesená",J374,0)</f>
        <v>0</v>
      </c>
      <c r="BH374" s="184">
        <f>IF(N374="sníž. přenesená",J374,0)</f>
        <v>0</v>
      </c>
      <c r="BI374" s="184">
        <f>IF(N374="nulová",J374,0)</f>
        <v>0</v>
      </c>
      <c r="BJ374" s="19" t="s">
        <v>84</v>
      </c>
      <c r="BK374" s="184">
        <f>ROUND(I374*H374,2)</f>
        <v>0</v>
      </c>
      <c r="BL374" s="19" t="s">
        <v>252</v>
      </c>
      <c r="BM374" s="183" t="s">
        <v>428</v>
      </c>
    </row>
    <row r="375" s="2" customFormat="1">
      <c r="A375" s="38"/>
      <c r="B375" s="39"/>
      <c r="C375" s="38"/>
      <c r="D375" s="185" t="s">
        <v>149</v>
      </c>
      <c r="E375" s="38"/>
      <c r="F375" s="186" t="s">
        <v>429</v>
      </c>
      <c r="G375" s="38"/>
      <c r="H375" s="38"/>
      <c r="I375" s="187"/>
      <c r="J375" s="38"/>
      <c r="K375" s="38"/>
      <c r="L375" s="39"/>
      <c r="M375" s="188"/>
      <c r="N375" s="189"/>
      <c r="O375" s="77"/>
      <c r="P375" s="77"/>
      <c r="Q375" s="77"/>
      <c r="R375" s="77"/>
      <c r="S375" s="77"/>
      <c r="T375" s="7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9" t="s">
        <v>149</v>
      </c>
      <c r="AU375" s="19" t="s">
        <v>86</v>
      </c>
    </row>
    <row r="376" s="13" customFormat="1">
      <c r="A376" s="13"/>
      <c r="B376" s="190"/>
      <c r="C376" s="13"/>
      <c r="D376" s="185" t="s">
        <v>151</v>
      </c>
      <c r="E376" s="191" t="s">
        <v>1</v>
      </c>
      <c r="F376" s="192" t="s">
        <v>430</v>
      </c>
      <c r="G376" s="13"/>
      <c r="H376" s="191" t="s">
        <v>1</v>
      </c>
      <c r="I376" s="193"/>
      <c r="J376" s="13"/>
      <c r="K376" s="13"/>
      <c r="L376" s="190"/>
      <c r="M376" s="194"/>
      <c r="N376" s="195"/>
      <c r="O376" s="195"/>
      <c r="P376" s="195"/>
      <c r="Q376" s="195"/>
      <c r="R376" s="195"/>
      <c r="S376" s="195"/>
      <c r="T376" s="19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1" t="s">
        <v>151</v>
      </c>
      <c r="AU376" s="191" t="s">
        <v>86</v>
      </c>
      <c r="AV376" s="13" t="s">
        <v>84</v>
      </c>
      <c r="AW376" s="13" t="s">
        <v>32</v>
      </c>
      <c r="AX376" s="13" t="s">
        <v>76</v>
      </c>
      <c r="AY376" s="191" t="s">
        <v>140</v>
      </c>
    </row>
    <row r="377" s="14" customFormat="1">
      <c r="A377" s="14"/>
      <c r="B377" s="197"/>
      <c r="C377" s="14"/>
      <c r="D377" s="185" t="s">
        <v>151</v>
      </c>
      <c r="E377" s="198" t="s">
        <v>1</v>
      </c>
      <c r="F377" s="199" t="s">
        <v>431</v>
      </c>
      <c r="G377" s="14"/>
      <c r="H377" s="200">
        <v>7.7999999999999998</v>
      </c>
      <c r="I377" s="201"/>
      <c r="J377" s="14"/>
      <c r="K377" s="14"/>
      <c r="L377" s="197"/>
      <c r="M377" s="202"/>
      <c r="N377" s="203"/>
      <c r="O377" s="203"/>
      <c r="P377" s="203"/>
      <c r="Q377" s="203"/>
      <c r="R377" s="203"/>
      <c r="S377" s="203"/>
      <c r="T377" s="20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198" t="s">
        <v>151</v>
      </c>
      <c r="AU377" s="198" t="s">
        <v>86</v>
      </c>
      <c r="AV377" s="14" t="s">
        <v>86</v>
      </c>
      <c r="AW377" s="14" t="s">
        <v>32</v>
      </c>
      <c r="AX377" s="14" t="s">
        <v>84</v>
      </c>
      <c r="AY377" s="198" t="s">
        <v>140</v>
      </c>
    </row>
    <row r="378" s="2" customFormat="1" ht="33" customHeight="1">
      <c r="A378" s="38"/>
      <c r="B378" s="171"/>
      <c r="C378" s="172" t="s">
        <v>432</v>
      </c>
      <c r="D378" s="172" t="s">
        <v>142</v>
      </c>
      <c r="E378" s="173" t="s">
        <v>433</v>
      </c>
      <c r="F378" s="174" t="s">
        <v>434</v>
      </c>
      <c r="G378" s="175" t="s">
        <v>422</v>
      </c>
      <c r="H378" s="176">
        <v>2</v>
      </c>
      <c r="I378" s="177"/>
      <c r="J378" s="178">
        <f>ROUND(I378*H378,2)</f>
        <v>0</v>
      </c>
      <c r="K378" s="174" t="s">
        <v>1</v>
      </c>
      <c r="L378" s="39"/>
      <c r="M378" s="179" t="s">
        <v>1</v>
      </c>
      <c r="N378" s="180" t="s">
        <v>41</v>
      </c>
      <c r="O378" s="77"/>
      <c r="P378" s="181">
        <f>O378*H378</f>
        <v>0</v>
      </c>
      <c r="Q378" s="181">
        <v>0</v>
      </c>
      <c r="R378" s="181">
        <f>Q378*H378</f>
        <v>0</v>
      </c>
      <c r="S378" s="181">
        <v>0</v>
      </c>
      <c r="T378" s="18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83" t="s">
        <v>252</v>
      </c>
      <c r="AT378" s="183" t="s">
        <v>142</v>
      </c>
      <c r="AU378" s="183" t="s">
        <v>86</v>
      </c>
      <c r="AY378" s="19" t="s">
        <v>140</v>
      </c>
      <c r="BE378" s="184">
        <f>IF(N378="základní",J378,0)</f>
        <v>0</v>
      </c>
      <c r="BF378" s="184">
        <f>IF(N378="snížená",J378,0)</f>
        <v>0</v>
      </c>
      <c r="BG378" s="184">
        <f>IF(N378="zákl. přenesená",J378,0)</f>
        <v>0</v>
      </c>
      <c r="BH378" s="184">
        <f>IF(N378="sníž. přenesená",J378,0)</f>
        <v>0</v>
      </c>
      <c r="BI378" s="184">
        <f>IF(N378="nulová",J378,0)</f>
        <v>0</v>
      </c>
      <c r="BJ378" s="19" t="s">
        <v>84</v>
      </c>
      <c r="BK378" s="184">
        <f>ROUND(I378*H378,2)</f>
        <v>0</v>
      </c>
      <c r="BL378" s="19" t="s">
        <v>252</v>
      </c>
      <c r="BM378" s="183" t="s">
        <v>435</v>
      </c>
    </row>
    <row r="379" s="2" customFormat="1">
      <c r="A379" s="38"/>
      <c r="B379" s="39"/>
      <c r="C379" s="38"/>
      <c r="D379" s="185" t="s">
        <v>149</v>
      </c>
      <c r="E379" s="38"/>
      <c r="F379" s="186" t="s">
        <v>436</v>
      </c>
      <c r="G379" s="38"/>
      <c r="H379" s="38"/>
      <c r="I379" s="187"/>
      <c r="J379" s="38"/>
      <c r="K379" s="38"/>
      <c r="L379" s="39"/>
      <c r="M379" s="188"/>
      <c r="N379" s="189"/>
      <c r="O379" s="77"/>
      <c r="P379" s="77"/>
      <c r="Q379" s="77"/>
      <c r="R379" s="77"/>
      <c r="S379" s="77"/>
      <c r="T379" s="7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9" t="s">
        <v>149</v>
      </c>
      <c r="AU379" s="19" t="s">
        <v>86</v>
      </c>
    </row>
    <row r="380" s="14" customFormat="1">
      <c r="A380" s="14"/>
      <c r="B380" s="197"/>
      <c r="C380" s="14"/>
      <c r="D380" s="185" t="s">
        <v>151</v>
      </c>
      <c r="E380" s="198" t="s">
        <v>1</v>
      </c>
      <c r="F380" s="199" t="s">
        <v>86</v>
      </c>
      <c r="G380" s="14"/>
      <c r="H380" s="200">
        <v>2</v>
      </c>
      <c r="I380" s="201"/>
      <c r="J380" s="14"/>
      <c r="K380" s="14"/>
      <c r="L380" s="197"/>
      <c r="M380" s="202"/>
      <c r="N380" s="203"/>
      <c r="O380" s="203"/>
      <c r="P380" s="203"/>
      <c r="Q380" s="203"/>
      <c r="R380" s="203"/>
      <c r="S380" s="203"/>
      <c r="T380" s="20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8" t="s">
        <v>151</v>
      </c>
      <c r="AU380" s="198" t="s">
        <v>86</v>
      </c>
      <c r="AV380" s="14" t="s">
        <v>86</v>
      </c>
      <c r="AW380" s="14" t="s">
        <v>32</v>
      </c>
      <c r="AX380" s="14" t="s">
        <v>84</v>
      </c>
      <c r="AY380" s="198" t="s">
        <v>140</v>
      </c>
    </row>
    <row r="381" s="2" customFormat="1" ht="33" customHeight="1">
      <c r="A381" s="38"/>
      <c r="B381" s="171"/>
      <c r="C381" s="172" t="s">
        <v>437</v>
      </c>
      <c r="D381" s="172" t="s">
        <v>142</v>
      </c>
      <c r="E381" s="173" t="s">
        <v>438</v>
      </c>
      <c r="F381" s="174" t="s">
        <v>439</v>
      </c>
      <c r="G381" s="175" t="s">
        <v>422</v>
      </c>
      <c r="H381" s="176">
        <v>4</v>
      </c>
      <c r="I381" s="177"/>
      <c r="J381" s="178">
        <f>ROUND(I381*H381,2)</f>
        <v>0</v>
      </c>
      <c r="K381" s="174" t="s">
        <v>1</v>
      </c>
      <c r="L381" s="39"/>
      <c r="M381" s="179" t="s">
        <v>1</v>
      </c>
      <c r="N381" s="180" t="s">
        <v>41</v>
      </c>
      <c r="O381" s="77"/>
      <c r="P381" s="181">
        <f>O381*H381</f>
        <v>0</v>
      </c>
      <c r="Q381" s="181">
        <v>0</v>
      </c>
      <c r="R381" s="181">
        <f>Q381*H381</f>
        <v>0</v>
      </c>
      <c r="S381" s="181">
        <v>0</v>
      </c>
      <c r="T381" s="18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83" t="s">
        <v>252</v>
      </c>
      <c r="AT381" s="183" t="s">
        <v>142</v>
      </c>
      <c r="AU381" s="183" t="s">
        <v>86</v>
      </c>
      <c r="AY381" s="19" t="s">
        <v>140</v>
      </c>
      <c r="BE381" s="184">
        <f>IF(N381="základní",J381,0)</f>
        <v>0</v>
      </c>
      <c r="BF381" s="184">
        <f>IF(N381="snížená",J381,0)</f>
        <v>0</v>
      </c>
      <c r="BG381" s="184">
        <f>IF(N381="zákl. přenesená",J381,0)</f>
        <v>0</v>
      </c>
      <c r="BH381" s="184">
        <f>IF(N381="sníž. přenesená",J381,0)</f>
        <v>0</v>
      </c>
      <c r="BI381" s="184">
        <f>IF(N381="nulová",J381,0)</f>
        <v>0</v>
      </c>
      <c r="BJ381" s="19" t="s">
        <v>84</v>
      </c>
      <c r="BK381" s="184">
        <f>ROUND(I381*H381,2)</f>
        <v>0</v>
      </c>
      <c r="BL381" s="19" t="s">
        <v>252</v>
      </c>
      <c r="BM381" s="183" t="s">
        <v>440</v>
      </c>
    </row>
    <row r="382" s="2" customFormat="1">
      <c r="A382" s="38"/>
      <c r="B382" s="39"/>
      <c r="C382" s="38"/>
      <c r="D382" s="185" t="s">
        <v>149</v>
      </c>
      <c r="E382" s="38"/>
      <c r="F382" s="186" t="s">
        <v>436</v>
      </c>
      <c r="G382" s="38"/>
      <c r="H382" s="38"/>
      <c r="I382" s="187"/>
      <c r="J382" s="38"/>
      <c r="K382" s="38"/>
      <c r="L382" s="39"/>
      <c r="M382" s="188"/>
      <c r="N382" s="189"/>
      <c r="O382" s="77"/>
      <c r="P382" s="77"/>
      <c r="Q382" s="77"/>
      <c r="R382" s="77"/>
      <c r="S382" s="77"/>
      <c r="T382" s="7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9" t="s">
        <v>149</v>
      </c>
      <c r="AU382" s="19" t="s">
        <v>86</v>
      </c>
    </row>
    <row r="383" s="14" customFormat="1">
      <c r="A383" s="14"/>
      <c r="B383" s="197"/>
      <c r="C383" s="14"/>
      <c r="D383" s="185" t="s">
        <v>151</v>
      </c>
      <c r="E383" s="198" t="s">
        <v>1</v>
      </c>
      <c r="F383" s="199" t="s">
        <v>147</v>
      </c>
      <c r="G383" s="14"/>
      <c r="H383" s="200">
        <v>4</v>
      </c>
      <c r="I383" s="201"/>
      <c r="J383" s="14"/>
      <c r="K383" s="14"/>
      <c r="L383" s="197"/>
      <c r="M383" s="202"/>
      <c r="N383" s="203"/>
      <c r="O383" s="203"/>
      <c r="P383" s="203"/>
      <c r="Q383" s="203"/>
      <c r="R383" s="203"/>
      <c r="S383" s="203"/>
      <c r="T383" s="20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8" t="s">
        <v>151</v>
      </c>
      <c r="AU383" s="198" t="s">
        <v>86</v>
      </c>
      <c r="AV383" s="14" t="s">
        <v>86</v>
      </c>
      <c r="AW383" s="14" t="s">
        <v>32</v>
      </c>
      <c r="AX383" s="14" t="s">
        <v>84</v>
      </c>
      <c r="AY383" s="198" t="s">
        <v>140</v>
      </c>
    </row>
    <row r="384" s="2" customFormat="1" ht="33" customHeight="1">
      <c r="A384" s="38"/>
      <c r="B384" s="171"/>
      <c r="C384" s="172" t="s">
        <v>441</v>
      </c>
      <c r="D384" s="172" t="s">
        <v>142</v>
      </c>
      <c r="E384" s="173" t="s">
        <v>442</v>
      </c>
      <c r="F384" s="174" t="s">
        <v>443</v>
      </c>
      <c r="G384" s="175" t="s">
        <v>422</v>
      </c>
      <c r="H384" s="176">
        <v>1</v>
      </c>
      <c r="I384" s="177"/>
      <c r="J384" s="178">
        <f>ROUND(I384*H384,2)</f>
        <v>0</v>
      </c>
      <c r="K384" s="174" t="s">
        <v>1</v>
      </c>
      <c r="L384" s="39"/>
      <c r="M384" s="179" t="s">
        <v>1</v>
      </c>
      <c r="N384" s="180" t="s">
        <v>41</v>
      </c>
      <c r="O384" s="77"/>
      <c r="P384" s="181">
        <f>O384*H384</f>
        <v>0</v>
      </c>
      <c r="Q384" s="181">
        <v>0</v>
      </c>
      <c r="R384" s="181">
        <f>Q384*H384</f>
        <v>0</v>
      </c>
      <c r="S384" s="181">
        <v>0</v>
      </c>
      <c r="T384" s="18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183" t="s">
        <v>252</v>
      </c>
      <c r="AT384" s="183" t="s">
        <v>142</v>
      </c>
      <c r="AU384" s="183" t="s">
        <v>86</v>
      </c>
      <c r="AY384" s="19" t="s">
        <v>140</v>
      </c>
      <c r="BE384" s="184">
        <f>IF(N384="základní",J384,0)</f>
        <v>0</v>
      </c>
      <c r="BF384" s="184">
        <f>IF(N384="snížená",J384,0)</f>
        <v>0</v>
      </c>
      <c r="BG384" s="184">
        <f>IF(N384="zákl. přenesená",J384,0)</f>
        <v>0</v>
      </c>
      <c r="BH384" s="184">
        <f>IF(N384="sníž. přenesená",J384,0)</f>
        <v>0</v>
      </c>
      <c r="BI384" s="184">
        <f>IF(N384="nulová",J384,0)</f>
        <v>0</v>
      </c>
      <c r="BJ384" s="19" t="s">
        <v>84</v>
      </c>
      <c r="BK384" s="184">
        <f>ROUND(I384*H384,2)</f>
        <v>0</v>
      </c>
      <c r="BL384" s="19" t="s">
        <v>252</v>
      </c>
      <c r="BM384" s="183" t="s">
        <v>444</v>
      </c>
    </row>
    <row r="385" s="2" customFormat="1">
      <c r="A385" s="38"/>
      <c r="B385" s="39"/>
      <c r="C385" s="38"/>
      <c r="D385" s="185" t="s">
        <v>149</v>
      </c>
      <c r="E385" s="38"/>
      <c r="F385" s="186" t="s">
        <v>436</v>
      </c>
      <c r="G385" s="38"/>
      <c r="H385" s="38"/>
      <c r="I385" s="187"/>
      <c r="J385" s="38"/>
      <c r="K385" s="38"/>
      <c r="L385" s="39"/>
      <c r="M385" s="188"/>
      <c r="N385" s="189"/>
      <c r="O385" s="77"/>
      <c r="P385" s="77"/>
      <c r="Q385" s="77"/>
      <c r="R385" s="77"/>
      <c r="S385" s="77"/>
      <c r="T385" s="7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9" t="s">
        <v>149</v>
      </c>
      <c r="AU385" s="19" t="s">
        <v>86</v>
      </c>
    </row>
    <row r="386" s="14" customFormat="1">
      <c r="A386" s="14"/>
      <c r="B386" s="197"/>
      <c r="C386" s="14"/>
      <c r="D386" s="185" t="s">
        <v>151</v>
      </c>
      <c r="E386" s="198" t="s">
        <v>1</v>
      </c>
      <c r="F386" s="199" t="s">
        <v>84</v>
      </c>
      <c r="G386" s="14"/>
      <c r="H386" s="200">
        <v>1</v>
      </c>
      <c r="I386" s="201"/>
      <c r="J386" s="14"/>
      <c r="K386" s="14"/>
      <c r="L386" s="197"/>
      <c r="M386" s="202"/>
      <c r="N386" s="203"/>
      <c r="O386" s="203"/>
      <c r="P386" s="203"/>
      <c r="Q386" s="203"/>
      <c r="R386" s="203"/>
      <c r="S386" s="203"/>
      <c r="T386" s="20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8" t="s">
        <v>151</v>
      </c>
      <c r="AU386" s="198" t="s">
        <v>86</v>
      </c>
      <c r="AV386" s="14" t="s">
        <v>86</v>
      </c>
      <c r="AW386" s="14" t="s">
        <v>32</v>
      </c>
      <c r="AX386" s="14" t="s">
        <v>84</v>
      </c>
      <c r="AY386" s="198" t="s">
        <v>140</v>
      </c>
    </row>
    <row r="387" s="2" customFormat="1" ht="33" customHeight="1">
      <c r="A387" s="38"/>
      <c r="B387" s="171"/>
      <c r="C387" s="172" t="s">
        <v>445</v>
      </c>
      <c r="D387" s="172" t="s">
        <v>142</v>
      </c>
      <c r="E387" s="173" t="s">
        <v>446</v>
      </c>
      <c r="F387" s="174" t="s">
        <v>447</v>
      </c>
      <c r="G387" s="175" t="s">
        <v>422</v>
      </c>
      <c r="H387" s="176">
        <v>1</v>
      </c>
      <c r="I387" s="177"/>
      <c r="J387" s="178">
        <f>ROUND(I387*H387,2)</f>
        <v>0</v>
      </c>
      <c r="K387" s="174" t="s">
        <v>1</v>
      </c>
      <c r="L387" s="39"/>
      <c r="M387" s="179" t="s">
        <v>1</v>
      </c>
      <c r="N387" s="180" t="s">
        <v>41</v>
      </c>
      <c r="O387" s="77"/>
      <c r="P387" s="181">
        <f>O387*H387</f>
        <v>0</v>
      </c>
      <c r="Q387" s="181">
        <v>0</v>
      </c>
      <c r="R387" s="181">
        <f>Q387*H387</f>
        <v>0</v>
      </c>
      <c r="S387" s="181">
        <v>0</v>
      </c>
      <c r="T387" s="182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183" t="s">
        <v>252</v>
      </c>
      <c r="AT387" s="183" t="s">
        <v>142</v>
      </c>
      <c r="AU387" s="183" t="s">
        <v>86</v>
      </c>
      <c r="AY387" s="19" t="s">
        <v>140</v>
      </c>
      <c r="BE387" s="184">
        <f>IF(N387="základní",J387,0)</f>
        <v>0</v>
      </c>
      <c r="BF387" s="184">
        <f>IF(N387="snížená",J387,0)</f>
        <v>0</v>
      </c>
      <c r="BG387" s="184">
        <f>IF(N387="zákl. přenesená",J387,0)</f>
        <v>0</v>
      </c>
      <c r="BH387" s="184">
        <f>IF(N387="sníž. přenesená",J387,0)</f>
        <v>0</v>
      </c>
      <c r="BI387" s="184">
        <f>IF(N387="nulová",J387,0)</f>
        <v>0</v>
      </c>
      <c r="BJ387" s="19" t="s">
        <v>84</v>
      </c>
      <c r="BK387" s="184">
        <f>ROUND(I387*H387,2)</f>
        <v>0</v>
      </c>
      <c r="BL387" s="19" t="s">
        <v>252</v>
      </c>
      <c r="BM387" s="183" t="s">
        <v>448</v>
      </c>
    </row>
    <row r="388" s="2" customFormat="1">
      <c r="A388" s="38"/>
      <c r="B388" s="39"/>
      <c r="C388" s="38"/>
      <c r="D388" s="185" t="s">
        <v>149</v>
      </c>
      <c r="E388" s="38"/>
      <c r="F388" s="186" t="s">
        <v>436</v>
      </c>
      <c r="G388" s="38"/>
      <c r="H388" s="38"/>
      <c r="I388" s="187"/>
      <c r="J388" s="38"/>
      <c r="K388" s="38"/>
      <c r="L388" s="39"/>
      <c r="M388" s="188"/>
      <c r="N388" s="189"/>
      <c r="O388" s="77"/>
      <c r="P388" s="77"/>
      <c r="Q388" s="77"/>
      <c r="R388" s="77"/>
      <c r="S388" s="77"/>
      <c r="T388" s="7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9" t="s">
        <v>149</v>
      </c>
      <c r="AU388" s="19" t="s">
        <v>86</v>
      </c>
    </row>
    <row r="389" s="14" customFormat="1">
      <c r="A389" s="14"/>
      <c r="B389" s="197"/>
      <c r="C389" s="14"/>
      <c r="D389" s="185" t="s">
        <v>151</v>
      </c>
      <c r="E389" s="198" t="s">
        <v>1</v>
      </c>
      <c r="F389" s="199" t="s">
        <v>84</v>
      </c>
      <c r="G389" s="14"/>
      <c r="H389" s="200">
        <v>1</v>
      </c>
      <c r="I389" s="201"/>
      <c r="J389" s="14"/>
      <c r="K389" s="14"/>
      <c r="L389" s="197"/>
      <c r="M389" s="202"/>
      <c r="N389" s="203"/>
      <c r="O389" s="203"/>
      <c r="P389" s="203"/>
      <c r="Q389" s="203"/>
      <c r="R389" s="203"/>
      <c r="S389" s="203"/>
      <c r="T389" s="20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198" t="s">
        <v>151</v>
      </c>
      <c r="AU389" s="198" t="s">
        <v>86</v>
      </c>
      <c r="AV389" s="14" t="s">
        <v>86</v>
      </c>
      <c r="AW389" s="14" t="s">
        <v>32</v>
      </c>
      <c r="AX389" s="14" t="s">
        <v>84</v>
      </c>
      <c r="AY389" s="198" t="s">
        <v>140</v>
      </c>
    </row>
    <row r="390" s="2" customFormat="1" ht="33" customHeight="1">
      <c r="A390" s="38"/>
      <c r="B390" s="171"/>
      <c r="C390" s="172" t="s">
        <v>449</v>
      </c>
      <c r="D390" s="172" t="s">
        <v>142</v>
      </c>
      <c r="E390" s="173" t="s">
        <v>450</v>
      </c>
      <c r="F390" s="174" t="s">
        <v>451</v>
      </c>
      <c r="G390" s="175" t="s">
        <v>422</v>
      </c>
      <c r="H390" s="176">
        <v>14</v>
      </c>
      <c r="I390" s="177"/>
      <c r="J390" s="178">
        <f>ROUND(I390*H390,2)</f>
        <v>0</v>
      </c>
      <c r="K390" s="174" t="s">
        <v>1</v>
      </c>
      <c r="L390" s="39"/>
      <c r="M390" s="179" t="s">
        <v>1</v>
      </c>
      <c r="N390" s="180" t="s">
        <v>41</v>
      </c>
      <c r="O390" s="77"/>
      <c r="P390" s="181">
        <f>O390*H390</f>
        <v>0</v>
      </c>
      <c r="Q390" s="181">
        <v>0</v>
      </c>
      <c r="R390" s="181">
        <f>Q390*H390</f>
        <v>0</v>
      </c>
      <c r="S390" s="181">
        <v>0</v>
      </c>
      <c r="T390" s="182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83" t="s">
        <v>252</v>
      </c>
      <c r="AT390" s="183" t="s">
        <v>142</v>
      </c>
      <c r="AU390" s="183" t="s">
        <v>86</v>
      </c>
      <c r="AY390" s="19" t="s">
        <v>140</v>
      </c>
      <c r="BE390" s="184">
        <f>IF(N390="základní",J390,0)</f>
        <v>0</v>
      </c>
      <c r="BF390" s="184">
        <f>IF(N390="snížená",J390,0)</f>
        <v>0</v>
      </c>
      <c r="BG390" s="184">
        <f>IF(N390="zákl. přenesená",J390,0)</f>
        <v>0</v>
      </c>
      <c r="BH390" s="184">
        <f>IF(N390="sníž. přenesená",J390,0)</f>
        <v>0</v>
      </c>
      <c r="BI390" s="184">
        <f>IF(N390="nulová",J390,0)</f>
        <v>0</v>
      </c>
      <c r="BJ390" s="19" t="s">
        <v>84</v>
      </c>
      <c r="BK390" s="184">
        <f>ROUND(I390*H390,2)</f>
        <v>0</v>
      </c>
      <c r="BL390" s="19" t="s">
        <v>252</v>
      </c>
      <c r="BM390" s="183" t="s">
        <v>452</v>
      </c>
    </row>
    <row r="391" s="2" customFormat="1">
      <c r="A391" s="38"/>
      <c r="B391" s="39"/>
      <c r="C391" s="38"/>
      <c r="D391" s="185" t="s">
        <v>149</v>
      </c>
      <c r="E391" s="38"/>
      <c r="F391" s="186" t="s">
        <v>436</v>
      </c>
      <c r="G391" s="38"/>
      <c r="H391" s="38"/>
      <c r="I391" s="187"/>
      <c r="J391" s="38"/>
      <c r="K391" s="38"/>
      <c r="L391" s="39"/>
      <c r="M391" s="188"/>
      <c r="N391" s="189"/>
      <c r="O391" s="77"/>
      <c r="P391" s="77"/>
      <c r="Q391" s="77"/>
      <c r="R391" s="77"/>
      <c r="S391" s="77"/>
      <c r="T391" s="7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9" t="s">
        <v>149</v>
      </c>
      <c r="AU391" s="19" t="s">
        <v>86</v>
      </c>
    </row>
    <row r="392" s="14" customFormat="1">
      <c r="A392" s="14"/>
      <c r="B392" s="197"/>
      <c r="C392" s="14"/>
      <c r="D392" s="185" t="s">
        <v>151</v>
      </c>
      <c r="E392" s="198" t="s">
        <v>1</v>
      </c>
      <c r="F392" s="199" t="s">
        <v>241</v>
      </c>
      <c r="G392" s="14"/>
      <c r="H392" s="200">
        <v>14</v>
      </c>
      <c r="I392" s="201"/>
      <c r="J392" s="14"/>
      <c r="K392" s="14"/>
      <c r="L392" s="197"/>
      <c r="M392" s="202"/>
      <c r="N392" s="203"/>
      <c r="O392" s="203"/>
      <c r="P392" s="203"/>
      <c r="Q392" s="203"/>
      <c r="R392" s="203"/>
      <c r="S392" s="203"/>
      <c r="T392" s="20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8" t="s">
        <v>151</v>
      </c>
      <c r="AU392" s="198" t="s">
        <v>86</v>
      </c>
      <c r="AV392" s="14" t="s">
        <v>86</v>
      </c>
      <c r="AW392" s="14" t="s">
        <v>32</v>
      </c>
      <c r="AX392" s="14" t="s">
        <v>84</v>
      </c>
      <c r="AY392" s="198" t="s">
        <v>140</v>
      </c>
    </row>
    <row r="393" s="2" customFormat="1" ht="33" customHeight="1">
      <c r="A393" s="38"/>
      <c r="B393" s="171"/>
      <c r="C393" s="172" t="s">
        <v>453</v>
      </c>
      <c r="D393" s="172" t="s">
        <v>142</v>
      </c>
      <c r="E393" s="173" t="s">
        <v>454</v>
      </c>
      <c r="F393" s="174" t="s">
        <v>455</v>
      </c>
      <c r="G393" s="175" t="s">
        <v>422</v>
      </c>
      <c r="H393" s="176">
        <v>2</v>
      </c>
      <c r="I393" s="177"/>
      <c r="J393" s="178">
        <f>ROUND(I393*H393,2)</f>
        <v>0</v>
      </c>
      <c r="K393" s="174" t="s">
        <v>1</v>
      </c>
      <c r="L393" s="39"/>
      <c r="M393" s="179" t="s">
        <v>1</v>
      </c>
      <c r="N393" s="180" t="s">
        <v>41</v>
      </c>
      <c r="O393" s="77"/>
      <c r="P393" s="181">
        <f>O393*H393</f>
        <v>0</v>
      </c>
      <c r="Q393" s="181">
        <v>0</v>
      </c>
      <c r="R393" s="181">
        <f>Q393*H393</f>
        <v>0</v>
      </c>
      <c r="S393" s="181">
        <v>0</v>
      </c>
      <c r="T393" s="18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83" t="s">
        <v>252</v>
      </c>
      <c r="AT393" s="183" t="s">
        <v>142</v>
      </c>
      <c r="AU393" s="183" t="s">
        <v>86</v>
      </c>
      <c r="AY393" s="19" t="s">
        <v>140</v>
      </c>
      <c r="BE393" s="184">
        <f>IF(N393="základní",J393,0)</f>
        <v>0</v>
      </c>
      <c r="BF393" s="184">
        <f>IF(N393="snížená",J393,0)</f>
        <v>0</v>
      </c>
      <c r="BG393" s="184">
        <f>IF(N393="zákl. přenesená",J393,0)</f>
        <v>0</v>
      </c>
      <c r="BH393" s="184">
        <f>IF(N393="sníž. přenesená",J393,0)</f>
        <v>0</v>
      </c>
      <c r="BI393" s="184">
        <f>IF(N393="nulová",J393,0)</f>
        <v>0</v>
      </c>
      <c r="BJ393" s="19" t="s">
        <v>84</v>
      </c>
      <c r="BK393" s="184">
        <f>ROUND(I393*H393,2)</f>
        <v>0</v>
      </c>
      <c r="BL393" s="19" t="s">
        <v>252</v>
      </c>
      <c r="BM393" s="183" t="s">
        <v>456</v>
      </c>
    </row>
    <row r="394" s="2" customFormat="1">
      <c r="A394" s="38"/>
      <c r="B394" s="39"/>
      <c r="C394" s="38"/>
      <c r="D394" s="185" t="s">
        <v>149</v>
      </c>
      <c r="E394" s="38"/>
      <c r="F394" s="186" t="s">
        <v>436</v>
      </c>
      <c r="G394" s="38"/>
      <c r="H394" s="38"/>
      <c r="I394" s="187"/>
      <c r="J394" s="38"/>
      <c r="K394" s="38"/>
      <c r="L394" s="39"/>
      <c r="M394" s="188"/>
      <c r="N394" s="189"/>
      <c r="O394" s="77"/>
      <c r="P394" s="77"/>
      <c r="Q394" s="77"/>
      <c r="R394" s="77"/>
      <c r="S394" s="77"/>
      <c r="T394" s="7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9" t="s">
        <v>149</v>
      </c>
      <c r="AU394" s="19" t="s">
        <v>86</v>
      </c>
    </row>
    <row r="395" s="14" customFormat="1">
      <c r="A395" s="14"/>
      <c r="B395" s="197"/>
      <c r="C395" s="14"/>
      <c r="D395" s="185" t="s">
        <v>151</v>
      </c>
      <c r="E395" s="198" t="s">
        <v>1</v>
      </c>
      <c r="F395" s="199" t="s">
        <v>86</v>
      </c>
      <c r="G395" s="14"/>
      <c r="H395" s="200">
        <v>2</v>
      </c>
      <c r="I395" s="201"/>
      <c r="J395" s="14"/>
      <c r="K395" s="14"/>
      <c r="L395" s="197"/>
      <c r="M395" s="202"/>
      <c r="N395" s="203"/>
      <c r="O395" s="203"/>
      <c r="P395" s="203"/>
      <c r="Q395" s="203"/>
      <c r="R395" s="203"/>
      <c r="S395" s="203"/>
      <c r="T395" s="20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8" t="s">
        <v>151</v>
      </c>
      <c r="AU395" s="198" t="s">
        <v>86</v>
      </c>
      <c r="AV395" s="14" t="s">
        <v>86</v>
      </c>
      <c r="AW395" s="14" t="s">
        <v>32</v>
      </c>
      <c r="AX395" s="14" t="s">
        <v>84</v>
      </c>
      <c r="AY395" s="198" t="s">
        <v>140</v>
      </c>
    </row>
    <row r="396" s="2" customFormat="1" ht="33" customHeight="1">
      <c r="A396" s="38"/>
      <c r="B396" s="171"/>
      <c r="C396" s="172" t="s">
        <v>457</v>
      </c>
      <c r="D396" s="172" t="s">
        <v>142</v>
      </c>
      <c r="E396" s="173" t="s">
        <v>458</v>
      </c>
      <c r="F396" s="174" t="s">
        <v>459</v>
      </c>
      <c r="G396" s="175" t="s">
        <v>422</v>
      </c>
      <c r="H396" s="176">
        <v>1</v>
      </c>
      <c r="I396" s="177"/>
      <c r="J396" s="178">
        <f>ROUND(I396*H396,2)</f>
        <v>0</v>
      </c>
      <c r="K396" s="174" t="s">
        <v>1</v>
      </c>
      <c r="L396" s="39"/>
      <c r="M396" s="179" t="s">
        <v>1</v>
      </c>
      <c r="N396" s="180" t="s">
        <v>41</v>
      </c>
      <c r="O396" s="77"/>
      <c r="P396" s="181">
        <f>O396*H396</f>
        <v>0</v>
      </c>
      <c r="Q396" s="181">
        <v>0</v>
      </c>
      <c r="R396" s="181">
        <f>Q396*H396</f>
        <v>0</v>
      </c>
      <c r="S396" s="181">
        <v>0</v>
      </c>
      <c r="T396" s="18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83" t="s">
        <v>252</v>
      </c>
      <c r="AT396" s="183" t="s">
        <v>142</v>
      </c>
      <c r="AU396" s="183" t="s">
        <v>86</v>
      </c>
      <c r="AY396" s="19" t="s">
        <v>140</v>
      </c>
      <c r="BE396" s="184">
        <f>IF(N396="základní",J396,0)</f>
        <v>0</v>
      </c>
      <c r="BF396" s="184">
        <f>IF(N396="snížená",J396,0)</f>
        <v>0</v>
      </c>
      <c r="BG396" s="184">
        <f>IF(N396="zákl. přenesená",J396,0)</f>
        <v>0</v>
      </c>
      <c r="BH396" s="184">
        <f>IF(N396="sníž. přenesená",J396,0)</f>
        <v>0</v>
      </c>
      <c r="BI396" s="184">
        <f>IF(N396="nulová",J396,0)</f>
        <v>0</v>
      </c>
      <c r="BJ396" s="19" t="s">
        <v>84</v>
      </c>
      <c r="BK396" s="184">
        <f>ROUND(I396*H396,2)</f>
        <v>0</v>
      </c>
      <c r="BL396" s="19" t="s">
        <v>252</v>
      </c>
      <c r="BM396" s="183" t="s">
        <v>460</v>
      </c>
    </row>
    <row r="397" s="2" customFormat="1">
      <c r="A397" s="38"/>
      <c r="B397" s="39"/>
      <c r="C397" s="38"/>
      <c r="D397" s="185" t="s">
        <v>149</v>
      </c>
      <c r="E397" s="38"/>
      <c r="F397" s="186" t="s">
        <v>436</v>
      </c>
      <c r="G397" s="38"/>
      <c r="H397" s="38"/>
      <c r="I397" s="187"/>
      <c r="J397" s="38"/>
      <c r="K397" s="38"/>
      <c r="L397" s="39"/>
      <c r="M397" s="188"/>
      <c r="N397" s="189"/>
      <c r="O397" s="77"/>
      <c r="P397" s="77"/>
      <c r="Q397" s="77"/>
      <c r="R397" s="77"/>
      <c r="S397" s="77"/>
      <c r="T397" s="7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9" t="s">
        <v>149</v>
      </c>
      <c r="AU397" s="19" t="s">
        <v>86</v>
      </c>
    </row>
    <row r="398" s="14" customFormat="1">
      <c r="A398" s="14"/>
      <c r="B398" s="197"/>
      <c r="C398" s="14"/>
      <c r="D398" s="185" t="s">
        <v>151</v>
      </c>
      <c r="E398" s="198" t="s">
        <v>1</v>
      </c>
      <c r="F398" s="199" t="s">
        <v>84</v>
      </c>
      <c r="G398" s="14"/>
      <c r="H398" s="200">
        <v>1</v>
      </c>
      <c r="I398" s="201"/>
      <c r="J398" s="14"/>
      <c r="K398" s="14"/>
      <c r="L398" s="197"/>
      <c r="M398" s="202"/>
      <c r="N398" s="203"/>
      <c r="O398" s="203"/>
      <c r="P398" s="203"/>
      <c r="Q398" s="203"/>
      <c r="R398" s="203"/>
      <c r="S398" s="203"/>
      <c r="T398" s="20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198" t="s">
        <v>151</v>
      </c>
      <c r="AU398" s="198" t="s">
        <v>86</v>
      </c>
      <c r="AV398" s="14" t="s">
        <v>86</v>
      </c>
      <c r="AW398" s="14" t="s">
        <v>32</v>
      </c>
      <c r="AX398" s="14" t="s">
        <v>84</v>
      </c>
      <c r="AY398" s="198" t="s">
        <v>140</v>
      </c>
    </row>
    <row r="399" s="2" customFormat="1" ht="33" customHeight="1">
      <c r="A399" s="38"/>
      <c r="B399" s="171"/>
      <c r="C399" s="172" t="s">
        <v>461</v>
      </c>
      <c r="D399" s="172" t="s">
        <v>142</v>
      </c>
      <c r="E399" s="173" t="s">
        <v>462</v>
      </c>
      <c r="F399" s="174" t="s">
        <v>463</v>
      </c>
      <c r="G399" s="175" t="s">
        <v>422</v>
      </c>
      <c r="H399" s="176">
        <v>1</v>
      </c>
      <c r="I399" s="177"/>
      <c r="J399" s="178">
        <f>ROUND(I399*H399,2)</f>
        <v>0</v>
      </c>
      <c r="K399" s="174" t="s">
        <v>1</v>
      </c>
      <c r="L399" s="39"/>
      <c r="M399" s="179" t="s">
        <v>1</v>
      </c>
      <c r="N399" s="180" t="s">
        <v>41</v>
      </c>
      <c r="O399" s="77"/>
      <c r="P399" s="181">
        <f>O399*H399</f>
        <v>0</v>
      </c>
      <c r="Q399" s="181">
        <v>0</v>
      </c>
      <c r="R399" s="181">
        <f>Q399*H399</f>
        <v>0</v>
      </c>
      <c r="S399" s="181">
        <v>0</v>
      </c>
      <c r="T399" s="182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83" t="s">
        <v>252</v>
      </c>
      <c r="AT399" s="183" t="s">
        <v>142</v>
      </c>
      <c r="AU399" s="183" t="s">
        <v>86</v>
      </c>
      <c r="AY399" s="19" t="s">
        <v>140</v>
      </c>
      <c r="BE399" s="184">
        <f>IF(N399="základní",J399,0)</f>
        <v>0</v>
      </c>
      <c r="BF399" s="184">
        <f>IF(N399="snížená",J399,0)</f>
        <v>0</v>
      </c>
      <c r="BG399" s="184">
        <f>IF(N399="zákl. přenesená",J399,0)</f>
        <v>0</v>
      </c>
      <c r="BH399" s="184">
        <f>IF(N399="sníž. přenesená",J399,0)</f>
        <v>0</v>
      </c>
      <c r="BI399" s="184">
        <f>IF(N399="nulová",J399,0)</f>
        <v>0</v>
      </c>
      <c r="BJ399" s="19" t="s">
        <v>84</v>
      </c>
      <c r="BK399" s="184">
        <f>ROUND(I399*H399,2)</f>
        <v>0</v>
      </c>
      <c r="BL399" s="19" t="s">
        <v>252</v>
      </c>
      <c r="BM399" s="183" t="s">
        <v>464</v>
      </c>
    </row>
    <row r="400" s="2" customFormat="1">
      <c r="A400" s="38"/>
      <c r="B400" s="39"/>
      <c r="C400" s="38"/>
      <c r="D400" s="185" t="s">
        <v>149</v>
      </c>
      <c r="E400" s="38"/>
      <c r="F400" s="186" t="s">
        <v>436</v>
      </c>
      <c r="G400" s="38"/>
      <c r="H400" s="38"/>
      <c r="I400" s="187"/>
      <c r="J400" s="38"/>
      <c r="K400" s="38"/>
      <c r="L400" s="39"/>
      <c r="M400" s="188"/>
      <c r="N400" s="189"/>
      <c r="O400" s="77"/>
      <c r="P400" s="77"/>
      <c r="Q400" s="77"/>
      <c r="R400" s="77"/>
      <c r="S400" s="77"/>
      <c r="T400" s="7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9" t="s">
        <v>149</v>
      </c>
      <c r="AU400" s="19" t="s">
        <v>86</v>
      </c>
    </row>
    <row r="401" s="14" customFormat="1">
      <c r="A401" s="14"/>
      <c r="B401" s="197"/>
      <c r="C401" s="14"/>
      <c r="D401" s="185" t="s">
        <v>151</v>
      </c>
      <c r="E401" s="198" t="s">
        <v>1</v>
      </c>
      <c r="F401" s="199" t="s">
        <v>84</v>
      </c>
      <c r="G401" s="14"/>
      <c r="H401" s="200">
        <v>1</v>
      </c>
      <c r="I401" s="201"/>
      <c r="J401" s="14"/>
      <c r="K401" s="14"/>
      <c r="L401" s="197"/>
      <c r="M401" s="202"/>
      <c r="N401" s="203"/>
      <c r="O401" s="203"/>
      <c r="P401" s="203"/>
      <c r="Q401" s="203"/>
      <c r="R401" s="203"/>
      <c r="S401" s="203"/>
      <c r="T401" s="20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198" t="s">
        <v>151</v>
      </c>
      <c r="AU401" s="198" t="s">
        <v>86</v>
      </c>
      <c r="AV401" s="14" t="s">
        <v>86</v>
      </c>
      <c r="AW401" s="14" t="s">
        <v>32</v>
      </c>
      <c r="AX401" s="14" t="s">
        <v>84</v>
      </c>
      <c r="AY401" s="198" t="s">
        <v>140</v>
      </c>
    </row>
    <row r="402" s="2" customFormat="1" ht="24.15" customHeight="1">
      <c r="A402" s="38"/>
      <c r="B402" s="171"/>
      <c r="C402" s="172" t="s">
        <v>465</v>
      </c>
      <c r="D402" s="172" t="s">
        <v>142</v>
      </c>
      <c r="E402" s="173" t="s">
        <v>466</v>
      </c>
      <c r="F402" s="174" t="s">
        <v>467</v>
      </c>
      <c r="G402" s="175" t="s">
        <v>323</v>
      </c>
      <c r="H402" s="231"/>
      <c r="I402" s="177"/>
      <c r="J402" s="178">
        <f>ROUND(I402*H402,2)</f>
        <v>0</v>
      </c>
      <c r="K402" s="174" t="s">
        <v>146</v>
      </c>
      <c r="L402" s="39"/>
      <c r="M402" s="179" t="s">
        <v>1</v>
      </c>
      <c r="N402" s="180" t="s">
        <v>41</v>
      </c>
      <c r="O402" s="77"/>
      <c r="P402" s="181">
        <f>O402*H402</f>
        <v>0</v>
      </c>
      <c r="Q402" s="181">
        <v>0</v>
      </c>
      <c r="R402" s="181">
        <f>Q402*H402</f>
        <v>0</v>
      </c>
      <c r="S402" s="181">
        <v>0</v>
      </c>
      <c r="T402" s="18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183" t="s">
        <v>252</v>
      </c>
      <c r="AT402" s="183" t="s">
        <v>142</v>
      </c>
      <c r="AU402" s="183" t="s">
        <v>86</v>
      </c>
      <c r="AY402" s="19" t="s">
        <v>140</v>
      </c>
      <c r="BE402" s="184">
        <f>IF(N402="základní",J402,0)</f>
        <v>0</v>
      </c>
      <c r="BF402" s="184">
        <f>IF(N402="snížená",J402,0)</f>
        <v>0</v>
      </c>
      <c r="BG402" s="184">
        <f>IF(N402="zákl. přenesená",J402,0)</f>
        <v>0</v>
      </c>
      <c r="BH402" s="184">
        <f>IF(N402="sníž. přenesená",J402,0)</f>
        <v>0</v>
      </c>
      <c r="BI402" s="184">
        <f>IF(N402="nulová",J402,0)</f>
        <v>0</v>
      </c>
      <c r="BJ402" s="19" t="s">
        <v>84</v>
      </c>
      <c r="BK402" s="184">
        <f>ROUND(I402*H402,2)</f>
        <v>0</v>
      </c>
      <c r="BL402" s="19" t="s">
        <v>252</v>
      </c>
      <c r="BM402" s="183" t="s">
        <v>468</v>
      </c>
    </row>
    <row r="403" s="2" customFormat="1">
      <c r="A403" s="38"/>
      <c r="B403" s="39"/>
      <c r="C403" s="38"/>
      <c r="D403" s="185" t="s">
        <v>149</v>
      </c>
      <c r="E403" s="38"/>
      <c r="F403" s="186" t="s">
        <v>469</v>
      </c>
      <c r="G403" s="38"/>
      <c r="H403" s="38"/>
      <c r="I403" s="187"/>
      <c r="J403" s="38"/>
      <c r="K403" s="38"/>
      <c r="L403" s="39"/>
      <c r="M403" s="188"/>
      <c r="N403" s="189"/>
      <c r="O403" s="77"/>
      <c r="P403" s="77"/>
      <c r="Q403" s="77"/>
      <c r="R403" s="77"/>
      <c r="S403" s="77"/>
      <c r="T403" s="7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9" t="s">
        <v>149</v>
      </c>
      <c r="AU403" s="19" t="s">
        <v>86</v>
      </c>
    </row>
    <row r="404" s="12" customFormat="1" ht="22.8" customHeight="1">
      <c r="A404" s="12"/>
      <c r="B404" s="158"/>
      <c r="C404" s="12"/>
      <c r="D404" s="159" t="s">
        <v>75</v>
      </c>
      <c r="E404" s="169" t="s">
        <v>470</v>
      </c>
      <c r="F404" s="169" t="s">
        <v>471</v>
      </c>
      <c r="G404" s="12"/>
      <c r="H404" s="12"/>
      <c r="I404" s="161"/>
      <c r="J404" s="170">
        <f>BK404</f>
        <v>0</v>
      </c>
      <c r="K404" s="12"/>
      <c r="L404" s="158"/>
      <c r="M404" s="163"/>
      <c r="N404" s="164"/>
      <c r="O404" s="164"/>
      <c r="P404" s="165">
        <f>SUM(P405:P462)</f>
        <v>0</v>
      </c>
      <c r="Q404" s="164"/>
      <c r="R404" s="165">
        <f>SUM(R405:R462)</f>
        <v>0.53665463999999996</v>
      </c>
      <c r="S404" s="164"/>
      <c r="T404" s="166">
        <f>SUM(T405:T462)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159" t="s">
        <v>86</v>
      </c>
      <c r="AT404" s="167" t="s">
        <v>75</v>
      </c>
      <c r="AU404" s="167" t="s">
        <v>84</v>
      </c>
      <c r="AY404" s="159" t="s">
        <v>140</v>
      </c>
      <c r="BK404" s="168">
        <f>SUM(BK405:BK462)</f>
        <v>0</v>
      </c>
    </row>
    <row r="405" s="2" customFormat="1" ht="24.15" customHeight="1">
      <c r="A405" s="38"/>
      <c r="B405" s="171"/>
      <c r="C405" s="172" t="s">
        <v>472</v>
      </c>
      <c r="D405" s="172" t="s">
        <v>142</v>
      </c>
      <c r="E405" s="173" t="s">
        <v>473</v>
      </c>
      <c r="F405" s="174" t="s">
        <v>474</v>
      </c>
      <c r="G405" s="175" t="s">
        <v>145</v>
      </c>
      <c r="H405" s="176">
        <v>69.251999999999995</v>
      </c>
      <c r="I405" s="177"/>
      <c r="J405" s="178">
        <f>ROUND(I405*H405,2)</f>
        <v>0</v>
      </c>
      <c r="K405" s="174" t="s">
        <v>146</v>
      </c>
      <c r="L405" s="39"/>
      <c r="M405" s="179" t="s">
        <v>1</v>
      </c>
      <c r="N405" s="180" t="s">
        <v>41</v>
      </c>
      <c r="O405" s="77"/>
      <c r="P405" s="181">
        <f>O405*H405</f>
        <v>0</v>
      </c>
      <c r="Q405" s="181">
        <v>6.9999999999999994E-05</v>
      </c>
      <c r="R405" s="181">
        <f>Q405*H405</f>
        <v>0.0048476399999999994</v>
      </c>
      <c r="S405" s="181">
        <v>0</v>
      </c>
      <c r="T405" s="182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183" t="s">
        <v>252</v>
      </c>
      <c r="AT405" s="183" t="s">
        <v>142</v>
      </c>
      <c r="AU405" s="183" t="s">
        <v>86</v>
      </c>
      <c r="AY405" s="19" t="s">
        <v>140</v>
      </c>
      <c r="BE405" s="184">
        <f>IF(N405="základní",J405,0)</f>
        <v>0</v>
      </c>
      <c r="BF405" s="184">
        <f>IF(N405="snížená",J405,0)</f>
        <v>0</v>
      </c>
      <c r="BG405" s="184">
        <f>IF(N405="zákl. přenesená",J405,0)</f>
        <v>0</v>
      </c>
      <c r="BH405" s="184">
        <f>IF(N405="sníž. přenesená",J405,0)</f>
        <v>0</v>
      </c>
      <c r="BI405" s="184">
        <f>IF(N405="nulová",J405,0)</f>
        <v>0</v>
      </c>
      <c r="BJ405" s="19" t="s">
        <v>84</v>
      </c>
      <c r="BK405" s="184">
        <f>ROUND(I405*H405,2)</f>
        <v>0</v>
      </c>
      <c r="BL405" s="19" t="s">
        <v>252</v>
      </c>
      <c r="BM405" s="183" t="s">
        <v>475</v>
      </c>
    </row>
    <row r="406" s="2" customFormat="1">
      <c r="A406" s="38"/>
      <c r="B406" s="39"/>
      <c r="C406" s="38"/>
      <c r="D406" s="185" t="s">
        <v>149</v>
      </c>
      <c r="E406" s="38"/>
      <c r="F406" s="186" t="s">
        <v>476</v>
      </c>
      <c r="G406" s="38"/>
      <c r="H406" s="38"/>
      <c r="I406" s="187"/>
      <c r="J406" s="38"/>
      <c r="K406" s="38"/>
      <c r="L406" s="39"/>
      <c r="M406" s="188"/>
      <c r="N406" s="189"/>
      <c r="O406" s="77"/>
      <c r="P406" s="77"/>
      <c r="Q406" s="77"/>
      <c r="R406" s="77"/>
      <c r="S406" s="77"/>
      <c r="T406" s="7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9" t="s">
        <v>149</v>
      </c>
      <c r="AU406" s="19" t="s">
        <v>86</v>
      </c>
    </row>
    <row r="407" s="13" customFormat="1">
      <c r="A407" s="13"/>
      <c r="B407" s="190"/>
      <c r="C407" s="13"/>
      <c r="D407" s="185" t="s">
        <v>151</v>
      </c>
      <c r="E407" s="191" t="s">
        <v>1</v>
      </c>
      <c r="F407" s="192" t="s">
        <v>477</v>
      </c>
      <c r="G407" s="13"/>
      <c r="H407" s="191" t="s">
        <v>1</v>
      </c>
      <c r="I407" s="193"/>
      <c r="J407" s="13"/>
      <c r="K407" s="13"/>
      <c r="L407" s="190"/>
      <c r="M407" s="194"/>
      <c r="N407" s="195"/>
      <c r="O407" s="195"/>
      <c r="P407" s="195"/>
      <c r="Q407" s="195"/>
      <c r="R407" s="195"/>
      <c r="S407" s="195"/>
      <c r="T407" s="19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1" t="s">
        <v>151</v>
      </c>
      <c r="AU407" s="191" t="s">
        <v>86</v>
      </c>
      <c r="AV407" s="13" t="s">
        <v>84</v>
      </c>
      <c r="AW407" s="13" t="s">
        <v>32</v>
      </c>
      <c r="AX407" s="13" t="s">
        <v>76</v>
      </c>
      <c r="AY407" s="191" t="s">
        <v>140</v>
      </c>
    </row>
    <row r="408" s="13" customFormat="1">
      <c r="A408" s="13"/>
      <c r="B408" s="190"/>
      <c r="C408" s="13"/>
      <c r="D408" s="185" t="s">
        <v>151</v>
      </c>
      <c r="E408" s="191" t="s">
        <v>1</v>
      </c>
      <c r="F408" s="192" t="s">
        <v>478</v>
      </c>
      <c r="G408" s="13"/>
      <c r="H408" s="191" t="s">
        <v>1</v>
      </c>
      <c r="I408" s="193"/>
      <c r="J408" s="13"/>
      <c r="K408" s="13"/>
      <c r="L408" s="190"/>
      <c r="M408" s="194"/>
      <c r="N408" s="195"/>
      <c r="O408" s="195"/>
      <c r="P408" s="195"/>
      <c r="Q408" s="195"/>
      <c r="R408" s="195"/>
      <c r="S408" s="195"/>
      <c r="T408" s="19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1" t="s">
        <v>151</v>
      </c>
      <c r="AU408" s="191" t="s">
        <v>86</v>
      </c>
      <c r="AV408" s="13" t="s">
        <v>84</v>
      </c>
      <c r="AW408" s="13" t="s">
        <v>32</v>
      </c>
      <c r="AX408" s="13" t="s">
        <v>76</v>
      </c>
      <c r="AY408" s="191" t="s">
        <v>140</v>
      </c>
    </row>
    <row r="409" s="14" customFormat="1">
      <c r="A409" s="14"/>
      <c r="B409" s="197"/>
      <c r="C409" s="14"/>
      <c r="D409" s="185" t="s">
        <v>151</v>
      </c>
      <c r="E409" s="198" t="s">
        <v>1</v>
      </c>
      <c r="F409" s="199" t="s">
        <v>479</v>
      </c>
      <c r="G409" s="14"/>
      <c r="H409" s="200">
        <v>50.688000000000002</v>
      </c>
      <c r="I409" s="201"/>
      <c r="J409" s="14"/>
      <c r="K409" s="14"/>
      <c r="L409" s="197"/>
      <c r="M409" s="202"/>
      <c r="N409" s="203"/>
      <c r="O409" s="203"/>
      <c r="P409" s="203"/>
      <c r="Q409" s="203"/>
      <c r="R409" s="203"/>
      <c r="S409" s="203"/>
      <c r="T409" s="20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198" t="s">
        <v>151</v>
      </c>
      <c r="AU409" s="198" t="s">
        <v>86</v>
      </c>
      <c r="AV409" s="14" t="s">
        <v>86</v>
      </c>
      <c r="AW409" s="14" t="s">
        <v>32</v>
      </c>
      <c r="AX409" s="14" t="s">
        <v>76</v>
      </c>
      <c r="AY409" s="198" t="s">
        <v>140</v>
      </c>
    </row>
    <row r="410" s="13" customFormat="1">
      <c r="A410" s="13"/>
      <c r="B410" s="190"/>
      <c r="C410" s="13"/>
      <c r="D410" s="185" t="s">
        <v>151</v>
      </c>
      <c r="E410" s="191" t="s">
        <v>1</v>
      </c>
      <c r="F410" s="192" t="s">
        <v>480</v>
      </c>
      <c r="G410" s="13"/>
      <c r="H410" s="191" t="s">
        <v>1</v>
      </c>
      <c r="I410" s="193"/>
      <c r="J410" s="13"/>
      <c r="K410" s="13"/>
      <c r="L410" s="190"/>
      <c r="M410" s="194"/>
      <c r="N410" s="195"/>
      <c r="O410" s="195"/>
      <c r="P410" s="195"/>
      <c r="Q410" s="195"/>
      <c r="R410" s="195"/>
      <c r="S410" s="195"/>
      <c r="T410" s="19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91" t="s">
        <v>151</v>
      </c>
      <c r="AU410" s="191" t="s">
        <v>86</v>
      </c>
      <c r="AV410" s="13" t="s">
        <v>84</v>
      </c>
      <c r="AW410" s="13" t="s">
        <v>32</v>
      </c>
      <c r="AX410" s="13" t="s">
        <v>76</v>
      </c>
      <c r="AY410" s="191" t="s">
        <v>140</v>
      </c>
    </row>
    <row r="411" s="14" customFormat="1">
      <c r="A411" s="14"/>
      <c r="B411" s="197"/>
      <c r="C411" s="14"/>
      <c r="D411" s="185" t="s">
        <v>151</v>
      </c>
      <c r="E411" s="198" t="s">
        <v>1</v>
      </c>
      <c r="F411" s="199" t="s">
        <v>481</v>
      </c>
      <c r="G411" s="14"/>
      <c r="H411" s="200">
        <v>14.175000000000001</v>
      </c>
      <c r="I411" s="201"/>
      <c r="J411" s="14"/>
      <c r="K411" s="14"/>
      <c r="L411" s="197"/>
      <c r="M411" s="202"/>
      <c r="N411" s="203"/>
      <c r="O411" s="203"/>
      <c r="P411" s="203"/>
      <c r="Q411" s="203"/>
      <c r="R411" s="203"/>
      <c r="S411" s="203"/>
      <c r="T411" s="20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198" t="s">
        <v>151</v>
      </c>
      <c r="AU411" s="198" t="s">
        <v>86</v>
      </c>
      <c r="AV411" s="14" t="s">
        <v>86</v>
      </c>
      <c r="AW411" s="14" t="s">
        <v>32</v>
      </c>
      <c r="AX411" s="14" t="s">
        <v>76</v>
      </c>
      <c r="AY411" s="198" t="s">
        <v>140</v>
      </c>
    </row>
    <row r="412" s="13" customFormat="1">
      <c r="A412" s="13"/>
      <c r="B412" s="190"/>
      <c r="C412" s="13"/>
      <c r="D412" s="185" t="s">
        <v>151</v>
      </c>
      <c r="E412" s="191" t="s">
        <v>1</v>
      </c>
      <c r="F412" s="192" t="s">
        <v>482</v>
      </c>
      <c r="G412" s="13"/>
      <c r="H412" s="191" t="s">
        <v>1</v>
      </c>
      <c r="I412" s="193"/>
      <c r="J412" s="13"/>
      <c r="K412" s="13"/>
      <c r="L412" s="190"/>
      <c r="M412" s="194"/>
      <c r="N412" s="195"/>
      <c r="O412" s="195"/>
      <c r="P412" s="195"/>
      <c r="Q412" s="195"/>
      <c r="R412" s="195"/>
      <c r="S412" s="195"/>
      <c r="T412" s="19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1" t="s">
        <v>151</v>
      </c>
      <c r="AU412" s="191" t="s">
        <v>86</v>
      </c>
      <c r="AV412" s="13" t="s">
        <v>84</v>
      </c>
      <c r="AW412" s="13" t="s">
        <v>32</v>
      </c>
      <c r="AX412" s="13" t="s">
        <v>76</v>
      </c>
      <c r="AY412" s="191" t="s">
        <v>140</v>
      </c>
    </row>
    <row r="413" s="14" customFormat="1">
      <c r="A413" s="14"/>
      <c r="B413" s="197"/>
      <c r="C413" s="14"/>
      <c r="D413" s="185" t="s">
        <v>151</v>
      </c>
      <c r="E413" s="198" t="s">
        <v>1</v>
      </c>
      <c r="F413" s="199" t="s">
        <v>483</v>
      </c>
      <c r="G413" s="14"/>
      <c r="H413" s="200">
        <v>4.3890000000000002</v>
      </c>
      <c r="I413" s="201"/>
      <c r="J413" s="14"/>
      <c r="K413" s="14"/>
      <c r="L413" s="197"/>
      <c r="M413" s="202"/>
      <c r="N413" s="203"/>
      <c r="O413" s="203"/>
      <c r="P413" s="203"/>
      <c r="Q413" s="203"/>
      <c r="R413" s="203"/>
      <c r="S413" s="203"/>
      <c r="T413" s="20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198" t="s">
        <v>151</v>
      </c>
      <c r="AU413" s="198" t="s">
        <v>86</v>
      </c>
      <c r="AV413" s="14" t="s">
        <v>86</v>
      </c>
      <c r="AW413" s="14" t="s">
        <v>32</v>
      </c>
      <c r="AX413" s="14" t="s">
        <v>76</v>
      </c>
      <c r="AY413" s="198" t="s">
        <v>140</v>
      </c>
    </row>
    <row r="414" s="15" customFormat="1">
      <c r="A414" s="15"/>
      <c r="B414" s="205"/>
      <c r="C414" s="15"/>
      <c r="D414" s="185" t="s">
        <v>151</v>
      </c>
      <c r="E414" s="206" t="s">
        <v>1</v>
      </c>
      <c r="F414" s="207" t="s">
        <v>155</v>
      </c>
      <c r="G414" s="15"/>
      <c r="H414" s="208">
        <v>69.251999999999995</v>
      </c>
      <c r="I414" s="209"/>
      <c r="J414" s="15"/>
      <c r="K414" s="15"/>
      <c r="L414" s="205"/>
      <c r="M414" s="210"/>
      <c r="N414" s="211"/>
      <c r="O414" s="211"/>
      <c r="P414" s="211"/>
      <c r="Q414" s="211"/>
      <c r="R414" s="211"/>
      <c r="S414" s="211"/>
      <c r="T414" s="212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06" t="s">
        <v>151</v>
      </c>
      <c r="AU414" s="206" t="s">
        <v>86</v>
      </c>
      <c r="AV414" s="15" t="s">
        <v>147</v>
      </c>
      <c r="AW414" s="15" t="s">
        <v>32</v>
      </c>
      <c r="AX414" s="15" t="s">
        <v>84</v>
      </c>
      <c r="AY414" s="206" t="s">
        <v>140</v>
      </c>
    </row>
    <row r="415" s="2" customFormat="1" ht="24.15" customHeight="1">
      <c r="A415" s="38"/>
      <c r="B415" s="171"/>
      <c r="C415" s="172" t="s">
        <v>484</v>
      </c>
      <c r="D415" s="172" t="s">
        <v>142</v>
      </c>
      <c r="E415" s="173" t="s">
        <v>485</v>
      </c>
      <c r="F415" s="174" t="s">
        <v>486</v>
      </c>
      <c r="G415" s="175" t="s">
        <v>145</v>
      </c>
      <c r="H415" s="176">
        <v>69.251999999999995</v>
      </c>
      <c r="I415" s="177"/>
      <c r="J415" s="178">
        <f>ROUND(I415*H415,2)</f>
        <v>0</v>
      </c>
      <c r="K415" s="174" t="s">
        <v>146</v>
      </c>
      <c r="L415" s="39"/>
      <c r="M415" s="179" t="s">
        <v>1</v>
      </c>
      <c r="N415" s="180" t="s">
        <v>41</v>
      </c>
      <c r="O415" s="77"/>
      <c r="P415" s="181">
        <f>O415*H415</f>
        <v>0</v>
      </c>
      <c r="Q415" s="181">
        <v>0.00013999999999999999</v>
      </c>
      <c r="R415" s="181">
        <f>Q415*H415</f>
        <v>0.0096952799999999988</v>
      </c>
      <c r="S415" s="181">
        <v>0</v>
      </c>
      <c r="T415" s="182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83" t="s">
        <v>252</v>
      </c>
      <c r="AT415" s="183" t="s">
        <v>142</v>
      </c>
      <c r="AU415" s="183" t="s">
        <v>86</v>
      </c>
      <c r="AY415" s="19" t="s">
        <v>140</v>
      </c>
      <c r="BE415" s="184">
        <f>IF(N415="základní",J415,0)</f>
        <v>0</v>
      </c>
      <c r="BF415" s="184">
        <f>IF(N415="snížená",J415,0)</f>
        <v>0</v>
      </c>
      <c r="BG415" s="184">
        <f>IF(N415="zákl. přenesená",J415,0)</f>
        <v>0</v>
      </c>
      <c r="BH415" s="184">
        <f>IF(N415="sníž. přenesená",J415,0)</f>
        <v>0</v>
      </c>
      <c r="BI415" s="184">
        <f>IF(N415="nulová",J415,0)</f>
        <v>0</v>
      </c>
      <c r="BJ415" s="19" t="s">
        <v>84</v>
      </c>
      <c r="BK415" s="184">
        <f>ROUND(I415*H415,2)</f>
        <v>0</v>
      </c>
      <c r="BL415" s="19" t="s">
        <v>252</v>
      </c>
      <c r="BM415" s="183" t="s">
        <v>487</v>
      </c>
    </row>
    <row r="416" s="2" customFormat="1">
      <c r="A416" s="38"/>
      <c r="B416" s="39"/>
      <c r="C416" s="38"/>
      <c r="D416" s="185" t="s">
        <v>149</v>
      </c>
      <c r="E416" s="38"/>
      <c r="F416" s="186" t="s">
        <v>488</v>
      </c>
      <c r="G416" s="38"/>
      <c r="H416" s="38"/>
      <c r="I416" s="187"/>
      <c r="J416" s="38"/>
      <c r="K416" s="38"/>
      <c r="L416" s="39"/>
      <c r="M416" s="188"/>
      <c r="N416" s="189"/>
      <c r="O416" s="77"/>
      <c r="P416" s="77"/>
      <c r="Q416" s="77"/>
      <c r="R416" s="77"/>
      <c r="S416" s="77"/>
      <c r="T416" s="7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9" t="s">
        <v>149</v>
      </c>
      <c r="AU416" s="19" t="s">
        <v>86</v>
      </c>
    </row>
    <row r="417" s="13" customFormat="1">
      <c r="A417" s="13"/>
      <c r="B417" s="190"/>
      <c r="C417" s="13"/>
      <c r="D417" s="185" t="s">
        <v>151</v>
      </c>
      <c r="E417" s="191" t="s">
        <v>1</v>
      </c>
      <c r="F417" s="192" t="s">
        <v>477</v>
      </c>
      <c r="G417" s="13"/>
      <c r="H417" s="191" t="s">
        <v>1</v>
      </c>
      <c r="I417" s="193"/>
      <c r="J417" s="13"/>
      <c r="K417" s="13"/>
      <c r="L417" s="190"/>
      <c r="M417" s="194"/>
      <c r="N417" s="195"/>
      <c r="O417" s="195"/>
      <c r="P417" s="195"/>
      <c r="Q417" s="195"/>
      <c r="R417" s="195"/>
      <c r="S417" s="195"/>
      <c r="T417" s="19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91" t="s">
        <v>151</v>
      </c>
      <c r="AU417" s="191" t="s">
        <v>86</v>
      </c>
      <c r="AV417" s="13" t="s">
        <v>84</v>
      </c>
      <c r="AW417" s="13" t="s">
        <v>32</v>
      </c>
      <c r="AX417" s="13" t="s">
        <v>76</v>
      </c>
      <c r="AY417" s="191" t="s">
        <v>140</v>
      </c>
    </row>
    <row r="418" s="13" customFormat="1">
      <c r="A418" s="13"/>
      <c r="B418" s="190"/>
      <c r="C418" s="13"/>
      <c r="D418" s="185" t="s">
        <v>151</v>
      </c>
      <c r="E418" s="191" t="s">
        <v>1</v>
      </c>
      <c r="F418" s="192" t="s">
        <v>478</v>
      </c>
      <c r="G418" s="13"/>
      <c r="H418" s="191" t="s">
        <v>1</v>
      </c>
      <c r="I418" s="193"/>
      <c r="J418" s="13"/>
      <c r="K418" s="13"/>
      <c r="L418" s="190"/>
      <c r="M418" s="194"/>
      <c r="N418" s="195"/>
      <c r="O418" s="195"/>
      <c r="P418" s="195"/>
      <c r="Q418" s="195"/>
      <c r="R418" s="195"/>
      <c r="S418" s="195"/>
      <c r="T418" s="19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1" t="s">
        <v>151</v>
      </c>
      <c r="AU418" s="191" t="s">
        <v>86</v>
      </c>
      <c r="AV418" s="13" t="s">
        <v>84</v>
      </c>
      <c r="AW418" s="13" t="s">
        <v>32</v>
      </c>
      <c r="AX418" s="13" t="s">
        <v>76</v>
      </c>
      <c r="AY418" s="191" t="s">
        <v>140</v>
      </c>
    </row>
    <row r="419" s="14" customFormat="1">
      <c r="A419" s="14"/>
      <c r="B419" s="197"/>
      <c r="C419" s="14"/>
      <c r="D419" s="185" t="s">
        <v>151</v>
      </c>
      <c r="E419" s="198" t="s">
        <v>1</v>
      </c>
      <c r="F419" s="199" t="s">
        <v>479</v>
      </c>
      <c r="G419" s="14"/>
      <c r="H419" s="200">
        <v>50.688000000000002</v>
      </c>
      <c r="I419" s="201"/>
      <c r="J419" s="14"/>
      <c r="K419" s="14"/>
      <c r="L419" s="197"/>
      <c r="M419" s="202"/>
      <c r="N419" s="203"/>
      <c r="O419" s="203"/>
      <c r="P419" s="203"/>
      <c r="Q419" s="203"/>
      <c r="R419" s="203"/>
      <c r="S419" s="203"/>
      <c r="T419" s="20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198" t="s">
        <v>151</v>
      </c>
      <c r="AU419" s="198" t="s">
        <v>86</v>
      </c>
      <c r="AV419" s="14" t="s">
        <v>86</v>
      </c>
      <c r="AW419" s="14" t="s">
        <v>32</v>
      </c>
      <c r="AX419" s="14" t="s">
        <v>76</v>
      </c>
      <c r="AY419" s="198" t="s">
        <v>140</v>
      </c>
    </row>
    <row r="420" s="13" customFormat="1">
      <c r="A420" s="13"/>
      <c r="B420" s="190"/>
      <c r="C420" s="13"/>
      <c r="D420" s="185" t="s">
        <v>151</v>
      </c>
      <c r="E420" s="191" t="s">
        <v>1</v>
      </c>
      <c r="F420" s="192" t="s">
        <v>480</v>
      </c>
      <c r="G420" s="13"/>
      <c r="H420" s="191" t="s">
        <v>1</v>
      </c>
      <c r="I420" s="193"/>
      <c r="J420" s="13"/>
      <c r="K420" s="13"/>
      <c r="L420" s="190"/>
      <c r="M420" s="194"/>
      <c r="N420" s="195"/>
      <c r="O420" s="195"/>
      <c r="P420" s="195"/>
      <c r="Q420" s="195"/>
      <c r="R420" s="195"/>
      <c r="S420" s="195"/>
      <c r="T420" s="19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1" t="s">
        <v>151</v>
      </c>
      <c r="AU420" s="191" t="s">
        <v>86</v>
      </c>
      <c r="AV420" s="13" t="s">
        <v>84</v>
      </c>
      <c r="AW420" s="13" t="s">
        <v>32</v>
      </c>
      <c r="AX420" s="13" t="s">
        <v>76</v>
      </c>
      <c r="AY420" s="191" t="s">
        <v>140</v>
      </c>
    </row>
    <row r="421" s="14" customFormat="1">
      <c r="A421" s="14"/>
      <c r="B421" s="197"/>
      <c r="C421" s="14"/>
      <c r="D421" s="185" t="s">
        <v>151</v>
      </c>
      <c r="E421" s="198" t="s">
        <v>1</v>
      </c>
      <c r="F421" s="199" t="s">
        <v>481</v>
      </c>
      <c r="G421" s="14"/>
      <c r="H421" s="200">
        <v>14.175000000000001</v>
      </c>
      <c r="I421" s="201"/>
      <c r="J421" s="14"/>
      <c r="K421" s="14"/>
      <c r="L421" s="197"/>
      <c r="M421" s="202"/>
      <c r="N421" s="203"/>
      <c r="O421" s="203"/>
      <c r="P421" s="203"/>
      <c r="Q421" s="203"/>
      <c r="R421" s="203"/>
      <c r="S421" s="203"/>
      <c r="T421" s="20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198" t="s">
        <v>151</v>
      </c>
      <c r="AU421" s="198" t="s">
        <v>86</v>
      </c>
      <c r="AV421" s="14" t="s">
        <v>86</v>
      </c>
      <c r="AW421" s="14" t="s">
        <v>32</v>
      </c>
      <c r="AX421" s="14" t="s">
        <v>76</v>
      </c>
      <c r="AY421" s="198" t="s">
        <v>140</v>
      </c>
    </row>
    <row r="422" s="13" customFormat="1">
      <c r="A422" s="13"/>
      <c r="B422" s="190"/>
      <c r="C422" s="13"/>
      <c r="D422" s="185" t="s">
        <v>151</v>
      </c>
      <c r="E422" s="191" t="s">
        <v>1</v>
      </c>
      <c r="F422" s="192" t="s">
        <v>482</v>
      </c>
      <c r="G422" s="13"/>
      <c r="H422" s="191" t="s">
        <v>1</v>
      </c>
      <c r="I422" s="193"/>
      <c r="J422" s="13"/>
      <c r="K422" s="13"/>
      <c r="L422" s="190"/>
      <c r="M422" s="194"/>
      <c r="N422" s="195"/>
      <c r="O422" s="195"/>
      <c r="P422" s="195"/>
      <c r="Q422" s="195"/>
      <c r="R422" s="195"/>
      <c r="S422" s="195"/>
      <c r="T422" s="19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91" t="s">
        <v>151</v>
      </c>
      <c r="AU422" s="191" t="s">
        <v>86</v>
      </c>
      <c r="AV422" s="13" t="s">
        <v>84</v>
      </c>
      <c r="AW422" s="13" t="s">
        <v>32</v>
      </c>
      <c r="AX422" s="13" t="s">
        <v>76</v>
      </c>
      <c r="AY422" s="191" t="s">
        <v>140</v>
      </c>
    </row>
    <row r="423" s="14" customFormat="1">
      <c r="A423" s="14"/>
      <c r="B423" s="197"/>
      <c r="C423" s="14"/>
      <c r="D423" s="185" t="s">
        <v>151</v>
      </c>
      <c r="E423" s="198" t="s">
        <v>1</v>
      </c>
      <c r="F423" s="199" t="s">
        <v>483</v>
      </c>
      <c r="G423" s="14"/>
      <c r="H423" s="200">
        <v>4.3890000000000002</v>
      </c>
      <c r="I423" s="201"/>
      <c r="J423" s="14"/>
      <c r="K423" s="14"/>
      <c r="L423" s="197"/>
      <c r="M423" s="202"/>
      <c r="N423" s="203"/>
      <c r="O423" s="203"/>
      <c r="P423" s="203"/>
      <c r="Q423" s="203"/>
      <c r="R423" s="203"/>
      <c r="S423" s="203"/>
      <c r="T423" s="20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198" t="s">
        <v>151</v>
      </c>
      <c r="AU423" s="198" t="s">
        <v>86</v>
      </c>
      <c r="AV423" s="14" t="s">
        <v>86</v>
      </c>
      <c r="AW423" s="14" t="s">
        <v>32</v>
      </c>
      <c r="AX423" s="14" t="s">
        <v>76</v>
      </c>
      <c r="AY423" s="198" t="s">
        <v>140</v>
      </c>
    </row>
    <row r="424" s="15" customFormat="1">
      <c r="A424" s="15"/>
      <c r="B424" s="205"/>
      <c r="C424" s="15"/>
      <c r="D424" s="185" t="s">
        <v>151</v>
      </c>
      <c r="E424" s="206" t="s">
        <v>1</v>
      </c>
      <c r="F424" s="207" t="s">
        <v>155</v>
      </c>
      <c r="G424" s="15"/>
      <c r="H424" s="208">
        <v>69.251999999999995</v>
      </c>
      <c r="I424" s="209"/>
      <c r="J424" s="15"/>
      <c r="K424" s="15"/>
      <c r="L424" s="205"/>
      <c r="M424" s="210"/>
      <c r="N424" s="211"/>
      <c r="O424" s="211"/>
      <c r="P424" s="211"/>
      <c r="Q424" s="211"/>
      <c r="R424" s="211"/>
      <c r="S424" s="211"/>
      <c r="T424" s="212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06" t="s">
        <v>151</v>
      </c>
      <c r="AU424" s="206" t="s">
        <v>86</v>
      </c>
      <c r="AV424" s="15" t="s">
        <v>147</v>
      </c>
      <c r="AW424" s="15" t="s">
        <v>32</v>
      </c>
      <c r="AX424" s="15" t="s">
        <v>84</v>
      </c>
      <c r="AY424" s="206" t="s">
        <v>140</v>
      </c>
    </row>
    <row r="425" s="2" customFormat="1" ht="24.15" customHeight="1">
      <c r="A425" s="38"/>
      <c r="B425" s="171"/>
      <c r="C425" s="172" t="s">
        <v>489</v>
      </c>
      <c r="D425" s="172" t="s">
        <v>142</v>
      </c>
      <c r="E425" s="173" t="s">
        <v>490</v>
      </c>
      <c r="F425" s="174" t="s">
        <v>491</v>
      </c>
      <c r="G425" s="175" t="s">
        <v>145</v>
      </c>
      <c r="H425" s="176">
        <v>69.251999999999995</v>
      </c>
      <c r="I425" s="177"/>
      <c r="J425" s="178">
        <f>ROUND(I425*H425,2)</f>
        <v>0</v>
      </c>
      <c r="K425" s="174" t="s">
        <v>146</v>
      </c>
      <c r="L425" s="39"/>
      <c r="M425" s="179" t="s">
        <v>1</v>
      </c>
      <c r="N425" s="180" t="s">
        <v>41</v>
      </c>
      <c r="O425" s="77"/>
      <c r="P425" s="181">
        <f>O425*H425</f>
        <v>0</v>
      </c>
      <c r="Q425" s="181">
        <v>0.00012999999999999999</v>
      </c>
      <c r="R425" s="181">
        <f>Q425*H425</f>
        <v>0.0090027599999999985</v>
      </c>
      <c r="S425" s="181">
        <v>0</v>
      </c>
      <c r="T425" s="18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83" t="s">
        <v>252</v>
      </c>
      <c r="AT425" s="183" t="s">
        <v>142</v>
      </c>
      <c r="AU425" s="183" t="s">
        <v>86</v>
      </c>
      <c r="AY425" s="19" t="s">
        <v>140</v>
      </c>
      <c r="BE425" s="184">
        <f>IF(N425="základní",J425,0)</f>
        <v>0</v>
      </c>
      <c r="BF425" s="184">
        <f>IF(N425="snížená",J425,0)</f>
        <v>0</v>
      </c>
      <c r="BG425" s="184">
        <f>IF(N425="zákl. přenesená",J425,0)</f>
        <v>0</v>
      </c>
      <c r="BH425" s="184">
        <f>IF(N425="sníž. přenesená",J425,0)</f>
        <v>0</v>
      </c>
      <c r="BI425" s="184">
        <f>IF(N425="nulová",J425,0)</f>
        <v>0</v>
      </c>
      <c r="BJ425" s="19" t="s">
        <v>84</v>
      </c>
      <c r="BK425" s="184">
        <f>ROUND(I425*H425,2)</f>
        <v>0</v>
      </c>
      <c r="BL425" s="19" t="s">
        <v>252</v>
      </c>
      <c r="BM425" s="183" t="s">
        <v>492</v>
      </c>
    </row>
    <row r="426" s="2" customFormat="1">
      <c r="A426" s="38"/>
      <c r="B426" s="39"/>
      <c r="C426" s="38"/>
      <c r="D426" s="185" t="s">
        <v>149</v>
      </c>
      <c r="E426" s="38"/>
      <c r="F426" s="186" t="s">
        <v>493</v>
      </c>
      <c r="G426" s="38"/>
      <c r="H426" s="38"/>
      <c r="I426" s="187"/>
      <c r="J426" s="38"/>
      <c r="K426" s="38"/>
      <c r="L426" s="39"/>
      <c r="M426" s="188"/>
      <c r="N426" s="189"/>
      <c r="O426" s="77"/>
      <c r="P426" s="77"/>
      <c r="Q426" s="77"/>
      <c r="R426" s="77"/>
      <c r="S426" s="77"/>
      <c r="T426" s="7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9" t="s">
        <v>149</v>
      </c>
      <c r="AU426" s="19" t="s">
        <v>86</v>
      </c>
    </row>
    <row r="427" s="13" customFormat="1">
      <c r="A427" s="13"/>
      <c r="B427" s="190"/>
      <c r="C427" s="13"/>
      <c r="D427" s="185" t="s">
        <v>151</v>
      </c>
      <c r="E427" s="191" t="s">
        <v>1</v>
      </c>
      <c r="F427" s="192" t="s">
        <v>477</v>
      </c>
      <c r="G427" s="13"/>
      <c r="H427" s="191" t="s">
        <v>1</v>
      </c>
      <c r="I427" s="193"/>
      <c r="J427" s="13"/>
      <c r="K427" s="13"/>
      <c r="L427" s="190"/>
      <c r="M427" s="194"/>
      <c r="N427" s="195"/>
      <c r="O427" s="195"/>
      <c r="P427" s="195"/>
      <c r="Q427" s="195"/>
      <c r="R427" s="195"/>
      <c r="S427" s="195"/>
      <c r="T427" s="19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1" t="s">
        <v>151</v>
      </c>
      <c r="AU427" s="191" t="s">
        <v>86</v>
      </c>
      <c r="AV427" s="13" t="s">
        <v>84</v>
      </c>
      <c r="AW427" s="13" t="s">
        <v>32</v>
      </c>
      <c r="AX427" s="13" t="s">
        <v>76</v>
      </c>
      <c r="AY427" s="191" t="s">
        <v>140</v>
      </c>
    </row>
    <row r="428" s="13" customFormat="1">
      <c r="A428" s="13"/>
      <c r="B428" s="190"/>
      <c r="C428" s="13"/>
      <c r="D428" s="185" t="s">
        <v>151</v>
      </c>
      <c r="E428" s="191" t="s">
        <v>1</v>
      </c>
      <c r="F428" s="192" t="s">
        <v>478</v>
      </c>
      <c r="G428" s="13"/>
      <c r="H428" s="191" t="s">
        <v>1</v>
      </c>
      <c r="I428" s="193"/>
      <c r="J428" s="13"/>
      <c r="K428" s="13"/>
      <c r="L428" s="190"/>
      <c r="M428" s="194"/>
      <c r="N428" s="195"/>
      <c r="O428" s="195"/>
      <c r="P428" s="195"/>
      <c r="Q428" s="195"/>
      <c r="R428" s="195"/>
      <c r="S428" s="195"/>
      <c r="T428" s="19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91" t="s">
        <v>151</v>
      </c>
      <c r="AU428" s="191" t="s">
        <v>86</v>
      </c>
      <c r="AV428" s="13" t="s">
        <v>84</v>
      </c>
      <c r="AW428" s="13" t="s">
        <v>32</v>
      </c>
      <c r="AX428" s="13" t="s">
        <v>76</v>
      </c>
      <c r="AY428" s="191" t="s">
        <v>140</v>
      </c>
    </row>
    <row r="429" s="14" customFormat="1">
      <c r="A429" s="14"/>
      <c r="B429" s="197"/>
      <c r="C429" s="14"/>
      <c r="D429" s="185" t="s">
        <v>151</v>
      </c>
      <c r="E429" s="198" t="s">
        <v>1</v>
      </c>
      <c r="F429" s="199" t="s">
        <v>479</v>
      </c>
      <c r="G429" s="14"/>
      <c r="H429" s="200">
        <v>50.688000000000002</v>
      </c>
      <c r="I429" s="201"/>
      <c r="J429" s="14"/>
      <c r="K429" s="14"/>
      <c r="L429" s="197"/>
      <c r="M429" s="202"/>
      <c r="N429" s="203"/>
      <c r="O429" s="203"/>
      <c r="P429" s="203"/>
      <c r="Q429" s="203"/>
      <c r="R429" s="203"/>
      <c r="S429" s="203"/>
      <c r="T429" s="20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198" t="s">
        <v>151</v>
      </c>
      <c r="AU429" s="198" t="s">
        <v>86</v>
      </c>
      <c r="AV429" s="14" t="s">
        <v>86</v>
      </c>
      <c r="AW429" s="14" t="s">
        <v>32</v>
      </c>
      <c r="AX429" s="14" t="s">
        <v>76</v>
      </c>
      <c r="AY429" s="198" t="s">
        <v>140</v>
      </c>
    </row>
    <row r="430" s="13" customFormat="1">
      <c r="A430" s="13"/>
      <c r="B430" s="190"/>
      <c r="C430" s="13"/>
      <c r="D430" s="185" t="s">
        <v>151</v>
      </c>
      <c r="E430" s="191" t="s">
        <v>1</v>
      </c>
      <c r="F430" s="192" t="s">
        <v>480</v>
      </c>
      <c r="G430" s="13"/>
      <c r="H430" s="191" t="s">
        <v>1</v>
      </c>
      <c r="I430" s="193"/>
      <c r="J430" s="13"/>
      <c r="K430" s="13"/>
      <c r="L430" s="190"/>
      <c r="M430" s="194"/>
      <c r="N430" s="195"/>
      <c r="O430" s="195"/>
      <c r="P430" s="195"/>
      <c r="Q430" s="195"/>
      <c r="R430" s="195"/>
      <c r="S430" s="195"/>
      <c r="T430" s="19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91" t="s">
        <v>151</v>
      </c>
      <c r="AU430" s="191" t="s">
        <v>86</v>
      </c>
      <c r="AV430" s="13" t="s">
        <v>84</v>
      </c>
      <c r="AW430" s="13" t="s">
        <v>32</v>
      </c>
      <c r="AX430" s="13" t="s">
        <v>76</v>
      </c>
      <c r="AY430" s="191" t="s">
        <v>140</v>
      </c>
    </row>
    <row r="431" s="14" customFormat="1">
      <c r="A431" s="14"/>
      <c r="B431" s="197"/>
      <c r="C431" s="14"/>
      <c r="D431" s="185" t="s">
        <v>151</v>
      </c>
      <c r="E431" s="198" t="s">
        <v>1</v>
      </c>
      <c r="F431" s="199" t="s">
        <v>481</v>
      </c>
      <c r="G431" s="14"/>
      <c r="H431" s="200">
        <v>14.175000000000001</v>
      </c>
      <c r="I431" s="201"/>
      <c r="J431" s="14"/>
      <c r="K431" s="14"/>
      <c r="L431" s="197"/>
      <c r="M431" s="202"/>
      <c r="N431" s="203"/>
      <c r="O431" s="203"/>
      <c r="P431" s="203"/>
      <c r="Q431" s="203"/>
      <c r="R431" s="203"/>
      <c r="S431" s="203"/>
      <c r="T431" s="20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198" t="s">
        <v>151</v>
      </c>
      <c r="AU431" s="198" t="s">
        <v>86</v>
      </c>
      <c r="AV431" s="14" t="s">
        <v>86</v>
      </c>
      <c r="AW431" s="14" t="s">
        <v>32</v>
      </c>
      <c r="AX431" s="14" t="s">
        <v>76</v>
      </c>
      <c r="AY431" s="198" t="s">
        <v>140</v>
      </c>
    </row>
    <row r="432" s="13" customFormat="1">
      <c r="A432" s="13"/>
      <c r="B432" s="190"/>
      <c r="C432" s="13"/>
      <c r="D432" s="185" t="s">
        <v>151</v>
      </c>
      <c r="E432" s="191" t="s">
        <v>1</v>
      </c>
      <c r="F432" s="192" t="s">
        <v>482</v>
      </c>
      <c r="G432" s="13"/>
      <c r="H432" s="191" t="s">
        <v>1</v>
      </c>
      <c r="I432" s="193"/>
      <c r="J432" s="13"/>
      <c r="K432" s="13"/>
      <c r="L432" s="190"/>
      <c r="M432" s="194"/>
      <c r="N432" s="195"/>
      <c r="O432" s="195"/>
      <c r="P432" s="195"/>
      <c r="Q432" s="195"/>
      <c r="R432" s="195"/>
      <c r="S432" s="195"/>
      <c r="T432" s="19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91" t="s">
        <v>151</v>
      </c>
      <c r="AU432" s="191" t="s">
        <v>86</v>
      </c>
      <c r="AV432" s="13" t="s">
        <v>84</v>
      </c>
      <c r="AW432" s="13" t="s">
        <v>32</v>
      </c>
      <c r="AX432" s="13" t="s">
        <v>76</v>
      </c>
      <c r="AY432" s="191" t="s">
        <v>140</v>
      </c>
    </row>
    <row r="433" s="14" customFormat="1">
      <c r="A433" s="14"/>
      <c r="B433" s="197"/>
      <c r="C433" s="14"/>
      <c r="D433" s="185" t="s">
        <v>151</v>
      </c>
      <c r="E433" s="198" t="s">
        <v>1</v>
      </c>
      <c r="F433" s="199" t="s">
        <v>483</v>
      </c>
      <c r="G433" s="14"/>
      <c r="H433" s="200">
        <v>4.3890000000000002</v>
      </c>
      <c r="I433" s="201"/>
      <c r="J433" s="14"/>
      <c r="K433" s="14"/>
      <c r="L433" s="197"/>
      <c r="M433" s="202"/>
      <c r="N433" s="203"/>
      <c r="O433" s="203"/>
      <c r="P433" s="203"/>
      <c r="Q433" s="203"/>
      <c r="R433" s="203"/>
      <c r="S433" s="203"/>
      <c r="T433" s="20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198" t="s">
        <v>151</v>
      </c>
      <c r="AU433" s="198" t="s">
        <v>86</v>
      </c>
      <c r="AV433" s="14" t="s">
        <v>86</v>
      </c>
      <c r="AW433" s="14" t="s">
        <v>32</v>
      </c>
      <c r="AX433" s="14" t="s">
        <v>76</v>
      </c>
      <c r="AY433" s="198" t="s">
        <v>140</v>
      </c>
    </row>
    <row r="434" s="15" customFormat="1">
      <c r="A434" s="15"/>
      <c r="B434" s="205"/>
      <c r="C434" s="15"/>
      <c r="D434" s="185" t="s">
        <v>151</v>
      </c>
      <c r="E434" s="206" t="s">
        <v>1</v>
      </c>
      <c r="F434" s="207" t="s">
        <v>155</v>
      </c>
      <c r="G434" s="15"/>
      <c r="H434" s="208">
        <v>69.251999999999995</v>
      </c>
      <c r="I434" s="209"/>
      <c r="J434" s="15"/>
      <c r="K434" s="15"/>
      <c r="L434" s="205"/>
      <c r="M434" s="210"/>
      <c r="N434" s="211"/>
      <c r="O434" s="211"/>
      <c r="P434" s="211"/>
      <c r="Q434" s="211"/>
      <c r="R434" s="211"/>
      <c r="S434" s="211"/>
      <c r="T434" s="212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06" t="s">
        <v>151</v>
      </c>
      <c r="AU434" s="206" t="s">
        <v>86</v>
      </c>
      <c r="AV434" s="15" t="s">
        <v>147</v>
      </c>
      <c r="AW434" s="15" t="s">
        <v>32</v>
      </c>
      <c r="AX434" s="15" t="s">
        <v>84</v>
      </c>
      <c r="AY434" s="206" t="s">
        <v>140</v>
      </c>
    </row>
    <row r="435" s="2" customFormat="1" ht="24.15" customHeight="1">
      <c r="A435" s="38"/>
      <c r="B435" s="171"/>
      <c r="C435" s="172" t="s">
        <v>494</v>
      </c>
      <c r="D435" s="172" t="s">
        <v>142</v>
      </c>
      <c r="E435" s="173" t="s">
        <v>495</v>
      </c>
      <c r="F435" s="174" t="s">
        <v>496</v>
      </c>
      <c r="G435" s="175" t="s">
        <v>145</v>
      </c>
      <c r="H435" s="176">
        <v>69.251999999999995</v>
      </c>
      <c r="I435" s="177"/>
      <c r="J435" s="178">
        <f>ROUND(I435*H435,2)</f>
        <v>0</v>
      </c>
      <c r="K435" s="174" t="s">
        <v>146</v>
      </c>
      <c r="L435" s="39"/>
      <c r="M435" s="179" t="s">
        <v>1</v>
      </c>
      <c r="N435" s="180" t="s">
        <v>41</v>
      </c>
      <c r="O435" s="77"/>
      <c r="P435" s="181">
        <f>O435*H435</f>
        <v>0</v>
      </c>
      <c r="Q435" s="181">
        <v>0.00012999999999999999</v>
      </c>
      <c r="R435" s="181">
        <f>Q435*H435</f>
        <v>0.0090027599999999985</v>
      </c>
      <c r="S435" s="181">
        <v>0</v>
      </c>
      <c r="T435" s="182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83" t="s">
        <v>252</v>
      </c>
      <c r="AT435" s="183" t="s">
        <v>142</v>
      </c>
      <c r="AU435" s="183" t="s">
        <v>86</v>
      </c>
      <c r="AY435" s="19" t="s">
        <v>140</v>
      </c>
      <c r="BE435" s="184">
        <f>IF(N435="základní",J435,0)</f>
        <v>0</v>
      </c>
      <c r="BF435" s="184">
        <f>IF(N435="snížená",J435,0)</f>
        <v>0</v>
      </c>
      <c r="BG435" s="184">
        <f>IF(N435="zákl. přenesená",J435,0)</f>
        <v>0</v>
      </c>
      <c r="BH435" s="184">
        <f>IF(N435="sníž. přenesená",J435,0)</f>
        <v>0</v>
      </c>
      <c r="BI435" s="184">
        <f>IF(N435="nulová",J435,0)</f>
        <v>0</v>
      </c>
      <c r="BJ435" s="19" t="s">
        <v>84</v>
      </c>
      <c r="BK435" s="184">
        <f>ROUND(I435*H435,2)</f>
        <v>0</v>
      </c>
      <c r="BL435" s="19" t="s">
        <v>252</v>
      </c>
      <c r="BM435" s="183" t="s">
        <v>497</v>
      </c>
    </row>
    <row r="436" s="2" customFormat="1">
      <c r="A436" s="38"/>
      <c r="B436" s="39"/>
      <c r="C436" s="38"/>
      <c r="D436" s="185" t="s">
        <v>149</v>
      </c>
      <c r="E436" s="38"/>
      <c r="F436" s="186" t="s">
        <v>498</v>
      </c>
      <c r="G436" s="38"/>
      <c r="H436" s="38"/>
      <c r="I436" s="187"/>
      <c r="J436" s="38"/>
      <c r="K436" s="38"/>
      <c r="L436" s="39"/>
      <c r="M436" s="188"/>
      <c r="N436" s="189"/>
      <c r="O436" s="77"/>
      <c r="P436" s="77"/>
      <c r="Q436" s="77"/>
      <c r="R436" s="77"/>
      <c r="S436" s="77"/>
      <c r="T436" s="7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9" t="s">
        <v>149</v>
      </c>
      <c r="AU436" s="19" t="s">
        <v>86</v>
      </c>
    </row>
    <row r="437" s="13" customFormat="1">
      <c r="A437" s="13"/>
      <c r="B437" s="190"/>
      <c r="C437" s="13"/>
      <c r="D437" s="185" t="s">
        <v>151</v>
      </c>
      <c r="E437" s="191" t="s">
        <v>1</v>
      </c>
      <c r="F437" s="192" t="s">
        <v>477</v>
      </c>
      <c r="G437" s="13"/>
      <c r="H437" s="191" t="s">
        <v>1</v>
      </c>
      <c r="I437" s="193"/>
      <c r="J437" s="13"/>
      <c r="K437" s="13"/>
      <c r="L437" s="190"/>
      <c r="M437" s="194"/>
      <c r="N437" s="195"/>
      <c r="O437" s="195"/>
      <c r="P437" s="195"/>
      <c r="Q437" s="195"/>
      <c r="R437" s="195"/>
      <c r="S437" s="195"/>
      <c r="T437" s="19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1" t="s">
        <v>151</v>
      </c>
      <c r="AU437" s="191" t="s">
        <v>86</v>
      </c>
      <c r="AV437" s="13" t="s">
        <v>84</v>
      </c>
      <c r="AW437" s="13" t="s">
        <v>32</v>
      </c>
      <c r="AX437" s="13" t="s">
        <v>76</v>
      </c>
      <c r="AY437" s="191" t="s">
        <v>140</v>
      </c>
    </row>
    <row r="438" s="13" customFormat="1">
      <c r="A438" s="13"/>
      <c r="B438" s="190"/>
      <c r="C438" s="13"/>
      <c r="D438" s="185" t="s">
        <v>151</v>
      </c>
      <c r="E438" s="191" t="s">
        <v>1</v>
      </c>
      <c r="F438" s="192" t="s">
        <v>478</v>
      </c>
      <c r="G438" s="13"/>
      <c r="H438" s="191" t="s">
        <v>1</v>
      </c>
      <c r="I438" s="193"/>
      <c r="J438" s="13"/>
      <c r="K438" s="13"/>
      <c r="L438" s="190"/>
      <c r="M438" s="194"/>
      <c r="N438" s="195"/>
      <c r="O438" s="195"/>
      <c r="P438" s="195"/>
      <c r="Q438" s="195"/>
      <c r="R438" s="195"/>
      <c r="S438" s="195"/>
      <c r="T438" s="19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91" t="s">
        <v>151</v>
      </c>
      <c r="AU438" s="191" t="s">
        <v>86</v>
      </c>
      <c r="AV438" s="13" t="s">
        <v>84</v>
      </c>
      <c r="AW438" s="13" t="s">
        <v>32</v>
      </c>
      <c r="AX438" s="13" t="s">
        <v>76</v>
      </c>
      <c r="AY438" s="191" t="s">
        <v>140</v>
      </c>
    </row>
    <row r="439" s="14" customFormat="1">
      <c r="A439" s="14"/>
      <c r="B439" s="197"/>
      <c r="C439" s="14"/>
      <c r="D439" s="185" t="s">
        <v>151</v>
      </c>
      <c r="E439" s="198" t="s">
        <v>1</v>
      </c>
      <c r="F439" s="199" t="s">
        <v>479</v>
      </c>
      <c r="G439" s="14"/>
      <c r="H439" s="200">
        <v>50.688000000000002</v>
      </c>
      <c r="I439" s="201"/>
      <c r="J439" s="14"/>
      <c r="K439" s="14"/>
      <c r="L439" s="197"/>
      <c r="M439" s="202"/>
      <c r="N439" s="203"/>
      <c r="O439" s="203"/>
      <c r="P439" s="203"/>
      <c r="Q439" s="203"/>
      <c r="R439" s="203"/>
      <c r="S439" s="203"/>
      <c r="T439" s="20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198" t="s">
        <v>151</v>
      </c>
      <c r="AU439" s="198" t="s">
        <v>86</v>
      </c>
      <c r="AV439" s="14" t="s">
        <v>86</v>
      </c>
      <c r="AW439" s="14" t="s">
        <v>32</v>
      </c>
      <c r="AX439" s="14" t="s">
        <v>76</v>
      </c>
      <c r="AY439" s="198" t="s">
        <v>140</v>
      </c>
    </row>
    <row r="440" s="13" customFormat="1">
      <c r="A440" s="13"/>
      <c r="B440" s="190"/>
      <c r="C440" s="13"/>
      <c r="D440" s="185" t="s">
        <v>151</v>
      </c>
      <c r="E440" s="191" t="s">
        <v>1</v>
      </c>
      <c r="F440" s="192" t="s">
        <v>480</v>
      </c>
      <c r="G440" s="13"/>
      <c r="H440" s="191" t="s">
        <v>1</v>
      </c>
      <c r="I440" s="193"/>
      <c r="J440" s="13"/>
      <c r="K440" s="13"/>
      <c r="L440" s="190"/>
      <c r="M440" s="194"/>
      <c r="N440" s="195"/>
      <c r="O440" s="195"/>
      <c r="P440" s="195"/>
      <c r="Q440" s="195"/>
      <c r="R440" s="195"/>
      <c r="S440" s="195"/>
      <c r="T440" s="19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1" t="s">
        <v>151</v>
      </c>
      <c r="AU440" s="191" t="s">
        <v>86</v>
      </c>
      <c r="AV440" s="13" t="s">
        <v>84</v>
      </c>
      <c r="AW440" s="13" t="s">
        <v>32</v>
      </c>
      <c r="AX440" s="13" t="s">
        <v>76</v>
      </c>
      <c r="AY440" s="191" t="s">
        <v>140</v>
      </c>
    </row>
    <row r="441" s="14" customFormat="1">
      <c r="A441" s="14"/>
      <c r="B441" s="197"/>
      <c r="C441" s="14"/>
      <c r="D441" s="185" t="s">
        <v>151</v>
      </c>
      <c r="E441" s="198" t="s">
        <v>1</v>
      </c>
      <c r="F441" s="199" t="s">
        <v>481</v>
      </c>
      <c r="G441" s="14"/>
      <c r="H441" s="200">
        <v>14.175000000000001</v>
      </c>
      <c r="I441" s="201"/>
      <c r="J441" s="14"/>
      <c r="K441" s="14"/>
      <c r="L441" s="197"/>
      <c r="M441" s="202"/>
      <c r="N441" s="203"/>
      <c r="O441" s="203"/>
      <c r="P441" s="203"/>
      <c r="Q441" s="203"/>
      <c r="R441" s="203"/>
      <c r="S441" s="203"/>
      <c r="T441" s="20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198" t="s">
        <v>151</v>
      </c>
      <c r="AU441" s="198" t="s">
        <v>86</v>
      </c>
      <c r="AV441" s="14" t="s">
        <v>86</v>
      </c>
      <c r="AW441" s="14" t="s">
        <v>32</v>
      </c>
      <c r="AX441" s="14" t="s">
        <v>76</v>
      </c>
      <c r="AY441" s="198" t="s">
        <v>140</v>
      </c>
    </row>
    <row r="442" s="13" customFormat="1">
      <c r="A442" s="13"/>
      <c r="B442" s="190"/>
      <c r="C442" s="13"/>
      <c r="D442" s="185" t="s">
        <v>151</v>
      </c>
      <c r="E442" s="191" t="s">
        <v>1</v>
      </c>
      <c r="F442" s="192" t="s">
        <v>482</v>
      </c>
      <c r="G442" s="13"/>
      <c r="H442" s="191" t="s">
        <v>1</v>
      </c>
      <c r="I442" s="193"/>
      <c r="J442" s="13"/>
      <c r="K442" s="13"/>
      <c r="L442" s="190"/>
      <c r="M442" s="194"/>
      <c r="N442" s="195"/>
      <c r="O442" s="195"/>
      <c r="P442" s="195"/>
      <c r="Q442" s="195"/>
      <c r="R442" s="195"/>
      <c r="S442" s="195"/>
      <c r="T442" s="19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91" t="s">
        <v>151</v>
      </c>
      <c r="AU442" s="191" t="s">
        <v>86</v>
      </c>
      <c r="AV442" s="13" t="s">
        <v>84</v>
      </c>
      <c r="AW442" s="13" t="s">
        <v>32</v>
      </c>
      <c r="AX442" s="13" t="s">
        <v>76</v>
      </c>
      <c r="AY442" s="191" t="s">
        <v>140</v>
      </c>
    </row>
    <row r="443" s="14" customFormat="1">
      <c r="A443" s="14"/>
      <c r="B443" s="197"/>
      <c r="C443" s="14"/>
      <c r="D443" s="185" t="s">
        <v>151</v>
      </c>
      <c r="E443" s="198" t="s">
        <v>1</v>
      </c>
      <c r="F443" s="199" t="s">
        <v>483</v>
      </c>
      <c r="G443" s="14"/>
      <c r="H443" s="200">
        <v>4.3890000000000002</v>
      </c>
      <c r="I443" s="201"/>
      <c r="J443" s="14"/>
      <c r="K443" s="14"/>
      <c r="L443" s="197"/>
      <c r="M443" s="202"/>
      <c r="N443" s="203"/>
      <c r="O443" s="203"/>
      <c r="P443" s="203"/>
      <c r="Q443" s="203"/>
      <c r="R443" s="203"/>
      <c r="S443" s="203"/>
      <c r="T443" s="20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198" t="s">
        <v>151</v>
      </c>
      <c r="AU443" s="198" t="s">
        <v>86</v>
      </c>
      <c r="AV443" s="14" t="s">
        <v>86</v>
      </c>
      <c r="AW443" s="14" t="s">
        <v>32</v>
      </c>
      <c r="AX443" s="14" t="s">
        <v>76</v>
      </c>
      <c r="AY443" s="198" t="s">
        <v>140</v>
      </c>
    </row>
    <row r="444" s="15" customFormat="1">
      <c r="A444" s="15"/>
      <c r="B444" s="205"/>
      <c r="C444" s="15"/>
      <c r="D444" s="185" t="s">
        <v>151</v>
      </c>
      <c r="E444" s="206" t="s">
        <v>1</v>
      </c>
      <c r="F444" s="207" t="s">
        <v>155</v>
      </c>
      <c r="G444" s="15"/>
      <c r="H444" s="208">
        <v>69.251999999999995</v>
      </c>
      <c r="I444" s="209"/>
      <c r="J444" s="15"/>
      <c r="K444" s="15"/>
      <c r="L444" s="205"/>
      <c r="M444" s="210"/>
      <c r="N444" s="211"/>
      <c r="O444" s="211"/>
      <c r="P444" s="211"/>
      <c r="Q444" s="211"/>
      <c r="R444" s="211"/>
      <c r="S444" s="211"/>
      <c r="T444" s="212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06" t="s">
        <v>151</v>
      </c>
      <c r="AU444" s="206" t="s">
        <v>86</v>
      </c>
      <c r="AV444" s="15" t="s">
        <v>147</v>
      </c>
      <c r="AW444" s="15" t="s">
        <v>32</v>
      </c>
      <c r="AX444" s="15" t="s">
        <v>84</v>
      </c>
      <c r="AY444" s="206" t="s">
        <v>140</v>
      </c>
    </row>
    <row r="445" s="2" customFormat="1" ht="24.15" customHeight="1">
      <c r="A445" s="38"/>
      <c r="B445" s="171"/>
      <c r="C445" s="172" t="s">
        <v>499</v>
      </c>
      <c r="D445" s="172" t="s">
        <v>142</v>
      </c>
      <c r="E445" s="173" t="s">
        <v>500</v>
      </c>
      <c r="F445" s="174" t="s">
        <v>501</v>
      </c>
      <c r="G445" s="175" t="s">
        <v>145</v>
      </c>
      <c r="H445" s="176">
        <v>586.16999999999996</v>
      </c>
      <c r="I445" s="177"/>
      <c r="J445" s="178">
        <f>ROUND(I445*H445,2)</f>
        <v>0</v>
      </c>
      <c r="K445" s="174" t="s">
        <v>146</v>
      </c>
      <c r="L445" s="39"/>
      <c r="M445" s="179" t="s">
        <v>1</v>
      </c>
      <c r="N445" s="180" t="s">
        <v>41</v>
      </c>
      <c r="O445" s="77"/>
      <c r="P445" s="181">
        <f>O445*H445</f>
        <v>0</v>
      </c>
      <c r="Q445" s="181">
        <v>0.00013999999999999999</v>
      </c>
      <c r="R445" s="181">
        <f>Q445*H445</f>
        <v>0.082063799999999992</v>
      </c>
      <c r="S445" s="181">
        <v>0</v>
      </c>
      <c r="T445" s="182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83" t="s">
        <v>252</v>
      </c>
      <c r="AT445" s="183" t="s">
        <v>142</v>
      </c>
      <c r="AU445" s="183" t="s">
        <v>86</v>
      </c>
      <c r="AY445" s="19" t="s">
        <v>140</v>
      </c>
      <c r="BE445" s="184">
        <f>IF(N445="základní",J445,0)</f>
        <v>0</v>
      </c>
      <c r="BF445" s="184">
        <f>IF(N445="snížená",J445,0)</f>
        <v>0</v>
      </c>
      <c r="BG445" s="184">
        <f>IF(N445="zákl. přenesená",J445,0)</f>
        <v>0</v>
      </c>
      <c r="BH445" s="184">
        <f>IF(N445="sníž. přenesená",J445,0)</f>
        <v>0</v>
      </c>
      <c r="BI445" s="184">
        <f>IF(N445="nulová",J445,0)</f>
        <v>0</v>
      </c>
      <c r="BJ445" s="19" t="s">
        <v>84</v>
      </c>
      <c r="BK445" s="184">
        <f>ROUND(I445*H445,2)</f>
        <v>0</v>
      </c>
      <c r="BL445" s="19" t="s">
        <v>252</v>
      </c>
      <c r="BM445" s="183" t="s">
        <v>502</v>
      </c>
    </row>
    <row r="446" s="2" customFormat="1">
      <c r="A446" s="38"/>
      <c r="B446" s="39"/>
      <c r="C446" s="38"/>
      <c r="D446" s="185" t="s">
        <v>149</v>
      </c>
      <c r="E446" s="38"/>
      <c r="F446" s="186" t="s">
        <v>503</v>
      </c>
      <c r="G446" s="38"/>
      <c r="H446" s="38"/>
      <c r="I446" s="187"/>
      <c r="J446" s="38"/>
      <c r="K446" s="38"/>
      <c r="L446" s="39"/>
      <c r="M446" s="188"/>
      <c r="N446" s="189"/>
      <c r="O446" s="77"/>
      <c r="P446" s="77"/>
      <c r="Q446" s="77"/>
      <c r="R446" s="77"/>
      <c r="S446" s="77"/>
      <c r="T446" s="7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9" t="s">
        <v>149</v>
      </c>
      <c r="AU446" s="19" t="s">
        <v>86</v>
      </c>
    </row>
    <row r="447" s="13" customFormat="1">
      <c r="A447" s="13"/>
      <c r="B447" s="190"/>
      <c r="C447" s="13"/>
      <c r="D447" s="185" t="s">
        <v>151</v>
      </c>
      <c r="E447" s="191" t="s">
        <v>1</v>
      </c>
      <c r="F447" s="192" t="s">
        <v>199</v>
      </c>
      <c r="G447" s="13"/>
      <c r="H447" s="191" t="s">
        <v>1</v>
      </c>
      <c r="I447" s="193"/>
      <c r="J447" s="13"/>
      <c r="K447" s="13"/>
      <c r="L447" s="190"/>
      <c r="M447" s="194"/>
      <c r="N447" s="195"/>
      <c r="O447" s="195"/>
      <c r="P447" s="195"/>
      <c r="Q447" s="195"/>
      <c r="R447" s="195"/>
      <c r="S447" s="195"/>
      <c r="T447" s="19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91" t="s">
        <v>151</v>
      </c>
      <c r="AU447" s="191" t="s">
        <v>86</v>
      </c>
      <c r="AV447" s="13" t="s">
        <v>84</v>
      </c>
      <c r="AW447" s="13" t="s">
        <v>32</v>
      </c>
      <c r="AX447" s="13" t="s">
        <v>76</v>
      </c>
      <c r="AY447" s="191" t="s">
        <v>140</v>
      </c>
    </row>
    <row r="448" s="13" customFormat="1">
      <c r="A448" s="13"/>
      <c r="B448" s="190"/>
      <c r="C448" s="13"/>
      <c r="D448" s="185" t="s">
        <v>151</v>
      </c>
      <c r="E448" s="191" t="s">
        <v>1</v>
      </c>
      <c r="F448" s="192" t="s">
        <v>153</v>
      </c>
      <c r="G448" s="13"/>
      <c r="H448" s="191" t="s">
        <v>1</v>
      </c>
      <c r="I448" s="193"/>
      <c r="J448" s="13"/>
      <c r="K448" s="13"/>
      <c r="L448" s="190"/>
      <c r="M448" s="194"/>
      <c r="N448" s="195"/>
      <c r="O448" s="195"/>
      <c r="P448" s="195"/>
      <c r="Q448" s="195"/>
      <c r="R448" s="195"/>
      <c r="S448" s="195"/>
      <c r="T448" s="19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91" t="s">
        <v>151</v>
      </c>
      <c r="AU448" s="191" t="s">
        <v>86</v>
      </c>
      <c r="AV448" s="13" t="s">
        <v>84</v>
      </c>
      <c r="AW448" s="13" t="s">
        <v>32</v>
      </c>
      <c r="AX448" s="13" t="s">
        <v>76</v>
      </c>
      <c r="AY448" s="191" t="s">
        <v>140</v>
      </c>
    </row>
    <row r="449" s="14" customFormat="1">
      <c r="A449" s="14"/>
      <c r="B449" s="197"/>
      <c r="C449" s="14"/>
      <c r="D449" s="185" t="s">
        <v>151</v>
      </c>
      <c r="E449" s="198" t="s">
        <v>1</v>
      </c>
      <c r="F449" s="199" t="s">
        <v>200</v>
      </c>
      <c r="G449" s="14"/>
      <c r="H449" s="200">
        <v>586.16999999999996</v>
      </c>
      <c r="I449" s="201"/>
      <c r="J449" s="14"/>
      <c r="K449" s="14"/>
      <c r="L449" s="197"/>
      <c r="M449" s="202"/>
      <c r="N449" s="203"/>
      <c r="O449" s="203"/>
      <c r="P449" s="203"/>
      <c r="Q449" s="203"/>
      <c r="R449" s="203"/>
      <c r="S449" s="203"/>
      <c r="T449" s="20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98" t="s">
        <v>151</v>
      </c>
      <c r="AU449" s="198" t="s">
        <v>86</v>
      </c>
      <c r="AV449" s="14" t="s">
        <v>86</v>
      </c>
      <c r="AW449" s="14" t="s">
        <v>32</v>
      </c>
      <c r="AX449" s="14" t="s">
        <v>76</v>
      </c>
      <c r="AY449" s="198" t="s">
        <v>140</v>
      </c>
    </row>
    <row r="450" s="16" customFormat="1">
      <c r="A450" s="16"/>
      <c r="B450" s="223"/>
      <c r="C450" s="16"/>
      <c r="D450" s="185" t="s">
        <v>151</v>
      </c>
      <c r="E450" s="224" t="s">
        <v>1</v>
      </c>
      <c r="F450" s="225" t="s">
        <v>189</v>
      </c>
      <c r="G450" s="16"/>
      <c r="H450" s="226">
        <v>586.16999999999996</v>
      </c>
      <c r="I450" s="227"/>
      <c r="J450" s="16"/>
      <c r="K450" s="16"/>
      <c r="L450" s="223"/>
      <c r="M450" s="228"/>
      <c r="N450" s="229"/>
      <c r="O450" s="229"/>
      <c r="P450" s="229"/>
      <c r="Q450" s="229"/>
      <c r="R450" s="229"/>
      <c r="S450" s="229"/>
      <c r="T450" s="230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T450" s="224" t="s">
        <v>151</v>
      </c>
      <c r="AU450" s="224" t="s">
        <v>86</v>
      </c>
      <c r="AV450" s="16" t="s">
        <v>162</v>
      </c>
      <c r="AW450" s="16" t="s">
        <v>32</v>
      </c>
      <c r="AX450" s="16" t="s">
        <v>76</v>
      </c>
      <c r="AY450" s="224" t="s">
        <v>140</v>
      </c>
    </row>
    <row r="451" s="13" customFormat="1">
      <c r="A451" s="13"/>
      <c r="B451" s="190"/>
      <c r="C451" s="13"/>
      <c r="D451" s="185" t="s">
        <v>151</v>
      </c>
      <c r="E451" s="191" t="s">
        <v>1</v>
      </c>
      <c r="F451" s="192" t="s">
        <v>201</v>
      </c>
      <c r="G451" s="13"/>
      <c r="H451" s="191" t="s">
        <v>1</v>
      </c>
      <c r="I451" s="193"/>
      <c r="J451" s="13"/>
      <c r="K451" s="13"/>
      <c r="L451" s="190"/>
      <c r="M451" s="194"/>
      <c r="N451" s="195"/>
      <c r="O451" s="195"/>
      <c r="P451" s="195"/>
      <c r="Q451" s="195"/>
      <c r="R451" s="195"/>
      <c r="S451" s="195"/>
      <c r="T451" s="19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91" t="s">
        <v>151</v>
      </c>
      <c r="AU451" s="191" t="s">
        <v>86</v>
      </c>
      <c r="AV451" s="13" t="s">
        <v>84</v>
      </c>
      <c r="AW451" s="13" t="s">
        <v>32</v>
      </c>
      <c r="AX451" s="13" t="s">
        <v>76</v>
      </c>
      <c r="AY451" s="191" t="s">
        <v>140</v>
      </c>
    </row>
    <row r="452" s="13" customFormat="1">
      <c r="A452" s="13"/>
      <c r="B452" s="190"/>
      <c r="C452" s="13"/>
      <c r="D452" s="185" t="s">
        <v>151</v>
      </c>
      <c r="E452" s="191" t="s">
        <v>1</v>
      </c>
      <c r="F452" s="192" t="s">
        <v>504</v>
      </c>
      <c r="G452" s="13"/>
      <c r="H452" s="191" t="s">
        <v>1</v>
      </c>
      <c r="I452" s="193"/>
      <c r="J452" s="13"/>
      <c r="K452" s="13"/>
      <c r="L452" s="190"/>
      <c r="M452" s="194"/>
      <c r="N452" s="195"/>
      <c r="O452" s="195"/>
      <c r="P452" s="195"/>
      <c r="Q452" s="195"/>
      <c r="R452" s="195"/>
      <c r="S452" s="195"/>
      <c r="T452" s="19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1" t="s">
        <v>151</v>
      </c>
      <c r="AU452" s="191" t="s">
        <v>86</v>
      </c>
      <c r="AV452" s="13" t="s">
        <v>84</v>
      </c>
      <c r="AW452" s="13" t="s">
        <v>32</v>
      </c>
      <c r="AX452" s="13" t="s">
        <v>76</v>
      </c>
      <c r="AY452" s="191" t="s">
        <v>140</v>
      </c>
    </row>
    <row r="453" s="15" customFormat="1">
      <c r="A453" s="15"/>
      <c r="B453" s="205"/>
      <c r="C453" s="15"/>
      <c r="D453" s="185" t="s">
        <v>151</v>
      </c>
      <c r="E453" s="206" t="s">
        <v>1</v>
      </c>
      <c r="F453" s="207" t="s">
        <v>155</v>
      </c>
      <c r="G453" s="15"/>
      <c r="H453" s="208">
        <v>586.16999999999996</v>
      </c>
      <c r="I453" s="209"/>
      <c r="J453" s="15"/>
      <c r="K453" s="15"/>
      <c r="L453" s="205"/>
      <c r="M453" s="210"/>
      <c r="N453" s="211"/>
      <c r="O453" s="211"/>
      <c r="P453" s="211"/>
      <c r="Q453" s="211"/>
      <c r="R453" s="211"/>
      <c r="S453" s="211"/>
      <c r="T453" s="212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06" t="s">
        <v>151</v>
      </c>
      <c r="AU453" s="206" t="s">
        <v>86</v>
      </c>
      <c r="AV453" s="15" t="s">
        <v>147</v>
      </c>
      <c r="AW453" s="15" t="s">
        <v>32</v>
      </c>
      <c r="AX453" s="15" t="s">
        <v>84</v>
      </c>
      <c r="AY453" s="206" t="s">
        <v>140</v>
      </c>
    </row>
    <row r="454" s="2" customFormat="1" ht="24.15" customHeight="1">
      <c r="A454" s="38"/>
      <c r="B454" s="171"/>
      <c r="C454" s="172" t="s">
        <v>505</v>
      </c>
      <c r="D454" s="172" t="s">
        <v>142</v>
      </c>
      <c r="E454" s="173" t="s">
        <v>506</v>
      </c>
      <c r="F454" s="174" t="s">
        <v>507</v>
      </c>
      <c r="G454" s="175" t="s">
        <v>145</v>
      </c>
      <c r="H454" s="176">
        <v>586.16999999999996</v>
      </c>
      <c r="I454" s="177"/>
      <c r="J454" s="178">
        <f>ROUND(I454*H454,2)</f>
        <v>0</v>
      </c>
      <c r="K454" s="174" t="s">
        <v>146</v>
      </c>
      <c r="L454" s="39"/>
      <c r="M454" s="179" t="s">
        <v>1</v>
      </c>
      <c r="N454" s="180" t="s">
        <v>41</v>
      </c>
      <c r="O454" s="77"/>
      <c r="P454" s="181">
        <f>O454*H454</f>
        <v>0</v>
      </c>
      <c r="Q454" s="181">
        <v>0.00072000000000000005</v>
      </c>
      <c r="R454" s="181">
        <f>Q454*H454</f>
        <v>0.42204239999999998</v>
      </c>
      <c r="S454" s="181">
        <v>0</v>
      </c>
      <c r="T454" s="182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183" t="s">
        <v>252</v>
      </c>
      <c r="AT454" s="183" t="s">
        <v>142</v>
      </c>
      <c r="AU454" s="183" t="s">
        <v>86</v>
      </c>
      <c r="AY454" s="19" t="s">
        <v>140</v>
      </c>
      <c r="BE454" s="184">
        <f>IF(N454="základní",J454,0)</f>
        <v>0</v>
      </c>
      <c r="BF454" s="184">
        <f>IF(N454="snížená",J454,0)</f>
        <v>0</v>
      </c>
      <c r="BG454" s="184">
        <f>IF(N454="zákl. přenesená",J454,0)</f>
        <v>0</v>
      </c>
      <c r="BH454" s="184">
        <f>IF(N454="sníž. přenesená",J454,0)</f>
        <v>0</v>
      </c>
      <c r="BI454" s="184">
        <f>IF(N454="nulová",J454,0)</f>
        <v>0</v>
      </c>
      <c r="BJ454" s="19" t="s">
        <v>84</v>
      </c>
      <c r="BK454" s="184">
        <f>ROUND(I454*H454,2)</f>
        <v>0</v>
      </c>
      <c r="BL454" s="19" t="s">
        <v>252</v>
      </c>
      <c r="BM454" s="183" t="s">
        <v>508</v>
      </c>
    </row>
    <row r="455" s="2" customFormat="1">
      <c r="A455" s="38"/>
      <c r="B455" s="39"/>
      <c r="C455" s="38"/>
      <c r="D455" s="185" t="s">
        <v>149</v>
      </c>
      <c r="E455" s="38"/>
      <c r="F455" s="186" t="s">
        <v>509</v>
      </c>
      <c r="G455" s="38"/>
      <c r="H455" s="38"/>
      <c r="I455" s="187"/>
      <c r="J455" s="38"/>
      <c r="K455" s="38"/>
      <c r="L455" s="39"/>
      <c r="M455" s="188"/>
      <c r="N455" s="189"/>
      <c r="O455" s="77"/>
      <c r="P455" s="77"/>
      <c r="Q455" s="77"/>
      <c r="R455" s="77"/>
      <c r="S455" s="77"/>
      <c r="T455" s="7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9" t="s">
        <v>149</v>
      </c>
      <c r="AU455" s="19" t="s">
        <v>86</v>
      </c>
    </row>
    <row r="456" s="13" customFormat="1">
      <c r="A456" s="13"/>
      <c r="B456" s="190"/>
      <c r="C456" s="13"/>
      <c r="D456" s="185" t="s">
        <v>151</v>
      </c>
      <c r="E456" s="191" t="s">
        <v>1</v>
      </c>
      <c r="F456" s="192" t="s">
        <v>199</v>
      </c>
      <c r="G456" s="13"/>
      <c r="H456" s="191" t="s">
        <v>1</v>
      </c>
      <c r="I456" s="193"/>
      <c r="J456" s="13"/>
      <c r="K456" s="13"/>
      <c r="L456" s="190"/>
      <c r="M456" s="194"/>
      <c r="N456" s="195"/>
      <c r="O456" s="195"/>
      <c r="P456" s="195"/>
      <c r="Q456" s="195"/>
      <c r="R456" s="195"/>
      <c r="S456" s="195"/>
      <c r="T456" s="19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91" t="s">
        <v>151</v>
      </c>
      <c r="AU456" s="191" t="s">
        <v>86</v>
      </c>
      <c r="AV456" s="13" t="s">
        <v>84</v>
      </c>
      <c r="AW456" s="13" t="s">
        <v>32</v>
      </c>
      <c r="AX456" s="13" t="s">
        <v>76</v>
      </c>
      <c r="AY456" s="191" t="s">
        <v>140</v>
      </c>
    </row>
    <row r="457" s="13" customFormat="1">
      <c r="A457" s="13"/>
      <c r="B457" s="190"/>
      <c r="C457" s="13"/>
      <c r="D457" s="185" t="s">
        <v>151</v>
      </c>
      <c r="E457" s="191" t="s">
        <v>1</v>
      </c>
      <c r="F457" s="192" t="s">
        <v>153</v>
      </c>
      <c r="G457" s="13"/>
      <c r="H457" s="191" t="s">
        <v>1</v>
      </c>
      <c r="I457" s="193"/>
      <c r="J457" s="13"/>
      <c r="K457" s="13"/>
      <c r="L457" s="190"/>
      <c r="M457" s="194"/>
      <c r="N457" s="195"/>
      <c r="O457" s="195"/>
      <c r="P457" s="195"/>
      <c r="Q457" s="195"/>
      <c r="R457" s="195"/>
      <c r="S457" s="195"/>
      <c r="T457" s="19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1" t="s">
        <v>151</v>
      </c>
      <c r="AU457" s="191" t="s">
        <v>86</v>
      </c>
      <c r="AV457" s="13" t="s">
        <v>84</v>
      </c>
      <c r="AW457" s="13" t="s">
        <v>32</v>
      </c>
      <c r="AX457" s="13" t="s">
        <v>76</v>
      </c>
      <c r="AY457" s="191" t="s">
        <v>140</v>
      </c>
    </row>
    <row r="458" s="14" customFormat="1">
      <c r="A458" s="14"/>
      <c r="B458" s="197"/>
      <c r="C458" s="14"/>
      <c r="D458" s="185" t="s">
        <v>151</v>
      </c>
      <c r="E458" s="198" t="s">
        <v>1</v>
      </c>
      <c r="F458" s="199" t="s">
        <v>200</v>
      </c>
      <c r="G458" s="14"/>
      <c r="H458" s="200">
        <v>586.16999999999996</v>
      </c>
      <c r="I458" s="201"/>
      <c r="J458" s="14"/>
      <c r="K458" s="14"/>
      <c r="L458" s="197"/>
      <c r="M458" s="202"/>
      <c r="N458" s="203"/>
      <c r="O458" s="203"/>
      <c r="P458" s="203"/>
      <c r="Q458" s="203"/>
      <c r="R458" s="203"/>
      <c r="S458" s="203"/>
      <c r="T458" s="20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198" t="s">
        <v>151</v>
      </c>
      <c r="AU458" s="198" t="s">
        <v>86</v>
      </c>
      <c r="AV458" s="14" t="s">
        <v>86</v>
      </c>
      <c r="AW458" s="14" t="s">
        <v>32</v>
      </c>
      <c r="AX458" s="14" t="s">
        <v>76</v>
      </c>
      <c r="AY458" s="198" t="s">
        <v>140</v>
      </c>
    </row>
    <row r="459" s="16" customFormat="1">
      <c r="A459" s="16"/>
      <c r="B459" s="223"/>
      <c r="C459" s="16"/>
      <c r="D459" s="185" t="s">
        <v>151</v>
      </c>
      <c r="E459" s="224" t="s">
        <v>1</v>
      </c>
      <c r="F459" s="225" t="s">
        <v>189</v>
      </c>
      <c r="G459" s="16"/>
      <c r="H459" s="226">
        <v>586.16999999999996</v>
      </c>
      <c r="I459" s="227"/>
      <c r="J459" s="16"/>
      <c r="K459" s="16"/>
      <c r="L459" s="223"/>
      <c r="M459" s="228"/>
      <c r="N459" s="229"/>
      <c r="O459" s="229"/>
      <c r="P459" s="229"/>
      <c r="Q459" s="229"/>
      <c r="R459" s="229"/>
      <c r="S459" s="229"/>
      <c r="T459" s="230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24" t="s">
        <v>151</v>
      </c>
      <c r="AU459" s="224" t="s">
        <v>86</v>
      </c>
      <c r="AV459" s="16" t="s">
        <v>162</v>
      </c>
      <c r="AW459" s="16" t="s">
        <v>32</v>
      </c>
      <c r="AX459" s="16" t="s">
        <v>76</v>
      </c>
      <c r="AY459" s="224" t="s">
        <v>140</v>
      </c>
    </row>
    <row r="460" s="13" customFormat="1">
      <c r="A460" s="13"/>
      <c r="B460" s="190"/>
      <c r="C460" s="13"/>
      <c r="D460" s="185" t="s">
        <v>151</v>
      </c>
      <c r="E460" s="191" t="s">
        <v>1</v>
      </c>
      <c r="F460" s="192" t="s">
        <v>201</v>
      </c>
      <c r="G460" s="13"/>
      <c r="H460" s="191" t="s">
        <v>1</v>
      </c>
      <c r="I460" s="193"/>
      <c r="J460" s="13"/>
      <c r="K460" s="13"/>
      <c r="L460" s="190"/>
      <c r="M460" s="194"/>
      <c r="N460" s="195"/>
      <c r="O460" s="195"/>
      <c r="P460" s="195"/>
      <c r="Q460" s="195"/>
      <c r="R460" s="195"/>
      <c r="S460" s="195"/>
      <c r="T460" s="19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91" t="s">
        <v>151</v>
      </c>
      <c r="AU460" s="191" t="s">
        <v>86</v>
      </c>
      <c r="AV460" s="13" t="s">
        <v>84</v>
      </c>
      <c r="AW460" s="13" t="s">
        <v>32</v>
      </c>
      <c r="AX460" s="13" t="s">
        <v>76</v>
      </c>
      <c r="AY460" s="191" t="s">
        <v>140</v>
      </c>
    </row>
    <row r="461" s="13" customFormat="1">
      <c r="A461" s="13"/>
      <c r="B461" s="190"/>
      <c r="C461" s="13"/>
      <c r="D461" s="185" t="s">
        <v>151</v>
      </c>
      <c r="E461" s="191" t="s">
        <v>1</v>
      </c>
      <c r="F461" s="192" t="s">
        <v>504</v>
      </c>
      <c r="G461" s="13"/>
      <c r="H461" s="191" t="s">
        <v>1</v>
      </c>
      <c r="I461" s="193"/>
      <c r="J461" s="13"/>
      <c r="K461" s="13"/>
      <c r="L461" s="190"/>
      <c r="M461" s="194"/>
      <c r="N461" s="195"/>
      <c r="O461" s="195"/>
      <c r="P461" s="195"/>
      <c r="Q461" s="195"/>
      <c r="R461" s="195"/>
      <c r="S461" s="195"/>
      <c r="T461" s="19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91" t="s">
        <v>151</v>
      </c>
      <c r="AU461" s="191" t="s">
        <v>86</v>
      </c>
      <c r="AV461" s="13" t="s">
        <v>84</v>
      </c>
      <c r="AW461" s="13" t="s">
        <v>32</v>
      </c>
      <c r="AX461" s="13" t="s">
        <v>76</v>
      </c>
      <c r="AY461" s="191" t="s">
        <v>140</v>
      </c>
    </row>
    <row r="462" s="15" customFormat="1">
      <c r="A462" s="15"/>
      <c r="B462" s="205"/>
      <c r="C462" s="15"/>
      <c r="D462" s="185" t="s">
        <v>151</v>
      </c>
      <c r="E462" s="206" t="s">
        <v>1</v>
      </c>
      <c r="F462" s="207" t="s">
        <v>155</v>
      </c>
      <c r="G462" s="15"/>
      <c r="H462" s="208">
        <v>586.16999999999996</v>
      </c>
      <c r="I462" s="209"/>
      <c r="J462" s="15"/>
      <c r="K462" s="15"/>
      <c r="L462" s="205"/>
      <c r="M462" s="210"/>
      <c r="N462" s="211"/>
      <c r="O462" s="211"/>
      <c r="P462" s="211"/>
      <c r="Q462" s="211"/>
      <c r="R462" s="211"/>
      <c r="S462" s="211"/>
      <c r="T462" s="212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06" t="s">
        <v>151</v>
      </c>
      <c r="AU462" s="206" t="s">
        <v>86</v>
      </c>
      <c r="AV462" s="15" t="s">
        <v>147</v>
      </c>
      <c r="AW462" s="15" t="s">
        <v>32</v>
      </c>
      <c r="AX462" s="15" t="s">
        <v>84</v>
      </c>
      <c r="AY462" s="206" t="s">
        <v>140</v>
      </c>
    </row>
    <row r="463" s="12" customFormat="1" ht="25.92" customHeight="1">
      <c r="A463" s="12"/>
      <c r="B463" s="158"/>
      <c r="C463" s="12"/>
      <c r="D463" s="159" t="s">
        <v>75</v>
      </c>
      <c r="E463" s="160" t="s">
        <v>156</v>
      </c>
      <c r="F463" s="160" t="s">
        <v>510</v>
      </c>
      <c r="G463" s="12"/>
      <c r="H463" s="12"/>
      <c r="I463" s="161"/>
      <c r="J463" s="162">
        <f>BK463</f>
        <v>0</v>
      </c>
      <c r="K463" s="12"/>
      <c r="L463" s="158"/>
      <c r="M463" s="163"/>
      <c r="N463" s="164"/>
      <c r="O463" s="164"/>
      <c r="P463" s="165">
        <f>P464+P487</f>
        <v>0</v>
      </c>
      <c r="Q463" s="164"/>
      <c r="R463" s="165">
        <f>R464+R487</f>
        <v>0.040800000000000003</v>
      </c>
      <c r="S463" s="164"/>
      <c r="T463" s="166">
        <f>T464+T487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159" t="s">
        <v>162</v>
      </c>
      <c r="AT463" s="167" t="s">
        <v>75</v>
      </c>
      <c r="AU463" s="167" t="s">
        <v>76</v>
      </c>
      <c r="AY463" s="159" t="s">
        <v>140</v>
      </c>
      <c r="BK463" s="168">
        <f>BK464+BK487</f>
        <v>0</v>
      </c>
    </row>
    <row r="464" s="12" customFormat="1" ht="22.8" customHeight="1">
      <c r="A464" s="12"/>
      <c r="B464" s="158"/>
      <c r="C464" s="12"/>
      <c r="D464" s="159" t="s">
        <v>75</v>
      </c>
      <c r="E464" s="169" t="s">
        <v>511</v>
      </c>
      <c r="F464" s="169" t="s">
        <v>512</v>
      </c>
      <c r="G464" s="12"/>
      <c r="H464" s="12"/>
      <c r="I464" s="161"/>
      <c r="J464" s="170">
        <f>BK464</f>
        <v>0</v>
      </c>
      <c r="K464" s="12"/>
      <c r="L464" s="158"/>
      <c r="M464" s="163"/>
      <c r="N464" s="164"/>
      <c r="O464" s="164"/>
      <c r="P464" s="165">
        <f>SUM(P465:P486)</f>
        <v>0</v>
      </c>
      <c r="Q464" s="164"/>
      <c r="R464" s="165">
        <f>SUM(R465:R486)</f>
        <v>0.040800000000000003</v>
      </c>
      <c r="S464" s="164"/>
      <c r="T464" s="166">
        <f>SUM(T465:T486)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159" t="s">
        <v>162</v>
      </c>
      <c r="AT464" s="167" t="s">
        <v>75</v>
      </c>
      <c r="AU464" s="167" t="s">
        <v>84</v>
      </c>
      <c r="AY464" s="159" t="s">
        <v>140</v>
      </c>
      <c r="BK464" s="168">
        <f>SUM(BK465:BK486)</f>
        <v>0</v>
      </c>
    </row>
    <row r="465" s="2" customFormat="1" ht="16.5" customHeight="1">
      <c r="A465" s="38"/>
      <c r="B465" s="171"/>
      <c r="C465" s="172" t="s">
        <v>513</v>
      </c>
      <c r="D465" s="172" t="s">
        <v>142</v>
      </c>
      <c r="E465" s="173" t="s">
        <v>514</v>
      </c>
      <c r="F465" s="174" t="s">
        <v>515</v>
      </c>
      <c r="G465" s="175" t="s">
        <v>331</v>
      </c>
      <c r="H465" s="176">
        <v>2</v>
      </c>
      <c r="I465" s="177"/>
      <c r="J465" s="178">
        <f>ROUND(I465*H465,2)</f>
        <v>0</v>
      </c>
      <c r="K465" s="174" t="s">
        <v>146</v>
      </c>
      <c r="L465" s="39"/>
      <c r="M465" s="179" t="s">
        <v>1</v>
      </c>
      <c r="N465" s="180" t="s">
        <v>41</v>
      </c>
      <c r="O465" s="77"/>
      <c r="P465" s="181">
        <f>O465*H465</f>
        <v>0</v>
      </c>
      <c r="Q465" s="181">
        <v>0</v>
      </c>
      <c r="R465" s="181">
        <f>Q465*H465</f>
        <v>0</v>
      </c>
      <c r="S465" s="181">
        <v>0</v>
      </c>
      <c r="T465" s="182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183" t="s">
        <v>516</v>
      </c>
      <c r="AT465" s="183" t="s">
        <v>142</v>
      </c>
      <c r="AU465" s="183" t="s">
        <v>86</v>
      </c>
      <c r="AY465" s="19" t="s">
        <v>140</v>
      </c>
      <c r="BE465" s="184">
        <f>IF(N465="základní",J465,0)</f>
        <v>0</v>
      </c>
      <c r="BF465" s="184">
        <f>IF(N465="snížená",J465,0)</f>
        <v>0</v>
      </c>
      <c r="BG465" s="184">
        <f>IF(N465="zákl. přenesená",J465,0)</f>
        <v>0</v>
      </c>
      <c r="BH465" s="184">
        <f>IF(N465="sníž. přenesená",J465,0)</f>
        <v>0</v>
      </c>
      <c r="BI465" s="184">
        <f>IF(N465="nulová",J465,0)</f>
        <v>0</v>
      </c>
      <c r="BJ465" s="19" t="s">
        <v>84</v>
      </c>
      <c r="BK465" s="184">
        <f>ROUND(I465*H465,2)</f>
        <v>0</v>
      </c>
      <c r="BL465" s="19" t="s">
        <v>516</v>
      </c>
      <c r="BM465" s="183" t="s">
        <v>517</v>
      </c>
    </row>
    <row r="466" s="2" customFormat="1">
      <c r="A466" s="38"/>
      <c r="B466" s="39"/>
      <c r="C466" s="38"/>
      <c r="D466" s="185" t="s">
        <v>149</v>
      </c>
      <c r="E466" s="38"/>
      <c r="F466" s="186" t="s">
        <v>518</v>
      </c>
      <c r="G466" s="38"/>
      <c r="H466" s="38"/>
      <c r="I466" s="187"/>
      <c r="J466" s="38"/>
      <c r="K466" s="38"/>
      <c r="L466" s="39"/>
      <c r="M466" s="188"/>
      <c r="N466" s="189"/>
      <c r="O466" s="77"/>
      <c r="P466" s="77"/>
      <c r="Q466" s="77"/>
      <c r="R466" s="77"/>
      <c r="S466" s="77"/>
      <c r="T466" s="7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9" t="s">
        <v>149</v>
      </c>
      <c r="AU466" s="19" t="s">
        <v>86</v>
      </c>
    </row>
    <row r="467" s="2" customFormat="1" ht="24.15" customHeight="1">
      <c r="A467" s="38"/>
      <c r="B467" s="171"/>
      <c r="C467" s="213" t="s">
        <v>519</v>
      </c>
      <c r="D467" s="213" t="s">
        <v>156</v>
      </c>
      <c r="E467" s="214" t="s">
        <v>520</v>
      </c>
      <c r="F467" s="215" t="s">
        <v>521</v>
      </c>
      <c r="G467" s="216" t="s">
        <v>331</v>
      </c>
      <c r="H467" s="217">
        <v>2</v>
      </c>
      <c r="I467" s="218"/>
      <c r="J467" s="219">
        <f>ROUND(I467*H467,2)</f>
        <v>0</v>
      </c>
      <c r="K467" s="215" t="s">
        <v>1</v>
      </c>
      <c r="L467" s="220"/>
      <c r="M467" s="221" t="s">
        <v>1</v>
      </c>
      <c r="N467" s="222" t="s">
        <v>41</v>
      </c>
      <c r="O467" s="77"/>
      <c r="P467" s="181">
        <f>O467*H467</f>
        <v>0</v>
      </c>
      <c r="Q467" s="181">
        <v>0.016</v>
      </c>
      <c r="R467" s="181">
        <f>Q467*H467</f>
        <v>0.032000000000000001</v>
      </c>
      <c r="S467" s="181">
        <v>0</v>
      </c>
      <c r="T467" s="182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83" t="s">
        <v>522</v>
      </c>
      <c r="AT467" s="183" t="s">
        <v>156</v>
      </c>
      <c r="AU467" s="183" t="s">
        <v>86</v>
      </c>
      <c r="AY467" s="19" t="s">
        <v>140</v>
      </c>
      <c r="BE467" s="184">
        <f>IF(N467="základní",J467,0)</f>
        <v>0</v>
      </c>
      <c r="BF467" s="184">
        <f>IF(N467="snížená",J467,0)</f>
        <v>0</v>
      </c>
      <c r="BG467" s="184">
        <f>IF(N467="zákl. přenesená",J467,0)</f>
        <v>0</v>
      </c>
      <c r="BH467" s="184">
        <f>IF(N467="sníž. přenesená",J467,0)</f>
        <v>0</v>
      </c>
      <c r="BI467" s="184">
        <f>IF(N467="nulová",J467,0)</f>
        <v>0</v>
      </c>
      <c r="BJ467" s="19" t="s">
        <v>84</v>
      </c>
      <c r="BK467" s="184">
        <f>ROUND(I467*H467,2)</f>
        <v>0</v>
      </c>
      <c r="BL467" s="19" t="s">
        <v>516</v>
      </c>
      <c r="BM467" s="183" t="s">
        <v>523</v>
      </c>
    </row>
    <row r="468" s="2" customFormat="1">
      <c r="A468" s="38"/>
      <c r="B468" s="39"/>
      <c r="C468" s="38"/>
      <c r="D468" s="185" t="s">
        <v>149</v>
      </c>
      <c r="E468" s="38"/>
      <c r="F468" s="186" t="s">
        <v>521</v>
      </c>
      <c r="G468" s="38"/>
      <c r="H468" s="38"/>
      <c r="I468" s="187"/>
      <c r="J468" s="38"/>
      <c r="K468" s="38"/>
      <c r="L468" s="39"/>
      <c r="M468" s="188"/>
      <c r="N468" s="189"/>
      <c r="O468" s="77"/>
      <c r="P468" s="77"/>
      <c r="Q468" s="77"/>
      <c r="R468" s="77"/>
      <c r="S468" s="77"/>
      <c r="T468" s="7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9" t="s">
        <v>149</v>
      </c>
      <c r="AU468" s="19" t="s">
        <v>86</v>
      </c>
    </row>
    <row r="469" s="2" customFormat="1" ht="24.15" customHeight="1">
      <c r="A469" s="38"/>
      <c r="B469" s="171"/>
      <c r="C469" s="172" t="s">
        <v>516</v>
      </c>
      <c r="D469" s="172" t="s">
        <v>142</v>
      </c>
      <c r="E469" s="173" t="s">
        <v>524</v>
      </c>
      <c r="F469" s="174" t="s">
        <v>525</v>
      </c>
      <c r="G469" s="175" t="s">
        <v>331</v>
      </c>
      <c r="H469" s="176">
        <v>4</v>
      </c>
      <c r="I469" s="177"/>
      <c r="J469" s="178">
        <f>ROUND(I469*H469,2)</f>
        <v>0</v>
      </c>
      <c r="K469" s="174" t="s">
        <v>146</v>
      </c>
      <c r="L469" s="39"/>
      <c r="M469" s="179" t="s">
        <v>1</v>
      </c>
      <c r="N469" s="180" t="s">
        <v>41</v>
      </c>
      <c r="O469" s="77"/>
      <c r="P469" s="181">
        <f>O469*H469</f>
        <v>0</v>
      </c>
      <c r="Q469" s="181">
        <v>0</v>
      </c>
      <c r="R469" s="181">
        <f>Q469*H469</f>
        <v>0</v>
      </c>
      <c r="S469" s="181">
        <v>0</v>
      </c>
      <c r="T469" s="182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183" t="s">
        <v>516</v>
      </c>
      <c r="AT469" s="183" t="s">
        <v>142</v>
      </c>
      <c r="AU469" s="183" t="s">
        <v>86</v>
      </c>
      <c r="AY469" s="19" t="s">
        <v>140</v>
      </c>
      <c r="BE469" s="184">
        <f>IF(N469="základní",J469,0)</f>
        <v>0</v>
      </c>
      <c r="BF469" s="184">
        <f>IF(N469="snížená",J469,0)</f>
        <v>0</v>
      </c>
      <c r="BG469" s="184">
        <f>IF(N469="zákl. přenesená",J469,0)</f>
        <v>0</v>
      </c>
      <c r="BH469" s="184">
        <f>IF(N469="sníž. přenesená",J469,0)</f>
        <v>0</v>
      </c>
      <c r="BI469" s="184">
        <f>IF(N469="nulová",J469,0)</f>
        <v>0</v>
      </c>
      <c r="BJ469" s="19" t="s">
        <v>84</v>
      </c>
      <c r="BK469" s="184">
        <f>ROUND(I469*H469,2)</f>
        <v>0</v>
      </c>
      <c r="BL469" s="19" t="s">
        <v>516</v>
      </c>
      <c r="BM469" s="183" t="s">
        <v>526</v>
      </c>
    </row>
    <row r="470" s="2" customFormat="1">
      <c r="A470" s="38"/>
      <c r="B470" s="39"/>
      <c r="C470" s="38"/>
      <c r="D470" s="185" t="s">
        <v>149</v>
      </c>
      <c r="E470" s="38"/>
      <c r="F470" s="186" t="s">
        <v>527</v>
      </c>
      <c r="G470" s="38"/>
      <c r="H470" s="38"/>
      <c r="I470" s="187"/>
      <c r="J470" s="38"/>
      <c r="K470" s="38"/>
      <c r="L470" s="39"/>
      <c r="M470" s="188"/>
      <c r="N470" s="189"/>
      <c r="O470" s="77"/>
      <c r="P470" s="77"/>
      <c r="Q470" s="77"/>
      <c r="R470" s="77"/>
      <c r="S470" s="77"/>
      <c r="T470" s="7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9" t="s">
        <v>149</v>
      </c>
      <c r="AU470" s="19" t="s">
        <v>86</v>
      </c>
    </row>
    <row r="471" s="2" customFormat="1" ht="24.15" customHeight="1">
      <c r="A471" s="38"/>
      <c r="B471" s="171"/>
      <c r="C471" s="213" t="s">
        <v>528</v>
      </c>
      <c r="D471" s="213" t="s">
        <v>156</v>
      </c>
      <c r="E471" s="214" t="s">
        <v>529</v>
      </c>
      <c r="F471" s="215" t="s">
        <v>530</v>
      </c>
      <c r="G471" s="216" t="s">
        <v>331</v>
      </c>
      <c r="H471" s="217">
        <v>4</v>
      </c>
      <c r="I471" s="218"/>
      <c r="J471" s="219">
        <f>ROUND(I471*H471,2)</f>
        <v>0</v>
      </c>
      <c r="K471" s="215" t="s">
        <v>1</v>
      </c>
      <c r="L471" s="220"/>
      <c r="M471" s="221" t="s">
        <v>1</v>
      </c>
      <c r="N471" s="222" t="s">
        <v>41</v>
      </c>
      <c r="O471" s="77"/>
      <c r="P471" s="181">
        <f>O471*H471</f>
        <v>0</v>
      </c>
      <c r="Q471" s="181">
        <v>0.0022000000000000001</v>
      </c>
      <c r="R471" s="181">
        <f>Q471*H471</f>
        <v>0.0088000000000000005</v>
      </c>
      <c r="S471" s="181">
        <v>0</v>
      </c>
      <c r="T471" s="182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183" t="s">
        <v>522</v>
      </c>
      <c r="AT471" s="183" t="s">
        <v>156</v>
      </c>
      <c r="AU471" s="183" t="s">
        <v>86</v>
      </c>
      <c r="AY471" s="19" t="s">
        <v>140</v>
      </c>
      <c r="BE471" s="184">
        <f>IF(N471="základní",J471,0)</f>
        <v>0</v>
      </c>
      <c r="BF471" s="184">
        <f>IF(N471="snížená",J471,0)</f>
        <v>0</v>
      </c>
      <c r="BG471" s="184">
        <f>IF(N471="zákl. přenesená",J471,0)</f>
        <v>0</v>
      </c>
      <c r="BH471" s="184">
        <f>IF(N471="sníž. přenesená",J471,0)</f>
        <v>0</v>
      </c>
      <c r="BI471" s="184">
        <f>IF(N471="nulová",J471,0)</f>
        <v>0</v>
      </c>
      <c r="BJ471" s="19" t="s">
        <v>84</v>
      </c>
      <c r="BK471" s="184">
        <f>ROUND(I471*H471,2)</f>
        <v>0</v>
      </c>
      <c r="BL471" s="19" t="s">
        <v>516</v>
      </c>
      <c r="BM471" s="183" t="s">
        <v>531</v>
      </c>
    </row>
    <row r="472" s="2" customFormat="1">
      <c r="A472" s="38"/>
      <c r="B472" s="39"/>
      <c r="C472" s="38"/>
      <c r="D472" s="185" t="s">
        <v>149</v>
      </c>
      <c r="E472" s="38"/>
      <c r="F472" s="186" t="s">
        <v>530</v>
      </c>
      <c r="G472" s="38"/>
      <c r="H472" s="38"/>
      <c r="I472" s="187"/>
      <c r="J472" s="38"/>
      <c r="K472" s="38"/>
      <c r="L472" s="39"/>
      <c r="M472" s="188"/>
      <c r="N472" s="189"/>
      <c r="O472" s="77"/>
      <c r="P472" s="77"/>
      <c r="Q472" s="77"/>
      <c r="R472" s="77"/>
      <c r="S472" s="77"/>
      <c r="T472" s="7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9" t="s">
        <v>149</v>
      </c>
      <c r="AU472" s="19" t="s">
        <v>86</v>
      </c>
    </row>
    <row r="473" s="2" customFormat="1" ht="24.15" customHeight="1">
      <c r="A473" s="38"/>
      <c r="B473" s="171"/>
      <c r="C473" s="172" t="s">
        <v>532</v>
      </c>
      <c r="D473" s="172" t="s">
        <v>142</v>
      </c>
      <c r="E473" s="173" t="s">
        <v>533</v>
      </c>
      <c r="F473" s="174" t="s">
        <v>534</v>
      </c>
      <c r="G473" s="175" t="s">
        <v>166</v>
      </c>
      <c r="H473" s="176">
        <v>37.600000000000001</v>
      </c>
      <c r="I473" s="177"/>
      <c r="J473" s="178">
        <f>ROUND(I473*H473,2)</f>
        <v>0</v>
      </c>
      <c r="K473" s="174" t="s">
        <v>146</v>
      </c>
      <c r="L473" s="39"/>
      <c r="M473" s="179" t="s">
        <v>1</v>
      </c>
      <c r="N473" s="180" t="s">
        <v>41</v>
      </c>
      <c r="O473" s="77"/>
      <c r="P473" s="181">
        <f>O473*H473</f>
        <v>0</v>
      </c>
      <c r="Q473" s="181">
        <v>0</v>
      </c>
      <c r="R473" s="181">
        <f>Q473*H473</f>
        <v>0</v>
      </c>
      <c r="S473" s="181">
        <v>0</v>
      </c>
      <c r="T473" s="182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183" t="s">
        <v>516</v>
      </c>
      <c r="AT473" s="183" t="s">
        <v>142</v>
      </c>
      <c r="AU473" s="183" t="s">
        <v>86</v>
      </c>
      <c r="AY473" s="19" t="s">
        <v>140</v>
      </c>
      <c r="BE473" s="184">
        <f>IF(N473="základní",J473,0)</f>
        <v>0</v>
      </c>
      <c r="BF473" s="184">
        <f>IF(N473="snížená",J473,0)</f>
        <v>0</v>
      </c>
      <c r="BG473" s="184">
        <f>IF(N473="zákl. přenesená",J473,0)</f>
        <v>0</v>
      </c>
      <c r="BH473" s="184">
        <f>IF(N473="sníž. přenesená",J473,0)</f>
        <v>0</v>
      </c>
      <c r="BI473" s="184">
        <f>IF(N473="nulová",J473,0)</f>
        <v>0</v>
      </c>
      <c r="BJ473" s="19" t="s">
        <v>84</v>
      </c>
      <c r="BK473" s="184">
        <f>ROUND(I473*H473,2)</f>
        <v>0</v>
      </c>
      <c r="BL473" s="19" t="s">
        <v>516</v>
      </c>
      <c r="BM473" s="183" t="s">
        <v>535</v>
      </c>
    </row>
    <row r="474" s="2" customFormat="1">
      <c r="A474" s="38"/>
      <c r="B474" s="39"/>
      <c r="C474" s="38"/>
      <c r="D474" s="185" t="s">
        <v>149</v>
      </c>
      <c r="E474" s="38"/>
      <c r="F474" s="186" t="s">
        <v>536</v>
      </c>
      <c r="G474" s="38"/>
      <c r="H474" s="38"/>
      <c r="I474" s="187"/>
      <c r="J474" s="38"/>
      <c r="K474" s="38"/>
      <c r="L474" s="39"/>
      <c r="M474" s="188"/>
      <c r="N474" s="189"/>
      <c r="O474" s="77"/>
      <c r="P474" s="77"/>
      <c r="Q474" s="77"/>
      <c r="R474" s="77"/>
      <c r="S474" s="77"/>
      <c r="T474" s="7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9" t="s">
        <v>149</v>
      </c>
      <c r="AU474" s="19" t="s">
        <v>86</v>
      </c>
    </row>
    <row r="475" s="13" customFormat="1">
      <c r="A475" s="13"/>
      <c r="B475" s="190"/>
      <c r="C475" s="13"/>
      <c r="D475" s="185" t="s">
        <v>151</v>
      </c>
      <c r="E475" s="191" t="s">
        <v>1</v>
      </c>
      <c r="F475" s="192" t="s">
        <v>537</v>
      </c>
      <c r="G475" s="13"/>
      <c r="H475" s="191" t="s">
        <v>1</v>
      </c>
      <c r="I475" s="193"/>
      <c r="J475" s="13"/>
      <c r="K475" s="13"/>
      <c r="L475" s="190"/>
      <c r="M475" s="194"/>
      <c r="N475" s="195"/>
      <c r="O475" s="195"/>
      <c r="P475" s="195"/>
      <c r="Q475" s="195"/>
      <c r="R475" s="195"/>
      <c r="S475" s="195"/>
      <c r="T475" s="19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91" t="s">
        <v>151</v>
      </c>
      <c r="AU475" s="191" t="s">
        <v>86</v>
      </c>
      <c r="AV475" s="13" t="s">
        <v>84</v>
      </c>
      <c r="AW475" s="13" t="s">
        <v>32</v>
      </c>
      <c r="AX475" s="13" t="s">
        <v>76</v>
      </c>
      <c r="AY475" s="191" t="s">
        <v>140</v>
      </c>
    </row>
    <row r="476" s="14" customFormat="1">
      <c r="A476" s="14"/>
      <c r="B476" s="197"/>
      <c r="C476" s="14"/>
      <c r="D476" s="185" t="s">
        <v>151</v>
      </c>
      <c r="E476" s="198" t="s">
        <v>1</v>
      </c>
      <c r="F476" s="199" t="s">
        <v>382</v>
      </c>
      <c r="G476" s="14"/>
      <c r="H476" s="200">
        <v>37.600000000000001</v>
      </c>
      <c r="I476" s="201"/>
      <c r="J476" s="14"/>
      <c r="K476" s="14"/>
      <c r="L476" s="197"/>
      <c r="M476" s="202"/>
      <c r="N476" s="203"/>
      <c r="O476" s="203"/>
      <c r="P476" s="203"/>
      <c r="Q476" s="203"/>
      <c r="R476" s="203"/>
      <c r="S476" s="203"/>
      <c r="T476" s="20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198" t="s">
        <v>151</v>
      </c>
      <c r="AU476" s="198" t="s">
        <v>86</v>
      </c>
      <c r="AV476" s="14" t="s">
        <v>86</v>
      </c>
      <c r="AW476" s="14" t="s">
        <v>32</v>
      </c>
      <c r="AX476" s="14" t="s">
        <v>76</v>
      </c>
      <c r="AY476" s="198" t="s">
        <v>140</v>
      </c>
    </row>
    <row r="477" s="15" customFormat="1">
      <c r="A477" s="15"/>
      <c r="B477" s="205"/>
      <c r="C477" s="15"/>
      <c r="D477" s="185" t="s">
        <v>151</v>
      </c>
      <c r="E477" s="206" t="s">
        <v>1</v>
      </c>
      <c r="F477" s="207" t="s">
        <v>155</v>
      </c>
      <c r="G477" s="15"/>
      <c r="H477" s="208">
        <v>37.600000000000001</v>
      </c>
      <c r="I477" s="209"/>
      <c r="J477" s="15"/>
      <c r="K477" s="15"/>
      <c r="L477" s="205"/>
      <c r="M477" s="210"/>
      <c r="N477" s="211"/>
      <c r="O477" s="211"/>
      <c r="P477" s="211"/>
      <c r="Q477" s="211"/>
      <c r="R477" s="211"/>
      <c r="S477" s="211"/>
      <c r="T477" s="212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06" t="s">
        <v>151</v>
      </c>
      <c r="AU477" s="206" t="s">
        <v>86</v>
      </c>
      <c r="AV477" s="15" t="s">
        <v>147</v>
      </c>
      <c r="AW477" s="15" t="s">
        <v>32</v>
      </c>
      <c r="AX477" s="15" t="s">
        <v>84</v>
      </c>
      <c r="AY477" s="206" t="s">
        <v>140</v>
      </c>
    </row>
    <row r="478" s="2" customFormat="1" ht="16.5" customHeight="1">
      <c r="A478" s="38"/>
      <c r="B478" s="171"/>
      <c r="C478" s="172" t="s">
        <v>538</v>
      </c>
      <c r="D478" s="172" t="s">
        <v>142</v>
      </c>
      <c r="E478" s="173" t="s">
        <v>539</v>
      </c>
      <c r="F478" s="174" t="s">
        <v>540</v>
      </c>
      <c r="G478" s="175" t="s">
        <v>331</v>
      </c>
      <c r="H478" s="176">
        <v>2</v>
      </c>
      <c r="I478" s="177"/>
      <c r="J478" s="178">
        <f>ROUND(I478*H478,2)</f>
        <v>0</v>
      </c>
      <c r="K478" s="174" t="s">
        <v>146</v>
      </c>
      <c r="L478" s="39"/>
      <c r="M478" s="179" t="s">
        <v>1</v>
      </c>
      <c r="N478" s="180" t="s">
        <v>41</v>
      </c>
      <c r="O478" s="77"/>
      <c r="P478" s="181">
        <f>O478*H478</f>
        <v>0</v>
      </c>
      <c r="Q478" s="181">
        <v>0</v>
      </c>
      <c r="R478" s="181">
        <f>Q478*H478</f>
        <v>0</v>
      </c>
      <c r="S478" s="181">
        <v>0</v>
      </c>
      <c r="T478" s="182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183" t="s">
        <v>516</v>
      </c>
      <c r="AT478" s="183" t="s">
        <v>142</v>
      </c>
      <c r="AU478" s="183" t="s">
        <v>86</v>
      </c>
      <c r="AY478" s="19" t="s">
        <v>140</v>
      </c>
      <c r="BE478" s="184">
        <f>IF(N478="základní",J478,0)</f>
        <v>0</v>
      </c>
      <c r="BF478" s="184">
        <f>IF(N478="snížená",J478,0)</f>
        <v>0</v>
      </c>
      <c r="BG478" s="184">
        <f>IF(N478="zákl. přenesená",J478,0)</f>
        <v>0</v>
      </c>
      <c r="BH478" s="184">
        <f>IF(N478="sníž. přenesená",J478,0)</f>
        <v>0</v>
      </c>
      <c r="BI478" s="184">
        <f>IF(N478="nulová",J478,0)</f>
        <v>0</v>
      </c>
      <c r="BJ478" s="19" t="s">
        <v>84</v>
      </c>
      <c r="BK478" s="184">
        <f>ROUND(I478*H478,2)</f>
        <v>0</v>
      </c>
      <c r="BL478" s="19" t="s">
        <v>516</v>
      </c>
      <c r="BM478" s="183" t="s">
        <v>541</v>
      </c>
    </row>
    <row r="479" s="2" customFormat="1">
      <c r="A479" s="38"/>
      <c r="B479" s="39"/>
      <c r="C479" s="38"/>
      <c r="D479" s="185" t="s">
        <v>149</v>
      </c>
      <c r="E479" s="38"/>
      <c r="F479" s="186" t="s">
        <v>542</v>
      </c>
      <c r="G479" s="38"/>
      <c r="H479" s="38"/>
      <c r="I479" s="187"/>
      <c r="J479" s="38"/>
      <c r="K479" s="38"/>
      <c r="L479" s="39"/>
      <c r="M479" s="188"/>
      <c r="N479" s="189"/>
      <c r="O479" s="77"/>
      <c r="P479" s="77"/>
      <c r="Q479" s="77"/>
      <c r="R479" s="77"/>
      <c r="S479" s="77"/>
      <c r="T479" s="7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9" t="s">
        <v>149</v>
      </c>
      <c r="AU479" s="19" t="s">
        <v>86</v>
      </c>
    </row>
    <row r="480" s="2" customFormat="1" ht="24.15" customHeight="1">
      <c r="A480" s="38"/>
      <c r="B480" s="171"/>
      <c r="C480" s="172" t="s">
        <v>543</v>
      </c>
      <c r="D480" s="172" t="s">
        <v>142</v>
      </c>
      <c r="E480" s="173" t="s">
        <v>544</v>
      </c>
      <c r="F480" s="174" t="s">
        <v>545</v>
      </c>
      <c r="G480" s="175" t="s">
        <v>331</v>
      </c>
      <c r="H480" s="176">
        <v>4</v>
      </c>
      <c r="I480" s="177"/>
      <c r="J480" s="178">
        <f>ROUND(I480*H480,2)</f>
        <v>0</v>
      </c>
      <c r="K480" s="174" t="s">
        <v>146</v>
      </c>
      <c r="L480" s="39"/>
      <c r="M480" s="179" t="s">
        <v>1</v>
      </c>
      <c r="N480" s="180" t="s">
        <v>41</v>
      </c>
      <c r="O480" s="77"/>
      <c r="P480" s="181">
        <f>O480*H480</f>
        <v>0</v>
      </c>
      <c r="Q480" s="181">
        <v>0</v>
      </c>
      <c r="R480" s="181">
        <f>Q480*H480</f>
        <v>0</v>
      </c>
      <c r="S480" s="181">
        <v>0</v>
      </c>
      <c r="T480" s="182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83" t="s">
        <v>516</v>
      </c>
      <c r="AT480" s="183" t="s">
        <v>142</v>
      </c>
      <c r="AU480" s="183" t="s">
        <v>86</v>
      </c>
      <c r="AY480" s="19" t="s">
        <v>140</v>
      </c>
      <c r="BE480" s="184">
        <f>IF(N480="základní",J480,0)</f>
        <v>0</v>
      </c>
      <c r="BF480" s="184">
        <f>IF(N480="snížená",J480,0)</f>
        <v>0</v>
      </c>
      <c r="BG480" s="184">
        <f>IF(N480="zákl. přenesená",J480,0)</f>
        <v>0</v>
      </c>
      <c r="BH480" s="184">
        <f>IF(N480="sníž. přenesená",J480,0)</f>
        <v>0</v>
      </c>
      <c r="BI480" s="184">
        <f>IF(N480="nulová",J480,0)</f>
        <v>0</v>
      </c>
      <c r="BJ480" s="19" t="s">
        <v>84</v>
      </c>
      <c r="BK480" s="184">
        <f>ROUND(I480*H480,2)</f>
        <v>0</v>
      </c>
      <c r="BL480" s="19" t="s">
        <v>516</v>
      </c>
      <c r="BM480" s="183" t="s">
        <v>546</v>
      </c>
    </row>
    <row r="481" s="2" customFormat="1">
      <c r="A481" s="38"/>
      <c r="B481" s="39"/>
      <c r="C481" s="38"/>
      <c r="D481" s="185" t="s">
        <v>149</v>
      </c>
      <c r="E481" s="38"/>
      <c r="F481" s="186" t="s">
        <v>547</v>
      </c>
      <c r="G481" s="38"/>
      <c r="H481" s="38"/>
      <c r="I481" s="187"/>
      <c r="J481" s="38"/>
      <c r="K481" s="38"/>
      <c r="L481" s="39"/>
      <c r="M481" s="188"/>
      <c r="N481" s="189"/>
      <c r="O481" s="77"/>
      <c r="P481" s="77"/>
      <c r="Q481" s="77"/>
      <c r="R481" s="77"/>
      <c r="S481" s="77"/>
      <c r="T481" s="7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9" t="s">
        <v>149</v>
      </c>
      <c r="AU481" s="19" t="s">
        <v>86</v>
      </c>
    </row>
    <row r="482" s="2" customFormat="1" ht="24.15" customHeight="1">
      <c r="A482" s="38"/>
      <c r="B482" s="171"/>
      <c r="C482" s="172" t="s">
        <v>548</v>
      </c>
      <c r="D482" s="172" t="s">
        <v>142</v>
      </c>
      <c r="E482" s="173" t="s">
        <v>549</v>
      </c>
      <c r="F482" s="174" t="s">
        <v>550</v>
      </c>
      <c r="G482" s="175" t="s">
        <v>166</v>
      </c>
      <c r="H482" s="176">
        <v>37.600000000000001</v>
      </c>
      <c r="I482" s="177"/>
      <c r="J482" s="178">
        <f>ROUND(I482*H482,2)</f>
        <v>0</v>
      </c>
      <c r="K482" s="174" t="s">
        <v>146</v>
      </c>
      <c r="L482" s="39"/>
      <c r="M482" s="179" t="s">
        <v>1</v>
      </c>
      <c r="N482" s="180" t="s">
        <v>41</v>
      </c>
      <c r="O482" s="77"/>
      <c r="P482" s="181">
        <f>O482*H482</f>
        <v>0</v>
      </c>
      <c r="Q482" s="181">
        <v>0</v>
      </c>
      <c r="R482" s="181">
        <f>Q482*H482</f>
        <v>0</v>
      </c>
      <c r="S482" s="181">
        <v>0</v>
      </c>
      <c r="T482" s="182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83" t="s">
        <v>516</v>
      </c>
      <c r="AT482" s="183" t="s">
        <v>142</v>
      </c>
      <c r="AU482" s="183" t="s">
        <v>86</v>
      </c>
      <c r="AY482" s="19" t="s">
        <v>140</v>
      </c>
      <c r="BE482" s="184">
        <f>IF(N482="základní",J482,0)</f>
        <v>0</v>
      </c>
      <c r="BF482" s="184">
        <f>IF(N482="snížená",J482,0)</f>
        <v>0</v>
      </c>
      <c r="BG482" s="184">
        <f>IF(N482="zákl. přenesená",J482,0)</f>
        <v>0</v>
      </c>
      <c r="BH482" s="184">
        <f>IF(N482="sníž. přenesená",J482,0)</f>
        <v>0</v>
      </c>
      <c r="BI482" s="184">
        <f>IF(N482="nulová",J482,0)</f>
        <v>0</v>
      </c>
      <c r="BJ482" s="19" t="s">
        <v>84</v>
      </c>
      <c r="BK482" s="184">
        <f>ROUND(I482*H482,2)</f>
        <v>0</v>
      </c>
      <c r="BL482" s="19" t="s">
        <v>516</v>
      </c>
      <c r="BM482" s="183" t="s">
        <v>551</v>
      </c>
    </row>
    <row r="483" s="2" customFormat="1">
      <c r="A483" s="38"/>
      <c r="B483" s="39"/>
      <c r="C483" s="38"/>
      <c r="D483" s="185" t="s">
        <v>149</v>
      </c>
      <c r="E483" s="38"/>
      <c r="F483" s="186" t="s">
        <v>552</v>
      </c>
      <c r="G483" s="38"/>
      <c r="H483" s="38"/>
      <c r="I483" s="187"/>
      <c r="J483" s="38"/>
      <c r="K483" s="38"/>
      <c r="L483" s="39"/>
      <c r="M483" s="188"/>
      <c r="N483" s="189"/>
      <c r="O483" s="77"/>
      <c r="P483" s="77"/>
      <c r="Q483" s="77"/>
      <c r="R483" s="77"/>
      <c r="S483" s="77"/>
      <c r="T483" s="7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9" t="s">
        <v>149</v>
      </c>
      <c r="AU483" s="19" t="s">
        <v>86</v>
      </c>
    </row>
    <row r="484" s="13" customFormat="1">
      <c r="A484" s="13"/>
      <c r="B484" s="190"/>
      <c r="C484" s="13"/>
      <c r="D484" s="185" t="s">
        <v>151</v>
      </c>
      <c r="E484" s="191" t="s">
        <v>1</v>
      </c>
      <c r="F484" s="192" t="s">
        <v>553</v>
      </c>
      <c r="G484" s="13"/>
      <c r="H484" s="191" t="s">
        <v>1</v>
      </c>
      <c r="I484" s="193"/>
      <c r="J484" s="13"/>
      <c r="K484" s="13"/>
      <c r="L484" s="190"/>
      <c r="M484" s="194"/>
      <c r="N484" s="195"/>
      <c r="O484" s="195"/>
      <c r="P484" s="195"/>
      <c r="Q484" s="195"/>
      <c r="R484" s="195"/>
      <c r="S484" s="195"/>
      <c r="T484" s="19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91" t="s">
        <v>151</v>
      </c>
      <c r="AU484" s="191" t="s">
        <v>86</v>
      </c>
      <c r="AV484" s="13" t="s">
        <v>84</v>
      </c>
      <c r="AW484" s="13" t="s">
        <v>32</v>
      </c>
      <c r="AX484" s="13" t="s">
        <v>76</v>
      </c>
      <c r="AY484" s="191" t="s">
        <v>140</v>
      </c>
    </row>
    <row r="485" s="14" customFormat="1">
      <c r="A485" s="14"/>
      <c r="B485" s="197"/>
      <c r="C485" s="14"/>
      <c r="D485" s="185" t="s">
        <v>151</v>
      </c>
      <c r="E485" s="198" t="s">
        <v>1</v>
      </c>
      <c r="F485" s="199" t="s">
        <v>382</v>
      </c>
      <c r="G485" s="14"/>
      <c r="H485" s="200">
        <v>37.600000000000001</v>
      </c>
      <c r="I485" s="201"/>
      <c r="J485" s="14"/>
      <c r="K485" s="14"/>
      <c r="L485" s="197"/>
      <c r="M485" s="202"/>
      <c r="N485" s="203"/>
      <c r="O485" s="203"/>
      <c r="P485" s="203"/>
      <c r="Q485" s="203"/>
      <c r="R485" s="203"/>
      <c r="S485" s="203"/>
      <c r="T485" s="20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198" t="s">
        <v>151</v>
      </c>
      <c r="AU485" s="198" t="s">
        <v>86</v>
      </c>
      <c r="AV485" s="14" t="s">
        <v>86</v>
      </c>
      <c r="AW485" s="14" t="s">
        <v>32</v>
      </c>
      <c r="AX485" s="14" t="s">
        <v>76</v>
      </c>
      <c r="AY485" s="198" t="s">
        <v>140</v>
      </c>
    </row>
    <row r="486" s="15" customFormat="1">
      <c r="A486" s="15"/>
      <c r="B486" s="205"/>
      <c r="C486" s="15"/>
      <c r="D486" s="185" t="s">
        <v>151</v>
      </c>
      <c r="E486" s="206" t="s">
        <v>1</v>
      </c>
      <c r="F486" s="207" t="s">
        <v>155</v>
      </c>
      <c r="G486" s="15"/>
      <c r="H486" s="208">
        <v>37.600000000000001</v>
      </c>
      <c r="I486" s="209"/>
      <c r="J486" s="15"/>
      <c r="K486" s="15"/>
      <c r="L486" s="205"/>
      <c r="M486" s="210"/>
      <c r="N486" s="211"/>
      <c r="O486" s="211"/>
      <c r="P486" s="211"/>
      <c r="Q486" s="211"/>
      <c r="R486" s="211"/>
      <c r="S486" s="211"/>
      <c r="T486" s="212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06" t="s">
        <v>151</v>
      </c>
      <c r="AU486" s="206" t="s">
        <v>86</v>
      </c>
      <c r="AV486" s="15" t="s">
        <v>147</v>
      </c>
      <c r="AW486" s="15" t="s">
        <v>32</v>
      </c>
      <c r="AX486" s="15" t="s">
        <v>84</v>
      </c>
      <c r="AY486" s="206" t="s">
        <v>140</v>
      </c>
    </row>
    <row r="487" s="12" customFormat="1" ht="22.8" customHeight="1">
      <c r="A487" s="12"/>
      <c r="B487" s="158"/>
      <c r="C487" s="12"/>
      <c r="D487" s="159" t="s">
        <v>75</v>
      </c>
      <c r="E487" s="169" t="s">
        <v>554</v>
      </c>
      <c r="F487" s="169" t="s">
        <v>555</v>
      </c>
      <c r="G487" s="12"/>
      <c r="H487" s="12"/>
      <c r="I487" s="161"/>
      <c r="J487" s="170">
        <f>BK487</f>
        <v>0</v>
      </c>
      <c r="K487" s="12"/>
      <c r="L487" s="158"/>
      <c r="M487" s="163"/>
      <c r="N487" s="164"/>
      <c r="O487" s="164"/>
      <c r="P487" s="165">
        <f>SUM(P488:P489)</f>
        <v>0</v>
      </c>
      <c r="Q487" s="164"/>
      <c r="R487" s="165">
        <f>SUM(R488:R489)</f>
        <v>0</v>
      </c>
      <c r="S487" s="164"/>
      <c r="T487" s="166">
        <f>SUM(T488:T489)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159" t="s">
        <v>162</v>
      </c>
      <c r="AT487" s="167" t="s">
        <v>75</v>
      </c>
      <c r="AU487" s="167" t="s">
        <v>84</v>
      </c>
      <c r="AY487" s="159" t="s">
        <v>140</v>
      </c>
      <c r="BK487" s="168">
        <f>SUM(BK488:BK489)</f>
        <v>0</v>
      </c>
    </row>
    <row r="488" s="2" customFormat="1" ht="16.5" customHeight="1">
      <c r="A488" s="38"/>
      <c r="B488" s="171"/>
      <c r="C488" s="172" t="s">
        <v>556</v>
      </c>
      <c r="D488" s="172" t="s">
        <v>142</v>
      </c>
      <c r="E488" s="173" t="s">
        <v>557</v>
      </c>
      <c r="F488" s="174" t="s">
        <v>558</v>
      </c>
      <c r="G488" s="175" t="s">
        <v>386</v>
      </c>
      <c r="H488" s="176">
        <v>1</v>
      </c>
      <c r="I488" s="177"/>
      <c r="J488" s="178">
        <f>ROUND(I488*H488,2)</f>
        <v>0</v>
      </c>
      <c r="K488" s="174" t="s">
        <v>1</v>
      </c>
      <c r="L488" s="39"/>
      <c r="M488" s="179" t="s">
        <v>1</v>
      </c>
      <c r="N488" s="180" t="s">
        <v>41</v>
      </c>
      <c r="O488" s="77"/>
      <c r="P488" s="181">
        <f>O488*H488</f>
        <v>0</v>
      </c>
      <c r="Q488" s="181">
        <v>0</v>
      </c>
      <c r="R488" s="181">
        <f>Q488*H488</f>
        <v>0</v>
      </c>
      <c r="S488" s="181">
        <v>0</v>
      </c>
      <c r="T488" s="182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83" t="s">
        <v>516</v>
      </c>
      <c r="AT488" s="183" t="s">
        <v>142</v>
      </c>
      <c r="AU488" s="183" t="s">
        <v>86</v>
      </c>
      <c r="AY488" s="19" t="s">
        <v>140</v>
      </c>
      <c r="BE488" s="184">
        <f>IF(N488="základní",J488,0)</f>
        <v>0</v>
      </c>
      <c r="BF488" s="184">
        <f>IF(N488="snížená",J488,0)</f>
        <v>0</v>
      </c>
      <c r="BG488" s="184">
        <f>IF(N488="zákl. přenesená",J488,0)</f>
        <v>0</v>
      </c>
      <c r="BH488" s="184">
        <f>IF(N488="sníž. přenesená",J488,0)</f>
        <v>0</v>
      </c>
      <c r="BI488" s="184">
        <f>IF(N488="nulová",J488,0)</f>
        <v>0</v>
      </c>
      <c r="BJ488" s="19" t="s">
        <v>84</v>
      </c>
      <c r="BK488" s="184">
        <f>ROUND(I488*H488,2)</f>
        <v>0</v>
      </c>
      <c r="BL488" s="19" t="s">
        <v>516</v>
      </c>
      <c r="BM488" s="183" t="s">
        <v>559</v>
      </c>
    </row>
    <row r="489" s="2" customFormat="1">
      <c r="A489" s="38"/>
      <c r="B489" s="39"/>
      <c r="C489" s="38"/>
      <c r="D489" s="185" t="s">
        <v>149</v>
      </c>
      <c r="E489" s="38"/>
      <c r="F489" s="186" t="s">
        <v>558</v>
      </c>
      <c r="G489" s="38"/>
      <c r="H489" s="38"/>
      <c r="I489" s="187"/>
      <c r="J489" s="38"/>
      <c r="K489" s="38"/>
      <c r="L489" s="39"/>
      <c r="M489" s="188"/>
      <c r="N489" s="189"/>
      <c r="O489" s="77"/>
      <c r="P489" s="77"/>
      <c r="Q489" s="77"/>
      <c r="R489" s="77"/>
      <c r="S489" s="77"/>
      <c r="T489" s="7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9" t="s">
        <v>149</v>
      </c>
      <c r="AU489" s="19" t="s">
        <v>86</v>
      </c>
    </row>
    <row r="490" s="12" customFormat="1" ht="25.92" customHeight="1">
      <c r="A490" s="12"/>
      <c r="B490" s="158"/>
      <c r="C490" s="12"/>
      <c r="D490" s="159" t="s">
        <v>75</v>
      </c>
      <c r="E490" s="160" t="s">
        <v>560</v>
      </c>
      <c r="F490" s="160" t="s">
        <v>561</v>
      </c>
      <c r="G490" s="12"/>
      <c r="H490" s="12"/>
      <c r="I490" s="161"/>
      <c r="J490" s="162">
        <f>BK490</f>
        <v>0</v>
      </c>
      <c r="K490" s="12"/>
      <c r="L490" s="158"/>
      <c r="M490" s="163"/>
      <c r="N490" s="164"/>
      <c r="O490" s="164"/>
      <c r="P490" s="165">
        <f>SUM(P491:P506)</f>
        <v>0</v>
      </c>
      <c r="Q490" s="164"/>
      <c r="R490" s="165">
        <f>SUM(R491:R506)</f>
        <v>0</v>
      </c>
      <c r="S490" s="164"/>
      <c r="T490" s="166">
        <f>SUM(T491:T506)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159" t="s">
        <v>147</v>
      </c>
      <c r="AT490" s="167" t="s">
        <v>75</v>
      </c>
      <c r="AU490" s="167" t="s">
        <v>76</v>
      </c>
      <c r="AY490" s="159" t="s">
        <v>140</v>
      </c>
      <c r="BK490" s="168">
        <f>SUM(BK491:BK506)</f>
        <v>0</v>
      </c>
    </row>
    <row r="491" s="2" customFormat="1" ht="21.75" customHeight="1">
      <c r="A491" s="38"/>
      <c r="B491" s="171"/>
      <c r="C491" s="172" t="s">
        <v>562</v>
      </c>
      <c r="D491" s="172" t="s">
        <v>142</v>
      </c>
      <c r="E491" s="173" t="s">
        <v>563</v>
      </c>
      <c r="F491" s="174" t="s">
        <v>564</v>
      </c>
      <c r="G491" s="175" t="s">
        <v>565</v>
      </c>
      <c r="H491" s="176">
        <v>1</v>
      </c>
      <c r="I491" s="177"/>
      <c r="J491" s="178">
        <f>ROUND(I491*H491,2)</f>
        <v>0</v>
      </c>
      <c r="K491" s="174" t="s">
        <v>146</v>
      </c>
      <c r="L491" s="39"/>
      <c r="M491" s="179" t="s">
        <v>1</v>
      </c>
      <c r="N491" s="180" t="s">
        <v>41</v>
      </c>
      <c r="O491" s="77"/>
      <c r="P491" s="181">
        <f>O491*H491</f>
        <v>0</v>
      </c>
      <c r="Q491" s="181">
        <v>0</v>
      </c>
      <c r="R491" s="181">
        <f>Q491*H491</f>
        <v>0</v>
      </c>
      <c r="S491" s="181">
        <v>0</v>
      </c>
      <c r="T491" s="182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83" t="s">
        <v>566</v>
      </c>
      <c r="AT491" s="183" t="s">
        <v>142</v>
      </c>
      <c r="AU491" s="183" t="s">
        <v>84</v>
      </c>
      <c r="AY491" s="19" t="s">
        <v>140</v>
      </c>
      <c r="BE491" s="184">
        <f>IF(N491="základní",J491,0)</f>
        <v>0</v>
      </c>
      <c r="BF491" s="184">
        <f>IF(N491="snížená",J491,0)</f>
        <v>0</v>
      </c>
      <c r="BG491" s="184">
        <f>IF(N491="zákl. přenesená",J491,0)</f>
        <v>0</v>
      </c>
      <c r="BH491" s="184">
        <f>IF(N491="sníž. přenesená",J491,0)</f>
        <v>0</v>
      </c>
      <c r="BI491" s="184">
        <f>IF(N491="nulová",J491,0)</f>
        <v>0</v>
      </c>
      <c r="BJ491" s="19" t="s">
        <v>84</v>
      </c>
      <c r="BK491" s="184">
        <f>ROUND(I491*H491,2)</f>
        <v>0</v>
      </c>
      <c r="BL491" s="19" t="s">
        <v>566</v>
      </c>
      <c r="BM491" s="183" t="s">
        <v>567</v>
      </c>
    </row>
    <row r="492" s="2" customFormat="1">
      <c r="A492" s="38"/>
      <c r="B492" s="39"/>
      <c r="C492" s="38"/>
      <c r="D492" s="185" t="s">
        <v>149</v>
      </c>
      <c r="E492" s="38"/>
      <c r="F492" s="186" t="s">
        <v>568</v>
      </c>
      <c r="G492" s="38"/>
      <c r="H492" s="38"/>
      <c r="I492" s="187"/>
      <c r="J492" s="38"/>
      <c r="K492" s="38"/>
      <c r="L492" s="39"/>
      <c r="M492" s="188"/>
      <c r="N492" s="189"/>
      <c r="O492" s="77"/>
      <c r="P492" s="77"/>
      <c r="Q492" s="77"/>
      <c r="R492" s="77"/>
      <c r="S492" s="77"/>
      <c r="T492" s="7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9" t="s">
        <v>149</v>
      </c>
      <c r="AU492" s="19" t="s">
        <v>84</v>
      </c>
    </row>
    <row r="493" s="13" customFormat="1">
      <c r="A493" s="13"/>
      <c r="B493" s="190"/>
      <c r="C493" s="13"/>
      <c r="D493" s="185" t="s">
        <v>151</v>
      </c>
      <c r="E493" s="191" t="s">
        <v>1</v>
      </c>
      <c r="F493" s="192" t="s">
        <v>569</v>
      </c>
      <c r="G493" s="13"/>
      <c r="H493" s="191" t="s">
        <v>1</v>
      </c>
      <c r="I493" s="193"/>
      <c r="J493" s="13"/>
      <c r="K493" s="13"/>
      <c r="L493" s="190"/>
      <c r="M493" s="194"/>
      <c r="N493" s="195"/>
      <c r="O493" s="195"/>
      <c r="P493" s="195"/>
      <c r="Q493" s="195"/>
      <c r="R493" s="195"/>
      <c r="S493" s="195"/>
      <c r="T493" s="19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91" t="s">
        <v>151</v>
      </c>
      <c r="AU493" s="191" t="s">
        <v>84</v>
      </c>
      <c r="AV493" s="13" t="s">
        <v>84</v>
      </c>
      <c r="AW493" s="13" t="s">
        <v>32</v>
      </c>
      <c r="AX493" s="13" t="s">
        <v>76</v>
      </c>
      <c r="AY493" s="191" t="s">
        <v>140</v>
      </c>
    </row>
    <row r="494" s="14" customFormat="1">
      <c r="A494" s="14"/>
      <c r="B494" s="197"/>
      <c r="C494" s="14"/>
      <c r="D494" s="185" t="s">
        <v>151</v>
      </c>
      <c r="E494" s="198" t="s">
        <v>1</v>
      </c>
      <c r="F494" s="199" t="s">
        <v>84</v>
      </c>
      <c r="G494" s="14"/>
      <c r="H494" s="200">
        <v>1</v>
      </c>
      <c r="I494" s="201"/>
      <c r="J494" s="14"/>
      <c r="K494" s="14"/>
      <c r="L494" s="197"/>
      <c r="M494" s="202"/>
      <c r="N494" s="203"/>
      <c r="O494" s="203"/>
      <c r="P494" s="203"/>
      <c r="Q494" s="203"/>
      <c r="R494" s="203"/>
      <c r="S494" s="203"/>
      <c r="T494" s="20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198" t="s">
        <v>151</v>
      </c>
      <c r="AU494" s="198" t="s">
        <v>84</v>
      </c>
      <c r="AV494" s="14" t="s">
        <v>86</v>
      </c>
      <c r="AW494" s="14" t="s">
        <v>32</v>
      </c>
      <c r="AX494" s="14" t="s">
        <v>84</v>
      </c>
      <c r="AY494" s="198" t="s">
        <v>140</v>
      </c>
    </row>
    <row r="495" s="2" customFormat="1" ht="16.5" customHeight="1">
      <c r="A495" s="38"/>
      <c r="B495" s="171"/>
      <c r="C495" s="172" t="s">
        <v>570</v>
      </c>
      <c r="D495" s="172" t="s">
        <v>142</v>
      </c>
      <c r="E495" s="173" t="s">
        <v>571</v>
      </c>
      <c r="F495" s="174" t="s">
        <v>572</v>
      </c>
      <c r="G495" s="175" t="s">
        <v>565</v>
      </c>
      <c r="H495" s="176">
        <v>1</v>
      </c>
      <c r="I495" s="177"/>
      <c r="J495" s="178">
        <f>ROUND(I495*H495,2)</f>
        <v>0</v>
      </c>
      <c r="K495" s="174" t="s">
        <v>146</v>
      </c>
      <c r="L495" s="39"/>
      <c r="M495" s="179" t="s">
        <v>1</v>
      </c>
      <c r="N495" s="180" t="s">
        <v>41</v>
      </c>
      <c r="O495" s="77"/>
      <c r="P495" s="181">
        <f>O495*H495</f>
        <v>0</v>
      </c>
      <c r="Q495" s="181">
        <v>0</v>
      </c>
      <c r="R495" s="181">
        <f>Q495*H495</f>
        <v>0</v>
      </c>
      <c r="S495" s="181">
        <v>0</v>
      </c>
      <c r="T495" s="182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83" t="s">
        <v>566</v>
      </c>
      <c r="AT495" s="183" t="s">
        <v>142</v>
      </c>
      <c r="AU495" s="183" t="s">
        <v>84</v>
      </c>
      <c r="AY495" s="19" t="s">
        <v>140</v>
      </c>
      <c r="BE495" s="184">
        <f>IF(N495="základní",J495,0)</f>
        <v>0</v>
      </c>
      <c r="BF495" s="184">
        <f>IF(N495="snížená",J495,0)</f>
        <v>0</v>
      </c>
      <c r="BG495" s="184">
        <f>IF(N495="zákl. přenesená",J495,0)</f>
        <v>0</v>
      </c>
      <c r="BH495" s="184">
        <f>IF(N495="sníž. přenesená",J495,0)</f>
        <v>0</v>
      </c>
      <c r="BI495" s="184">
        <f>IF(N495="nulová",J495,0)</f>
        <v>0</v>
      </c>
      <c r="BJ495" s="19" t="s">
        <v>84</v>
      </c>
      <c r="BK495" s="184">
        <f>ROUND(I495*H495,2)</f>
        <v>0</v>
      </c>
      <c r="BL495" s="19" t="s">
        <v>566</v>
      </c>
      <c r="BM495" s="183" t="s">
        <v>573</v>
      </c>
    </row>
    <row r="496" s="2" customFormat="1">
      <c r="A496" s="38"/>
      <c r="B496" s="39"/>
      <c r="C496" s="38"/>
      <c r="D496" s="185" t="s">
        <v>149</v>
      </c>
      <c r="E496" s="38"/>
      <c r="F496" s="186" t="s">
        <v>574</v>
      </c>
      <c r="G496" s="38"/>
      <c r="H496" s="38"/>
      <c r="I496" s="187"/>
      <c r="J496" s="38"/>
      <c r="K496" s="38"/>
      <c r="L496" s="39"/>
      <c r="M496" s="188"/>
      <c r="N496" s="189"/>
      <c r="O496" s="77"/>
      <c r="P496" s="77"/>
      <c r="Q496" s="77"/>
      <c r="R496" s="77"/>
      <c r="S496" s="77"/>
      <c r="T496" s="7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9" t="s">
        <v>149</v>
      </c>
      <c r="AU496" s="19" t="s">
        <v>84</v>
      </c>
    </row>
    <row r="497" s="13" customFormat="1">
      <c r="A497" s="13"/>
      <c r="B497" s="190"/>
      <c r="C497" s="13"/>
      <c r="D497" s="185" t="s">
        <v>151</v>
      </c>
      <c r="E497" s="191" t="s">
        <v>1</v>
      </c>
      <c r="F497" s="192" t="s">
        <v>569</v>
      </c>
      <c r="G497" s="13"/>
      <c r="H497" s="191" t="s">
        <v>1</v>
      </c>
      <c r="I497" s="193"/>
      <c r="J497" s="13"/>
      <c r="K497" s="13"/>
      <c r="L497" s="190"/>
      <c r="M497" s="194"/>
      <c r="N497" s="195"/>
      <c r="O497" s="195"/>
      <c r="P497" s="195"/>
      <c r="Q497" s="195"/>
      <c r="R497" s="195"/>
      <c r="S497" s="195"/>
      <c r="T497" s="19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91" t="s">
        <v>151</v>
      </c>
      <c r="AU497" s="191" t="s">
        <v>84</v>
      </c>
      <c r="AV497" s="13" t="s">
        <v>84</v>
      </c>
      <c r="AW497" s="13" t="s">
        <v>32</v>
      </c>
      <c r="AX497" s="13" t="s">
        <v>76</v>
      </c>
      <c r="AY497" s="191" t="s">
        <v>140</v>
      </c>
    </row>
    <row r="498" s="14" customFormat="1">
      <c r="A498" s="14"/>
      <c r="B498" s="197"/>
      <c r="C498" s="14"/>
      <c r="D498" s="185" t="s">
        <v>151</v>
      </c>
      <c r="E498" s="198" t="s">
        <v>1</v>
      </c>
      <c r="F498" s="199" t="s">
        <v>84</v>
      </c>
      <c r="G498" s="14"/>
      <c r="H498" s="200">
        <v>1</v>
      </c>
      <c r="I498" s="201"/>
      <c r="J498" s="14"/>
      <c r="K498" s="14"/>
      <c r="L498" s="197"/>
      <c r="M498" s="202"/>
      <c r="N498" s="203"/>
      <c r="O498" s="203"/>
      <c r="P498" s="203"/>
      <c r="Q498" s="203"/>
      <c r="R498" s="203"/>
      <c r="S498" s="203"/>
      <c r="T498" s="20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98" t="s">
        <v>151</v>
      </c>
      <c r="AU498" s="198" t="s">
        <v>84</v>
      </c>
      <c r="AV498" s="14" t="s">
        <v>86</v>
      </c>
      <c r="AW498" s="14" t="s">
        <v>32</v>
      </c>
      <c r="AX498" s="14" t="s">
        <v>84</v>
      </c>
      <c r="AY498" s="198" t="s">
        <v>140</v>
      </c>
    </row>
    <row r="499" s="2" customFormat="1" ht="16.5" customHeight="1">
      <c r="A499" s="38"/>
      <c r="B499" s="171"/>
      <c r="C499" s="172" t="s">
        <v>575</v>
      </c>
      <c r="D499" s="172" t="s">
        <v>142</v>
      </c>
      <c r="E499" s="173" t="s">
        <v>576</v>
      </c>
      <c r="F499" s="174" t="s">
        <v>577</v>
      </c>
      <c r="G499" s="175" t="s">
        <v>565</v>
      </c>
      <c r="H499" s="176">
        <v>1</v>
      </c>
      <c r="I499" s="177"/>
      <c r="J499" s="178">
        <f>ROUND(I499*H499,2)</f>
        <v>0</v>
      </c>
      <c r="K499" s="174" t="s">
        <v>146</v>
      </c>
      <c r="L499" s="39"/>
      <c r="M499" s="179" t="s">
        <v>1</v>
      </c>
      <c r="N499" s="180" t="s">
        <v>41</v>
      </c>
      <c r="O499" s="77"/>
      <c r="P499" s="181">
        <f>O499*H499</f>
        <v>0</v>
      </c>
      <c r="Q499" s="181">
        <v>0</v>
      </c>
      <c r="R499" s="181">
        <f>Q499*H499</f>
        <v>0</v>
      </c>
      <c r="S499" s="181">
        <v>0</v>
      </c>
      <c r="T499" s="182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183" t="s">
        <v>566</v>
      </c>
      <c r="AT499" s="183" t="s">
        <v>142</v>
      </c>
      <c r="AU499" s="183" t="s">
        <v>84</v>
      </c>
      <c r="AY499" s="19" t="s">
        <v>140</v>
      </c>
      <c r="BE499" s="184">
        <f>IF(N499="základní",J499,0)</f>
        <v>0</v>
      </c>
      <c r="BF499" s="184">
        <f>IF(N499="snížená",J499,0)</f>
        <v>0</v>
      </c>
      <c r="BG499" s="184">
        <f>IF(N499="zákl. přenesená",J499,0)</f>
        <v>0</v>
      </c>
      <c r="BH499" s="184">
        <f>IF(N499="sníž. přenesená",J499,0)</f>
        <v>0</v>
      </c>
      <c r="BI499" s="184">
        <f>IF(N499="nulová",J499,0)</f>
        <v>0</v>
      </c>
      <c r="BJ499" s="19" t="s">
        <v>84</v>
      </c>
      <c r="BK499" s="184">
        <f>ROUND(I499*H499,2)</f>
        <v>0</v>
      </c>
      <c r="BL499" s="19" t="s">
        <v>566</v>
      </c>
      <c r="BM499" s="183" t="s">
        <v>578</v>
      </c>
    </row>
    <row r="500" s="2" customFormat="1">
      <c r="A500" s="38"/>
      <c r="B500" s="39"/>
      <c r="C500" s="38"/>
      <c r="D500" s="185" t="s">
        <v>149</v>
      </c>
      <c r="E500" s="38"/>
      <c r="F500" s="186" t="s">
        <v>579</v>
      </c>
      <c r="G500" s="38"/>
      <c r="H500" s="38"/>
      <c r="I500" s="187"/>
      <c r="J500" s="38"/>
      <c r="K500" s="38"/>
      <c r="L500" s="39"/>
      <c r="M500" s="188"/>
      <c r="N500" s="189"/>
      <c r="O500" s="77"/>
      <c r="P500" s="77"/>
      <c r="Q500" s="77"/>
      <c r="R500" s="77"/>
      <c r="S500" s="77"/>
      <c r="T500" s="7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9" t="s">
        <v>149</v>
      </c>
      <c r="AU500" s="19" t="s">
        <v>84</v>
      </c>
    </row>
    <row r="501" s="13" customFormat="1">
      <c r="A501" s="13"/>
      <c r="B501" s="190"/>
      <c r="C501" s="13"/>
      <c r="D501" s="185" t="s">
        <v>151</v>
      </c>
      <c r="E501" s="191" t="s">
        <v>1</v>
      </c>
      <c r="F501" s="192" t="s">
        <v>569</v>
      </c>
      <c r="G501" s="13"/>
      <c r="H501" s="191" t="s">
        <v>1</v>
      </c>
      <c r="I501" s="193"/>
      <c r="J501" s="13"/>
      <c r="K501" s="13"/>
      <c r="L501" s="190"/>
      <c r="M501" s="194"/>
      <c r="N501" s="195"/>
      <c r="O501" s="195"/>
      <c r="P501" s="195"/>
      <c r="Q501" s="195"/>
      <c r="R501" s="195"/>
      <c r="S501" s="195"/>
      <c r="T501" s="19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91" t="s">
        <v>151</v>
      </c>
      <c r="AU501" s="191" t="s">
        <v>84</v>
      </c>
      <c r="AV501" s="13" t="s">
        <v>84</v>
      </c>
      <c r="AW501" s="13" t="s">
        <v>32</v>
      </c>
      <c r="AX501" s="13" t="s">
        <v>76</v>
      </c>
      <c r="AY501" s="191" t="s">
        <v>140</v>
      </c>
    </row>
    <row r="502" s="14" customFormat="1">
      <c r="A502" s="14"/>
      <c r="B502" s="197"/>
      <c r="C502" s="14"/>
      <c r="D502" s="185" t="s">
        <v>151</v>
      </c>
      <c r="E502" s="198" t="s">
        <v>1</v>
      </c>
      <c r="F502" s="199" t="s">
        <v>84</v>
      </c>
      <c r="G502" s="14"/>
      <c r="H502" s="200">
        <v>1</v>
      </c>
      <c r="I502" s="201"/>
      <c r="J502" s="14"/>
      <c r="K502" s="14"/>
      <c r="L502" s="197"/>
      <c r="M502" s="202"/>
      <c r="N502" s="203"/>
      <c r="O502" s="203"/>
      <c r="P502" s="203"/>
      <c r="Q502" s="203"/>
      <c r="R502" s="203"/>
      <c r="S502" s="203"/>
      <c r="T502" s="20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198" t="s">
        <v>151</v>
      </c>
      <c r="AU502" s="198" t="s">
        <v>84</v>
      </c>
      <c r="AV502" s="14" t="s">
        <v>86</v>
      </c>
      <c r="AW502" s="14" t="s">
        <v>32</v>
      </c>
      <c r="AX502" s="14" t="s">
        <v>84</v>
      </c>
      <c r="AY502" s="198" t="s">
        <v>140</v>
      </c>
    </row>
    <row r="503" s="2" customFormat="1" ht="16.5" customHeight="1">
      <c r="A503" s="38"/>
      <c r="B503" s="171"/>
      <c r="C503" s="172" t="s">
        <v>580</v>
      </c>
      <c r="D503" s="172" t="s">
        <v>142</v>
      </c>
      <c r="E503" s="173" t="s">
        <v>581</v>
      </c>
      <c r="F503" s="174" t="s">
        <v>582</v>
      </c>
      <c r="G503" s="175" t="s">
        <v>565</v>
      </c>
      <c r="H503" s="176">
        <v>1</v>
      </c>
      <c r="I503" s="177"/>
      <c r="J503" s="178">
        <f>ROUND(I503*H503,2)</f>
        <v>0</v>
      </c>
      <c r="K503" s="174" t="s">
        <v>146</v>
      </c>
      <c r="L503" s="39"/>
      <c r="M503" s="179" t="s">
        <v>1</v>
      </c>
      <c r="N503" s="180" t="s">
        <v>41</v>
      </c>
      <c r="O503" s="77"/>
      <c r="P503" s="181">
        <f>O503*H503</f>
        <v>0</v>
      </c>
      <c r="Q503" s="181">
        <v>0</v>
      </c>
      <c r="R503" s="181">
        <f>Q503*H503</f>
        <v>0</v>
      </c>
      <c r="S503" s="181">
        <v>0</v>
      </c>
      <c r="T503" s="182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183" t="s">
        <v>566</v>
      </c>
      <c r="AT503" s="183" t="s">
        <v>142</v>
      </c>
      <c r="AU503" s="183" t="s">
        <v>84</v>
      </c>
      <c r="AY503" s="19" t="s">
        <v>140</v>
      </c>
      <c r="BE503" s="184">
        <f>IF(N503="základní",J503,0)</f>
        <v>0</v>
      </c>
      <c r="BF503" s="184">
        <f>IF(N503="snížená",J503,0)</f>
        <v>0</v>
      </c>
      <c r="BG503" s="184">
        <f>IF(N503="zákl. přenesená",J503,0)</f>
        <v>0</v>
      </c>
      <c r="BH503" s="184">
        <f>IF(N503="sníž. přenesená",J503,0)</f>
        <v>0</v>
      </c>
      <c r="BI503" s="184">
        <f>IF(N503="nulová",J503,0)</f>
        <v>0</v>
      </c>
      <c r="BJ503" s="19" t="s">
        <v>84</v>
      </c>
      <c r="BK503" s="184">
        <f>ROUND(I503*H503,2)</f>
        <v>0</v>
      </c>
      <c r="BL503" s="19" t="s">
        <v>566</v>
      </c>
      <c r="BM503" s="183" t="s">
        <v>583</v>
      </c>
    </row>
    <row r="504" s="2" customFormat="1">
      <c r="A504" s="38"/>
      <c r="B504" s="39"/>
      <c r="C504" s="38"/>
      <c r="D504" s="185" t="s">
        <v>149</v>
      </c>
      <c r="E504" s="38"/>
      <c r="F504" s="186" t="s">
        <v>584</v>
      </c>
      <c r="G504" s="38"/>
      <c r="H504" s="38"/>
      <c r="I504" s="187"/>
      <c r="J504" s="38"/>
      <c r="K504" s="38"/>
      <c r="L504" s="39"/>
      <c r="M504" s="188"/>
      <c r="N504" s="189"/>
      <c r="O504" s="77"/>
      <c r="P504" s="77"/>
      <c r="Q504" s="77"/>
      <c r="R504" s="77"/>
      <c r="S504" s="77"/>
      <c r="T504" s="7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9" t="s">
        <v>149</v>
      </c>
      <c r="AU504" s="19" t="s">
        <v>84</v>
      </c>
    </row>
    <row r="505" s="13" customFormat="1">
      <c r="A505" s="13"/>
      <c r="B505" s="190"/>
      <c r="C505" s="13"/>
      <c r="D505" s="185" t="s">
        <v>151</v>
      </c>
      <c r="E505" s="191" t="s">
        <v>1</v>
      </c>
      <c r="F505" s="192" t="s">
        <v>569</v>
      </c>
      <c r="G505" s="13"/>
      <c r="H505" s="191" t="s">
        <v>1</v>
      </c>
      <c r="I505" s="193"/>
      <c r="J505" s="13"/>
      <c r="K505" s="13"/>
      <c r="L505" s="190"/>
      <c r="M505" s="194"/>
      <c r="N505" s="195"/>
      <c r="O505" s="195"/>
      <c r="P505" s="195"/>
      <c r="Q505" s="195"/>
      <c r="R505" s="195"/>
      <c r="S505" s="195"/>
      <c r="T505" s="196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91" t="s">
        <v>151</v>
      </c>
      <c r="AU505" s="191" t="s">
        <v>84</v>
      </c>
      <c r="AV505" s="13" t="s">
        <v>84</v>
      </c>
      <c r="AW505" s="13" t="s">
        <v>32</v>
      </c>
      <c r="AX505" s="13" t="s">
        <v>76</v>
      </c>
      <c r="AY505" s="191" t="s">
        <v>140</v>
      </c>
    </row>
    <row r="506" s="14" customFormat="1">
      <c r="A506" s="14"/>
      <c r="B506" s="197"/>
      <c r="C506" s="14"/>
      <c r="D506" s="185" t="s">
        <v>151</v>
      </c>
      <c r="E506" s="198" t="s">
        <v>1</v>
      </c>
      <c r="F506" s="199" t="s">
        <v>84</v>
      </c>
      <c r="G506" s="14"/>
      <c r="H506" s="200">
        <v>1</v>
      </c>
      <c r="I506" s="201"/>
      <c r="J506" s="14"/>
      <c r="K506" s="14"/>
      <c r="L506" s="197"/>
      <c r="M506" s="202"/>
      <c r="N506" s="203"/>
      <c r="O506" s="203"/>
      <c r="P506" s="203"/>
      <c r="Q506" s="203"/>
      <c r="R506" s="203"/>
      <c r="S506" s="203"/>
      <c r="T506" s="20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198" t="s">
        <v>151</v>
      </c>
      <c r="AU506" s="198" t="s">
        <v>84</v>
      </c>
      <c r="AV506" s="14" t="s">
        <v>86</v>
      </c>
      <c r="AW506" s="14" t="s">
        <v>32</v>
      </c>
      <c r="AX506" s="14" t="s">
        <v>84</v>
      </c>
      <c r="AY506" s="198" t="s">
        <v>140</v>
      </c>
    </row>
    <row r="507" s="12" customFormat="1" ht="25.92" customHeight="1">
      <c r="A507" s="12"/>
      <c r="B507" s="158"/>
      <c r="C507" s="12"/>
      <c r="D507" s="159" t="s">
        <v>75</v>
      </c>
      <c r="E507" s="160" t="s">
        <v>585</v>
      </c>
      <c r="F507" s="160" t="s">
        <v>586</v>
      </c>
      <c r="G507" s="12"/>
      <c r="H507" s="12"/>
      <c r="I507" s="161"/>
      <c r="J507" s="162">
        <f>BK507</f>
        <v>0</v>
      </c>
      <c r="K507" s="12"/>
      <c r="L507" s="158"/>
      <c r="M507" s="163"/>
      <c r="N507" s="164"/>
      <c r="O507" s="164"/>
      <c r="P507" s="165">
        <f>P508+P511+P518+P521+P524+P527</f>
        <v>0</v>
      </c>
      <c r="Q507" s="164"/>
      <c r="R507" s="165">
        <f>R508+R511+R518+R521+R524+R527</f>
        <v>0</v>
      </c>
      <c r="S507" s="164"/>
      <c r="T507" s="166">
        <f>T508+T511+T518+T521+T524+T527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59" t="s">
        <v>190</v>
      </c>
      <c r="AT507" s="167" t="s">
        <v>75</v>
      </c>
      <c r="AU507" s="167" t="s">
        <v>76</v>
      </c>
      <c r="AY507" s="159" t="s">
        <v>140</v>
      </c>
      <c r="BK507" s="168">
        <f>BK508+BK511+BK518+BK521+BK524+BK527</f>
        <v>0</v>
      </c>
    </row>
    <row r="508" s="12" customFormat="1" ht="22.8" customHeight="1">
      <c r="A508" s="12"/>
      <c r="B508" s="158"/>
      <c r="C508" s="12"/>
      <c r="D508" s="159" t="s">
        <v>75</v>
      </c>
      <c r="E508" s="169" t="s">
        <v>587</v>
      </c>
      <c r="F508" s="169" t="s">
        <v>588</v>
      </c>
      <c r="G508" s="12"/>
      <c r="H508" s="12"/>
      <c r="I508" s="161"/>
      <c r="J508" s="170">
        <f>BK508</f>
        <v>0</v>
      </c>
      <c r="K508" s="12"/>
      <c r="L508" s="158"/>
      <c r="M508" s="163"/>
      <c r="N508" s="164"/>
      <c r="O508" s="164"/>
      <c r="P508" s="165">
        <f>SUM(P509:P510)</f>
        <v>0</v>
      </c>
      <c r="Q508" s="164"/>
      <c r="R508" s="165">
        <f>SUM(R509:R510)</f>
        <v>0</v>
      </c>
      <c r="S508" s="164"/>
      <c r="T508" s="166">
        <f>SUM(T509:T510)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159" t="s">
        <v>190</v>
      </c>
      <c r="AT508" s="167" t="s">
        <v>75</v>
      </c>
      <c r="AU508" s="167" t="s">
        <v>84</v>
      </c>
      <c r="AY508" s="159" t="s">
        <v>140</v>
      </c>
      <c r="BK508" s="168">
        <f>SUM(BK509:BK510)</f>
        <v>0</v>
      </c>
    </row>
    <row r="509" s="2" customFormat="1" ht="16.5" customHeight="1">
      <c r="A509" s="38"/>
      <c r="B509" s="171"/>
      <c r="C509" s="172" t="s">
        <v>589</v>
      </c>
      <c r="D509" s="172" t="s">
        <v>142</v>
      </c>
      <c r="E509" s="173" t="s">
        <v>590</v>
      </c>
      <c r="F509" s="174" t="s">
        <v>591</v>
      </c>
      <c r="G509" s="175" t="s">
        <v>386</v>
      </c>
      <c r="H509" s="176">
        <v>1</v>
      </c>
      <c r="I509" s="177"/>
      <c r="J509" s="178">
        <f>ROUND(I509*H509,2)</f>
        <v>0</v>
      </c>
      <c r="K509" s="174" t="s">
        <v>146</v>
      </c>
      <c r="L509" s="39"/>
      <c r="M509" s="179" t="s">
        <v>1</v>
      </c>
      <c r="N509" s="180" t="s">
        <v>41</v>
      </c>
      <c r="O509" s="77"/>
      <c r="P509" s="181">
        <f>O509*H509</f>
        <v>0</v>
      </c>
      <c r="Q509" s="181">
        <v>0</v>
      </c>
      <c r="R509" s="181">
        <f>Q509*H509</f>
        <v>0</v>
      </c>
      <c r="S509" s="181">
        <v>0</v>
      </c>
      <c r="T509" s="182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183" t="s">
        <v>592</v>
      </c>
      <c r="AT509" s="183" t="s">
        <v>142</v>
      </c>
      <c r="AU509" s="183" t="s">
        <v>86</v>
      </c>
      <c r="AY509" s="19" t="s">
        <v>140</v>
      </c>
      <c r="BE509" s="184">
        <f>IF(N509="základní",J509,0)</f>
        <v>0</v>
      </c>
      <c r="BF509" s="184">
        <f>IF(N509="snížená",J509,0)</f>
        <v>0</v>
      </c>
      <c r="BG509" s="184">
        <f>IF(N509="zákl. přenesená",J509,0)</f>
        <v>0</v>
      </c>
      <c r="BH509" s="184">
        <f>IF(N509="sníž. přenesená",J509,0)</f>
        <v>0</v>
      </c>
      <c r="BI509" s="184">
        <f>IF(N509="nulová",J509,0)</f>
        <v>0</v>
      </c>
      <c r="BJ509" s="19" t="s">
        <v>84</v>
      </c>
      <c r="BK509" s="184">
        <f>ROUND(I509*H509,2)</f>
        <v>0</v>
      </c>
      <c r="BL509" s="19" t="s">
        <v>592</v>
      </c>
      <c r="BM509" s="183" t="s">
        <v>593</v>
      </c>
    </row>
    <row r="510" s="2" customFormat="1">
      <c r="A510" s="38"/>
      <c r="B510" s="39"/>
      <c r="C510" s="38"/>
      <c r="D510" s="185" t="s">
        <v>149</v>
      </c>
      <c r="E510" s="38"/>
      <c r="F510" s="186" t="s">
        <v>591</v>
      </c>
      <c r="G510" s="38"/>
      <c r="H510" s="38"/>
      <c r="I510" s="187"/>
      <c r="J510" s="38"/>
      <c r="K510" s="38"/>
      <c r="L510" s="39"/>
      <c r="M510" s="188"/>
      <c r="N510" s="189"/>
      <c r="O510" s="77"/>
      <c r="P510" s="77"/>
      <c r="Q510" s="77"/>
      <c r="R510" s="77"/>
      <c r="S510" s="77"/>
      <c r="T510" s="7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9" t="s">
        <v>149</v>
      </c>
      <c r="AU510" s="19" t="s">
        <v>86</v>
      </c>
    </row>
    <row r="511" s="12" customFormat="1" ht="22.8" customHeight="1">
      <c r="A511" s="12"/>
      <c r="B511" s="158"/>
      <c r="C511" s="12"/>
      <c r="D511" s="159" t="s">
        <v>75</v>
      </c>
      <c r="E511" s="169" t="s">
        <v>594</v>
      </c>
      <c r="F511" s="169" t="s">
        <v>595</v>
      </c>
      <c r="G511" s="12"/>
      <c r="H511" s="12"/>
      <c r="I511" s="161"/>
      <c r="J511" s="170">
        <f>BK511</f>
        <v>0</v>
      </c>
      <c r="K511" s="12"/>
      <c r="L511" s="158"/>
      <c r="M511" s="163"/>
      <c r="N511" s="164"/>
      <c r="O511" s="164"/>
      <c r="P511" s="165">
        <f>SUM(P512:P517)</f>
        <v>0</v>
      </c>
      <c r="Q511" s="164"/>
      <c r="R511" s="165">
        <f>SUM(R512:R517)</f>
        <v>0</v>
      </c>
      <c r="S511" s="164"/>
      <c r="T511" s="166">
        <f>SUM(T512:T517)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159" t="s">
        <v>190</v>
      </c>
      <c r="AT511" s="167" t="s">
        <v>75</v>
      </c>
      <c r="AU511" s="167" t="s">
        <v>84</v>
      </c>
      <c r="AY511" s="159" t="s">
        <v>140</v>
      </c>
      <c r="BK511" s="168">
        <f>SUM(BK512:BK517)</f>
        <v>0</v>
      </c>
    </row>
    <row r="512" s="2" customFormat="1" ht="16.5" customHeight="1">
      <c r="A512" s="38"/>
      <c r="B512" s="171"/>
      <c r="C512" s="172" t="s">
        <v>596</v>
      </c>
      <c r="D512" s="172" t="s">
        <v>142</v>
      </c>
      <c r="E512" s="173" t="s">
        <v>597</v>
      </c>
      <c r="F512" s="174" t="s">
        <v>595</v>
      </c>
      <c r="G512" s="175" t="s">
        <v>386</v>
      </c>
      <c r="H512" s="176">
        <v>1</v>
      </c>
      <c r="I512" s="177"/>
      <c r="J512" s="178">
        <f>ROUND(I512*H512,2)</f>
        <v>0</v>
      </c>
      <c r="K512" s="174" t="s">
        <v>146</v>
      </c>
      <c r="L512" s="39"/>
      <c r="M512" s="179" t="s">
        <v>1</v>
      </c>
      <c r="N512" s="180" t="s">
        <v>41</v>
      </c>
      <c r="O512" s="77"/>
      <c r="P512" s="181">
        <f>O512*H512</f>
        <v>0</v>
      </c>
      <c r="Q512" s="181">
        <v>0</v>
      </c>
      <c r="R512" s="181">
        <f>Q512*H512</f>
        <v>0</v>
      </c>
      <c r="S512" s="181">
        <v>0</v>
      </c>
      <c r="T512" s="182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183" t="s">
        <v>592</v>
      </c>
      <c r="AT512" s="183" t="s">
        <v>142</v>
      </c>
      <c r="AU512" s="183" t="s">
        <v>86</v>
      </c>
      <c r="AY512" s="19" t="s">
        <v>140</v>
      </c>
      <c r="BE512" s="184">
        <f>IF(N512="základní",J512,0)</f>
        <v>0</v>
      </c>
      <c r="BF512" s="184">
        <f>IF(N512="snížená",J512,0)</f>
        <v>0</v>
      </c>
      <c r="BG512" s="184">
        <f>IF(N512="zákl. přenesená",J512,0)</f>
        <v>0</v>
      </c>
      <c r="BH512" s="184">
        <f>IF(N512="sníž. přenesená",J512,0)</f>
        <v>0</v>
      </c>
      <c r="BI512" s="184">
        <f>IF(N512="nulová",J512,0)</f>
        <v>0</v>
      </c>
      <c r="BJ512" s="19" t="s">
        <v>84</v>
      </c>
      <c r="BK512" s="184">
        <f>ROUND(I512*H512,2)</f>
        <v>0</v>
      </c>
      <c r="BL512" s="19" t="s">
        <v>592</v>
      </c>
      <c r="BM512" s="183" t="s">
        <v>598</v>
      </c>
    </row>
    <row r="513" s="2" customFormat="1">
      <c r="A513" s="38"/>
      <c r="B513" s="39"/>
      <c r="C513" s="38"/>
      <c r="D513" s="185" t="s">
        <v>149</v>
      </c>
      <c r="E513" s="38"/>
      <c r="F513" s="186" t="s">
        <v>595</v>
      </c>
      <c r="G513" s="38"/>
      <c r="H513" s="38"/>
      <c r="I513" s="187"/>
      <c r="J513" s="38"/>
      <c r="K513" s="38"/>
      <c r="L513" s="39"/>
      <c r="M513" s="188"/>
      <c r="N513" s="189"/>
      <c r="O513" s="77"/>
      <c r="P513" s="77"/>
      <c r="Q513" s="77"/>
      <c r="R513" s="77"/>
      <c r="S513" s="77"/>
      <c r="T513" s="7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9" t="s">
        <v>149</v>
      </c>
      <c r="AU513" s="19" t="s">
        <v>86</v>
      </c>
    </row>
    <row r="514" s="2" customFormat="1" ht="16.5" customHeight="1">
      <c r="A514" s="38"/>
      <c r="B514" s="171"/>
      <c r="C514" s="172" t="s">
        <v>599</v>
      </c>
      <c r="D514" s="172" t="s">
        <v>142</v>
      </c>
      <c r="E514" s="173" t="s">
        <v>600</v>
      </c>
      <c r="F514" s="174" t="s">
        <v>601</v>
      </c>
      <c r="G514" s="175" t="s">
        <v>386</v>
      </c>
      <c r="H514" s="176">
        <v>1</v>
      </c>
      <c r="I514" s="177"/>
      <c r="J514" s="178">
        <f>ROUND(I514*H514,2)</f>
        <v>0</v>
      </c>
      <c r="K514" s="174" t="s">
        <v>146</v>
      </c>
      <c r="L514" s="39"/>
      <c r="M514" s="179" t="s">
        <v>1</v>
      </c>
      <c r="N514" s="180" t="s">
        <v>41</v>
      </c>
      <c r="O514" s="77"/>
      <c r="P514" s="181">
        <f>O514*H514</f>
        <v>0</v>
      </c>
      <c r="Q514" s="181">
        <v>0</v>
      </c>
      <c r="R514" s="181">
        <f>Q514*H514</f>
        <v>0</v>
      </c>
      <c r="S514" s="181">
        <v>0</v>
      </c>
      <c r="T514" s="182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183" t="s">
        <v>592</v>
      </c>
      <c r="AT514" s="183" t="s">
        <v>142</v>
      </c>
      <c r="AU514" s="183" t="s">
        <v>86</v>
      </c>
      <c r="AY514" s="19" t="s">
        <v>140</v>
      </c>
      <c r="BE514" s="184">
        <f>IF(N514="základní",J514,0)</f>
        <v>0</v>
      </c>
      <c r="BF514" s="184">
        <f>IF(N514="snížená",J514,0)</f>
        <v>0</v>
      </c>
      <c r="BG514" s="184">
        <f>IF(N514="zákl. přenesená",J514,0)</f>
        <v>0</v>
      </c>
      <c r="BH514" s="184">
        <f>IF(N514="sníž. přenesená",J514,0)</f>
        <v>0</v>
      </c>
      <c r="BI514" s="184">
        <f>IF(N514="nulová",J514,0)</f>
        <v>0</v>
      </c>
      <c r="BJ514" s="19" t="s">
        <v>84</v>
      </c>
      <c r="BK514" s="184">
        <f>ROUND(I514*H514,2)</f>
        <v>0</v>
      </c>
      <c r="BL514" s="19" t="s">
        <v>592</v>
      </c>
      <c r="BM514" s="183" t="s">
        <v>602</v>
      </c>
    </row>
    <row r="515" s="2" customFormat="1">
      <c r="A515" s="38"/>
      <c r="B515" s="39"/>
      <c r="C515" s="38"/>
      <c r="D515" s="185" t="s">
        <v>149</v>
      </c>
      <c r="E515" s="38"/>
      <c r="F515" s="186" t="s">
        <v>601</v>
      </c>
      <c r="G515" s="38"/>
      <c r="H515" s="38"/>
      <c r="I515" s="187"/>
      <c r="J515" s="38"/>
      <c r="K515" s="38"/>
      <c r="L515" s="39"/>
      <c r="M515" s="188"/>
      <c r="N515" s="189"/>
      <c r="O515" s="77"/>
      <c r="P515" s="77"/>
      <c r="Q515" s="77"/>
      <c r="R515" s="77"/>
      <c r="S515" s="77"/>
      <c r="T515" s="7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9" t="s">
        <v>149</v>
      </c>
      <c r="AU515" s="19" t="s">
        <v>86</v>
      </c>
    </row>
    <row r="516" s="2" customFormat="1" ht="16.5" customHeight="1">
      <c r="A516" s="38"/>
      <c r="B516" s="171"/>
      <c r="C516" s="172" t="s">
        <v>603</v>
      </c>
      <c r="D516" s="172" t="s">
        <v>142</v>
      </c>
      <c r="E516" s="173" t="s">
        <v>604</v>
      </c>
      <c r="F516" s="174" t="s">
        <v>605</v>
      </c>
      <c r="G516" s="175" t="s">
        <v>386</v>
      </c>
      <c r="H516" s="176">
        <v>1</v>
      </c>
      <c r="I516" s="177"/>
      <c r="J516" s="178">
        <f>ROUND(I516*H516,2)</f>
        <v>0</v>
      </c>
      <c r="K516" s="174" t="s">
        <v>146</v>
      </c>
      <c r="L516" s="39"/>
      <c r="M516" s="179" t="s">
        <v>1</v>
      </c>
      <c r="N516" s="180" t="s">
        <v>41</v>
      </c>
      <c r="O516" s="77"/>
      <c r="P516" s="181">
        <f>O516*H516</f>
        <v>0</v>
      </c>
      <c r="Q516" s="181">
        <v>0</v>
      </c>
      <c r="R516" s="181">
        <f>Q516*H516</f>
        <v>0</v>
      </c>
      <c r="S516" s="181">
        <v>0</v>
      </c>
      <c r="T516" s="182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183" t="s">
        <v>592</v>
      </c>
      <c r="AT516" s="183" t="s">
        <v>142</v>
      </c>
      <c r="AU516" s="183" t="s">
        <v>86</v>
      </c>
      <c r="AY516" s="19" t="s">
        <v>140</v>
      </c>
      <c r="BE516" s="184">
        <f>IF(N516="základní",J516,0)</f>
        <v>0</v>
      </c>
      <c r="BF516" s="184">
        <f>IF(N516="snížená",J516,0)</f>
        <v>0</v>
      </c>
      <c r="BG516" s="184">
        <f>IF(N516="zákl. přenesená",J516,0)</f>
        <v>0</v>
      </c>
      <c r="BH516" s="184">
        <f>IF(N516="sníž. přenesená",J516,0)</f>
        <v>0</v>
      </c>
      <c r="BI516" s="184">
        <f>IF(N516="nulová",J516,0)</f>
        <v>0</v>
      </c>
      <c r="BJ516" s="19" t="s">
        <v>84</v>
      </c>
      <c r="BK516" s="184">
        <f>ROUND(I516*H516,2)</f>
        <v>0</v>
      </c>
      <c r="BL516" s="19" t="s">
        <v>592</v>
      </c>
      <c r="BM516" s="183" t="s">
        <v>606</v>
      </c>
    </row>
    <row r="517" s="2" customFormat="1">
      <c r="A517" s="38"/>
      <c r="B517" s="39"/>
      <c r="C517" s="38"/>
      <c r="D517" s="185" t="s">
        <v>149</v>
      </c>
      <c r="E517" s="38"/>
      <c r="F517" s="186" t="s">
        <v>605</v>
      </c>
      <c r="G517" s="38"/>
      <c r="H517" s="38"/>
      <c r="I517" s="187"/>
      <c r="J517" s="38"/>
      <c r="K517" s="38"/>
      <c r="L517" s="39"/>
      <c r="M517" s="188"/>
      <c r="N517" s="189"/>
      <c r="O517" s="77"/>
      <c r="P517" s="77"/>
      <c r="Q517" s="77"/>
      <c r="R517" s="77"/>
      <c r="S517" s="77"/>
      <c r="T517" s="7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9" t="s">
        <v>149</v>
      </c>
      <c r="AU517" s="19" t="s">
        <v>86</v>
      </c>
    </row>
    <row r="518" s="12" customFormat="1" ht="22.8" customHeight="1">
      <c r="A518" s="12"/>
      <c r="B518" s="158"/>
      <c r="C518" s="12"/>
      <c r="D518" s="159" t="s">
        <v>75</v>
      </c>
      <c r="E518" s="169" t="s">
        <v>607</v>
      </c>
      <c r="F518" s="169" t="s">
        <v>608</v>
      </c>
      <c r="G518" s="12"/>
      <c r="H518" s="12"/>
      <c r="I518" s="161"/>
      <c r="J518" s="170">
        <f>BK518</f>
        <v>0</v>
      </c>
      <c r="K518" s="12"/>
      <c r="L518" s="158"/>
      <c r="M518" s="163"/>
      <c r="N518" s="164"/>
      <c r="O518" s="164"/>
      <c r="P518" s="165">
        <f>SUM(P519:P520)</f>
        <v>0</v>
      </c>
      <c r="Q518" s="164"/>
      <c r="R518" s="165">
        <f>SUM(R519:R520)</f>
        <v>0</v>
      </c>
      <c r="S518" s="164"/>
      <c r="T518" s="166">
        <f>SUM(T519:T520)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159" t="s">
        <v>190</v>
      </c>
      <c r="AT518" s="167" t="s">
        <v>75</v>
      </c>
      <c r="AU518" s="167" t="s">
        <v>84</v>
      </c>
      <c r="AY518" s="159" t="s">
        <v>140</v>
      </c>
      <c r="BK518" s="168">
        <f>SUM(BK519:BK520)</f>
        <v>0</v>
      </c>
    </row>
    <row r="519" s="2" customFormat="1" ht="16.5" customHeight="1">
      <c r="A519" s="38"/>
      <c r="B519" s="171"/>
      <c r="C519" s="172" t="s">
        <v>609</v>
      </c>
      <c r="D519" s="172" t="s">
        <v>142</v>
      </c>
      <c r="E519" s="173" t="s">
        <v>610</v>
      </c>
      <c r="F519" s="174" t="s">
        <v>611</v>
      </c>
      <c r="G519" s="175" t="s">
        <v>386</v>
      </c>
      <c r="H519" s="176">
        <v>1</v>
      </c>
      <c r="I519" s="177"/>
      <c r="J519" s="178">
        <f>ROUND(I519*H519,2)</f>
        <v>0</v>
      </c>
      <c r="K519" s="174" t="s">
        <v>146</v>
      </c>
      <c r="L519" s="39"/>
      <c r="M519" s="179" t="s">
        <v>1</v>
      </c>
      <c r="N519" s="180" t="s">
        <v>41</v>
      </c>
      <c r="O519" s="77"/>
      <c r="P519" s="181">
        <f>O519*H519</f>
        <v>0</v>
      </c>
      <c r="Q519" s="181">
        <v>0</v>
      </c>
      <c r="R519" s="181">
        <f>Q519*H519</f>
        <v>0</v>
      </c>
      <c r="S519" s="181">
        <v>0</v>
      </c>
      <c r="T519" s="182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183" t="s">
        <v>592</v>
      </c>
      <c r="AT519" s="183" t="s">
        <v>142</v>
      </c>
      <c r="AU519" s="183" t="s">
        <v>86</v>
      </c>
      <c r="AY519" s="19" t="s">
        <v>140</v>
      </c>
      <c r="BE519" s="184">
        <f>IF(N519="základní",J519,0)</f>
        <v>0</v>
      </c>
      <c r="BF519" s="184">
        <f>IF(N519="snížená",J519,0)</f>
        <v>0</v>
      </c>
      <c r="BG519" s="184">
        <f>IF(N519="zákl. přenesená",J519,0)</f>
        <v>0</v>
      </c>
      <c r="BH519" s="184">
        <f>IF(N519="sníž. přenesená",J519,0)</f>
        <v>0</v>
      </c>
      <c r="BI519" s="184">
        <f>IF(N519="nulová",J519,0)</f>
        <v>0</v>
      </c>
      <c r="BJ519" s="19" t="s">
        <v>84</v>
      </c>
      <c r="BK519" s="184">
        <f>ROUND(I519*H519,2)</f>
        <v>0</v>
      </c>
      <c r="BL519" s="19" t="s">
        <v>592</v>
      </c>
      <c r="BM519" s="183" t="s">
        <v>612</v>
      </c>
    </row>
    <row r="520" s="2" customFormat="1">
      <c r="A520" s="38"/>
      <c r="B520" s="39"/>
      <c r="C520" s="38"/>
      <c r="D520" s="185" t="s">
        <v>149</v>
      </c>
      <c r="E520" s="38"/>
      <c r="F520" s="186" t="s">
        <v>611</v>
      </c>
      <c r="G520" s="38"/>
      <c r="H520" s="38"/>
      <c r="I520" s="187"/>
      <c r="J520" s="38"/>
      <c r="K520" s="38"/>
      <c r="L520" s="39"/>
      <c r="M520" s="188"/>
      <c r="N520" s="189"/>
      <c r="O520" s="77"/>
      <c r="P520" s="77"/>
      <c r="Q520" s="77"/>
      <c r="R520" s="77"/>
      <c r="S520" s="77"/>
      <c r="T520" s="7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9" t="s">
        <v>149</v>
      </c>
      <c r="AU520" s="19" t="s">
        <v>86</v>
      </c>
    </row>
    <row r="521" s="12" customFormat="1" ht="22.8" customHeight="1">
      <c r="A521" s="12"/>
      <c r="B521" s="158"/>
      <c r="C521" s="12"/>
      <c r="D521" s="159" t="s">
        <v>75</v>
      </c>
      <c r="E521" s="169" t="s">
        <v>613</v>
      </c>
      <c r="F521" s="169" t="s">
        <v>614</v>
      </c>
      <c r="G521" s="12"/>
      <c r="H521" s="12"/>
      <c r="I521" s="161"/>
      <c r="J521" s="170">
        <f>BK521</f>
        <v>0</v>
      </c>
      <c r="K521" s="12"/>
      <c r="L521" s="158"/>
      <c r="M521" s="163"/>
      <c r="N521" s="164"/>
      <c r="O521" s="164"/>
      <c r="P521" s="165">
        <f>SUM(P522:P523)</f>
        <v>0</v>
      </c>
      <c r="Q521" s="164"/>
      <c r="R521" s="165">
        <f>SUM(R522:R523)</f>
        <v>0</v>
      </c>
      <c r="S521" s="164"/>
      <c r="T521" s="166">
        <f>SUM(T522:T523)</f>
        <v>0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159" t="s">
        <v>190</v>
      </c>
      <c r="AT521" s="167" t="s">
        <v>75</v>
      </c>
      <c r="AU521" s="167" t="s">
        <v>84</v>
      </c>
      <c r="AY521" s="159" t="s">
        <v>140</v>
      </c>
      <c r="BK521" s="168">
        <f>SUM(BK522:BK523)</f>
        <v>0</v>
      </c>
    </row>
    <row r="522" s="2" customFormat="1" ht="16.5" customHeight="1">
      <c r="A522" s="38"/>
      <c r="B522" s="171"/>
      <c r="C522" s="172" t="s">
        <v>615</v>
      </c>
      <c r="D522" s="172" t="s">
        <v>142</v>
      </c>
      <c r="E522" s="173" t="s">
        <v>616</v>
      </c>
      <c r="F522" s="174" t="s">
        <v>614</v>
      </c>
      <c r="G522" s="175" t="s">
        <v>386</v>
      </c>
      <c r="H522" s="176">
        <v>1</v>
      </c>
      <c r="I522" s="177"/>
      <c r="J522" s="178">
        <f>ROUND(I522*H522,2)</f>
        <v>0</v>
      </c>
      <c r="K522" s="174" t="s">
        <v>146</v>
      </c>
      <c r="L522" s="39"/>
      <c r="M522" s="179" t="s">
        <v>1</v>
      </c>
      <c r="N522" s="180" t="s">
        <v>41</v>
      </c>
      <c r="O522" s="77"/>
      <c r="P522" s="181">
        <f>O522*H522</f>
        <v>0</v>
      </c>
      <c r="Q522" s="181">
        <v>0</v>
      </c>
      <c r="R522" s="181">
        <f>Q522*H522</f>
        <v>0</v>
      </c>
      <c r="S522" s="181">
        <v>0</v>
      </c>
      <c r="T522" s="182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183" t="s">
        <v>592</v>
      </c>
      <c r="AT522" s="183" t="s">
        <v>142</v>
      </c>
      <c r="AU522" s="183" t="s">
        <v>86</v>
      </c>
      <c r="AY522" s="19" t="s">
        <v>140</v>
      </c>
      <c r="BE522" s="184">
        <f>IF(N522="základní",J522,0)</f>
        <v>0</v>
      </c>
      <c r="BF522" s="184">
        <f>IF(N522="snížená",J522,0)</f>
        <v>0</v>
      </c>
      <c r="BG522" s="184">
        <f>IF(N522="zákl. přenesená",J522,0)</f>
        <v>0</v>
      </c>
      <c r="BH522" s="184">
        <f>IF(N522="sníž. přenesená",J522,0)</f>
        <v>0</v>
      </c>
      <c r="BI522" s="184">
        <f>IF(N522="nulová",J522,0)</f>
        <v>0</v>
      </c>
      <c r="BJ522" s="19" t="s">
        <v>84</v>
      </c>
      <c r="BK522" s="184">
        <f>ROUND(I522*H522,2)</f>
        <v>0</v>
      </c>
      <c r="BL522" s="19" t="s">
        <v>592</v>
      </c>
      <c r="BM522" s="183" t="s">
        <v>617</v>
      </c>
    </row>
    <row r="523" s="2" customFormat="1">
      <c r="A523" s="38"/>
      <c r="B523" s="39"/>
      <c r="C523" s="38"/>
      <c r="D523" s="185" t="s">
        <v>149</v>
      </c>
      <c r="E523" s="38"/>
      <c r="F523" s="186" t="s">
        <v>614</v>
      </c>
      <c r="G523" s="38"/>
      <c r="H523" s="38"/>
      <c r="I523" s="187"/>
      <c r="J523" s="38"/>
      <c r="K523" s="38"/>
      <c r="L523" s="39"/>
      <c r="M523" s="188"/>
      <c r="N523" s="189"/>
      <c r="O523" s="77"/>
      <c r="P523" s="77"/>
      <c r="Q523" s="77"/>
      <c r="R523" s="77"/>
      <c r="S523" s="77"/>
      <c r="T523" s="7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9" t="s">
        <v>149</v>
      </c>
      <c r="AU523" s="19" t="s">
        <v>86</v>
      </c>
    </row>
    <row r="524" s="12" customFormat="1" ht="22.8" customHeight="1">
      <c r="A524" s="12"/>
      <c r="B524" s="158"/>
      <c r="C524" s="12"/>
      <c r="D524" s="159" t="s">
        <v>75</v>
      </c>
      <c r="E524" s="169" t="s">
        <v>618</v>
      </c>
      <c r="F524" s="169" t="s">
        <v>619</v>
      </c>
      <c r="G524" s="12"/>
      <c r="H524" s="12"/>
      <c r="I524" s="161"/>
      <c r="J524" s="170">
        <f>BK524</f>
        <v>0</v>
      </c>
      <c r="K524" s="12"/>
      <c r="L524" s="158"/>
      <c r="M524" s="163"/>
      <c r="N524" s="164"/>
      <c r="O524" s="164"/>
      <c r="P524" s="165">
        <f>SUM(P525:P526)</f>
        <v>0</v>
      </c>
      <c r="Q524" s="164"/>
      <c r="R524" s="165">
        <f>SUM(R525:R526)</f>
        <v>0</v>
      </c>
      <c r="S524" s="164"/>
      <c r="T524" s="166">
        <f>SUM(T525:T526)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159" t="s">
        <v>190</v>
      </c>
      <c r="AT524" s="167" t="s">
        <v>75</v>
      </c>
      <c r="AU524" s="167" t="s">
        <v>84</v>
      </c>
      <c r="AY524" s="159" t="s">
        <v>140</v>
      </c>
      <c r="BK524" s="168">
        <f>SUM(BK525:BK526)</f>
        <v>0</v>
      </c>
    </row>
    <row r="525" s="2" customFormat="1" ht="16.5" customHeight="1">
      <c r="A525" s="38"/>
      <c r="B525" s="171"/>
      <c r="C525" s="172" t="s">
        <v>620</v>
      </c>
      <c r="D525" s="172" t="s">
        <v>142</v>
      </c>
      <c r="E525" s="173" t="s">
        <v>621</v>
      </c>
      <c r="F525" s="174" t="s">
        <v>622</v>
      </c>
      <c r="G525" s="175" t="s">
        <v>386</v>
      </c>
      <c r="H525" s="176">
        <v>1</v>
      </c>
      <c r="I525" s="177"/>
      <c r="J525" s="178">
        <f>ROUND(I525*H525,2)</f>
        <v>0</v>
      </c>
      <c r="K525" s="174" t="s">
        <v>146</v>
      </c>
      <c r="L525" s="39"/>
      <c r="M525" s="179" t="s">
        <v>1</v>
      </c>
      <c r="N525" s="180" t="s">
        <v>41</v>
      </c>
      <c r="O525" s="77"/>
      <c r="P525" s="181">
        <f>O525*H525</f>
        <v>0</v>
      </c>
      <c r="Q525" s="181">
        <v>0</v>
      </c>
      <c r="R525" s="181">
        <f>Q525*H525</f>
        <v>0</v>
      </c>
      <c r="S525" s="181">
        <v>0</v>
      </c>
      <c r="T525" s="182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183" t="s">
        <v>592</v>
      </c>
      <c r="AT525" s="183" t="s">
        <v>142</v>
      </c>
      <c r="AU525" s="183" t="s">
        <v>86</v>
      </c>
      <c r="AY525" s="19" t="s">
        <v>140</v>
      </c>
      <c r="BE525" s="184">
        <f>IF(N525="základní",J525,0)</f>
        <v>0</v>
      </c>
      <c r="BF525" s="184">
        <f>IF(N525="snížená",J525,0)</f>
        <v>0</v>
      </c>
      <c r="BG525" s="184">
        <f>IF(N525="zákl. přenesená",J525,0)</f>
        <v>0</v>
      </c>
      <c r="BH525" s="184">
        <f>IF(N525="sníž. přenesená",J525,0)</f>
        <v>0</v>
      </c>
      <c r="BI525" s="184">
        <f>IF(N525="nulová",J525,0)</f>
        <v>0</v>
      </c>
      <c r="BJ525" s="19" t="s">
        <v>84</v>
      </c>
      <c r="BK525" s="184">
        <f>ROUND(I525*H525,2)</f>
        <v>0</v>
      </c>
      <c r="BL525" s="19" t="s">
        <v>592</v>
      </c>
      <c r="BM525" s="183" t="s">
        <v>623</v>
      </c>
    </row>
    <row r="526" s="2" customFormat="1">
      <c r="A526" s="38"/>
      <c r="B526" s="39"/>
      <c r="C526" s="38"/>
      <c r="D526" s="185" t="s">
        <v>149</v>
      </c>
      <c r="E526" s="38"/>
      <c r="F526" s="186" t="s">
        <v>622</v>
      </c>
      <c r="G526" s="38"/>
      <c r="H526" s="38"/>
      <c r="I526" s="187"/>
      <c r="J526" s="38"/>
      <c r="K526" s="38"/>
      <c r="L526" s="39"/>
      <c r="M526" s="188"/>
      <c r="N526" s="189"/>
      <c r="O526" s="77"/>
      <c r="P526" s="77"/>
      <c r="Q526" s="77"/>
      <c r="R526" s="77"/>
      <c r="S526" s="77"/>
      <c r="T526" s="7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9" t="s">
        <v>149</v>
      </c>
      <c r="AU526" s="19" t="s">
        <v>86</v>
      </c>
    </row>
    <row r="527" s="12" customFormat="1" ht="22.8" customHeight="1">
      <c r="A527" s="12"/>
      <c r="B527" s="158"/>
      <c r="C527" s="12"/>
      <c r="D527" s="159" t="s">
        <v>75</v>
      </c>
      <c r="E527" s="169" t="s">
        <v>624</v>
      </c>
      <c r="F527" s="169" t="s">
        <v>625</v>
      </c>
      <c r="G527" s="12"/>
      <c r="H527" s="12"/>
      <c r="I527" s="161"/>
      <c r="J527" s="170">
        <f>BK527</f>
        <v>0</v>
      </c>
      <c r="K527" s="12"/>
      <c r="L527" s="158"/>
      <c r="M527" s="163"/>
      <c r="N527" s="164"/>
      <c r="O527" s="164"/>
      <c r="P527" s="165">
        <f>SUM(P528:P529)</f>
        <v>0</v>
      </c>
      <c r="Q527" s="164"/>
      <c r="R527" s="165">
        <f>SUM(R528:R529)</f>
        <v>0</v>
      </c>
      <c r="S527" s="164"/>
      <c r="T527" s="166">
        <f>SUM(T528:T529)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159" t="s">
        <v>190</v>
      </c>
      <c r="AT527" s="167" t="s">
        <v>75</v>
      </c>
      <c r="AU527" s="167" t="s">
        <v>84</v>
      </c>
      <c r="AY527" s="159" t="s">
        <v>140</v>
      </c>
      <c r="BK527" s="168">
        <f>SUM(BK528:BK529)</f>
        <v>0</v>
      </c>
    </row>
    <row r="528" s="2" customFormat="1" ht="16.5" customHeight="1">
      <c r="A528" s="38"/>
      <c r="B528" s="171"/>
      <c r="C528" s="172" t="s">
        <v>626</v>
      </c>
      <c r="D528" s="172" t="s">
        <v>142</v>
      </c>
      <c r="E528" s="173" t="s">
        <v>627</v>
      </c>
      <c r="F528" s="174" t="s">
        <v>628</v>
      </c>
      <c r="G528" s="175" t="s">
        <v>386</v>
      </c>
      <c r="H528" s="176">
        <v>1</v>
      </c>
      <c r="I528" s="177"/>
      <c r="J528" s="178">
        <f>ROUND(I528*H528,2)</f>
        <v>0</v>
      </c>
      <c r="K528" s="174" t="s">
        <v>146</v>
      </c>
      <c r="L528" s="39"/>
      <c r="M528" s="179" t="s">
        <v>1</v>
      </c>
      <c r="N528" s="180" t="s">
        <v>41</v>
      </c>
      <c r="O528" s="77"/>
      <c r="P528" s="181">
        <f>O528*H528</f>
        <v>0</v>
      </c>
      <c r="Q528" s="181">
        <v>0</v>
      </c>
      <c r="R528" s="181">
        <f>Q528*H528</f>
        <v>0</v>
      </c>
      <c r="S528" s="181">
        <v>0</v>
      </c>
      <c r="T528" s="182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183" t="s">
        <v>592</v>
      </c>
      <c r="AT528" s="183" t="s">
        <v>142</v>
      </c>
      <c r="AU528" s="183" t="s">
        <v>86</v>
      </c>
      <c r="AY528" s="19" t="s">
        <v>140</v>
      </c>
      <c r="BE528" s="184">
        <f>IF(N528="základní",J528,0)</f>
        <v>0</v>
      </c>
      <c r="BF528" s="184">
        <f>IF(N528="snížená",J528,0)</f>
        <v>0</v>
      </c>
      <c r="BG528" s="184">
        <f>IF(N528="zákl. přenesená",J528,0)</f>
        <v>0</v>
      </c>
      <c r="BH528" s="184">
        <f>IF(N528="sníž. přenesená",J528,0)</f>
        <v>0</v>
      </c>
      <c r="BI528" s="184">
        <f>IF(N528="nulová",J528,0)</f>
        <v>0</v>
      </c>
      <c r="BJ528" s="19" t="s">
        <v>84</v>
      </c>
      <c r="BK528" s="184">
        <f>ROUND(I528*H528,2)</f>
        <v>0</v>
      </c>
      <c r="BL528" s="19" t="s">
        <v>592</v>
      </c>
      <c r="BM528" s="183" t="s">
        <v>629</v>
      </c>
    </row>
    <row r="529" s="2" customFormat="1">
      <c r="A529" s="38"/>
      <c r="B529" s="39"/>
      <c r="C529" s="38"/>
      <c r="D529" s="185" t="s">
        <v>149</v>
      </c>
      <c r="E529" s="38"/>
      <c r="F529" s="186" t="s">
        <v>625</v>
      </c>
      <c r="G529" s="38"/>
      <c r="H529" s="38"/>
      <c r="I529" s="187"/>
      <c r="J529" s="38"/>
      <c r="K529" s="38"/>
      <c r="L529" s="39"/>
      <c r="M529" s="232"/>
      <c r="N529" s="233"/>
      <c r="O529" s="234"/>
      <c r="P529" s="234"/>
      <c r="Q529" s="234"/>
      <c r="R529" s="234"/>
      <c r="S529" s="234"/>
      <c r="T529" s="235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9" t="s">
        <v>149</v>
      </c>
      <c r="AU529" s="19" t="s">
        <v>86</v>
      </c>
    </row>
    <row r="530" s="2" customFormat="1" ht="6.96" customHeight="1">
      <c r="A530" s="38"/>
      <c r="B530" s="60"/>
      <c r="C530" s="61"/>
      <c r="D530" s="61"/>
      <c r="E530" s="61"/>
      <c r="F530" s="61"/>
      <c r="G530" s="61"/>
      <c r="H530" s="61"/>
      <c r="I530" s="61"/>
      <c r="J530" s="61"/>
      <c r="K530" s="61"/>
      <c r="L530" s="39"/>
      <c r="M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</row>
  </sheetData>
  <autoFilter ref="C139:K529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93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Revitalizace objektu Břežanská 49/2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630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29. 1. 2025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27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ROUND(J141,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ROUND((SUM(BE141:BE445)),  2)</f>
        <v>0</v>
      </c>
      <c r="G33" s="38"/>
      <c r="H33" s="38"/>
      <c r="I33" s="128">
        <v>0.20999999999999999</v>
      </c>
      <c r="J33" s="127">
        <f>ROUND(((SUM(BE141:BE445))*I33),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ROUND((SUM(BF141:BF445)),  2)</f>
        <v>0</v>
      </c>
      <c r="G34" s="38"/>
      <c r="H34" s="38"/>
      <c r="I34" s="128">
        <v>0.12</v>
      </c>
      <c r="J34" s="127">
        <f>ROUND(((SUM(BF141:BF445))*I34),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ROUND((SUM(BG141:BG445)),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ROUND((SUM(BH141:BH445)),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ROUND((SUM(BI141:BI445)),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Revitalizace objektu Břežanská 49/2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02 - ASŘ SO 02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Bílina</v>
      </c>
      <c r="G89" s="38"/>
      <c r="H89" s="38"/>
      <c r="I89" s="32" t="s">
        <v>22</v>
      </c>
      <c r="J89" s="69" t="str">
        <f>IF(J12="","",J12)</f>
        <v>29. 1. 2025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Městský úřad Bílina</v>
      </c>
      <c r="G91" s="38"/>
      <c r="H91" s="38"/>
      <c r="I91" s="32" t="s">
        <v>30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Hampejs projekty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97</v>
      </c>
      <c r="D94" s="129"/>
      <c r="E94" s="129"/>
      <c r="F94" s="129"/>
      <c r="G94" s="129"/>
      <c r="H94" s="129"/>
      <c r="I94" s="129"/>
      <c r="J94" s="138" t="s">
        <v>98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99</v>
      </c>
      <c r="D96" s="38"/>
      <c r="E96" s="38"/>
      <c r="F96" s="38"/>
      <c r="G96" s="38"/>
      <c r="H96" s="38"/>
      <c r="I96" s="38"/>
      <c r="J96" s="96">
        <f>J141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100</v>
      </c>
    </row>
    <row r="97" s="9" customFormat="1" ht="24.96" customHeight="1">
      <c r="A97" s="9"/>
      <c r="B97" s="140"/>
      <c r="C97" s="9"/>
      <c r="D97" s="141" t="s">
        <v>101</v>
      </c>
      <c r="E97" s="142"/>
      <c r="F97" s="142"/>
      <c r="G97" s="142"/>
      <c r="H97" s="142"/>
      <c r="I97" s="142"/>
      <c r="J97" s="143">
        <f>J142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102</v>
      </c>
      <c r="E98" s="146"/>
      <c r="F98" s="146"/>
      <c r="G98" s="146"/>
      <c r="H98" s="146"/>
      <c r="I98" s="146"/>
      <c r="J98" s="147">
        <f>J143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103</v>
      </c>
      <c r="E99" s="146"/>
      <c r="F99" s="146"/>
      <c r="G99" s="146"/>
      <c r="H99" s="146"/>
      <c r="I99" s="146"/>
      <c r="J99" s="147">
        <f>J153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104</v>
      </c>
      <c r="E100" s="146"/>
      <c r="F100" s="146"/>
      <c r="G100" s="146"/>
      <c r="H100" s="146"/>
      <c r="I100" s="146"/>
      <c r="J100" s="147">
        <f>J159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105</v>
      </c>
      <c r="E101" s="146"/>
      <c r="F101" s="146"/>
      <c r="G101" s="146"/>
      <c r="H101" s="146"/>
      <c r="I101" s="146"/>
      <c r="J101" s="147">
        <f>J203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106</v>
      </c>
      <c r="E102" s="146"/>
      <c r="F102" s="146"/>
      <c r="G102" s="146"/>
      <c r="H102" s="146"/>
      <c r="I102" s="146"/>
      <c r="J102" s="147">
        <f>J246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107</v>
      </c>
      <c r="E103" s="146"/>
      <c r="F103" s="146"/>
      <c r="G103" s="146"/>
      <c r="H103" s="146"/>
      <c r="I103" s="146"/>
      <c r="J103" s="147">
        <f>J256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0"/>
      <c r="C104" s="9"/>
      <c r="D104" s="141" t="s">
        <v>108</v>
      </c>
      <c r="E104" s="142"/>
      <c r="F104" s="142"/>
      <c r="G104" s="142"/>
      <c r="H104" s="142"/>
      <c r="I104" s="142"/>
      <c r="J104" s="143">
        <f>J259</f>
        <v>0</v>
      </c>
      <c r="K104" s="9"/>
      <c r="L104" s="14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4"/>
      <c r="C105" s="10"/>
      <c r="D105" s="145" t="s">
        <v>109</v>
      </c>
      <c r="E105" s="146"/>
      <c r="F105" s="146"/>
      <c r="G105" s="146"/>
      <c r="H105" s="146"/>
      <c r="I105" s="146"/>
      <c r="J105" s="147">
        <f>J260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110</v>
      </c>
      <c r="E106" s="146"/>
      <c r="F106" s="146"/>
      <c r="G106" s="146"/>
      <c r="H106" s="146"/>
      <c r="I106" s="146"/>
      <c r="J106" s="147">
        <f>J273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4"/>
      <c r="C107" s="10"/>
      <c r="D107" s="145" t="s">
        <v>111</v>
      </c>
      <c r="E107" s="146"/>
      <c r="F107" s="146"/>
      <c r="G107" s="146"/>
      <c r="H107" s="146"/>
      <c r="I107" s="146"/>
      <c r="J107" s="147">
        <f>J280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4"/>
      <c r="C108" s="10"/>
      <c r="D108" s="145" t="s">
        <v>112</v>
      </c>
      <c r="E108" s="146"/>
      <c r="F108" s="146"/>
      <c r="G108" s="146"/>
      <c r="H108" s="146"/>
      <c r="I108" s="146"/>
      <c r="J108" s="147">
        <f>J309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4"/>
      <c r="C109" s="10"/>
      <c r="D109" s="145" t="s">
        <v>631</v>
      </c>
      <c r="E109" s="146"/>
      <c r="F109" s="146"/>
      <c r="G109" s="146"/>
      <c r="H109" s="146"/>
      <c r="I109" s="146"/>
      <c r="J109" s="147">
        <f>J333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4"/>
      <c r="C110" s="10"/>
      <c r="D110" s="145" t="s">
        <v>113</v>
      </c>
      <c r="E110" s="146"/>
      <c r="F110" s="146"/>
      <c r="G110" s="146"/>
      <c r="H110" s="146"/>
      <c r="I110" s="146"/>
      <c r="J110" s="147">
        <f>J340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0"/>
      <c r="C111" s="9"/>
      <c r="D111" s="141" t="s">
        <v>114</v>
      </c>
      <c r="E111" s="142"/>
      <c r="F111" s="142"/>
      <c r="G111" s="142"/>
      <c r="H111" s="142"/>
      <c r="I111" s="142"/>
      <c r="J111" s="143">
        <f>J391</f>
        <v>0</v>
      </c>
      <c r="K111" s="9"/>
      <c r="L111" s="140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44"/>
      <c r="C112" s="10"/>
      <c r="D112" s="145" t="s">
        <v>115</v>
      </c>
      <c r="E112" s="146"/>
      <c r="F112" s="146"/>
      <c r="G112" s="146"/>
      <c r="H112" s="146"/>
      <c r="I112" s="146"/>
      <c r="J112" s="147">
        <f>J392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4"/>
      <c r="C113" s="10"/>
      <c r="D113" s="145" t="s">
        <v>116</v>
      </c>
      <c r="E113" s="146"/>
      <c r="F113" s="146"/>
      <c r="G113" s="146"/>
      <c r="H113" s="146"/>
      <c r="I113" s="146"/>
      <c r="J113" s="147">
        <f>J403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40"/>
      <c r="C114" s="9"/>
      <c r="D114" s="141" t="s">
        <v>117</v>
      </c>
      <c r="E114" s="142"/>
      <c r="F114" s="142"/>
      <c r="G114" s="142"/>
      <c r="H114" s="142"/>
      <c r="I114" s="142"/>
      <c r="J114" s="143">
        <f>J406</f>
        <v>0</v>
      </c>
      <c r="K114" s="9"/>
      <c r="L114" s="140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40"/>
      <c r="C115" s="9"/>
      <c r="D115" s="141" t="s">
        <v>118</v>
      </c>
      <c r="E115" s="142"/>
      <c r="F115" s="142"/>
      <c r="G115" s="142"/>
      <c r="H115" s="142"/>
      <c r="I115" s="142"/>
      <c r="J115" s="143">
        <f>J423</f>
        <v>0</v>
      </c>
      <c r="K115" s="9"/>
      <c r="L115" s="140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44"/>
      <c r="C116" s="10"/>
      <c r="D116" s="145" t="s">
        <v>119</v>
      </c>
      <c r="E116" s="146"/>
      <c r="F116" s="146"/>
      <c r="G116" s="146"/>
      <c r="H116" s="146"/>
      <c r="I116" s="146"/>
      <c r="J116" s="147">
        <f>J424</f>
        <v>0</v>
      </c>
      <c r="K116" s="10"/>
      <c r="L116" s="144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4"/>
      <c r="C117" s="10"/>
      <c r="D117" s="145" t="s">
        <v>120</v>
      </c>
      <c r="E117" s="146"/>
      <c r="F117" s="146"/>
      <c r="G117" s="146"/>
      <c r="H117" s="146"/>
      <c r="I117" s="146"/>
      <c r="J117" s="147">
        <f>J427</f>
        <v>0</v>
      </c>
      <c r="K117" s="10"/>
      <c r="L117" s="144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4"/>
      <c r="C118" s="10"/>
      <c r="D118" s="145" t="s">
        <v>121</v>
      </c>
      <c r="E118" s="146"/>
      <c r="F118" s="146"/>
      <c r="G118" s="146"/>
      <c r="H118" s="146"/>
      <c r="I118" s="146"/>
      <c r="J118" s="147">
        <f>J434</f>
        <v>0</v>
      </c>
      <c r="K118" s="10"/>
      <c r="L118" s="144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4"/>
      <c r="C119" s="10"/>
      <c r="D119" s="145" t="s">
        <v>122</v>
      </c>
      <c r="E119" s="146"/>
      <c r="F119" s="146"/>
      <c r="G119" s="146"/>
      <c r="H119" s="146"/>
      <c r="I119" s="146"/>
      <c r="J119" s="147">
        <f>J437</f>
        <v>0</v>
      </c>
      <c r="K119" s="10"/>
      <c r="L119" s="144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4"/>
      <c r="C120" s="10"/>
      <c r="D120" s="145" t="s">
        <v>123</v>
      </c>
      <c r="E120" s="146"/>
      <c r="F120" s="146"/>
      <c r="G120" s="146"/>
      <c r="H120" s="146"/>
      <c r="I120" s="146"/>
      <c r="J120" s="147">
        <f>J440</f>
        <v>0</v>
      </c>
      <c r="K120" s="10"/>
      <c r="L120" s="144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44"/>
      <c r="C121" s="10"/>
      <c r="D121" s="145" t="s">
        <v>124</v>
      </c>
      <c r="E121" s="146"/>
      <c r="F121" s="146"/>
      <c r="G121" s="146"/>
      <c r="H121" s="146"/>
      <c r="I121" s="146"/>
      <c r="J121" s="147">
        <f>J443</f>
        <v>0</v>
      </c>
      <c r="K121" s="10"/>
      <c r="L121" s="144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60"/>
      <c r="C123" s="61"/>
      <c r="D123" s="61"/>
      <c r="E123" s="61"/>
      <c r="F123" s="61"/>
      <c r="G123" s="61"/>
      <c r="H123" s="61"/>
      <c r="I123" s="61"/>
      <c r="J123" s="61"/>
      <c r="K123" s="61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7" s="2" customFormat="1" ht="6.96" customHeight="1">
      <c r="A127" s="38"/>
      <c r="B127" s="62"/>
      <c r="C127" s="63"/>
      <c r="D127" s="63"/>
      <c r="E127" s="63"/>
      <c r="F127" s="63"/>
      <c r="G127" s="63"/>
      <c r="H127" s="63"/>
      <c r="I127" s="63"/>
      <c r="J127" s="63"/>
      <c r="K127" s="63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4.96" customHeight="1">
      <c r="A128" s="38"/>
      <c r="B128" s="39"/>
      <c r="C128" s="23" t="s">
        <v>125</v>
      </c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16</v>
      </c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6.5" customHeight="1">
      <c r="A131" s="38"/>
      <c r="B131" s="39"/>
      <c r="C131" s="38"/>
      <c r="D131" s="38"/>
      <c r="E131" s="121" t="str">
        <f>E7</f>
        <v>Revitalizace objektu Břežanská 49/2</v>
      </c>
      <c r="F131" s="32"/>
      <c r="G131" s="32"/>
      <c r="H131" s="32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94</v>
      </c>
      <c r="D132" s="38"/>
      <c r="E132" s="38"/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6.5" customHeight="1">
      <c r="A133" s="38"/>
      <c r="B133" s="39"/>
      <c r="C133" s="38"/>
      <c r="D133" s="38"/>
      <c r="E133" s="67" t="str">
        <f>E9</f>
        <v>02 - ASŘ SO 02</v>
      </c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20</v>
      </c>
      <c r="D135" s="38"/>
      <c r="E135" s="38"/>
      <c r="F135" s="27" t="str">
        <f>F12</f>
        <v>Bílina</v>
      </c>
      <c r="G135" s="38"/>
      <c r="H135" s="38"/>
      <c r="I135" s="32" t="s">
        <v>22</v>
      </c>
      <c r="J135" s="69" t="str">
        <f>IF(J12="","",J12)</f>
        <v>29. 1. 2025</v>
      </c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38"/>
      <c r="D136" s="38"/>
      <c r="E136" s="38"/>
      <c r="F136" s="38"/>
      <c r="G136" s="38"/>
      <c r="H136" s="38"/>
      <c r="I136" s="38"/>
      <c r="J136" s="38"/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24</v>
      </c>
      <c r="D137" s="38"/>
      <c r="E137" s="38"/>
      <c r="F137" s="27" t="str">
        <f>E15</f>
        <v>Městský úřad Bílina</v>
      </c>
      <c r="G137" s="38"/>
      <c r="H137" s="38"/>
      <c r="I137" s="32" t="s">
        <v>30</v>
      </c>
      <c r="J137" s="36" t="str">
        <f>E21</f>
        <v xml:space="preserve"> </v>
      </c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25.65" customHeight="1">
      <c r="A138" s="38"/>
      <c r="B138" s="39"/>
      <c r="C138" s="32" t="s">
        <v>28</v>
      </c>
      <c r="D138" s="38"/>
      <c r="E138" s="38"/>
      <c r="F138" s="27" t="str">
        <f>IF(E18="","",E18)</f>
        <v>Vyplň údaj</v>
      </c>
      <c r="G138" s="38"/>
      <c r="H138" s="38"/>
      <c r="I138" s="32" t="s">
        <v>33</v>
      </c>
      <c r="J138" s="36" t="str">
        <f>E24</f>
        <v>Hampejs projekty s.r.o.</v>
      </c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0.32" customHeight="1">
      <c r="A139" s="38"/>
      <c r="B139" s="39"/>
      <c r="C139" s="38"/>
      <c r="D139" s="38"/>
      <c r="E139" s="38"/>
      <c r="F139" s="38"/>
      <c r="G139" s="38"/>
      <c r="H139" s="38"/>
      <c r="I139" s="38"/>
      <c r="J139" s="38"/>
      <c r="K139" s="38"/>
      <c r="L139" s="55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11" customFormat="1" ht="29.28" customHeight="1">
      <c r="A140" s="148"/>
      <c r="B140" s="149"/>
      <c r="C140" s="150" t="s">
        <v>126</v>
      </c>
      <c r="D140" s="151" t="s">
        <v>61</v>
      </c>
      <c r="E140" s="151" t="s">
        <v>57</v>
      </c>
      <c r="F140" s="151" t="s">
        <v>58</v>
      </c>
      <c r="G140" s="151" t="s">
        <v>127</v>
      </c>
      <c r="H140" s="151" t="s">
        <v>128</v>
      </c>
      <c r="I140" s="151" t="s">
        <v>129</v>
      </c>
      <c r="J140" s="151" t="s">
        <v>98</v>
      </c>
      <c r="K140" s="152" t="s">
        <v>130</v>
      </c>
      <c r="L140" s="153"/>
      <c r="M140" s="86" t="s">
        <v>1</v>
      </c>
      <c r="N140" s="87" t="s">
        <v>40</v>
      </c>
      <c r="O140" s="87" t="s">
        <v>131</v>
      </c>
      <c r="P140" s="87" t="s">
        <v>132</v>
      </c>
      <c r="Q140" s="87" t="s">
        <v>133</v>
      </c>
      <c r="R140" s="87" t="s">
        <v>134</v>
      </c>
      <c r="S140" s="87" t="s">
        <v>135</v>
      </c>
      <c r="T140" s="88" t="s">
        <v>136</v>
      </c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</row>
    <row r="141" s="2" customFormat="1" ht="22.8" customHeight="1">
      <c r="A141" s="38"/>
      <c r="B141" s="39"/>
      <c r="C141" s="93" t="s">
        <v>137</v>
      </c>
      <c r="D141" s="38"/>
      <c r="E141" s="38"/>
      <c r="F141" s="38"/>
      <c r="G141" s="38"/>
      <c r="H141" s="38"/>
      <c r="I141" s="38"/>
      <c r="J141" s="154">
        <f>BK141</f>
        <v>0</v>
      </c>
      <c r="K141" s="38"/>
      <c r="L141" s="39"/>
      <c r="M141" s="89"/>
      <c r="N141" s="73"/>
      <c r="O141" s="90"/>
      <c r="P141" s="155">
        <f>P142+P259+P391+P406+P423</f>
        <v>0</v>
      </c>
      <c r="Q141" s="90"/>
      <c r="R141" s="155">
        <f>R142+R259+R391+R406+R423</f>
        <v>4.027979199999999</v>
      </c>
      <c r="S141" s="90"/>
      <c r="T141" s="156">
        <f>T142+T259+T391+T406+T423</f>
        <v>3.3036409999999998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75</v>
      </c>
      <c r="AU141" s="19" t="s">
        <v>100</v>
      </c>
      <c r="BK141" s="157">
        <f>BK142+BK259+BK391+BK406+BK423</f>
        <v>0</v>
      </c>
    </row>
    <row r="142" s="12" customFormat="1" ht="25.92" customHeight="1">
      <c r="A142" s="12"/>
      <c r="B142" s="158"/>
      <c r="C142" s="12"/>
      <c r="D142" s="159" t="s">
        <v>75</v>
      </c>
      <c r="E142" s="160" t="s">
        <v>138</v>
      </c>
      <c r="F142" s="160" t="s">
        <v>139</v>
      </c>
      <c r="G142" s="12"/>
      <c r="H142" s="12"/>
      <c r="I142" s="161"/>
      <c r="J142" s="162">
        <f>BK142</f>
        <v>0</v>
      </c>
      <c r="K142" s="12"/>
      <c r="L142" s="158"/>
      <c r="M142" s="163"/>
      <c r="N142" s="164"/>
      <c r="O142" s="164"/>
      <c r="P142" s="165">
        <f>P143+P153+P159+P203+P246+P256</f>
        <v>0</v>
      </c>
      <c r="Q142" s="164"/>
      <c r="R142" s="165">
        <f>R143+R153+R159+R203+R246+R256</f>
        <v>3.6682167799999994</v>
      </c>
      <c r="S142" s="164"/>
      <c r="T142" s="166">
        <f>T143+T153+T159+T203+T246+T256</f>
        <v>2.818346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84</v>
      </c>
      <c r="AT142" s="167" t="s">
        <v>75</v>
      </c>
      <c r="AU142" s="167" t="s">
        <v>76</v>
      </c>
      <c r="AY142" s="159" t="s">
        <v>140</v>
      </c>
      <c r="BK142" s="168">
        <f>BK143+BK153+BK159+BK203+BK246+BK256</f>
        <v>0</v>
      </c>
    </row>
    <row r="143" s="12" customFormat="1" ht="22.8" customHeight="1">
      <c r="A143" s="12"/>
      <c r="B143" s="158"/>
      <c r="C143" s="12"/>
      <c r="D143" s="159" t="s">
        <v>75</v>
      </c>
      <c r="E143" s="169" t="s">
        <v>86</v>
      </c>
      <c r="F143" s="169" t="s">
        <v>141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SUM(P144:P152)</f>
        <v>0</v>
      </c>
      <c r="Q143" s="164"/>
      <c r="R143" s="165">
        <f>SUM(R144:R152)</f>
        <v>0.1165696</v>
      </c>
      <c r="S143" s="164"/>
      <c r="T143" s="166">
        <f>SUM(T144:T152)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84</v>
      </c>
      <c r="AT143" s="167" t="s">
        <v>75</v>
      </c>
      <c r="AU143" s="167" t="s">
        <v>84</v>
      </c>
      <c r="AY143" s="159" t="s">
        <v>140</v>
      </c>
      <c r="BK143" s="168">
        <f>SUM(BK144:BK152)</f>
        <v>0</v>
      </c>
    </row>
    <row r="144" s="2" customFormat="1" ht="24.15" customHeight="1">
      <c r="A144" s="38"/>
      <c r="B144" s="171"/>
      <c r="C144" s="172" t="s">
        <v>84</v>
      </c>
      <c r="D144" s="172" t="s">
        <v>142</v>
      </c>
      <c r="E144" s="173" t="s">
        <v>143</v>
      </c>
      <c r="F144" s="174" t="s">
        <v>144</v>
      </c>
      <c r="G144" s="175" t="s">
        <v>145</v>
      </c>
      <c r="H144" s="176">
        <v>256</v>
      </c>
      <c r="I144" s="177"/>
      <c r="J144" s="178">
        <f>ROUND(I144*H144,2)</f>
        <v>0</v>
      </c>
      <c r="K144" s="174" t="s">
        <v>146</v>
      </c>
      <c r="L144" s="39"/>
      <c r="M144" s="179" t="s">
        <v>1</v>
      </c>
      <c r="N144" s="180" t="s">
        <v>41</v>
      </c>
      <c r="O144" s="77"/>
      <c r="P144" s="181">
        <f>O144*H144</f>
        <v>0</v>
      </c>
      <c r="Q144" s="181">
        <v>0.00010000000000000001</v>
      </c>
      <c r="R144" s="181">
        <f>Q144*H144</f>
        <v>0.025600000000000001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147</v>
      </c>
      <c r="AT144" s="183" t="s">
        <v>142</v>
      </c>
      <c r="AU144" s="183" t="s">
        <v>86</v>
      </c>
      <c r="AY144" s="19" t="s">
        <v>140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84</v>
      </c>
      <c r="BK144" s="184">
        <f>ROUND(I144*H144,2)</f>
        <v>0</v>
      </c>
      <c r="BL144" s="19" t="s">
        <v>147</v>
      </c>
      <c r="BM144" s="183" t="s">
        <v>148</v>
      </c>
    </row>
    <row r="145" s="2" customFormat="1">
      <c r="A145" s="38"/>
      <c r="B145" s="39"/>
      <c r="C145" s="38"/>
      <c r="D145" s="185" t="s">
        <v>149</v>
      </c>
      <c r="E145" s="38"/>
      <c r="F145" s="186" t="s">
        <v>150</v>
      </c>
      <c r="G145" s="38"/>
      <c r="H145" s="38"/>
      <c r="I145" s="187"/>
      <c r="J145" s="38"/>
      <c r="K145" s="38"/>
      <c r="L145" s="39"/>
      <c r="M145" s="188"/>
      <c r="N145" s="189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149</v>
      </c>
      <c r="AU145" s="19" t="s">
        <v>86</v>
      </c>
    </row>
    <row r="146" s="13" customFormat="1">
      <c r="A146" s="13"/>
      <c r="B146" s="190"/>
      <c r="C146" s="13"/>
      <c r="D146" s="185" t="s">
        <v>151</v>
      </c>
      <c r="E146" s="191" t="s">
        <v>1</v>
      </c>
      <c r="F146" s="192" t="s">
        <v>152</v>
      </c>
      <c r="G146" s="13"/>
      <c r="H146" s="191" t="s">
        <v>1</v>
      </c>
      <c r="I146" s="193"/>
      <c r="J146" s="13"/>
      <c r="K146" s="13"/>
      <c r="L146" s="190"/>
      <c r="M146" s="194"/>
      <c r="N146" s="195"/>
      <c r="O146" s="195"/>
      <c r="P146" s="195"/>
      <c r="Q146" s="195"/>
      <c r="R146" s="195"/>
      <c r="S146" s="195"/>
      <c r="T146" s="19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1" t="s">
        <v>151</v>
      </c>
      <c r="AU146" s="191" t="s">
        <v>86</v>
      </c>
      <c r="AV146" s="13" t="s">
        <v>84</v>
      </c>
      <c r="AW146" s="13" t="s">
        <v>32</v>
      </c>
      <c r="AX146" s="13" t="s">
        <v>76</v>
      </c>
      <c r="AY146" s="191" t="s">
        <v>140</v>
      </c>
    </row>
    <row r="147" s="13" customFormat="1">
      <c r="A147" s="13"/>
      <c r="B147" s="190"/>
      <c r="C147" s="13"/>
      <c r="D147" s="185" t="s">
        <v>151</v>
      </c>
      <c r="E147" s="191" t="s">
        <v>1</v>
      </c>
      <c r="F147" s="192" t="s">
        <v>632</v>
      </c>
      <c r="G147" s="13"/>
      <c r="H147" s="191" t="s">
        <v>1</v>
      </c>
      <c r="I147" s="193"/>
      <c r="J147" s="13"/>
      <c r="K147" s="13"/>
      <c r="L147" s="190"/>
      <c r="M147" s="194"/>
      <c r="N147" s="195"/>
      <c r="O147" s="195"/>
      <c r="P147" s="195"/>
      <c r="Q147" s="195"/>
      <c r="R147" s="195"/>
      <c r="S147" s="195"/>
      <c r="T147" s="19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1" t="s">
        <v>151</v>
      </c>
      <c r="AU147" s="191" t="s">
        <v>86</v>
      </c>
      <c r="AV147" s="13" t="s">
        <v>84</v>
      </c>
      <c r="AW147" s="13" t="s">
        <v>32</v>
      </c>
      <c r="AX147" s="13" t="s">
        <v>76</v>
      </c>
      <c r="AY147" s="191" t="s">
        <v>140</v>
      </c>
    </row>
    <row r="148" s="14" customFormat="1">
      <c r="A148" s="14"/>
      <c r="B148" s="197"/>
      <c r="C148" s="14"/>
      <c r="D148" s="185" t="s">
        <v>151</v>
      </c>
      <c r="E148" s="198" t="s">
        <v>1</v>
      </c>
      <c r="F148" s="199" t="s">
        <v>633</v>
      </c>
      <c r="G148" s="14"/>
      <c r="H148" s="200">
        <v>256</v>
      </c>
      <c r="I148" s="201"/>
      <c r="J148" s="14"/>
      <c r="K148" s="14"/>
      <c r="L148" s="197"/>
      <c r="M148" s="202"/>
      <c r="N148" s="203"/>
      <c r="O148" s="203"/>
      <c r="P148" s="203"/>
      <c r="Q148" s="203"/>
      <c r="R148" s="203"/>
      <c r="S148" s="203"/>
      <c r="T148" s="20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8" t="s">
        <v>151</v>
      </c>
      <c r="AU148" s="198" t="s">
        <v>86</v>
      </c>
      <c r="AV148" s="14" t="s">
        <v>86</v>
      </c>
      <c r="AW148" s="14" t="s">
        <v>32</v>
      </c>
      <c r="AX148" s="14" t="s">
        <v>76</v>
      </c>
      <c r="AY148" s="198" t="s">
        <v>140</v>
      </c>
    </row>
    <row r="149" s="15" customFormat="1">
      <c r="A149" s="15"/>
      <c r="B149" s="205"/>
      <c r="C149" s="15"/>
      <c r="D149" s="185" t="s">
        <v>151</v>
      </c>
      <c r="E149" s="206" t="s">
        <v>1</v>
      </c>
      <c r="F149" s="207" t="s">
        <v>155</v>
      </c>
      <c r="G149" s="15"/>
      <c r="H149" s="208">
        <v>256</v>
      </c>
      <c r="I149" s="209"/>
      <c r="J149" s="15"/>
      <c r="K149" s="15"/>
      <c r="L149" s="205"/>
      <c r="M149" s="210"/>
      <c r="N149" s="211"/>
      <c r="O149" s="211"/>
      <c r="P149" s="211"/>
      <c r="Q149" s="211"/>
      <c r="R149" s="211"/>
      <c r="S149" s="211"/>
      <c r="T149" s="21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6" t="s">
        <v>151</v>
      </c>
      <c r="AU149" s="206" t="s">
        <v>86</v>
      </c>
      <c r="AV149" s="15" t="s">
        <v>147</v>
      </c>
      <c r="AW149" s="15" t="s">
        <v>32</v>
      </c>
      <c r="AX149" s="15" t="s">
        <v>84</v>
      </c>
      <c r="AY149" s="206" t="s">
        <v>140</v>
      </c>
    </row>
    <row r="150" s="2" customFormat="1" ht="24.15" customHeight="1">
      <c r="A150" s="38"/>
      <c r="B150" s="171"/>
      <c r="C150" s="213" t="s">
        <v>86</v>
      </c>
      <c r="D150" s="213" t="s">
        <v>156</v>
      </c>
      <c r="E150" s="214" t="s">
        <v>157</v>
      </c>
      <c r="F150" s="215" t="s">
        <v>158</v>
      </c>
      <c r="G150" s="216" t="s">
        <v>145</v>
      </c>
      <c r="H150" s="217">
        <v>303.23200000000003</v>
      </c>
      <c r="I150" s="218"/>
      <c r="J150" s="219">
        <f>ROUND(I150*H150,2)</f>
        <v>0</v>
      </c>
      <c r="K150" s="215" t="s">
        <v>146</v>
      </c>
      <c r="L150" s="220"/>
      <c r="M150" s="221" t="s">
        <v>1</v>
      </c>
      <c r="N150" s="222" t="s">
        <v>41</v>
      </c>
      <c r="O150" s="77"/>
      <c r="P150" s="181">
        <f>O150*H150</f>
        <v>0</v>
      </c>
      <c r="Q150" s="181">
        <v>0.00029999999999999997</v>
      </c>
      <c r="R150" s="181">
        <f>Q150*H150</f>
        <v>0.090969599999999998</v>
      </c>
      <c r="S150" s="181">
        <v>0</v>
      </c>
      <c r="T150" s="18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3" t="s">
        <v>159</v>
      </c>
      <c r="AT150" s="183" t="s">
        <v>156</v>
      </c>
      <c r="AU150" s="183" t="s">
        <v>86</v>
      </c>
      <c r="AY150" s="19" t="s">
        <v>140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9" t="s">
        <v>84</v>
      </c>
      <c r="BK150" s="184">
        <f>ROUND(I150*H150,2)</f>
        <v>0</v>
      </c>
      <c r="BL150" s="19" t="s">
        <v>147</v>
      </c>
      <c r="BM150" s="183" t="s">
        <v>160</v>
      </c>
    </row>
    <row r="151" s="2" customFormat="1">
      <c r="A151" s="38"/>
      <c r="B151" s="39"/>
      <c r="C151" s="38"/>
      <c r="D151" s="185" t="s">
        <v>149</v>
      </c>
      <c r="E151" s="38"/>
      <c r="F151" s="186" t="s">
        <v>158</v>
      </c>
      <c r="G151" s="38"/>
      <c r="H151" s="38"/>
      <c r="I151" s="187"/>
      <c r="J151" s="38"/>
      <c r="K151" s="38"/>
      <c r="L151" s="39"/>
      <c r="M151" s="188"/>
      <c r="N151" s="189"/>
      <c r="O151" s="77"/>
      <c r="P151" s="77"/>
      <c r="Q151" s="77"/>
      <c r="R151" s="77"/>
      <c r="S151" s="77"/>
      <c r="T151" s="7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149</v>
      </c>
      <c r="AU151" s="19" t="s">
        <v>86</v>
      </c>
    </row>
    <row r="152" s="14" customFormat="1">
      <c r="A152" s="14"/>
      <c r="B152" s="197"/>
      <c r="C152" s="14"/>
      <c r="D152" s="185" t="s">
        <v>151</v>
      </c>
      <c r="E152" s="14"/>
      <c r="F152" s="199" t="s">
        <v>634</v>
      </c>
      <c r="G152" s="14"/>
      <c r="H152" s="200">
        <v>303.23200000000003</v>
      </c>
      <c r="I152" s="201"/>
      <c r="J152" s="14"/>
      <c r="K152" s="14"/>
      <c r="L152" s="197"/>
      <c r="M152" s="202"/>
      <c r="N152" s="203"/>
      <c r="O152" s="203"/>
      <c r="P152" s="203"/>
      <c r="Q152" s="203"/>
      <c r="R152" s="203"/>
      <c r="S152" s="203"/>
      <c r="T152" s="20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8" t="s">
        <v>151</v>
      </c>
      <c r="AU152" s="198" t="s">
        <v>86</v>
      </c>
      <c r="AV152" s="14" t="s">
        <v>86</v>
      </c>
      <c r="AW152" s="14" t="s">
        <v>3</v>
      </c>
      <c r="AX152" s="14" t="s">
        <v>84</v>
      </c>
      <c r="AY152" s="198" t="s">
        <v>140</v>
      </c>
    </row>
    <row r="153" s="12" customFormat="1" ht="22.8" customHeight="1">
      <c r="A153" s="12"/>
      <c r="B153" s="158"/>
      <c r="C153" s="12"/>
      <c r="D153" s="159" t="s">
        <v>75</v>
      </c>
      <c r="E153" s="169" t="s">
        <v>162</v>
      </c>
      <c r="F153" s="169" t="s">
        <v>163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SUM(P154:P158)</f>
        <v>0</v>
      </c>
      <c r="Q153" s="164"/>
      <c r="R153" s="165">
        <f>SUM(R154:R158)</f>
        <v>0.040936</v>
      </c>
      <c r="S153" s="164"/>
      <c r="T153" s="166">
        <f>SUM(T154:T158)</f>
        <v>0.00034400000000000001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84</v>
      </c>
      <c r="AT153" s="167" t="s">
        <v>75</v>
      </c>
      <c r="AU153" s="167" t="s">
        <v>84</v>
      </c>
      <c r="AY153" s="159" t="s">
        <v>140</v>
      </c>
      <c r="BK153" s="168">
        <f>SUM(BK154:BK158)</f>
        <v>0</v>
      </c>
    </row>
    <row r="154" s="2" customFormat="1" ht="24.15" customHeight="1">
      <c r="A154" s="38"/>
      <c r="B154" s="171"/>
      <c r="C154" s="172" t="s">
        <v>162</v>
      </c>
      <c r="D154" s="172" t="s">
        <v>142</v>
      </c>
      <c r="E154" s="173" t="s">
        <v>164</v>
      </c>
      <c r="F154" s="174" t="s">
        <v>165</v>
      </c>
      <c r="G154" s="175" t="s">
        <v>166</v>
      </c>
      <c r="H154" s="176">
        <v>34.399999999999999</v>
      </c>
      <c r="I154" s="177"/>
      <c r="J154" s="178">
        <f>ROUND(I154*H154,2)</f>
        <v>0</v>
      </c>
      <c r="K154" s="174" t="s">
        <v>146</v>
      </c>
      <c r="L154" s="39"/>
      <c r="M154" s="179" t="s">
        <v>1</v>
      </c>
      <c r="N154" s="180" t="s">
        <v>41</v>
      </c>
      <c r="O154" s="77"/>
      <c r="P154" s="181">
        <f>O154*H154</f>
        <v>0</v>
      </c>
      <c r="Q154" s="181">
        <v>0.0011900000000000001</v>
      </c>
      <c r="R154" s="181">
        <f>Q154*H154</f>
        <v>0.040936</v>
      </c>
      <c r="S154" s="181">
        <v>1.0000000000000001E-05</v>
      </c>
      <c r="T154" s="182">
        <f>S154*H154</f>
        <v>0.00034400000000000001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3" t="s">
        <v>147</v>
      </c>
      <c r="AT154" s="183" t="s">
        <v>142</v>
      </c>
      <c r="AU154" s="183" t="s">
        <v>86</v>
      </c>
      <c r="AY154" s="19" t="s">
        <v>140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9" t="s">
        <v>84</v>
      </c>
      <c r="BK154" s="184">
        <f>ROUND(I154*H154,2)</f>
        <v>0</v>
      </c>
      <c r="BL154" s="19" t="s">
        <v>147</v>
      </c>
      <c r="BM154" s="183" t="s">
        <v>635</v>
      </c>
    </row>
    <row r="155" s="2" customFormat="1">
      <c r="A155" s="38"/>
      <c r="B155" s="39"/>
      <c r="C155" s="38"/>
      <c r="D155" s="185" t="s">
        <v>149</v>
      </c>
      <c r="E155" s="38"/>
      <c r="F155" s="186" t="s">
        <v>168</v>
      </c>
      <c r="G155" s="38"/>
      <c r="H155" s="38"/>
      <c r="I155" s="187"/>
      <c r="J155" s="38"/>
      <c r="K155" s="38"/>
      <c r="L155" s="39"/>
      <c r="M155" s="188"/>
      <c r="N155" s="189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149</v>
      </c>
      <c r="AU155" s="19" t="s">
        <v>86</v>
      </c>
    </row>
    <row r="156" s="13" customFormat="1">
      <c r="A156" s="13"/>
      <c r="B156" s="190"/>
      <c r="C156" s="13"/>
      <c r="D156" s="185" t="s">
        <v>151</v>
      </c>
      <c r="E156" s="191" t="s">
        <v>1</v>
      </c>
      <c r="F156" s="192" t="s">
        <v>636</v>
      </c>
      <c r="G156" s="13"/>
      <c r="H156" s="191" t="s">
        <v>1</v>
      </c>
      <c r="I156" s="193"/>
      <c r="J156" s="13"/>
      <c r="K156" s="13"/>
      <c r="L156" s="190"/>
      <c r="M156" s="194"/>
      <c r="N156" s="195"/>
      <c r="O156" s="195"/>
      <c r="P156" s="195"/>
      <c r="Q156" s="195"/>
      <c r="R156" s="195"/>
      <c r="S156" s="195"/>
      <c r="T156" s="19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1" t="s">
        <v>151</v>
      </c>
      <c r="AU156" s="191" t="s">
        <v>86</v>
      </c>
      <c r="AV156" s="13" t="s">
        <v>84</v>
      </c>
      <c r="AW156" s="13" t="s">
        <v>32</v>
      </c>
      <c r="AX156" s="13" t="s">
        <v>76</v>
      </c>
      <c r="AY156" s="191" t="s">
        <v>140</v>
      </c>
    </row>
    <row r="157" s="14" customFormat="1">
      <c r="A157" s="14"/>
      <c r="B157" s="197"/>
      <c r="C157" s="14"/>
      <c r="D157" s="185" t="s">
        <v>151</v>
      </c>
      <c r="E157" s="198" t="s">
        <v>1</v>
      </c>
      <c r="F157" s="199" t="s">
        <v>637</v>
      </c>
      <c r="G157" s="14"/>
      <c r="H157" s="200">
        <v>34.399999999999999</v>
      </c>
      <c r="I157" s="201"/>
      <c r="J157" s="14"/>
      <c r="K157" s="14"/>
      <c r="L157" s="197"/>
      <c r="M157" s="202"/>
      <c r="N157" s="203"/>
      <c r="O157" s="203"/>
      <c r="P157" s="203"/>
      <c r="Q157" s="203"/>
      <c r="R157" s="203"/>
      <c r="S157" s="203"/>
      <c r="T157" s="20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8" t="s">
        <v>151</v>
      </c>
      <c r="AU157" s="198" t="s">
        <v>86</v>
      </c>
      <c r="AV157" s="14" t="s">
        <v>86</v>
      </c>
      <c r="AW157" s="14" t="s">
        <v>32</v>
      </c>
      <c r="AX157" s="14" t="s">
        <v>76</v>
      </c>
      <c r="AY157" s="198" t="s">
        <v>140</v>
      </c>
    </row>
    <row r="158" s="15" customFormat="1">
      <c r="A158" s="15"/>
      <c r="B158" s="205"/>
      <c r="C158" s="15"/>
      <c r="D158" s="185" t="s">
        <v>151</v>
      </c>
      <c r="E158" s="206" t="s">
        <v>1</v>
      </c>
      <c r="F158" s="207" t="s">
        <v>155</v>
      </c>
      <c r="G158" s="15"/>
      <c r="H158" s="208">
        <v>34.399999999999999</v>
      </c>
      <c r="I158" s="209"/>
      <c r="J158" s="15"/>
      <c r="K158" s="15"/>
      <c r="L158" s="205"/>
      <c r="M158" s="210"/>
      <c r="N158" s="211"/>
      <c r="O158" s="211"/>
      <c r="P158" s="211"/>
      <c r="Q158" s="211"/>
      <c r="R158" s="211"/>
      <c r="S158" s="211"/>
      <c r="T158" s="21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6" t="s">
        <v>151</v>
      </c>
      <c r="AU158" s="206" t="s">
        <v>86</v>
      </c>
      <c r="AV158" s="15" t="s">
        <v>147</v>
      </c>
      <c r="AW158" s="15" t="s">
        <v>32</v>
      </c>
      <c r="AX158" s="15" t="s">
        <v>84</v>
      </c>
      <c r="AY158" s="206" t="s">
        <v>140</v>
      </c>
    </row>
    <row r="159" s="12" customFormat="1" ht="22.8" customHeight="1">
      <c r="A159" s="12"/>
      <c r="B159" s="158"/>
      <c r="C159" s="12"/>
      <c r="D159" s="159" t="s">
        <v>75</v>
      </c>
      <c r="E159" s="169" t="s">
        <v>176</v>
      </c>
      <c r="F159" s="169" t="s">
        <v>177</v>
      </c>
      <c r="G159" s="12"/>
      <c r="H159" s="12"/>
      <c r="I159" s="161"/>
      <c r="J159" s="170">
        <f>BK159</f>
        <v>0</v>
      </c>
      <c r="K159" s="12"/>
      <c r="L159" s="158"/>
      <c r="M159" s="163"/>
      <c r="N159" s="164"/>
      <c r="O159" s="164"/>
      <c r="P159" s="165">
        <f>SUM(P160:P202)</f>
        <v>0</v>
      </c>
      <c r="Q159" s="164"/>
      <c r="R159" s="165">
        <f>SUM(R160:R202)</f>
        <v>3.0107960999999994</v>
      </c>
      <c r="S159" s="164"/>
      <c r="T159" s="166">
        <f>SUM(T160:T202)</f>
        <v>0.000242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9" t="s">
        <v>84</v>
      </c>
      <c r="AT159" s="167" t="s">
        <v>75</v>
      </c>
      <c r="AU159" s="167" t="s">
        <v>84</v>
      </c>
      <c r="AY159" s="159" t="s">
        <v>140</v>
      </c>
      <c r="BK159" s="168">
        <f>SUM(BK160:BK202)</f>
        <v>0</v>
      </c>
    </row>
    <row r="160" s="2" customFormat="1" ht="24.15" customHeight="1">
      <c r="A160" s="38"/>
      <c r="B160" s="171"/>
      <c r="C160" s="172" t="s">
        <v>147</v>
      </c>
      <c r="D160" s="172" t="s">
        <v>142</v>
      </c>
      <c r="E160" s="173" t="s">
        <v>178</v>
      </c>
      <c r="F160" s="174" t="s">
        <v>179</v>
      </c>
      <c r="G160" s="175" t="s">
        <v>145</v>
      </c>
      <c r="H160" s="176">
        <v>20.640000000000001</v>
      </c>
      <c r="I160" s="177"/>
      <c r="J160" s="178">
        <f>ROUND(I160*H160,2)</f>
        <v>0</v>
      </c>
      <c r="K160" s="174" t="s">
        <v>146</v>
      </c>
      <c r="L160" s="39"/>
      <c r="M160" s="179" t="s">
        <v>1</v>
      </c>
      <c r="N160" s="180" t="s">
        <v>41</v>
      </c>
      <c r="O160" s="77"/>
      <c r="P160" s="181">
        <f>O160*H160</f>
        <v>0</v>
      </c>
      <c r="Q160" s="181">
        <v>0.0089999999999999993</v>
      </c>
      <c r="R160" s="181">
        <f>Q160*H160</f>
        <v>0.18575999999999998</v>
      </c>
      <c r="S160" s="181">
        <v>0</v>
      </c>
      <c r="T160" s="18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3" t="s">
        <v>147</v>
      </c>
      <c r="AT160" s="183" t="s">
        <v>142</v>
      </c>
      <c r="AU160" s="183" t="s">
        <v>86</v>
      </c>
      <c r="AY160" s="19" t="s">
        <v>140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9" t="s">
        <v>84</v>
      </c>
      <c r="BK160" s="184">
        <f>ROUND(I160*H160,2)</f>
        <v>0</v>
      </c>
      <c r="BL160" s="19" t="s">
        <v>147</v>
      </c>
      <c r="BM160" s="183" t="s">
        <v>180</v>
      </c>
    </row>
    <row r="161" s="2" customFormat="1">
      <c r="A161" s="38"/>
      <c r="B161" s="39"/>
      <c r="C161" s="38"/>
      <c r="D161" s="185" t="s">
        <v>149</v>
      </c>
      <c r="E161" s="38"/>
      <c r="F161" s="186" t="s">
        <v>181</v>
      </c>
      <c r="G161" s="38"/>
      <c r="H161" s="38"/>
      <c r="I161" s="187"/>
      <c r="J161" s="38"/>
      <c r="K161" s="38"/>
      <c r="L161" s="39"/>
      <c r="M161" s="188"/>
      <c r="N161" s="189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149</v>
      </c>
      <c r="AU161" s="19" t="s">
        <v>86</v>
      </c>
    </row>
    <row r="162" s="13" customFormat="1">
      <c r="A162" s="13"/>
      <c r="B162" s="190"/>
      <c r="C162" s="13"/>
      <c r="D162" s="185" t="s">
        <v>151</v>
      </c>
      <c r="E162" s="191" t="s">
        <v>1</v>
      </c>
      <c r="F162" s="192" t="s">
        <v>182</v>
      </c>
      <c r="G162" s="13"/>
      <c r="H162" s="191" t="s">
        <v>1</v>
      </c>
      <c r="I162" s="193"/>
      <c r="J162" s="13"/>
      <c r="K162" s="13"/>
      <c r="L162" s="190"/>
      <c r="M162" s="194"/>
      <c r="N162" s="195"/>
      <c r="O162" s="195"/>
      <c r="P162" s="195"/>
      <c r="Q162" s="195"/>
      <c r="R162" s="195"/>
      <c r="S162" s="195"/>
      <c r="T162" s="19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1" t="s">
        <v>151</v>
      </c>
      <c r="AU162" s="191" t="s">
        <v>86</v>
      </c>
      <c r="AV162" s="13" t="s">
        <v>84</v>
      </c>
      <c r="AW162" s="13" t="s">
        <v>32</v>
      </c>
      <c r="AX162" s="13" t="s">
        <v>76</v>
      </c>
      <c r="AY162" s="191" t="s">
        <v>140</v>
      </c>
    </row>
    <row r="163" s="13" customFormat="1">
      <c r="A163" s="13"/>
      <c r="B163" s="190"/>
      <c r="C163" s="13"/>
      <c r="D163" s="185" t="s">
        <v>151</v>
      </c>
      <c r="E163" s="191" t="s">
        <v>1</v>
      </c>
      <c r="F163" s="192" t="s">
        <v>632</v>
      </c>
      <c r="G163" s="13"/>
      <c r="H163" s="191" t="s">
        <v>1</v>
      </c>
      <c r="I163" s="193"/>
      <c r="J163" s="13"/>
      <c r="K163" s="13"/>
      <c r="L163" s="190"/>
      <c r="M163" s="194"/>
      <c r="N163" s="195"/>
      <c r="O163" s="195"/>
      <c r="P163" s="195"/>
      <c r="Q163" s="195"/>
      <c r="R163" s="195"/>
      <c r="S163" s="195"/>
      <c r="T163" s="19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1" t="s">
        <v>151</v>
      </c>
      <c r="AU163" s="191" t="s">
        <v>86</v>
      </c>
      <c r="AV163" s="13" t="s">
        <v>84</v>
      </c>
      <c r="AW163" s="13" t="s">
        <v>32</v>
      </c>
      <c r="AX163" s="13" t="s">
        <v>76</v>
      </c>
      <c r="AY163" s="191" t="s">
        <v>140</v>
      </c>
    </row>
    <row r="164" s="14" customFormat="1">
      <c r="A164" s="14"/>
      <c r="B164" s="197"/>
      <c r="C164" s="14"/>
      <c r="D164" s="185" t="s">
        <v>151</v>
      </c>
      <c r="E164" s="198" t="s">
        <v>1</v>
      </c>
      <c r="F164" s="199" t="s">
        <v>638</v>
      </c>
      <c r="G164" s="14"/>
      <c r="H164" s="200">
        <v>20.640000000000001</v>
      </c>
      <c r="I164" s="201"/>
      <c r="J164" s="14"/>
      <c r="K164" s="14"/>
      <c r="L164" s="197"/>
      <c r="M164" s="202"/>
      <c r="N164" s="203"/>
      <c r="O164" s="203"/>
      <c r="P164" s="203"/>
      <c r="Q164" s="203"/>
      <c r="R164" s="203"/>
      <c r="S164" s="203"/>
      <c r="T164" s="20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8" t="s">
        <v>151</v>
      </c>
      <c r="AU164" s="198" t="s">
        <v>86</v>
      </c>
      <c r="AV164" s="14" t="s">
        <v>86</v>
      </c>
      <c r="AW164" s="14" t="s">
        <v>32</v>
      </c>
      <c r="AX164" s="14" t="s">
        <v>76</v>
      </c>
      <c r="AY164" s="198" t="s">
        <v>140</v>
      </c>
    </row>
    <row r="165" s="16" customFormat="1">
      <c r="A165" s="16"/>
      <c r="B165" s="223"/>
      <c r="C165" s="16"/>
      <c r="D165" s="185" t="s">
        <v>151</v>
      </c>
      <c r="E165" s="224" t="s">
        <v>1</v>
      </c>
      <c r="F165" s="225" t="s">
        <v>189</v>
      </c>
      <c r="G165" s="16"/>
      <c r="H165" s="226">
        <v>20.640000000000001</v>
      </c>
      <c r="I165" s="227"/>
      <c r="J165" s="16"/>
      <c r="K165" s="16"/>
      <c r="L165" s="223"/>
      <c r="M165" s="228"/>
      <c r="N165" s="229"/>
      <c r="O165" s="229"/>
      <c r="P165" s="229"/>
      <c r="Q165" s="229"/>
      <c r="R165" s="229"/>
      <c r="S165" s="229"/>
      <c r="T165" s="230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24" t="s">
        <v>151</v>
      </c>
      <c r="AU165" s="224" t="s">
        <v>86</v>
      </c>
      <c r="AV165" s="16" t="s">
        <v>162</v>
      </c>
      <c r="AW165" s="16" t="s">
        <v>32</v>
      </c>
      <c r="AX165" s="16" t="s">
        <v>76</v>
      </c>
      <c r="AY165" s="224" t="s">
        <v>140</v>
      </c>
    </row>
    <row r="166" s="15" customFormat="1">
      <c r="A166" s="15"/>
      <c r="B166" s="205"/>
      <c r="C166" s="15"/>
      <c r="D166" s="185" t="s">
        <v>151</v>
      </c>
      <c r="E166" s="206" t="s">
        <v>1</v>
      </c>
      <c r="F166" s="207" t="s">
        <v>155</v>
      </c>
      <c r="G166" s="15"/>
      <c r="H166" s="208">
        <v>20.640000000000001</v>
      </c>
      <c r="I166" s="209"/>
      <c r="J166" s="15"/>
      <c r="K166" s="15"/>
      <c r="L166" s="205"/>
      <c r="M166" s="210"/>
      <c r="N166" s="211"/>
      <c r="O166" s="211"/>
      <c r="P166" s="211"/>
      <c r="Q166" s="211"/>
      <c r="R166" s="211"/>
      <c r="S166" s="211"/>
      <c r="T166" s="21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6" t="s">
        <v>151</v>
      </c>
      <c r="AU166" s="206" t="s">
        <v>86</v>
      </c>
      <c r="AV166" s="15" t="s">
        <v>147</v>
      </c>
      <c r="AW166" s="15" t="s">
        <v>32</v>
      </c>
      <c r="AX166" s="15" t="s">
        <v>84</v>
      </c>
      <c r="AY166" s="206" t="s">
        <v>140</v>
      </c>
    </row>
    <row r="167" s="2" customFormat="1" ht="21.75" customHeight="1">
      <c r="A167" s="38"/>
      <c r="B167" s="171"/>
      <c r="C167" s="172" t="s">
        <v>190</v>
      </c>
      <c r="D167" s="172" t="s">
        <v>142</v>
      </c>
      <c r="E167" s="173" t="s">
        <v>191</v>
      </c>
      <c r="F167" s="174" t="s">
        <v>192</v>
      </c>
      <c r="G167" s="175" t="s">
        <v>145</v>
      </c>
      <c r="H167" s="176">
        <v>20.640000000000001</v>
      </c>
      <c r="I167" s="177"/>
      <c r="J167" s="178">
        <f>ROUND(I167*H167,2)</f>
        <v>0</v>
      </c>
      <c r="K167" s="174" t="s">
        <v>146</v>
      </c>
      <c r="L167" s="39"/>
      <c r="M167" s="179" t="s">
        <v>1</v>
      </c>
      <c r="N167" s="180" t="s">
        <v>41</v>
      </c>
      <c r="O167" s="77"/>
      <c r="P167" s="181">
        <f>O167*H167</f>
        <v>0</v>
      </c>
      <c r="Q167" s="181">
        <v>0.016199999999999999</v>
      </c>
      <c r="R167" s="181">
        <f>Q167*H167</f>
        <v>0.334368</v>
      </c>
      <c r="S167" s="181">
        <v>0</v>
      </c>
      <c r="T167" s="18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3" t="s">
        <v>147</v>
      </c>
      <c r="AT167" s="183" t="s">
        <v>142</v>
      </c>
      <c r="AU167" s="183" t="s">
        <v>86</v>
      </c>
      <c r="AY167" s="19" t="s">
        <v>140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9" t="s">
        <v>84</v>
      </c>
      <c r="BK167" s="184">
        <f>ROUND(I167*H167,2)</f>
        <v>0</v>
      </c>
      <c r="BL167" s="19" t="s">
        <v>147</v>
      </c>
      <c r="BM167" s="183" t="s">
        <v>193</v>
      </c>
    </row>
    <row r="168" s="2" customFormat="1">
      <c r="A168" s="38"/>
      <c r="B168" s="39"/>
      <c r="C168" s="38"/>
      <c r="D168" s="185" t="s">
        <v>149</v>
      </c>
      <c r="E168" s="38"/>
      <c r="F168" s="186" t="s">
        <v>194</v>
      </c>
      <c r="G168" s="38"/>
      <c r="H168" s="38"/>
      <c r="I168" s="187"/>
      <c r="J168" s="38"/>
      <c r="K168" s="38"/>
      <c r="L168" s="39"/>
      <c r="M168" s="188"/>
      <c r="N168" s="189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149</v>
      </c>
      <c r="AU168" s="19" t="s">
        <v>86</v>
      </c>
    </row>
    <row r="169" s="13" customFormat="1">
      <c r="A169" s="13"/>
      <c r="B169" s="190"/>
      <c r="C169" s="13"/>
      <c r="D169" s="185" t="s">
        <v>151</v>
      </c>
      <c r="E169" s="191" t="s">
        <v>1</v>
      </c>
      <c r="F169" s="192" t="s">
        <v>182</v>
      </c>
      <c r="G169" s="13"/>
      <c r="H169" s="191" t="s">
        <v>1</v>
      </c>
      <c r="I169" s="193"/>
      <c r="J169" s="13"/>
      <c r="K169" s="13"/>
      <c r="L169" s="190"/>
      <c r="M169" s="194"/>
      <c r="N169" s="195"/>
      <c r="O169" s="195"/>
      <c r="P169" s="195"/>
      <c r="Q169" s="195"/>
      <c r="R169" s="195"/>
      <c r="S169" s="195"/>
      <c r="T169" s="19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1" t="s">
        <v>151</v>
      </c>
      <c r="AU169" s="191" t="s">
        <v>86</v>
      </c>
      <c r="AV169" s="13" t="s">
        <v>84</v>
      </c>
      <c r="AW169" s="13" t="s">
        <v>32</v>
      </c>
      <c r="AX169" s="13" t="s">
        <v>76</v>
      </c>
      <c r="AY169" s="191" t="s">
        <v>140</v>
      </c>
    </row>
    <row r="170" s="13" customFormat="1">
      <c r="A170" s="13"/>
      <c r="B170" s="190"/>
      <c r="C170" s="13"/>
      <c r="D170" s="185" t="s">
        <v>151</v>
      </c>
      <c r="E170" s="191" t="s">
        <v>1</v>
      </c>
      <c r="F170" s="192" t="s">
        <v>632</v>
      </c>
      <c r="G170" s="13"/>
      <c r="H170" s="191" t="s">
        <v>1</v>
      </c>
      <c r="I170" s="193"/>
      <c r="J170" s="13"/>
      <c r="K170" s="13"/>
      <c r="L170" s="190"/>
      <c r="M170" s="194"/>
      <c r="N170" s="195"/>
      <c r="O170" s="195"/>
      <c r="P170" s="195"/>
      <c r="Q170" s="195"/>
      <c r="R170" s="195"/>
      <c r="S170" s="195"/>
      <c r="T170" s="19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1" t="s">
        <v>151</v>
      </c>
      <c r="AU170" s="191" t="s">
        <v>86</v>
      </c>
      <c r="AV170" s="13" t="s">
        <v>84</v>
      </c>
      <c r="AW170" s="13" t="s">
        <v>32</v>
      </c>
      <c r="AX170" s="13" t="s">
        <v>76</v>
      </c>
      <c r="AY170" s="191" t="s">
        <v>140</v>
      </c>
    </row>
    <row r="171" s="14" customFormat="1">
      <c r="A171" s="14"/>
      <c r="B171" s="197"/>
      <c r="C171" s="14"/>
      <c r="D171" s="185" t="s">
        <v>151</v>
      </c>
      <c r="E171" s="198" t="s">
        <v>1</v>
      </c>
      <c r="F171" s="199" t="s">
        <v>638</v>
      </c>
      <c r="G171" s="14"/>
      <c r="H171" s="200">
        <v>20.640000000000001</v>
      </c>
      <c r="I171" s="201"/>
      <c r="J171" s="14"/>
      <c r="K171" s="14"/>
      <c r="L171" s="197"/>
      <c r="M171" s="202"/>
      <c r="N171" s="203"/>
      <c r="O171" s="203"/>
      <c r="P171" s="203"/>
      <c r="Q171" s="203"/>
      <c r="R171" s="203"/>
      <c r="S171" s="203"/>
      <c r="T171" s="20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8" t="s">
        <v>151</v>
      </c>
      <c r="AU171" s="198" t="s">
        <v>86</v>
      </c>
      <c r="AV171" s="14" t="s">
        <v>86</v>
      </c>
      <c r="AW171" s="14" t="s">
        <v>32</v>
      </c>
      <c r="AX171" s="14" t="s">
        <v>76</v>
      </c>
      <c r="AY171" s="198" t="s">
        <v>140</v>
      </c>
    </row>
    <row r="172" s="16" customFormat="1">
      <c r="A172" s="16"/>
      <c r="B172" s="223"/>
      <c r="C172" s="16"/>
      <c r="D172" s="185" t="s">
        <v>151</v>
      </c>
      <c r="E172" s="224" t="s">
        <v>1</v>
      </c>
      <c r="F172" s="225" t="s">
        <v>189</v>
      </c>
      <c r="G172" s="16"/>
      <c r="H172" s="226">
        <v>20.640000000000001</v>
      </c>
      <c r="I172" s="227"/>
      <c r="J172" s="16"/>
      <c r="K172" s="16"/>
      <c r="L172" s="223"/>
      <c r="M172" s="228"/>
      <c r="N172" s="229"/>
      <c r="O172" s="229"/>
      <c r="P172" s="229"/>
      <c r="Q172" s="229"/>
      <c r="R172" s="229"/>
      <c r="S172" s="229"/>
      <c r="T172" s="230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24" t="s">
        <v>151</v>
      </c>
      <c r="AU172" s="224" t="s">
        <v>86</v>
      </c>
      <c r="AV172" s="16" t="s">
        <v>162</v>
      </c>
      <c r="AW172" s="16" t="s">
        <v>32</v>
      </c>
      <c r="AX172" s="16" t="s">
        <v>76</v>
      </c>
      <c r="AY172" s="224" t="s">
        <v>140</v>
      </c>
    </row>
    <row r="173" s="15" customFormat="1">
      <c r="A173" s="15"/>
      <c r="B173" s="205"/>
      <c r="C173" s="15"/>
      <c r="D173" s="185" t="s">
        <v>151</v>
      </c>
      <c r="E173" s="206" t="s">
        <v>1</v>
      </c>
      <c r="F173" s="207" t="s">
        <v>155</v>
      </c>
      <c r="G173" s="15"/>
      <c r="H173" s="208">
        <v>20.640000000000001</v>
      </c>
      <c r="I173" s="209"/>
      <c r="J173" s="15"/>
      <c r="K173" s="15"/>
      <c r="L173" s="205"/>
      <c r="M173" s="210"/>
      <c r="N173" s="211"/>
      <c r="O173" s="211"/>
      <c r="P173" s="211"/>
      <c r="Q173" s="211"/>
      <c r="R173" s="211"/>
      <c r="S173" s="211"/>
      <c r="T173" s="21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06" t="s">
        <v>151</v>
      </c>
      <c r="AU173" s="206" t="s">
        <v>86</v>
      </c>
      <c r="AV173" s="15" t="s">
        <v>147</v>
      </c>
      <c r="AW173" s="15" t="s">
        <v>32</v>
      </c>
      <c r="AX173" s="15" t="s">
        <v>84</v>
      </c>
      <c r="AY173" s="206" t="s">
        <v>140</v>
      </c>
    </row>
    <row r="174" s="2" customFormat="1" ht="33" customHeight="1">
      <c r="A174" s="38"/>
      <c r="B174" s="171"/>
      <c r="C174" s="172" t="s">
        <v>176</v>
      </c>
      <c r="D174" s="172" t="s">
        <v>142</v>
      </c>
      <c r="E174" s="173" t="s">
        <v>195</v>
      </c>
      <c r="F174" s="174" t="s">
        <v>196</v>
      </c>
      <c r="G174" s="175" t="s">
        <v>145</v>
      </c>
      <c r="H174" s="176">
        <v>123.70999999999999</v>
      </c>
      <c r="I174" s="177"/>
      <c r="J174" s="178">
        <f>ROUND(I174*H174,2)</f>
        <v>0</v>
      </c>
      <c r="K174" s="174" t="s">
        <v>146</v>
      </c>
      <c r="L174" s="39"/>
      <c r="M174" s="179" t="s">
        <v>1</v>
      </c>
      <c r="N174" s="180" t="s">
        <v>41</v>
      </c>
      <c r="O174" s="77"/>
      <c r="P174" s="181">
        <f>O174*H174</f>
        <v>0</v>
      </c>
      <c r="Q174" s="181">
        <v>0.019199999999999998</v>
      </c>
      <c r="R174" s="181">
        <f>Q174*H174</f>
        <v>2.3752319999999996</v>
      </c>
      <c r="S174" s="181">
        <v>0</v>
      </c>
      <c r="T174" s="18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3" t="s">
        <v>147</v>
      </c>
      <c r="AT174" s="183" t="s">
        <v>142</v>
      </c>
      <c r="AU174" s="183" t="s">
        <v>86</v>
      </c>
      <c r="AY174" s="19" t="s">
        <v>140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9" t="s">
        <v>84</v>
      </c>
      <c r="BK174" s="184">
        <f>ROUND(I174*H174,2)</f>
        <v>0</v>
      </c>
      <c r="BL174" s="19" t="s">
        <v>147</v>
      </c>
      <c r="BM174" s="183" t="s">
        <v>197</v>
      </c>
    </row>
    <row r="175" s="2" customFormat="1">
      <c r="A175" s="38"/>
      <c r="B175" s="39"/>
      <c r="C175" s="38"/>
      <c r="D175" s="185" t="s">
        <v>149</v>
      </c>
      <c r="E175" s="38"/>
      <c r="F175" s="186" t="s">
        <v>198</v>
      </c>
      <c r="G175" s="38"/>
      <c r="H175" s="38"/>
      <c r="I175" s="187"/>
      <c r="J175" s="38"/>
      <c r="K175" s="38"/>
      <c r="L175" s="39"/>
      <c r="M175" s="188"/>
      <c r="N175" s="189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149</v>
      </c>
      <c r="AU175" s="19" t="s">
        <v>86</v>
      </c>
    </row>
    <row r="176" s="13" customFormat="1">
      <c r="A176" s="13"/>
      <c r="B176" s="190"/>
      <c r="C176" s="13"/>
      <c r="D176" s="185" t="s">
        <v>151</v>
      </c>
      <c r="E176" s="191" t="s">
        <v>1</v>
      </c>
      <c r="F176" s="192" t="s">
        <v>199</v>
      </c>
      <c r="G176" s="13"/>
      <c r="H176" s="191" t="s">
        <v>1</v>
      </c>
      <c r="I176" s="193"/>
      <c r="J176" s="13"/>
      <c r="K176" s="13"/>
      <c r="L176" s="190"/>
      <c r="M176" s="194"/>
      <c r="N176" s="195"/>
      <c r="O176" s="195"/>
      <c r="P176" s="195"/>
      <c r="Q176" s="195"/>
      <c r="R176" s="195"/>
      <c r="S176" s="195"/>
      <c r="T176" s="19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1" t="s">
        <v>151</v>
      </c>
      <c r="AU176" s="191" t="s">
        <v>86</v>
      </c>
      <c r="AV176" s="13" t="s">
        <v>84</v>
      </c>
      <c r="AW176" s="13" t="s">
        <v>32</v>
      </c>
      <c r="AX176" s="13" t="s">
        <v>76</v>
      </c>
      <c r="AY176" s="191" t="s">
        <v>140</v>
      </c>
    </row>
    <row r="177" s="13" customFormat="1">
      <c r="A177" s="13"/>
      <c r="B177" s="190"/>
      <c r="C177" s="13"/>
      <c r="D177" s="185" t="s">
        <v>151</v>
      </c>
      <c r="E177" s="191" t="s">
        <v>1</v>
      </c>
      <c r="F177" s="192" t="s">
        <v>632</v>
      </c>
      <c r="G177" s="13"/>
      <c r="H177" s="191" t="s">
        <v>1</v>
      </c>
      <c r="I177" s="193"/>
      <c r="J177" s="13"/>
      <c r="K177" s="13"/>
      <c r="L177" s="190"/>
      <c r="M177" s="194"/>
      <c r="N177" s="195"/>
      <c r="O177" s="195"/>
      <c r="P177" s="195"/>
      <c r="Q177" s="195"/>
      <c r="R177" s="195"/>
      <c r="S177" s="195"/>
      <c r="T177" s="19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1" t="s">
        <v>151</v>
      </c>
      <c r="AU177" s="191" t="s">
        <v>86</v>
      </c>
      <c r="AV177" s="13" t="s">
        <v>84</v>
      </c>
      <c r="AW177" s="13" t="s">
        <v>32</v>
      </c>
      <c r="AX177" s="13" t="s">
        <v>76</v>
      </c>
      <c r="AY177" s="191" t="s">
        <v>140</v>
      </c>
    </row>
    <row r="178" s="14" customFormat="1">
      <c r="A178" s="14"/>
      <c r="B178" s="197"/>
      <c r="C178" s="14"/>
      <c r="D178" s="185" t="s">
        <v>151</v>
      </c>
      <c r="E178" s="198" t="s">
        <v>1</v>
      </c>
      <c r="F178" s="199" t="s">
        <v>639</v>
      </c>
      <c r="G178" s="14"/>
      <c r="H178" s="200">
        <v>123.70999999999999</v>
      </c>
      <c r="I178" s="201"/>
      <c r="J178" s="14"/>
      <c r="K178" s="14"/>
      <c r="L178" s="197"/>
      <c r="M178" s="202"/>
      <c r="N178" s="203"/>
      <c r="O178" s="203"/>
      <c r="P178" s="203"/>
      <c r="Q178" s="203"/>
      <c r="R178" s="203"/>
      <c r="S178" s="203"/>
      <c r="T178" s="20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8" t="s">
        <v>151</v>
      </c>
      <c r="AU178" s="198" t="s">
        <v>86</v>
      </c>
      <c r="AV178" s="14" t="s">
        <v>86</v>
      </c>
      <c r="AW178" s="14" t="s">
        <v>32</v>
      </c>
      <c r="AX178" s="14" t="s">
        <v>76</v>
      </c>
      <c r="AY178" s="198" t="s">
        <v>140</v>
      </c>
    </row>
    <row r="179" s="16" customFormat="1">
      <c r="A179" s="16"/>
      <c r="B179" s="223"/>
      <c r="C179" s="16"/>
      <c r="D179" s="185" t="s">
        <v>151</v>
      </c>
      <c r="E179" s="224" t="s">
        <v>1</v>
      </c>
      <c r="F179" s="225" t="s">
        <v>189</v>
      </c>
      <c r="G179" s="16"/>
      <c r="H179" s="226">
        <v>123.70999999999999</v>
      </c>
      <c r="I179" s="227"/>
      <c r="J179" s="16"/>
      <c r="K179" s="16"/>
      <c r="L179" s="223"/>
      <c r="M179" s="228"/>
      <c r="N179" s="229"/>
      <c r="O179" s="229"/>
      <c r="P179" s="229"/>
      <c r="Q179" s="229"/>
      <c r="R179" s="229"/>
      <c r="S179" s="229"/>
      <c r="T179" s="230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24" t="s">
        <v>151</v>
      </c>
      <c r="AU179" s="224" t="s">
        <v>86</v>
      </c>
      <c r="AV179" s="16" t="s">
        <v>162</v>
      </c>
      <c r="AW179" s="16" t="s">
        <v>32</v>
      </c>
      <c r="AX179" s="16" t="s">
        <v>76</v>
      </c>
      <c r="AY179" s="224" t="s">
        <v>140</v>
      </c>
    </row>
    <row r="180" s="13" customFormat="1">
      <c r="A180" s="13"/>
      <c r="B180" s="190"/>
      <c r="C180" s="13"/>
      <c r="D180" s="185" t="s">
        <v>151</v>
      </c>
      <c r="E180" s="191" t="s">
        <v>1</v>
      </c>
      <c r="F180" s="192" t="s">
        <v>201</v>
      </c>
      <c r="G180" s="13"/>
      <c r="H180" s="191" t="s">
        <v>1</v>
      </c>
      <c r="I180" s="193"/>
      <c r="J180" s="13"/>
      <c r="K180" s="13"/>
      <c r="L180" s="190"/>
      <c r="M180" s="194"/>
      <c r="N180" s="195"/>
      <c r="O180" s="195"/>
      <c r="P180" s="195"/>
      <c r="Q180" s="195"/>
      <c r="R180" s="195"/>
      <c r="S180" s="195"/>
      <c r="T180" s="19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1" t="s">
        <v>151</v>
      </c>
      <c r="AU180" s="191" t="s">
        <v>86</v>
      </c>
      <c r="AV180" s="13" t="s">
        <v>84</v>
      </c>
      <c r="AW180" s="13" t="s">
        <v>32</v>
      </c>
      <c r="AX180" s="13" t="s">
        <v>76</v>
      </c>
      <c r="AY180" s="191" t="s">
        <v>140</v>
      </c>
    </row>
    <row r="181" s="15" customFormat="1">
      <c r="A181" s="15"/>
      <c r="B181" s="205"/>
      <c r="C181" s="15"/>
      <c r="D181" s="185" t="s">
        <v>151</v>
      </c>
      <c r="E181" s="206" t="s">
        <v>1</v>
      </c>
      <c r="F181" s="207" t="s">
        <v>155</v>
      </c>
      <c r="G181" s="15"/>
      <c r="H181" s="208">
        <v>123.70999999999999</v>
      </c>
      <c r="I181" s="209"/>
      <c r="J181" s="15"/>
      <c r="K181" s="15"/>
      <c r="L181" s="205"/>
      <c r="M181" s="210"/>
      <c r="N181" s="211"/>
      <c r="O181" s="211"/>
      <c r="P181" s="211"/>
      <c r="Q181" s="211"/>
      <c r="R181" s="211"/>
      <c r="S181" s="211"/>
      <c r="T181" s="21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6" t="s">
        <v>151</v>
      </c>
      <c r="AU181" s="206" t="s">
        <v>86</v>
      </c>
      <c r="AV181" s="15" t="s">
        <v>147</v>
      </c>
      <c r="AW181" s="15" t="s">
        <v>32</v>
      </c>
      <c r="AX181" s="15" t="s">
        <v>84</v>
      </c>
      <c r="AY181" s="206" t="s">
        <v>140</v>
      </c>
    </row>
    <row r="182" s="2" customFormat="1" ht="16.5" customHeight="1">
      <c r="A182" s="38"/>
      <c r="B182" s="171"/>
      <c r="C182" s="172" t="s">
        <v>202</v>
      </c>
      <c r="D182" s="172" t="s">
        <v>142</v>
      </c>
      <c r="E182" s="173" t="s">
        <v>203</v>
      </c>
      <c r="F182" s="174" t="s">
        <v>204</v>
      </c>
      <c r="G182" s="175" t="s">
        <v>145</v>
      </c>
      <c r="H182" s="176">
        <v>20.640000000000001</v>
      </c>
      <c r="I182" s="177"/>
      <c r="J182" s="178">
        <f>ROUND(I182*H182,2)</f>
        <v>0</v>
      </c>
      <c r="K182" s="174" t="s">
        <v>146</v>
      </c>
      <c r="L182" s="39"/>
      <c r="M182" s="179" t="s">
        <v>1</v>
      </c>
      <c r="N182" s="180" t="s">
        <v>41</v>
      </c>
      <c r="O182" s="77"/>
      <c r="P182" s="181">
        <f>O182*H182</f>
        <v>0</v>
      </c>
      <c r="Q182" s="181">
        <v>0.0040000000000000001</v>
      </c>
      <c r="R182" s="181">
        <f>Q182*H182</f>
        <v>0.082560000000000008</v>
      </c>
      <c r="S182" s="181">
        <v>0</v>
      </c>
      <c r="T182" s="18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3" t="s">
        <v>147</v>
      </c>
      <c r="AT182" s="183" t="s">
        <v>142</v>
      </c>
      <c r="AU182" s="183" t="s">
        <v>86</v>
      </c>
      <c r="AY182" s="19" t="s">
        <v>140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9" t="s">
        <v>84</v>
      </c>
      <c r="BK182" s="184">
        <f>ROUND(I182*H182,2)</f>
        <v>0</v>
      </c>
      <c r="BL182" s="19" t="s">
        <v>147</v>
      </c>
      <c r="BM182" s="183" t="s">
        <v>205</v>
      </c>
    </row>
    <row r="183" s="2" customFormat="1">
      <c r="A183" s="38"/>
      <c r="B183" s="39"/>
      <c r="C183" s="38"/>
      <c r="D183" s="185" t="s">
        <v>149</v>
      </c>
      <c r="E183" s="38"/>
      <c r="F183" s="186" t="s">
        <v>206</v>
      </c>
      <c r="G183" s="38"/>
      <c r="H183" s="38"/>
      <c r="I183" s="187"/>
      <c r="J183" s="38"/>
      <c r="K183" s="38"/>
      <c r="L183" s="39"/>
      <c r="M183" s="188"/>
      <c r="N183" s="189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149</v>
      </c>
      <c r="AU183" s="19" t="s">
        <v>86</v>
      </c>
    </row>
    <row r="184" s="13" customFormat="1">
      <c r="A184" s="13"/>
      <c r="B184" s="190"/>
      <c r="C184" s="13"/>
      <c r="D184" s="185" t="s">
        <v>151</v>
      </c>
      <c r="E184" s="191" t="s">
        <v>1</v>
      </c>
      <c r="F184" s="192" t="s">
        <v>182</v>
      </c>
      <c r="G184" s="13"/>
      <c r="H184" s="191" t="s">
        <v>1</v>
      </c>
      <c r="I184" s="193"/>
      <c r="J184" s="13"/>
      <c r="K184" s="13"/>
      <c r="L184" s="190"/>
      <c r="M184" s="194"/>
      <c r="N184" s="195"/>
      <c r="O184" s="195"/>
      <c r="P184" s="195"/>
      <c r="Q184" s="195"/>
      <c r="R184" s="195"/>
      <c r="S184" s="195"/>
      <c r="T184" s="19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1" t="s">
        <v>151</v>
      </c>
      <c r="AU184" s="191" t="s">
        <v>86</v>
      </c>
      <c r="AV184" s="13" t="s">
        <v>84</v>
      </c>
      <c r="AW184" s="13" t="s">
        <v>32</v>
      </c>
      <c r="AX184" s="13" t="s">
        <v>76</v>
      </c>
      <c r="AY184" s="191" t="s">
        <v>140</v>
      </c>
    </row>
    <row r="185" s="13" customFormat="1">
      <c r="A185" s="13"/>
      <c r="B185" s="190"/>
      <c r="C185" s="13"/>
      <c r="D185" s="185" t="s">
        <v>151</v>
      </c>
      <c r="E185" s="191" t="s">
        <v>1</v>
      </c>
      <c r="F185" s="192" t="s">
        <v>632</v>
      </c>
      <c r="G185" s="13"/>
      <c r="H185" s="191" t="s">
        <v>1</v>
      </c>
      <c r="I185" s="193"/>
      <c r="J185" s="13"/>
      <c r="K185" s="13"/>
      <c r="L185" s="190"/>
      <c r="M185" s="194"/>
      <c r="N185" s="195"/>
      <c r="O185" s="195"/>
      <c r="P185" s="195"/>
      <c r="Q185" s="195"/>
      <c r="R185" s="195"/>
      <c r="S185" s="195"/>
      <c r="T185" s="19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1" t="s">
        <v>151</v>
      </c>
      <c r="AU185" s="191" t="s">
        <v>86</v>
      </c>
      <c r="AV185" s="13" t="s">
        <v>84</v>
      </c>
      <c r="AW185" s="13" t="s">
        <v>32</v>
      </c>
      <c r="AX185" s="13" t="s">
        <v>76</v>
      </c>
      <c r="AY185" s="191" t="s">
        <v>140</v>
      </c>
    </row>
    <row r="186" s="14" customFormat="1">
      <c r="A186" s="14"/>
      <c r="B186" s="197"/>
      <c r="C186" s="14"/>
      <c r="D186" s="185" t="s">
        <v>151</v>
      </c>
      <c r="E186" s="198" t="s">
        <v>1</v>
      </c>
      <c r="F186" s="199" t="s">
        <v>638</v>
      </c>
      <c r="G186" s="14"/>
      <c r="H186" s="200">
        <v>20.640000000000001</v>
      </c>
      <c r="I186" s="201"/>
      <c r="J186" s="14"/>
      <c r="K186" s="14"/>
      <c r="L186" s="197"/>
      <c r="M186" s="202"/>
      <c r="N186" s="203"/>
      <c r="O186" s="203"/>
      <c r="P186" s="203"/>
      <c r="Q186" s="203"/>
      <c r="R186" s="203"/>
      <c r="S186" s="203"/>
      <c r="T186" s="20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8" t="s">
        <v>151</v>
      </c>
      <c r="AU186" s="198" t="s">
        <v>86</v>
      </c>
      <c r="AV186" s="14" t="s">
        <v>86</v>
      </c>
      <c r="AW186" s="14" t="s">
        <v>32</v>
      </c>
      <c r="AX186" s="14" t="s">
        <v>76</v>
      </c>
      <c r="AY186" s="198" t="s">
        <v>140</v>
      </c>
    </row>
    <row r="187" s="16" customFormat="1">
      <c r="A187" s="16"/>
      <c r="B187" s="223"/>
      <c r="C187" s="16"/>
      <c r="D187" s="185" t="s">
        <v>151</v>
      </c>
      <c r="E187" s="224" t="s">
        <v>1</v>
      </c>
      <c r="F187" s="225" t="s">
        <v>189</v>
      </c>
      <c r="G187" s="16"/>
      <c r="H187" s="226">
        <v>20.640000000000001</v>
      </c>
      <c r="I187" s="227"/>
      <c r="J187" s="16"/>
      <c r="K187" s="16"/>
      <c r="L187" s="223"/>
      <c r="M187" s="228"/>
      <c r="N187" s="229"/>
      <c r="O187" s="229"/>
      <c r="P187" s="229"/>
      <c r="Q187" s="229"/>
      <c r="R187" s="229"/>
      <c r="S187" s="229"/>
      <c r="T187" s="230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24" t="s">
        <v>151</v>
      </c>
      <c r="AU187" s="224" t="s">
        <v>86</v>
      </c>
      <c r="AV187" s="16" t="s">
        <v>162</v>
      </c>
      <c r="AW187" s="16" t="s">
        <v>32</v>
      </c>
      <c r="AX187" s="16" t="s">
        <v>76</v>
      </c>
      <c r="AY187" s="224" t="s">
        <v>140</v>
      </c>
    </row>
    <row r="188" s="15" customFormat="1">
      <c r="A188" s="15"/>
      <c r="B188" s="205"/>
      <c r="C188" s="15"/>
      <c r="D188" s="185" t="s">
        <v>151</v>
      </c>
      <c r="E188" s="206" t="s">
        <v>1</v>
      </c>
      <c r="F188" s="207" t="s">
        <v>155</v>
      </c>
      <c r="G188" s="15"/>
      <c r="H188" s="208">
        <v>20.640000000000001</v>
      </c>
      <c r="I188" s="209"/>
      <c r="J188" s="15"/>
      <c r="K188" s="15"/>
      <c r="L188" s="205"/>
      <c r="M188" s="210"/>
      <c r="N188" s="211"/>
      <c r="O188" s="211"/>
      <c r="P188" s="211"/>
      <c r="Q188" s="211"/>
      <c r="R188" s="211"/>
      <c r="S188" s="211"/>
      <c r="T188" s="21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6" t="s">
        <v>151</v>
      </c>
      <c r="AU188" s="206" t="s">
        <v>86</v>
      </c>
      <c r="AV188" s="15" t="s">
        <v>147</v>
      </c>
      <c r="AW188" s="15" t="s">
        <v>32</v>
      </c>
      <c r="AX188" s="15" t="s">
        <v>84</v>
      </c>
      <c r="AY188" s="206" t="s">
        <v>140</v>
      </c>
    </row>
    <row r="189" s="2" customFormat="1" ht="24.15" customHeight="1">
      <c r="A189" s="38"/>
      <c r="B189" s="171"/>
      <c r="C189" s="172" t="s">
        <v>159</v>
      </c>
      <c r="D189" s="172" t="s">
        <v>142</v>
      </c>
      <c r="E189" s="173" t="s">
        <v>207</v>
      </c>
      <c r="F189" s="174" t="s">
        <v>208</v>
      </c>
      <c r="G189" s="175" t="s">
        <v>145</v>
      </c>
      <c r="H189" s="176">
        <v>24.199999999999999</v>
      </c>
      <c r="I189" s="177"/>
      <c r="J189" s="178">
        <f>ROUND(I189*H189,2)</f>
        <v>0</v>
      </c>
      <c r="K189" s="174" t="s">
        <v>146</v>
      </c>
      <c r="L189" s="39"/>
      <c r="M189" s="179" t="s">
        <v>1</v>
      </c>
      <c r="N189" s="180" t="s">
        <v>41</v>
      </c>
      <c r="O189" s="77"/>
      <c r="P189" s="181">
        <f>O189*H189</f>
        <v>0</v>
      </c>
      <c r="Q189" s="181">
        <v>0.00038999999999999999</v>
      </c>
      <c r="R189" s="181">
        <f>Q189*H189</f>
        <v>0.0094380000000000002</v>
      </c>
      <c r="S189" s="181">
        <v>1.0000000000000001E-05</v>
      </c>
      <c r="T189" s="182">
        <f>S189*H189</f>
        <v>0.000242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3" t="s">
        <v>147</v>
      </c>
      <c r="AT189" s="183" t="s">
        <v>142</v>
      </c>
      <c r="AU189" s="183" t="s">
        <v>86</v>
      </c>
      <c r="AY189" s="19" t="s">
        <v>140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9" t="s">
        <v>84</v>
      </c>
      <c r="BK189" s="184">
        <f>ROUND(I189*H189,2)</f>
        <v>0</v>
      </c>
      <c r="BL189" s="19" t="s">
        <v>147</v>
      </c>
      <c r="BM189" s="183" t="s">
        <v>209</v>
      </c>
    </row>
    <row r="190" s="2" customFormat="1">
      <c r="A190" s="38"/>
      <c r="B190" s="39"/>
      <c r="C190" s="38"/>
      <c r="D190" s="185" t="s">
        <v>149</v>
      </c>
      <c r="E190" s="38"/>
      <c r="F190" s="186" t="s">
        <v>210</v>
      </c>
      <c r="G190" s="38"/>
      <c r="H190" s="38"/>
      <c r="I190" s="187"/>
      <c r="J190" s="38"/>
      <c r="K190" s="38"/>
      <c r="L190" s="39"/>
      <c r="M190" s="188"/>
      <c r="N190" s="189"/>
      <c r="O190" s="77"/>
      <c r="P190" s="77"/>
      <c r="Q190" s="77"/>
      <c r="R190" s="77"/>
      <c r="S190" s="77"/>
      <c r="T190" s="7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149</v>
      </c>
      <c r="AU190" s="19" t="s">
        <v>86</v>
      </c>
    </row>
    <row r="191" s="13" customFormat="1">
      <c r="A191" s="13"/>
      <c r="B191" s="190"/>
      <c r="C191" s="13"/>
      <c r="D191" s="185" t="s">
        <v>151</v>
      </c>
      <c r="E191" s="191" t="s">
        <v>1</v>
      </c>
      <c r="F191" s="192" t="s">
        <v>211</v>
      </c>
      <c r="G191" s="13"/>
      <c r="H191" s="191" t="s">
        <v>1</v>
      </c>
      <c r="I191" s="193"/>
      <c r="J191" s="13"/>
      <c r="K191" s="13"/>
      <c r="L191" s="190"/>
      <c r="M191" s="194"/>
      <c r="N191" s="195"/>
      <c r="O191" s="195"/>
      <c r="P191" s="195"/>
      <c r="Q191" s="195"/>
      <c r="R191" s="195"/>
      <c r="S191" s="195"/>
      <c r="T191" s="19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1" t="s">
        <v>151</v>
      </c>
      <c r="AU191" s="191" t="s">
        <v>86</v>
      </c>
      <c r="AV191" s="13" t="s">
        <v>84</v>
      </c>
      <c r="AW191" s="13" t="s">
        <v>32</v>
      </c>
      <c r="AX191" s="13" t="s">
        <v>76</v>
      </c>
      <c r="AY191" s="191" t="s">
        <v>140</v>
      </c>
    </row>
    <row r="192" s="13" customFormat="1">
      <c r="A192" s="13"/>
      <c r="B192" s="190"/>
      <c r="C192" s="13"/>
      <c r="D192" s="185" t="s">
        <v>151</v>
      </c>
      <c r="E192" s="191" t="s">
        <v>1</v>
      </c>
      <c r="F192" s="192" t="s">
        <v>632</v>
      </c>
      <c r="G192" s="13"/>
      <c r="H192" s="191" t="s">
        <v>1</v>
      </c>
      <c r="I192" s="193"/>
      <c r="J192" s="13"/>
      <c r="K192" s="13"/>
      <c r="L192" s="190"/>
      <c r="M192" s="194"/>
      <c r="N192" s="195"/>
      <c r="O192" s="195"/>
      <c r="P192" s="195"/>
      <c r="Q192" s="195"/>
      <c r="R192" s="195"/>
      <c r="S192" s="195"/>
      <c r="T192" s="19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1" t="s">
        <v>151</v>
      </c>
      <c r="AU192" s="191" t="s">
        <v>86</v>
      </c>
      <c r="AV192" s="13" t="s">
        <v>84</v>
      </c>
      <c r="AW192" s="13" t="s">
        <v>32</v>
      </c>
      <c r="AX192" s="13" t="s">
        <v>76</v>
      </c>
      <c r="AY192" s="191" t="s">
        <v>140</v>
      </c>
    </row>
    <row r="193" s="14" customFormat="1">
      <c r="A193" s="14"/>
      <c r="B193" s="197"/>
      <c r="C193" s="14"/>
      <c r="D193" s="185" t="s">
        <v>151</v>
      </c>
      <c r="E193" s="198" t="s">
        <v>1</v>
      </c>
      <c r="F193" s="199" t="s">
        <v>640</v>
      </c>
      <c r="G193" s="14"/>
      <c r="H193" s="200">
        <v>24.199999999999999</v>
      </c>
      <c r="I193" s="201"/>
      <c r="J193" s="14"/>
      <c r="K193" s="14"/>
      <c r="L193" s="197"/>
      <c r="M193" s="202"/>
      <c r="N193" s="203"/>
      <c r="O193" s="203"/>
      <c r="P193" s="203"/>
      <c r="Q193" s="203"/>
      <c r="R193" s="203"/>
      <c r="S193" s="203"/>
      <c r="T193" s="20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8" t="s">
        <v>151</v>
      </c>
      <c r="AU193" s="198" t="s">
        <v>86</v>
      </c>
      <c r="AV193" s="14" t="s">
        <v>86</v>
      </c>
      <c r="AW193" s="14" t="s">
        <v>32</v>
      </c>
      <c r="AX193" s="14" t="s">
        <v>76</v>
      </c>
      <c r="AY193" s="198" t="s">
        <v>140</v>
      </c>
    </row>
    <row r="194" s="16" customFormat="1">
      <c r="A194" s="16"/>
      <c r="B194" s="223"/>
      <c r="C194" s="16"/>
      <c r="D194" s="185" t="s">
        <v>151</v>
      </c>
      <c r="E194" s="224" t="s">
        <v>1</v>
      </c>
      <c r="F194" s="225" t="s">
        <v>189</v>
      </c>
      <c r="G194" s="16"/>
      <c r="H194" s="226">
        <v>24.199999999999999</v>
      </c>
      <c r="I194" s="227"/>
      <c r="J194" s="16"/>
      <c r="K194" s="16"/>
      <c r="L194" s="223"/>
      <c r="M194" s="228"/>
      <c r="N194" s="229"/>
      <c r="O194" s="229"/>
      <c r="P194" s="229"/>
      <c r="Q194" s="229"/>
      <c r="R194" s="229"/>
      <c r="S194" s="229"/>
      <c r="T194" s="230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24" t="s">
        <v>151</v>
      </c>
      <c r="AU194" s="224" t="s">
        <v>86</v>
      </c>
      <c r="AV194" s="16" t="s">
        <v>162</v>
      </c>
      <c r="AW194" s="16" t="s">
        <v>32</v>
      </c>
      <c r="AX194" s="16" t="s">
        <v>76</v>
      </c>
      <c r="AY194" s="224" t="s">
        <v>140</v>
      </c>
    </row>
    <row r="195" s="15" customFormat="1">
      <c r="A195" s="15"/>
      <c r="B195" s="205"/>
      <c r="C195" s="15"/>
      <c r="D195" s="185" t="s">
        <v>151</v>
      </c>
      <c r="E195" s="206" t="s">
        <v>1</v>
      </c>
      <c r="F195" s="207" t="s">
        <v>155</v>
      </c>
      <c r="G195" s="15"/>
      <c r="H195" s="208">
        <v>24.199999999999999</v>
      </c>
      <c r="I195" s="209"/>
      <c r="J195" s="15"/>
      <c r="K195" s="15"/>
      <c r="L195" s="205"/>
      <c r="M195" s="210"/>
      <c r="N195" s="211"/>
      <c r="O195" s="211"/>
      <c r="P195" s="211"/>
      <c r="Q195" s="211"/>
      <c r="R195" s="211"/>
      <c r="S195" s="211"/>
      <c r="T195" s="212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06" t="s">
        <v>151</v>
      </c>
      <c r="AU195" s="206" t="s">
        <v>86</v>
      </c>
      <c r="AV195" s="15" t="s">
        <v>147</v>
      </c>
      <c r="AW195" s="15" t="s">
        <v>32</v>
      </c>
      <c r="AX195" s="15" t="s">
        <v>84</v>
      </c>
      <c r="AY195" s="206" t="s">
        <v>140</v>
      </c>
    </row>
    <row r="196" s="2" customFormat="1" ht="24.15" customHeight="1">
      <c r="A196" s="38"/>
      <c r="B196" s="171"/>
      <c r="C196" s="172" t="s">
        <v>213</v>
      </c>
      <c r="D196" s="172" t="s">
        <v>142</v>
      </c>
      <c r="E196" s="173" t="s">
        <v>214</v>
      </c>
      <c r="F196" s="174" t="s">
        <v>215</v>
      </c>
      <c r="G196" s="175" t="s">
        <v>145</v>
      </c>
      <c r="H196" s="176">
        <v>111.61</v>
      </c>
      <c r="I196" s="177"/>
      <c r="J196" s="178">
        <f>ROUND(I196*H196,2)</f>
        <v>0</v>
      </c>
      <c r="K196" s="174" t="s">
        <v>146</v>
      </c>
      <c r="L196" s="39"/>
      <c r="M196" s="179" t="s">
        <v>1</v>
      </c>
      <c r="N196" s="180" t="s">
        <v>41</v>
      </c>
      <c r="O196" s="77"/>
      <c r="P196" s="181">
        <f>O196*H196</f>
        <v>0</v>
      </c>
      <c r="Q196" s="181">
        <v>0.00021000000000000001</v>
      </c>
      <c r="R196" s="181">
        <f>Q196*H196</f>
        <v>0.0234381</v>
      </c>
      <c r="S196" s="181">
        <v>0</v>
      </c>
      <c r="T196" s="18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83" t="s">
        <v>147</v>
      </c>
      <c r="AT196" s="183" t="s">
        <v>142</v>
      </c>
      <c r="AU196" s="183" t="s">
        <v>86</v>
      </c>
      <c r="AY196" s="19" t="s">
        <v>140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9" t="s">
        <v>84</v>
      </c>
      <c r="BK196" s="184">
        <f>ROUND(I196*H196,2)</f>
        <v>0</v>
      </c>
      <c r="BL196" s="19" t="s">
        <v>147</v>
      </c>
      <c r="BM196" s="183" t="s">
        <v>216</v>
      </c>
    </row>
    <row r="197" s="2" customFormat="1">
      <c r="A197" s="38"/>
      <c r="B197" s="39"/>
      <c r="C197" s="38"/>
      <c r="D197" s="185" t="s">
        <v>149</v>
      </c>
      <c r="E197" s="38"/>
      <c r="F197" s="186" t="s">
        <v>217</v>
      </c>
      <c r="G197" s="38"/>
      <c r="H197" s="38"/>
      <c r="I197" s="187"/>
      <c r="J197" s="38"/>
      <c r="K197" s="38"/>
      <c r="L197" s="39"/>
      <c r="M197" s="188"/>
      <c r="N197" s="189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149</v>
      </c>
      <c r="AU197" s="19" t="s">
        <v>86</v>
      </c>
    </row>
    <row r="198" s="13" customFormat="1">
      <c r="A198" s="13"/>
      <c r="B198" s="190"/>
      <c r="C198" s="13"/>
      <c r="D198" s="185" t="s">
        <v>151</v>
      </c>
      <c r="E198" s="191" t="s">
        <v>1</v>
      </c>
      <c r="F198" s="192" t="s">
        <v>199</v>
      </c>
      <c r="G198" s="13"/>
      <c r="H198" s="191" t="s">
        <v>1</v>
      </c>
      <c r="I198" s="193"/>
      <c r="J198" s="13"/>
      <c r="K198" s="13"/>
      <c r="L198" s="190"/>
      <c r="M198" s="194"/>
      <c r="N198" s="195"/>
      <c r="O198" s="195"/>
      <c r="P198" s="195"/>
      <c r="Q198" s="195"/>
      <c r="R198" s="195"/>
      <c r="S198" s="195"/>
      <c r="T198" s="19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1" t="s">
        <v>151</v>
      </c>
      <c r="AU198" s="191" t="s">
        <v>86</v>
      </c>
      <c r="AV198" s="13" t="s">
        <v>84</v>
      </c>
      <c r="AW198" s="13" t="s">
        <v>32</v>
      </c>
      <c r="AX198" s="13" t="s">
        <v>76</v>
      </c>
      <c r="AY198" s="191" t="s">
        <v>140</v>
      </c>
    </row>
    <row r="199" s="13" customFormat="1">
      <c r="A199" s="13"/>
      <c r="B199" s="190"/>
      <c r="C199" s="13"/>
      <c r="D199" s="185" t="s">
        <v>151</v>
      </c>
      <c r="E199" s="191" t="s">
        <v>1</v>
      </c>
      <c r="F199" s="192" t="s">
        <v>632</v>
      </c>
      <c r="G199" s="13"/>
      <c r="H199" s="191" t="s">
        <v>1</v>
      </c>
      <c r="I199" s="193"/>
      <c r="J199" s="13"/>
      <c r="K199" s="13"/>
      <c r="L199" s="190"/>
      <c r="M199" s="194"/>
      <c r="N199" s="195"/>
      <c r="O199" s="195"/>
      <c r="P199" s="195"/>
      <c r="Q199" s="195"/>
      <c r="R199" s="195"/>
      <c r="S199" s="195"/>
      <c r="T199" s="19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1" t="s">
        <v>151</v>
      </c>
      <c r="AU199" s="191" t="s">
        <v>86</v>
      </c>
      <c r="AV199" s="13" t="s">
        <v>84</v>
      </c>
      <c r="AW199" s="13" t="s">
        <v>32</v>
      </c>
      <c r="AX199" s="13" t="s">
        <v>76</v>
      </c>
      <c r="AY199" s="191" t="s">
        <v>140</v>
      </c>
    </row>
    <row r="200" s="14" customFormat="1">
      <c r="A200" s="14"/>
      <c r="B200" s="197"/>
      <c r="C200" s="14"/>
      <c r="D200" s="185" t="s">
        <v>151</v>
      </c>
      <c r="E200" s="198" t="s">
        <v>1</v>
      </c>
      <c r="F200" s="199" t="s">
        <v>641</v>
      </c>
      <c r="G200" s="14"/>
      <c r="H200" s="200">
        <v>111.61</v>
      </c>
      <c r="I200" s="201"/>
      <c r="J200" s="14"/>
      <c r="K200" s="14"/>
      <c r="L200" s="197"/>
      <c r="M200" s="202"/>
      <c r="N200" s="203"/>
      <c r="O200" s="203"/>
      <c r="P200" s="203"/>
      <c r="Q200" s="203"/>
      <c r="R200" s="203"/>
      <c r="S200" s="203"/>
      <c r="T200" s="20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8" t="s">
        <v>151</v>
      </c>
      <c r="AU200" s="198" t="s">
        <v>86</v>
      </c>
      <c r="AV200" s="14" t="s">
        <v>86</v>
      </c>
      <c r="AW200" s="14" t="s">
        <v>32</v>
      </c>
      <c r="AX200" s="14" t="s">
        <v>76</v>
      </c>
      <c r="AY200" s="198" t="s">
        <v>140</v>
      </c>
    </row>
    <row r="201" s="16" customFormat="1">
      <c r="A201" s="16"/>
      <c r="B201" s="223"/>
      <c r="C201" s="16"/>
      <c r="D201" s="185" t="s">
        <v>151</v>
      </c>
      <c r="E201" s="224" t="s">
        <v>1</v>
      </c>
      <c r="F201" s="225" t="s">
        <v>189</v>
      </c>
      <c r="G201" s="16"/>
      <c r="H201" s="226">
        <v>111.61</v>
      </c>
      <c r="I201" s="227"/>
      <c r="J201" s="16"/>
      <c r="K201" s="16"/>
      <c r="L201" s="223"/>
      <c r="M201" s="228"/>
      <c r="N201" s="229"/>
      <c r="O201" s="229"/>
      <c r="P201" s="229"/>
      <c r="Q201" s="229"/>
      <c r="R201" s="229"/>
      <c r="S201" s="229"/>
      <c r="T201" s="230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24" t="s">
        <v>151</v>
      </c>
      <c r="AU201" s="224" t="s">
        <v>86</v>
      </c>
      <c r="AV201" s="16" t="s">
        <v>162</v>
      </c>
      <c r="AW201" s="16" t="s">
        <v>32</v>
      </c>
      <c r="AX201" s="16" t="s">
        <v>76</v>
      </c>
      <c r="AY201" s="224" t="s">
        <v>140</v>
      </c>
    </row>
    <row r="202" s="15" customFormat="1">
      <c r="A202" s="15"/>
      <c r="B202" s="205"/>
      <c r="C202" s="15"/>
      <c r="D202" s="185" t="s">
        <v>151</v>
      </c>
      <c r="E202" s="206" t="s">
        <v>1</v>
      </c>
      <c r="F202" s="207" t="s">
        <v>155</v>
      </c>
      <c r="G202" s="15"/>
      <c r="H202" s="208">
        <v>111.61</v>
      </c>
      <c r="I202" s="209"/>
      <c r="J202" s="15"/>
      <c r="K202" s="15"/>
      <c r="L202" s="205"/>
      <c r="M202" s="210"/>
      <c r="N202" s="211"/>
      <c r="O202" s="211"/>
      <c r="P202" s="211"/>
      <c r="Q202" s="211"/>
      <c r="R202" s="211"/>
      <c r="S202" s="211"/>
      <c r="T202" s="212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06" t="s">
        <v>151</v>
      </c>
      <c r="AU202" s="206" t="s">
        <v>86</v>
      </c>
      <c r="AV202" s="15" t="s">
        <v>147</v>
      </c>
      <c r="AW202" s="15" t="s">
        <v>32</v>
      </c>
      <c r="AX202" s="15" t="s">
        <v>84</v>
      </c>
      <c r="AY202" s="206" t="s">
        <v>140</v>
      </c>
    </row>
    <row r="203" s="12" customFormat="1" ht="22.8" customHeight="1">
      <c r="A203" s="12"/>
      <c r="B203" s="158"/>
      <c r="C203" s="12"/>
      <c r="D203" s="159" t="s">
        <v>75</v>
      </c>
      <c r="E203" s="169" t="s">
        <v>213</v>
      </c>
      <c r="F203" s="169" t="s">
        <v>224</v>
      </c>
      <c r="G203" s="12"/>
      <c r="H203" s="12"/>
      <c r="I203" s="161"/>
      <c r="J203" s="170">
        <f>BK203</f>
        <v>0</v>
      </c>
      <c r="K203" s="12"/>
      <c r="L203" s="158"/>
      <c r="M203" s="163"/>
      <c r="N203" s="164"/>
      <c r="O203" s="164"/>
      <c r="P203" s="165">
        <f>SUM(P204:P245)</f>
        <v>0</v>
      </c>
      <c r="Q203" s="164"/>
      <c r="R203" s="165">
        <f>SUM(R204:R245)</f>
        <v>0.49991508000000001</v>
      </c>
      <c r="S203" s="164"/>
      <c r="T203" s="166">
        <f>SUM(T204:T245)</f>
        <v>2.8177599999999998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9" t="s">
        <v>84</v>
      </c>
      <c r="AT203" s="167" t="s">
        <v>75</v>
      </c>
      <c r="AU203" s="167" t="s">
        <v>84</v>
      </c>
      <c r="AY203" s="159" t="s">
        <v>140</v>
      </c>
      <c r="BK203" s="168">
        <f>SUM(BK204:BK245)</f>
        <v>0</v>
      </c>
    </row>
    <row r="204" s="2" customFormat="1" ht="37.8" customHeight="1">
      <c r="A204" s="38"/>
      <c r="B204" s="171"/>
      <c r="C204" s="172" t="s">
        <v>219</v>
      </c>
      <c r="D204" s="172" t="s">
        <v>142</v>
      </c>
      <c r="E204" s="173" t="s">
        <v>226</v>
      </c>
      <c r="F204" s="174" t="s">
        <v>227</v>
      </c>
      <c r="G204" s="175" t="s">
        <v>145</v>
      </c>
      <c r="H204" s="176">
        <v>136.08099999999999</v>
      </c>
      <c r="I204" s="177"/>
      <c r="J204" s="178">
        <f>ROUND(I204*H204,2)</f>
        <v>0</v>
      </c>
      <c r="K204" s="174" t="s">
        <v>146</v>
      </c>
      <c r="L204" s="39"/>
      <c r="M204" s="179" t="s">
        <v>1</v>
      </c>
      <c r="N204" s="180" t="s">
        <v>41</v>
      </c>
      <c r="O204" s="77"/>
      <c r="P204" s="181">
        <f>O204*H204</f>
        <v>0</v>
      </c>
      <c r="Q204" s="181">
        <v>0</v>
      </c>
      <c r="R204" s="181">
        <f>Q204*H204</f>
        <v>0</v>
      </c>
      <c r="S204" s="181">
        <v>0</v>
      </c>
      <c r="T204" s="18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3" t="s">
        <v>147</v>
      </c>
      <c r="AT204" s="183" t="s">
        <v>142</v>
      </c>
      <c r="AU204" s="183" t="s">
        <v>86</v>
      </c>
      <c r="AY204" s="19" t="s">
        <v>140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9" t="s">
        <v>84</v>
      </c>
      <c r="BK204" s="184">
        <f>ROUND(I204*H204,2)</f>
        <v>0</v>
      </c>
      <c r="BL204" s="19" t="s">
        <v>147</v>
      </c>
      <c r="BM204" s="183" t="s">
        <v>228</v>
      </c>
    </row>
    <row r="205" s="2" customFormat="1">
      <c r="A205" s="38"/>
      <c r="B205" s="39"/>
      <c r="C205" s="38"/>
      <c r="D205" s="185" t="s">
        <v>149</v>
      </c>
      <c r="E205" s="38"/>
      <c r="F205" s="186" t="s">
        <v>229</v>
      </c>
      <c r="G205" s="38"/>
      <c r="H205" s="38"/>
      <c r="I205" s="187"/>
      <c r="J205" s="38"/>
      <c r="K205" s="38"/>
      <c r="L205" s="39"/>
      <c r="M205" s="188"/>
      <c r="N205" s="189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149</v>
      </c>
      <c r="AU205" s="19" t="s">
        <v>86</v>
      </c>
    </row>
    <row r="206" s="13" customFormat="1">
      <c r="A206" s="13"/>
      <c r="B206" s="190"/>
      <c r="C206" s="13"/>
      <c r="D206" s="185" t="s">
        <v>151</v>
      </c>
      <c r="E206" s="191" t="s">
        <v>1</v>
      </c>
      <c r="F206" s="192" t="s">
        <v>632</v>
      </c>
      <c r="G206" s="13"/>
      <c r="H206" s="191" t="s">
        <v>1</v>
      </c>
      <c r="I206" s="193"/>
      <c r="J206" s="13"/>
      <c r="K206" s="13"/>
      <c r="L206" s="190"/>
      <c r="M206" s="194"/>
      <c r="N206" s="195"/>
      <c r="O206" s="195"/>
      <c r="P206" s="195"/>
      <c r="Q206" s="195"/>
      <c r="R206" s="195"/>
      <c r="S206" s="195"/>
      <c r="T206" s="19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1" t="s">
        <v>151</v>
      </c>
      <c r="AU206" s="191" t="s">
        <v>86</v>
      </c>
      <c r="AV206" s="13" t="s">
        <v>84</v>
      </c>
      <c r="AW206" s="13" t="s">
        <v>32</v>
      </c>
      <c r="AX206" s="13" t="s">
        <v>76</v>
      </c>
      <c r="AY206" s="191" t="s">
        <v>140</v>
      </c>
    </row>
    <row r="207" s="14" customFormat="1">
      <c r="A207" s="14"/>
      <c r="B207" s="197"/>
      <c r="C207" s="14"/>
      <c r="D207" s="185" t="s">
        <v>151</v>
      </c>
      <c r="E207" s="198" t="s">
        <v>1</v>
      </c>
      <c r="F207" s="199" t="s">
        <v>642</v>
      </c>
      <c r="G207" s="14"/>
      <c r="H207" s="200">
        <v>136.08099999999999</v>
      </c>
      <c r="I207" s="201"/>
      <c r="J207" s="14"/>
      <c r="K207" s="14"/>
      <c r="L207" s="197"/>
      <c r="M207" s="202"/>
      <c r="N207" s="203"/>
      <c r="O207" s="203"/>
      <c r="P207" s="203"/>
      <c r="Q207" s="203"/>
      <c r="R207" s="203"/>
      <c r="S207" s="203"/>
      <c r="T207" s="20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8" t="s">
        <v>151</v>
      </c>
      <c r="AU207" s="198" t="s">
        <v>86</v>
      </c>
      <c r="AV207" s="14" t="s">
        <v>86</v>
      </c>
      <c r="AW207" s="14" t="s">
        <v>32</v>
      </c>
      <c r="AX207" s="14" t="s">
        <v>76</v>
      </c>
      <c r="AY207" s="198" t="s">
        <v>140</v>
      </c>
    </row>
    <row r="208" s="16" customFormat="1">
      <c r="A208" s="16"/>
      <c r="B208" s="223"/>
      <c r="C208" s="16"/>
      <c r="D208" s="185" t="s">
        <v>151</v>
      </c>
      <c r="E208" s="224" t="s">
        <v>1</v>
      </c>
      <c r="F208" s="225" t="s">
        <v>189</v>
      </c>
      <c r="G208" s="16"/>
      <c r="H208" s="226">
        <v>136.08099999999999</v>
      </c>
      <c r="I208" s="227"/>
      <c r="J208" s="16"/>
      <c r="K208" s="16"/>
      <c r="L208" s="223"/>
      <c r="M208" s="228"/>
      <c r="N208" s="229"/>
      <c r="O208" s="229"/>
      <c r="P208" s="229"/>
      <c r="Q208" s="229"/>
      <c r="R208" s="229"/>
      <c r="S208" s="229"/>
      <c r="T208" s="230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24" t="s">
        <v>151</v>
      </c>
      <c r="AU208" s="224" t="s">
        <v>86</v>
      </c>
      <c r="AV208" s="16" t="s">
        <v>162</v>
      </c>
      <c r="AW208" s="16" t="s">
        <v>32</v>
      </c>
      <c r="AX208" s="16" t="s">
        <v>76</v>
      </c>
      <c r="AY208" s="224" t="s">
        <v>140</v>
      </c>
    </row>
    <row r="209" s="15" customFormat="1">
      <c r="A209" s="15"/>
      <c r="B209" s="205"/>
      <c r="C209" s="15"/>
      <c r="D209" s="185" t="s">
        <v>151</v>
      </c>
      <c r="E209" s="206" t="s">
        <v>1</v>
      </c>
      <c r="F209" s="207" t="s">
        <v>155</v>
      </c>
      <c r="G209" s="15"/>
      <c r="H209" s="208">
        <v>136.08099999999999</v>
      </c>
      <c r="I209" s="209"/>
      <c r="J209" s="15"/>
      <c r="K209" s="15"/>
      <c r="L209" s="205"/>
      <c r="M209" s="210"/>
      <c r="N209" s="211"/>
      <c r="O209" s="211"/>
      <c r="P209" s="211"/>
      <c r="Q209" s="211"/>
      <c r="R209" s="211"/>
      <c r="S209" s="211"/>
      <c r="T209" s="21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06" t="s">
        <v>151</v>
      </c>
      <c r="AU209" s="206" t="s">
        <v>86</v>
      </c>
      <c r="AV209" s="15" t="s">
        <v>147</v>
      </c>
      <c r="AW209" s="15" t="s">
        <v>32</v>
      </c>
      <c r="AX209" s="15" t="s">
        <v>84</v>
      </c>
      <c r="AY209" s="206" t="s">
        <v>140</v>
      </c>
    </row>
    <row r="210" s="2" customFormat="1" ht="37.8" customHeight="1">
      <c r="A210" s="38"/>
      <c r="B210" s="171"/>
      <c r="C210" s="172" t="s">
        <v>225</v>
      </c>
      <c r="D210" s="172" t="s">
        <v>142</v>
      </c>
      <c r="E210" s="173" t="s">
        <v>231</v>
      </c>
      <c r="F210" s="174" t="s">
        <v>232</v>
      </c>
      <c r="G210" s="175" t="s">
        <v>145</v>
      </c>
      <c r="H210" s="176">
        <v>12247.290000000001</v>
      </c>
      <c r="I210" s="177"/>
      <c r="J210" s="178">
        <f>ROUND(I210*H210,2)</f>
        <v>0</v>
      </c>
      <c r="K210" s="174" t="s">
        <v>146</v>
      </c>
      <c r="L210" s="39"/>
      <c r="M210" s="179" t="s">
        <v>1</v>
      </c>
      <c r="N210" s="180" t="s">
        <v>41</v>
      </c>
      <c r="O210" s="77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83" t="s">
        <v>147</v>
      </c>
      <c r="AT210" s="183" t="s">
        <v>142</v>
      </c>
      <c r="AU210" s="183" t="s">
        <v>86</v>
      </c>
      <c r="AY210" s="19" t="s">
        <v>140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9" t="s">
        <v>84</v>
      </c>
      <c r="BK210" s="184">
        <f>ROUND(I210*H210,2)</f>
        <v>0</v>
      </c>
      <c r="BL210" s="19" t="s">
        <v>147</v>
      </c>
      <c r="BM210" s="183" t="s">
        <v>233</v>
      </c>
    </row>
    <row r="211" s="2" customFormat="1">
      <c r="A211" s="38"/>
      <c r="B211" s="39"/>
      <c r="C211" s="38"/>
      <c r="D211" s="185" t="s">
        <v>149</v>
      </c>
      <c r="E211" s="38"/>
      <c r="F211" s="186" t="s">
        <v>234</v>
      </c>
      <c r="G211" s="38"/>
      <c r="H211" s="38"/>
      <c r="I211" s="187"/>
      <c r="J211" s="38"/>
      <c r="K211" s="38"/>
      <c r="L211" s="39"/>
      <c r="M211" s="188"/>
      <c r="N211" s="189"/>
      <c r="O211" s="77"/>
      <c r="P211" s="77"/>
      <c r="Q211" s="77"/>
      <c r="R211" s="77"/>
      <c r="S211" s="77"/>
      <c r="T211" s="7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9" t="s">
        <v>149</v>
      </c>
      <c r="AU211" s="19" t="s">
        <v>86</v>
      </c>
    </row>
    <row r="212" s="13" customFormat="1">
      <c r="A212" s="13"/>
      <c r="B212" s="190"/>
      <c r="C212" s="13"/>
      <c r="D212" s="185" t="s">
        <v>151</v>
      </c>
      <c r="E212" s="191" t="s">
        <v>1</v>
      </c>
      <c r="F212" s="192" t="s">
        <v>632</v>
      </c>
      <c r="G212" s="13"/>
      <c r="H212" s="191" t="s">
        <v>1</v>
      </c>
      <c r="I212" s="193"/>
      <c r="J212" s="13"/>
      <c r="K212" s="13"/>
      <c r="L212" s="190"/>
      <c r="M212" s="194"/>
      <c r="N212" s="195"/>
      <c r="O212" s="195"/>
      <c r="P212" s="195"/>
      <c r="Q212" s="195"/>
      <c r="R212" s="195"/>
      <c r="S212" s="195"/>
      <c r="T212" s="19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1" t="s">
        <v>151</v>
      </c>
      <c r="AU212" s="191" t="s">
        <v>86</v>
      </c>
      <c r="AV212" s="13" t="s">
        <v>84</v>
      </c>
      <c r="AW212" s="13" t="s">
        <v>32</v>
      </c>
      <c r="AX212" s="13" t="s">
        <v>76</v>
      </c>
      <c r="AY212" s="191" t="s">
        <v>140</v>
      </c>
    </row>
    <row r="213" s="14" customFormat="1">
      <c r="A213" s="14"/>
      <c r="B213" s="197"/>
      <c r="C213" s="14"/>
      <c r="D213" s="185" t="s">
        <v>151</v>
      </c>
      <c r="E213" s="198" t="s">
        <v>1</v>
      </c>
      <c r="F213" s="199" t="s">
        <v>642</v>
      </c>
      <c r="G213" s="14"/>
      <c r="H213" s="200">
        <v>136.08099999999999</v>
      </c>
      <c r="I213" s="201"/>
      <c r="J213" s="14"/>
      <c r="K213" s="14"/>
      <c r="L213" s="197"/>
      <c r="M213" s="202"/>
      <c r="N213" s="203"/>
      <c r="O213" s="203"/>
      <c r="P213" s="203"/>
      <c r="Q213" s="203"/>
      <c r="R213" s="203"/>
      <c r="S213" s="203"/>
      <c r="T213" s="20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8" t="s">
        <v>151</v>
      </c>
      <c r="AU213" s="198" t="s">
        <v>86</v>
      </c>
      <c r="AV213" s="14" t="s">
        <v>86</v>
      </c>
      <c r="AW213" s="14" t="s">
        <v>32</v>
      </c>
      <c r="AX213" s="14" t="s">
        <v>76</v>
      </c>
      <c r="AY213" s="198" t="s">
        <v>140</v>
      </c>
    </row>
    <row r="214" s="16" customFormat="1">
      <c r="A214" s="16"/>
      <c r="B214" s="223"/>
      <c r="C214" s="16"/>
      <c r="D214" s="185" t="s">
        <v>151</v>
      </c>
      <c r="E214" s="224" t="s">
        <v>1</v>
      </c>
      <c r="F214" s="225" t="s">
        <v>189</v>
      </c>
      <c r="G214" s="16"/>
      <c r="H214" s="226">
        <v>136.08099999999999</v>
      </c>
      <c r="I214" s="227"/>
      <c r="J214" s="16"/>
      <c r="K214" s="16"/>
      <c r="L214" s="223"/>
      <c r="M214" s="228"/>
      <c r="N214" s="229"/>
      <c r="O214" s="229"/>
      <c r="P214" s="229"/>
      <c r="Q214" s="229"/>
      <c r="R214" s="229"/>
      <c r="S214" s="229"/>
      <c r="T214" s="230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24" t="s">
        <v>151</v>
      </c>
      <c r="AU214" s="224" t="s">
        <v>86</v>
      </c>
      <c r="AV214" s="16" t="s">
        <v>162</v>
      </c>
      <c r="AW214" s="16" t="s">
        <v>32</v>
      </c>
      <c r="AX214" s="16" t="s">
        <v>76</v>
      </c>
      <c r="AY214" s="224" t="s">
        <v>140</v>
      </c>
    </row>
    <row r="215" s="15" customFormat="1">
      <c r="A215" s="15"/>
      <c r="B215" s="205"/>
      <c r="C215" s="15"/>
      <c r="D215" s="185" t="s">
        <v>151</v>
      </c>
      <c r="E215" s="206" t="s">
        <v>1</v>
      </c>
      <c r="F215" s="207" t="s">
        <v>155</v>
      </c>
      <c r="G215" s="15"/>
      <c r="H215" s="208">
        <v>136.08099999999999</v>
      </c>
      <c r="I215" s="209"/>
      <c r="J215" s="15"/>
      <c r="K215" s="15"/>
      <c r="L215" s="205"/>
      <c r="M215" s="210"/>
      <c r="N215" s="211"/>
      <c r="O215" s="211"/>
      <c r="P215" s="211"/>
      <c r="Q215" s="211"/>
      <c r="R215" s="211"/>
      <c r="S215" s="211"/>
      <c r="T215" s="21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06" t="s">
        <v>151</v>
      </c>
      <c r="AU215" s="206" t="s">
        <v>86</v>
      </c>
      <c r="AV215" s="15" t="s">
        <v>147</v>
      </c>
      <c r="AW215" s="15" t="s">
        <v>32</v>
      </c>
      <c r="AX215" s="15" t="s">
        <v>84</v>
      </c>
      <c r="AY215" s="206" t="s">
        <v>140</v>
      </c>
    </row>
    <row r="216" s="14" customFormat="1">
      <c r="A216" s="14"/>
      <c r="B216" s="197"/>
      <c r="C216" s="14"/>
      <c r="D216" s="185" t="s">
        <v>151</v>
      </c>
      <c r="E216" s="14"/>
      <c r="F216" s="199" t="s">
        <v>643</v>
      </c>
      <c r="G216" s="14"/>
      <c r="H216" s="200">
        <v>12247.290000000001</v>
      </c>
      <c r="I216" s="201"/>
      <c r="J216" s="14"/>
      <c r="K216" s="14"/>
      <c r="L216" s="197"/>
      <c r="M216" s="202"/>
      <c r="N216" s="203"/>
      <c r="O216" s="203"/>
      <c r="P216" s="203"/>
      <c r="Q216" s="203"/>
      <c r="R216" s="203"/>
      <c r="S216" s="203"/>
      <c r="T216" s="20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8" t="s">
        <v>151</v>
      </c>
      <c r="AU216" s="198" t="s">
        <v>86</v>
      </c>
      <c r="AV216" s="14" t="s">
        <v>86</v>
      </c>
      <c r="AW216" s="14" t="s">
        <v>3</v>
      </c>
      <c r="AX216" s="14" t="s">
        <v>84</v>
      </c>
      <c r="AY216" s="198" t="s">
        <v>140</v>
      </c>
    </row>
    <row r="217" s="2" customFormat="1" ht="37.8" customHeight="1">
      <c r="A217" s="38"/>
      <c r="B217" s="171"/>
      <c r="C217" s="172" t="s">
        <v>8</v>
      </c>
      <c r="D217" s="172" t="s">
        <v>142</v>
      </c>
      <c r="E217" s="173" t="s">
        <v>237</v>
      </c>
      <c r="F217" s="174" t="s">
        <v>238</v>
      </c>
      <c r="G217" s="175" t="s">
        <v>145</v>
      </c>
      <c r="H217" s="176">
        <v>136.08099999999999</v>
      </c>
      <c r="I217" s="177"/>
      <c r="J217" s="178">
        <f>ROUND(I217*H217,2)</f>
        <v>0</v>
      </c>
      <c r="K217" s="174" t="s">
        <v>146</v>
      </c>
      <c r="L217" s="39"/>
      <c r="M217" s="179" t="s">
        <v>1</v>
      </c>
      <c r="N217" s="180" t="s">
        <v>41</v>
      </c>
      <c r="O217" s="77"/>
      <c r="P217" s="181">
        <f>O217*H217</f>
        <v>0</v>
      </c>
      <c r="Q217" s="181">
        <v>0</v>
      </c>
      <c r="R217" s="181">
        <f>Q217*H217</f>
        <v>0</v>
      </c>
      <c r="S217" s="181">
        <v>0</v>
      </c>
      <c r="T217" s="18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3" t="s">
        <v>147</v>
      </c>
      <c r="AT217" s="183" t="s">
        <v>142</v>
      </c>
      <c r="AU217" s="183" t="s">
        <v>86</v>
      </c>
      <c r="AY217" s="19" t="s">
        <v>140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9" t="s">
        <v>84</v>
      </c>
      <c r="BK217" s="184">
        <f>ROUND(I217*H217,2)</f>
        <v>0</v>
      </c>
      <c r="BL217" s="19" t="s">
        <v>147</v>
      </c>
      <c r="BM217" s="183" t="s">
        <v>239</v>
      </c>
    </row>
    <row r="218" s="2" customFormat="1">
      <c r="A218" s="38"/>
      <c r="B218" s="39"/>
      <c r="C218" s="38"/>
      <c r="D218" s="185" t="s">
        <v>149</v>
      </c>
      <c r="E218" s="38"/>
      <c r="F218" s="186" t="s">
        <v>240</v>
      </c>
      <c r="G218" s="38"/>
      <c r="H218" s="38"/>
      <c r="I218" s="187"/>
      <c r="J218" s="38"/>
      <c r="K218" s="38"/>
      <c r="L218" s="39"/>
      <c r="M218" s="188"/>
      <c r="N218" s="189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149</v>
      </c>
      <c r="AU218" s="19" t="s">
        <v>86</v>
      </c>
    </row>
    <row r="219" s="2" customFormat="1" ht="16.5" customHeight="1">
      <c r="A219" s="38"/>
      <c r="B219" s="171"/>
      <c r="C219" s="172" t="s">
        <v>236</v>
      </c>
      <c r="D219" s="172" t="s">
        <v>142</v>
      </c>
      <c r="E219" s="173" t="s">
        <v>242</v>
      </c>
      <c r="F219" s="174" t="s">
        <v>243</v>
      </c>
      <c r="G219" s="175" t="s">
        <v>145</v>
      </c>
      <c r="H219" s="176">
        <v>136.08099999999999</v>
      </c>
      <c r="I219" s="177"/>
      <c r="J219" s="178">
        <f>ROUND(I219*H219,2)</f>
        <v>0</v>
      </c>
      <c r="K219" s="174" t="s">
        <v>146</v>
      </c>
      <c r="L219" s="39"/>
      <c r="M219" s="179" t="s">
        <v>1</v>
      </c>
      <c r="N219" s="180" t="s">
        <v>41</v>
      </c>
      <c r="O219" s="77"/>
      <c r="P219" s="181">
        <f>O219*H219</f>
        <v>0</v>
      </c>
      <c r="Q219" s="181">
        <v>0</v>
      </c>
      <c r="R219" s="181">
        <f>Q219*H219</f>
        <v>0</v>
      </c>
      <c r="S219" s="181">
        <v>0</v>
      </c>
      <c r="T219" s="18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3" t="s">
        <v>147</v>
      </c>
      <c r="AT219" s="183" t="s">
        <v>142</v>
      </c>
      <c r="AU219" s="183" t="s">
        <v>86</v>
      </c>
      <c r="AY219" s="19" t="s">
        <v>140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9" t="s">
        <v>84</v>
      </c>
      <c r="BK219" s="184">
        <f>ROUND(I219*H219,2)</f>
        <v>0</v>
      </c>
      <c r="BL219" s="19" t="s">
        <v>147</v>
      </c>
      <c r="BM219" s="183" t="s">
        <v>244</v>
      </c>
    </row>
    <row r="220" s="2" customFormat="1">
      <c r="A220" s="38"/>
      <c r="B220" s="39"/>
      <c r="C220" s="38"/>
      <c r="D220" s="185" t="s">
        <v>149</v>
      </c>
      <c r="E220" s="38"/>
      <c r="F220" s="186" t="s">
        <v>245</v>
      </c>
      <c r="G220" s="38"/>
      <c r="H220" s="38"/>
      <c r="I220" s="187"/>
      <c r="J220" s="38"/>
      <c r="K220" s="38"/>
      <c r="L220" s="39"/>
      <c r="M220" s="188"/>
      <c r="N220" s="189"/>
      <c r="O220" s="77"/>
      <c r="P220" s="77"/>
      <c r="Q220" s="77"/>
      <c r="R220" s="77"/>
      <c r="S220" s="77"/>
      <c r="T220" s="7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9" t="s">
        <v>149</v>
      </c>
      <c r="AU220" s="19" t="s">
        <v>86</v>
      </c>
    </row>
    <row r="221" s="2" customFormat="1" ht="16.5" customHeight="1">
      <c r="A221" s="38"/>
      <c r="B221" s="171"/>
      <c r="C221" s="172" t="s">
        <v>241</v>
      </c>
      <c r="D221" s="172" t="s">
        <v>142</v>
      </c>
      <c r="E221" s="173" t="s">
        <v>247</v>
      </c>
      <c r="F221" s="174" t="s">
        <v>248</v>
      </c>
      <c r="G221" s="175" t="s">
        <v>145</v>
      </c>
      <c r="H221" s="176">
        <v>12247.290000000001</v>
      </c>
      <c r="I221" s="177"/>
      <c r="J221" s="178">
        <f>ROUND(I221*H221,2)</f>
        <v>0</v>
      </c>
      <c r="K221" s="174" t="s">
        <v>146</v>
      </c>
      <c r="L221" s="39"/>
      <c r="M221" s="179" t="s">
        <v>1</v>
      </c>
      <c r="N221" s="180" t="s">
        <v>41</v>
      </c>
      <c r="O221" s="77"/>
      <c r="P221" s="181">
        <f>O221*H221</f>
        <v>0</v>
      </c>
      <c r="Q221" s="181">
        <v>0</v>
      </c>
      <c r="R221" s="181">
        <f>Q221*H221</f>
        <v>0</v>
      </c>
      <c r="S221" s="181">
        <v>0</v>
      </c>
      <c r="T221" s="18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83" t="s">
        <v>147</v>
      </c>
      <c r="AT221" s="183" t="s">
        <v>142</v>
      </c>
      <c r="AU221" s="183" t="s">
        <v>86</v>
      </c>
      <c r="AY221" s="19" t="s">
        <v>140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9" t="s">
        <v>84</v>
      </c>
      <c r="BK221" s="184">
        <f>ROUND(I221*H221,2)</f>
        <v>0</v>
      </c>
      <c r="BL221" s="19" t="s">
        <v>147</v>
      </c>
      <c r="BM221" s="183" t="s">
        <v>249</v>
      </c>
    </row>
    <row r="222" s="2" customFormat="1">
      <c r="A222" s="38"/>
      <c r="B222" s="39"/>
      <c r="C222" s="38"/>
      <c r="D222" s="185" t="s">
        <v>149</v>
      </c>
      <c r="E222" s="38"/>
      <c r="F222" s="186" t="s">
        <v>250</v>
      </c>
      <c r="G222" s="38"/>
      <c r="H222" s="38"/>
      <c r="I222" s="187"/>
      <c r="J222" s="38"/>
      <c r="K222" s="38"/>
      <c r="L222" s="39"/>
      <c r="M222" s="188"/>
      <c r="N222" s="189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149</v>
      </c>
      <c r="AU222" s="19" t="s">
        <v>86</v>
      </c>
    </row>
    <row r="223" s="14" customFormat="1">
      <c r="A223" s="14"/>
      <c r="B223" s="197"/>
      <c r="C223" s="14"/>
      <c r="D223" s="185" t="s">
        <v>151</v>
      </c>
      <c r="E223" s="198" t="s">
        <v>1</v>
      </c>
      <c r="F223" s="199" t="s">
        <v>644</v>
      </c>
      <c r="G223" s="14"/>
      <c r="H223" s="200">
        <v>136.08099999999999</v>
      </c>
      <c r="I223" s="201"/>
      <c r="J223" s="14"/>
      <c r="K223" s="14"/>
      <c r="L223" s="197"/>
      <c r="M223" s="202"/>
      <c r="N223" s="203"/>
      <c r="O223" s="203"/>
      <c r="P223" s="203"/>
      <c r="Q223" s="203"/>
      <c r="R223" s="203"/>
      <c r="S223" s="203"/>
      <c r="T223" s="20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8" t="s">
        <v>151</v>
      </c>
      <c r="AU223" s="198" t="s">
        <v>86</v>
      </c>
      <c r="AV223" s="14" t="s">
        <v>86</v>
      </c>
      <c r="AW223" s="14" t="s">
        <v>32</v>
      </c>
      <c r="AX223" s="14" t="s">
        <v>84</v>
      </c>
      <c r="AY223" s="198" t="s">
        <v>140</v>
      </c>
    </row>
    <row r="224" s="14" customFormat="1">
      <c r="A224" s="14"/>
      <c r="B224" s="197"/>
      <c r="C224" s="14"/>
      <c r="D224" s="185" t="s">
        <v>151</v>
      </c>
      <c r="E224" s="14"/>
      <c r="F224" s="199" t="s">
        <v>643</v>
      </c>
      <c r="G224" s="14"/>
      <c r="H224" s="200">
        <v>12247.290000000001</v>
      </c>
      <c r="I224" s="201"/>
      <c r="J224" s="14"/>
      <c r="K224" s="14"/>
      <c r="L224" s="197"/>
      <c r="M224" s="202"/>
      <c r="N224" s="203"/>
      <c r="O224" s="203"/>
      <c r="P224" s="203"/>
      <c r="Q224" s="203"/>
      <c r="R224" s="203"/>
      <c r="S224" s="203"/>
      <c r="T224" s="20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8" t="s">
        <v>151</v>
      </c>
      <c r="AU224" s="198" t="s">
        <v>86</v>
      </c>
      <c r="AV224" s="14" t="s">
        <v>86</v>
      </c>
      <c r="AW224" s="14" t="s">
        <v>3</v>
      </c>
      <c r="AX224" s="14" t="s">
        <v>84</v>
      </c>
      <c r="AY224" s="198" t="s">
        <v>140</v>
      </c>
    </row>
    <row r="225" s="2" customFormat="1" ht="21.75" customHeight="1">
      <c r="A225" s="38"/>
      <c r="B225" s="171"/>
      <c r="C225" s="172" t="s">
        <v>246</v>
      </c>
      <c r="D225" s="172" t="s">
        <v>142</v>
      </c>
      <c r="E225" s="173" t="s">
        <v>253</v>
      </c>
      <c r="F225" s="174" t="s">
        <v>254</v>
      </c>
      <c r="G225" s="175" t="s">
        <v>145</v>
      </c>
      <c r="H225" s="176">
        <v>136.08099999999999</v>
      </c>
      <c r="I225" s="177"/>
      <c r="J225" s="178">
        <f>ROUND(I225*H225,2)</f>
        <v>0</v>
      </c>
      <c r="K225" s="174" t="s">
        <v>146</v>
      </c>
      <c r="L225" s="39"/>
      <c r="M225" s="179" t="s">
        <v>1</v>
      </c>
      <c r="N225" s="180" t="s">
        <v>41</v>
      </c>
      <c r="O225" s="77"/>
      <c r="P225" s="181">
        <f>O225*H225</f>
        <v>0</v>
      </c>
      <c r="Q225" s="181">
        <v>0</v>
      </c>
      <c r="R225" s="181">
        <f>Q225*H225</f>
        <v>0</v>
      </c>
      <c r="S225" s="181">
        <v>0</v>
      </c>
      <c r="T225" s="18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83" t="s">
        <v>147</v>
      </c>
      <c r="AT225" s="183" t="s">
        <v>142</v>
      </c>
      <c r="AU225" s="183" t="s">
        <v>86</v>
      </c>
      <c r="AY225" s="19" t="s">
        <v>140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9" t="s">
        <v>84</v>
      </c>
      <c r="BK225" s="184">
        <f>ROUND(I225*H225,2)</f>
        <v>0</v>
      </c>
      <c r="BL225" s="19" t="s">
        <v>147</v>
      </c>
      <c r="BM225" s="183" t="s">
        <v>255</v>
      </c>
    </row>
    <row r="226" s="2" customFormat="1">
      <c r="A226" s="38"/>
      <c r="B226" s="39"/>
      <c r="C226" s="38"/>
      <c r="D226" s="185" t="s">
        <v>149</v>
      </c>
      <c r="E226" s="38"/>
      <c r="F226" s="186" t="s">
        <v>256</v>
      </c>
      <c r="G226" s="38"/>
      <c r="H226" s="38"/>
      <c r="I226" s="187"/>
      <c r="J226" s="38"/>
      <c r="K226" s="38"/>
      <c r="L226" s="39"/>
      <c r="M226" s="188"/>
      <c r="N226" s="189"/>
      <c r="O226" s="77"/>
      <c r="P226" s="77"/>
      <c r="Q226" s="77"/>
      <c r="R226" s="77"/>
      <c r="S226" s="77"/>
      <c r="T226" s="7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9" t="s">
        <v>149</v>
      </c>
      <c r="AU226" s="19" t="s">
        <v>86</v>
      </c>
    </row>
    <row r="227" s="2" customFormat="1" ht="24.15" customHeight="1">
      <c r="A227" s="38"/>
      <c r="B227" s="171"/>
      <c r="C227" s="172" t="s">
        <v>252</v>
      </c>
      <c r="D227" s="172" t="s">
        <v>142</v>
      </c>
      <c r="E227" s="173" t="s">
        <v>258</v>
      </c>
      <c r="F227" s="174" t="s">
        <v>259</v>
      </c>
      <c r="G227" s="175" t="s">
        <v>145</v>
      </c>
      <c r="H227" s="176">
        <v>111.61</v>
      </c>
      <c r="I227" s="177"/>
      <c r="J227" s="178">
        <f>ROUND(I227*H227,2)</f>
        <v>0</v>
      </c>
      <c r="K227" s="174" t="s">
        <v>146</v>
      </c>
      <c r="L227" s="39"/>
      <c r="M227" s="179" t="s">
        <v>1</v>
      </c>
      <c r="N227" s="180" t="s">
        <v>41</v>
      </c>
      <c r="O227" s="77"/>
      <c r="P227" s="181">
        <f>O227*H227</f>
        <v>0</v>
      </c>
      <c r="Q227" s="181">
        <v>0</v>
      </c>
      <c r="R227" s="181">
        <f>Q227*H227</f>
        <v>0</v>
      </c>
      <c r="S227" s="181">
        <v>0.016</v>
      </c>
      <c r="T227" s="182">
        <f>S227*H227</f>
        <v>1.78576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83" t="s">
        <v>147</v>
      </c>
      <c r="AT227" s="183" t="s">
        <v>142</v>
      </c>
      <c r="AU227" s="183" t="s">
        <v>86</v>
      </c>
      <c r="AY227" s="19" t="s">
        <v>140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9" t="s">
        <v>84</v>
      </c>
      <c r="BK227" s="184">
        <f>ROUND(I227*H227,2)</f>
        <v>0</v>
      </c>
      <c r="BL227" s="19" t="s">
        <v>147</v>
      </c>
      <c r="BM227" s="183" t="s">
        <v>260</v>
      </c>
    </row>
    <row r="228" s="2" customFormat="1">
      <c r="A228" s="38"/>
      <c r="B228" s="39"/>
      <c r="C228" s="38"/>
      <c r="D228" s="185" t="s">
        <v>149</v>
      </c>
      <c r="E228" s="38"/>
      <c r="F228" s="186" t="s">
        <v>261</v>
      </c>
      <c r="G228" s="38"/>
      <c r="H228" s="38"/>
      <c r="I228" s="187"/>
      <c r="J228" s="38"/>
      <c r="K228" s="38"/>
      <c r="L228" s="39"/>
      <c r="M228" s="188"/>
      <c r="N228" s="189"/>
      <c r="O228" s="77"/>
      <c r="P228" s="77"/>
      <c r="Q228" s="77"/>
      <c r="R228" s="77"/>
      <c r="S228" s="77"/>
      <c r="T228" s="7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9" t="s">
        <v>149</v>
      </c>
      <c r="AU228" s="19" t="s">
        <v>86</v>
      </c>
    </row>
    <row r="229" s="13" customFormat="1">
      <c r="A229" s="13"/>
      <c r="B229" s="190"/>
      <c r="C229" s="13"/>
      <c r="D229" s="185" t="s">
        <v>151</v>
      </c>
      <c r="E229" s="191" t="s">
        <v>1</v>
      </c>
      <c r="F229" s="192" t="s">
        <v>199</v>
      </c>
      <c r="G229" s="13"/>
      <c r="H229" s="191" t="s">
        <v>1</v>
      </c>
      <c r="I229" s="193"/>
      <c r="J229" s="13"/>
      <c r="K229" s="13"/>
      <c r="L229" s="190"/>
      <c r="M229" s="194"/>
      <c r="N229" s="195"/>
      <c r="O229" s="195"/>
      <c r="P229" s="195"/>
      <c r="Q229" s="195"/>
      <c r="R229" s="195"/>
      <c r="S229" s="195"/>
      <c r="T229" s="19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1" t="s">
        <v>151</v>
      </c>
      <c r="AU229" s="191" t="s">
        <v>86</v>
      </c>
      <c r="AV229" s="13" t="s">
        <v>84</v>
      </c>
      <c r="AW229" s="13" t="s">
        <v>32</v>
      </c>
      <c r="AX229" s="13" t="s">
        <v>76</v>
      </c>
      <c r="AY229" s="191" t="s">
        <v>140</v>
      </c>
    </row>
    <row r="230" s="13" customFormat="1">
      <c r="A230" s="13"/>
      <c r="B230" s="190"/>
      <c r="C230" s="13"/>
      <c r="D230" s="185" t="s">
        <v>151</v>
      </c>
      <c r="E230" s="191" t="s">
        <v>1</v>
      </c>
      <c r="F230" s="192" t="s">
        <v>632</v>
      </c>
      <c r="G230" s="13"/>
      <c r="H230" s="191" t="s">
        <v>1</v>
      </c>
      <c r="I230" s="193"/>
      <c r="J230" s="13"/>
      <c r="K230" s="13"/>
      <c r="L230" s="190"/>
      <c r="M230" s="194"/>
      <c r="N230" s="195"/>
      <c r="O230" s="195"/>
      <c r="P230" s="195"/>
      <c r="Q230" s="195"/>
      <c r="R230" s="195"/>
      <c r="S230" s="195"/>
      <c r="T230" s="19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1" t="s">
        <v>151</v>
      </c>
      <c r="AU230" s="191" t="s">
        <v>86</v>
      </c>
      <c r="AV230" s="13" t="s">
        <v>84</v>
      </c>
      <c r="AW230" s="13" t="s">
        <v>32</v>
      </c>
      <c r="AX230" s="13" t="s">
        <v>76</v>
      </c>
      <c r="AY230" s="191" t="s">
        <v>140</v>
      </c>
    </row>
    <row r="231" s="14" customFormat="1">
      <c r="A231" s="14"/>
      <c r="B231" s="197"/>
      <c r="C231" s="14"/>
      <c r="D231" s="185" t="s">
        <v>151</v>
      </c>
      <c r="E231" s="198" t="s">
        <v>1</v>
      </c>
      <c r="F231" s="199" t="s">
        <v>641</v>
      </c>
      <c r="G231" s="14"/>
      <c r="H231" s="200">
        <v>111.61</v>
      </c>
      <c r="I231" s="201"/>
      <c r="J231" s="14"/>
      <c r="K231" s="14"/>
      <c r="L231" s="197"/>
      <c r="M231" s="202"/>
      <c r="N231" s="203"/>
      <c r="O231" s="203"/>
      <c r="P231" s="203"/>
      <c r="Q231" s="203"/>
      <c r="R231" s="203"/>
      <c r="S231" s="203"/>
      <c r="T231" s="20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8" t="s">
        <v>151</v>
      </c>
      <c r="AU231" s="198" t="s">
        <v>86</v>
      </c>
      <c r="AV231" s="14" t="s">
        <v>86</v>
      </c>
      <c r="AW231" s="14" t="s">
        <v>32</v>
      </c>
      <c r="AX231" s="14" t="s">
        <v>76</v>
      </c>
      <c r="AY231" s="198" t="s">
        <v>140</v>
      </c>
    </row>
    <row r="232" s="16" customFormat="1">
      <c r="A232" s="16"/>
      <c r="B232" s="223"/>
      <c r="C232" s="16"/>
      <c r="D232" s="185" t="s">
        <v>151</v>
      </c>
      <c r="E232" s="224" t="s">
        <v>1</v>
      </c>
      <c r="F232" s="225" t="s">
        <v>189</v>
      </c>
      <c r="G232" s="16"/>
      <c r="H232" s="226">
        <v>111.61</v>
      </c>
      <c r="I232" s="227"/>
      <c r="J232" s="16"/>
      <c r="K232" s="16"/>
      <c r="L232" s="223"/>
      <c r="M232" s="228"/>
      <c r="N232" s="229"/>
      <c r="O232" s="229"/>
      <c r="P232" s="229"/>
      <c r="Q232" s="229"/>
      <c r="R232" s="229"/>
      <c r="S232" s="229"/>
      <c r="T232" s="230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24" t="s">
        <v>151</v>
      </c>
      <c r="AU232" s="224" t="s">
        <v>86</v>
      </c>
      <c r="AV232" s="16" t="s">
        <v>162</v>
      </c>
      <c r="AW232" s="16" t="s">
        <v>32</v>
      </c>
      <c r="AX232" s="16" t="s">
        <v>76</v>
      </c>
      <c r="AY232" s="224" t="s">
        <v>140</v>
      </c>
    </row>
    <row r="233" s="15" customFormat="1">
      <c r="A233" s="15"/>
      <c r="B233" s="205"/>
      <c r="C233" s="15"/>
      <c r="D233" s="185" t="s">
        <v>151</v>
      </c>
      <c r="E233" s="206" t="s">
        <v>1</v>
      </c>
      <c r="F233" s="207" t="s">
        <v>155</v>
      </c>
      <c r="G233" s="15"/>
      <c r="H233" s="208">
        <v>111.61</v>
      </c>
      <c r="I233" s="209"/>
      <c r="J233" s="15"/>
      <c r="K233" s="15"/>
      <c r="L233" s="205"/>
      <c r="M233" s="210"/>
      <c r="N233" s="211"/>
      <c r="O233" s="211"/>
      <c r="P233" s="211"/>
      <c r="Q233" s="211"/>
      <c r="R233" s="211"/>
      <c r="S233" s="211"/>
      <c r="T233" s="21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06" t="s">
        <v>151</v>
      </c>
      <c r="AU233" s="206" t="s">
        <v>86</v>
      </c>
      <c r="AV233" s="15" t="s">
        <v>147</v>
      </c>
      <c r="AW233" s="15" t="s">
        <v>32</v>
      </c>
      <c r="AX233" s="15" t="s">
        <v>84</v>
      </c>
      <c r="AY233" s="206" t="s">
        <v>140</v>
      </c>
    </row>
    <row r="234" s="2" customFormat="1" ht="24.15" customHeight="1">
      <c r="A234" s="38"/>
      <c r="B234" s="171"/>
      <c r="C234" s="172" t="s">
        <v>257</v>
      </c>
      <c r="D234" s="172" t="s">
        <v>142</v>
      </c>
      <c r="E234" s="173" t="s">
        <v>263</v>
      </c>
      <c r="F234" s="174" t="s">
        <v>264</v>
      </c>
      <c r="G234" s="175" t="s">
        <v>145</v>
      </c>
      <c r="H234" s="176">
        <v>20.640000000000001</v>
      </c>
      <c r="I234" s="177"/>
      <c r="J234" s="178">
        <f>ROUND(I234*H234,2)</f>
        <v>0</v>
      </c>
      <c r="K234" s="174" t="s">
        <v>146</v>
      </c>
      <c r="L234" s="39"/>
      <c r="M234" s="179" t="s">
        <v>1</v>
      </c>
      <c r="N234" s="180" t="s">
        <v>41</v>
      </c>
      <c r="O234" s="77"/>
      <c r="P234" s="181">
        <f>O234*H234</f>
        <v>0</v>
      </c>
      <c r="Q234" s="181">
        <v>0</v>
      </c>
      <c r="R234" s="181">
        <f>Q234*H234</f>
        <v>0</v>
      </c>
      <c r="S234" s="181">
        <v>0.050000000000000003</v>
      </c>
      <c r="T234" s="182">
        <f>S234*H234</f>
        <v>1.032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83" t="s">
        <v>147</v>
      </c>
      <c r="AT234" s="183" t="s">
        <v>142</v>
      </c>
      <c r="AU234" s="183" t="s">
        <v>86</v>
      </c>
      <c r="AY234" s="19" t="s">
        <v>140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9" t="s">
        <v>84</v>
      </c>
      <c r="BK234" s="184">
        <f>ROUND(I234*H234,2)</f>
        <v>0</v>
      </c>
      <c r="BL234" s="19" t="s">
        <v>147</v>
      </c>
      <c r="BM234" s="183" t="s">
        <v>265</v>
      </c>
    </row>
    <row r="235" s="2" customFormat="1">
      <c r="A235" s="38"/>
      <c r="B235" s="39"/>
      <c r="C235" s="38"/>
      <c r="D235" s="185" t="s">
        <v>149</v>
      </c>
      <c r="E235" s="38"/>
      <c r="F235" s="186" t="s">
        <v>266</v>
      </c>
      <c r="G235" s="38"/>
      <c r="H235" s="38"/>
      <c r="I235" s="187"/>
      <c r="J235" s="38"/>
      <c r="K235" s="38"/>
      <c r="L235" s="39"/>
      <c r="M235" s="188"/>
      <c r="N235" s="189"/>
      <c r="O235" s="77"/>
      <c r="P235" s="77"/>
      <c r="Q235" s="77"/>
      <c r="R235" s="77"/>
      <c r="S235" s="77"/>
      <c r="T235" s="7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9" t="s">
        <v>149</v>
      </c>
      <c r="AU235" s="19" t="s">
        <v>86</v>
      </c>
    </row>
    <row r="236" s="13" customFormat="1">
      <c r="A236" s="13"/>
      <c r="B236" s="190"/>
      <c r="C236" s="13"/>
      <c r="D236" s="185" t="s">
        <v>151</v>
      </c>
      <c r="E236" s="191" t="s">
        <v>1</v>
      </c>
      <c r="F236" s="192" t="s">
        <v>182</v>
      </c>
      <c r="G236" s="13"/>
      <c r="H236" s="191" t="s">
        <v>1</v>
      </c>
      <c r="I236" s="193"/>
      <c r="J236" s="13"/>
      <c r="K236" s="13"/>
      <c r="L236" s="190"/>
      <c r="M236" s="194"/>
      <c r="N236" s="195"/>
      <c r="O236" s="195"/>
      <c r="P236" s="195"/>
      <c r="Q236" s="195"/>
      <c r="R236" s="195"/>
      <c r="S236" s="195"/>
      <c r="T236" s="19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1" t="s">
        <v>151</v>
      </c>
      <c r="AU236" s="191" t="s">
        <v>86</v>
      </c>
      <c r="AV236" s="13" t="s">
        <v>84</v>
      </c>
      <c r="AW236" s="13" t="s">
        <v>32</v>
      </c>
      <c r="AX236" s="13" t="s">
        <v>76</v>
      </c>
      <c r="AY236" s="191" t="s">
        <v>140</v>
      </c>
    </row>
    <row r="237" s="13" customFormat="1">
      <c r="A237" s="13"/>
      <c r="B237" s="190"/>
      <c r="C237" s="13"/>
      <c r="D237" s="185" t="s">
        <v>151</v>
      </c>
      <c r="E237" s="191" t="s">
        <v>1</v>
      </c>
      <c r="F237" s="192" t="s">
        <v>632</v>
      </c>
      <c r="G237" s="13"/>
      <c r="H237" s="191" t="s">
        <v>1</v>
      </c>
      <c r="I237" s="193"/>
      <c r="J237" s="13"/>
      <c r="K237" s="13"/>
      <c r="L237" s="190"/>
      <c r="M237" s="194"/>
      <c r="N237" s="195"/>
      <c r="O237" s="195"/>
      <c r="P237" s="195"/>
      <c r="Q237" s="195"/>
      <c r="R237" s="195"/>
      <c r="S237" s="195"/>
      <c r="T237" s="19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1" t="s">
        <v>151</v>
      </c>
      <c r="AU237" s="191" t="s">
        <v>86</v>
      </c>
      <c r="AV237" s="13" t="s">
        <v>84</v>
      </c>
      <c r="AW237" s="13" t="s">
        <v>32</v>
      </c>
      <c r="AX237" s="13" t="s">
        <v>76</v>
      </c>
      <c r="AY237" s="191" t="s">
        <v>140</v>
      </c>
    </row>
    <row r="238" s="14" customFormat="1">
      <c r="A238" s="14"/>
      <c r="B238" s="197"/>
      <c r="C238" s="14"/>
      <c r="D238" s="185" t="s">
        <v>151</v>
      </c>
      <c r="E238" s="198" t="s">
        <v>1</v>
      </c>
      <c r="F238" s="199" t="s">
        <v>638</v>
      </c>
      <c r="G238" s="14"/>
      <c r="H238" s="200">
        <v>20.640000000000001</v>
      </c>
      <c r="I238" s="201"/>
      <c r="J238" s="14"/>
      <c r="K238" s="14"/>
      <c r="L238" s="197"/>
      <c r="M238" s="202"/>
      <c r="N238" s="203"/>
      <c r="O238" s="203"/>
      <c r="P238" s="203"/>
      <c r="Q238" s="203"/>
      <c r="R238" s="203"/>
      <c r="S238" s="203"/>
      <c r="T238" s="20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8" t="s">
        <v>151</v>
      </c>
      <c r="AU238" s="198" t="s">
        <v>86</v>
      </c>
      <c r="AV238" s="14" t="s">
        <v>86</v>
      </c>
      <c r="AW238" s="14" t="s">
        <v>32</v>
      </c>
      <c r="AX238" s="14" t="s">
        <v>76</v>
      </c>
      <c r="AY238" s="198" t="s">
        <v>140</v>
      </c>
    </row>
    <row r="239" s="16" customFormat="1">
      <c r="A239" s="16"/>
      <c r="B239" s="223"/>
      <c r="C239" s="16"/>
      <c r="D239" s="185" t="s">
        <v>151</v>
      </c>
      <c r="E239" s="224" t="s">
        <v>1</v>
      </c>
      <c r="F239" s="225" t="s">
        <v>189</v>
      </c>
      <c r="G239" s="16"/>
      <c r="H239" s="226">
        <v>20.640000000000001</v>
      </c>
      <c r="I239" s="227"/>
      <c r="J239" s="16"/>
      <c r="K239" s="16"/>
      <c r="L239" s="223"/>
      <c r="M239" s="228"/>
      <c r="N239" s="229"/>
      <c r="O239" s="229"/>
      <c r="P239" s="229"/>
      <c r="Q239" s="229"/>
      <c r="R239" s="229"/>
      <c r="S239" s="229"/>
      <c r="T239" s="230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24" t="s">
        <v>151</v>
      </c>
      <c r="AU239" s="224" t="s">
        <v>86</v>
      </c>
      <c r="AV239" s="16" t="s">
        <v>162</v>
      </c>
      <c r="AW239" s="16" t="s">
        <v>32</v>
      </c>
      <c r="AX239" s="16" t="s">
        <v>76</v>
      </c>
      <c r="AY239" s="224" t="s">
        <v>140</v>
      </c>
    </row>
    <row r="240" s="15" customFormat="1">
      <c r="A240" s="15"/>
      <c r="B240" s="205"/>
      <c r="C240" s="15"/>
      <c r="D240" s="185" t="s">
        <v>151</v>
      </c>
      <c r="E240" s="206" t="s">
        <v>1</v>
      </c>
      <c r="F240" s="207" t="s">
        <v>155</v>
      </c>
      <c r="G240" s="15"/>
      <c r="H240" s="208">
        <v>20.640000000000001</v>
      </c>
      <c r="I240" s="209"/>
      <c r="J240" s="15"/>
      <c r="K240" s="15"/>
      <c r="L240" s="205"/>
      <c r="M240" s="210"/>
      <c r="N240" s="211"/>
      <c r="O240" s="211"/>
      <c r="P240" s="211"/>
      <c r="Q240" s="211"/>
      <c r="R240" s="211"/>
      <c r="S240" s="211"/>
      <c r="T240" s="212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06" t="s">
        <v>151</v>
      </c>
      <c r="AU240" s="206" t="s">
        <v>86</v>
      </c>
      <c r="AV240" s="15" t="s">
        <v>147</v>
      </c>
      <c r="AW240" s="15" t="s">
        <v>32</v>
      </c>
      <c r="AX240" s="15" t="s">
        <v>84</v>
      </c>
      <c r="AY240" s="206" t="s">
        <v>140</v>
      </c>
    </row>
    <row r="241" s="2" customFormat="1" ht="16.5" customHeight="1">
      <c r="A241" s="38"/>
      <c r="B241" s="171"/>
      <c r="C241" s="172" t="s">
        <v>262</v>
      </c>
      <c r="D241" s="172" t="s">
        <v>142</v>
      </c>
      <c r="E241" s="173" t="s">
        <v>268</v>
      </c>
      <c r="F241" s="174" t="s">
        <v>269</v>
      </c>
      <c r="G241" s="175" t="s">
        <v>145</v>
      </c>
      <c r="H241" s="176">
        <v>24.821999999999999</v>
      </c>
      <c r="I241" s="177"/>
      <c r="J241" s="178">
        <f>ROUND(I241*H241,2)</f>
        <v>0</v>
      </c>
      <c r="K241" s="174" t="s">
        <v>1</v>
      </c>
      <c r="L241" s="39"/>
      <c r="M241" s="179" t="s">
        <v>1</v>
      </c>
      <c r="N241" s="180" t="s">
        <v>41</v>
      </c>
      <c r="O241" s="77"/>
      <c r="P241" s="181">
        <f>O241*H241</f>
        <v>0</v>
      </c>
      <c r="Q241" s="181">
        <v>0.020140000000000002</v>
      </c>
      <c r="R241" s="181">
        <f>Q241*H241</f>
        <v>0.49991508000000001</v>
      </c>
      <c r="S241" s="181">
        <v>0</v>
      </c>
      <c r="T241" s="18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3" t="s">
        <v>147</v>
      </c>
      <c r="AT241" s="183" t="s">
        <v>142</v>
      </c>
      <c r="AU241" s="183" t="s">
        <v>86</v>
      </c>
      <c r="AY241" s="19" t="s">
        <v>140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9" t="s">
        <v>84</v>
      </c>
      <c r="BK241" s="184">
        <f>ROUND(I241*H241,2)</f>
        <v>0</v>
      </c>
      <c r="BL241" s="19" t="s">
        <v>147</v>
      </c>
      <c r="BM241" s="183" t="s">
        <v>270</v>
      </c>
    </row>
    <row r="242" s="2" customFormat="1">
      <c r="A242" s="38"/>
      <c r="B242" s="39"/>
      <c r="C242" s="38"/>
      <c r="D242" s="185" t="s">
        <v>149</v>
      </c>
      <c r="E242" s="38"/>
      <c r="F242" s="186" t="s">
        <v>271</v>
      </c>
      <c r="G242" s="38"/>
      <c r="H242" s="38"/>
      <c r="I242" s="187"/>
      <c r="J242" s="38"/>
      <c r="K242" s="38"/>
      <c r="L242" s="39"/>
      <c r="M242" s="188"/>
      <c r="N242" s="189"/>
      <c r="O242" s="77"/>
      <c r="P242" s="77"/>
      <c r="Q242" s="77"/>
      <c r="R242" s="77"/>
      <c r="S242" s="77"/>
      <c r="T242" s="7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9" t="s">
        <v>149</v>
      </c>
      <c r="AU242" s="19" t="s">
        <v>86</v>
      </c>
    </row>
    <row r="243" s="13" customFormat="1">
      <c r="A243" s="13"/>
      <c r="B243" s="190"/>
      <c r="C243" s="13"/>
      <c r="D243" s="185" t="s">
        <v>151</v>
      </c>
      <c r="E243" s="191" t="s">
        <v>1</v>
      </c>
      <c r="F243" s="192" t="s">
        <v>645</v>
      </c>
      <c r="G243" s="13"/>
      <c r="H243" s="191" t="s">
        <v>1</v>
      </c>
      <c r="I243" s="193"/>
      <c r="J243" s="13"/>
      <c r="K243" s="13"/>
      <c r="L243" s="190"/>
      <c r="M243" s="194"/>
      <c r="N243" s="195"/>
      <c r="O243" s="195"/>
      <c r="P243" s="195"/>
      <c r="Q243" s="195"/>
      <c r="R243" s="195"/>
      <c r="S243" s="195"/>
      <c r="T243" s="19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1" t="s">
        <v>151</v>
      </c>
      <c r="AU243" s="191" t="s">
        <v>86</v>
      </c>
      <c r="AV243" s="13" t="s">
        <v>84</v>
      </c>
      <c r="AW243" s="13" t="s">
        <v>32</v>
      </c>
      <c r="AX243" s="13" t="s">
        <v>76</v>
      </c>
      <c r="AY243" s="191" t="s">
        <v>140</v>
      </c>
    </row>
    <row r="244" s="14" customFormat="1">
      <c r="A244" s="14"/>
      <c r="B244" s="197"/>
      <c r="C244" s="14"/>
      <c r="D244" s="185" t="s">
        <v>151</v>
      </c>
      <c r="E244" s="198" t="s">
        <v>1</v>
      </c>
      <c r="F244" s="199" t="s">
        <v>646</v>
      </c>
      <c r="G244" s="14"/>
      <c r="H244" s="200">
        <v>24.821999999999999</v>
      </c>
      <c r="I244" s="201"/>
      <c r="J244" s="14"/>
      <c r="K244" s="14"/>
      <c r="L244" s="197"/>
      <c r="M244" s="202"/>
      <c r="N244" s="203"/>
      <c r="O244" s="203"/>
      <c r="P244" s="203"/>
      <c r="Q244" s="203"/>
      <c r="R244" s="203"/>
      <c r="S244" s="203"/>
      <c r="T244" s="20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98" t="s">
        <v>151</v>
      </c>
      <c r="AU244" s="198" t="s">
        <v>86</v>
      </c>
      <c r="AV244" s="14" t="s">
        <v>86</v>
      </c>
      <c r="AW244" s="14" t="s">
        <v>32</v>
      </c>
      <c r="AX244" s="14" t="s">
        <v>76</v>
      </c>
      <c r="AY244" s="198" t="s">
        <v>140</v>
      </c>
    </row>
    <row r="245" s="15" customFormat="1">
      <c r="A245" s="15"/>
      <c r="B245" s="205"/>
      <c r="C245" s="15"/>
      <c r="D245" s="185" t="s">
        <v>151</v>
      </c>
      <c r="E245" s="206" t="s">
        <v>1</v>
      </c>
      <c r="F245" s="207" t="s">
        <v>155</v>
      </c>
      <c r="G245" s="15"/>
      <c r="H245" s="208">
        <v>24.821999999999999</v>
      </c>
      <c r="I245" s="209"/>
      <c r="J245" s="15"/>
      <c r="K245" s="15"/>
      <c r="L245" s="205"/>
      <c r="M245" s="210"/>
      <c r="N245" s="211"/>
      <c r="O245" s="211"/>
      <c r="P245" s="211"/>
      <c r="Q245" s="211"/>
      <c r="R245" s="211"/>
      <c r="S245" s="211"/>
      <c r="T245" s="212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06" t="s">
        <v>151</v>
      </c>
      <c r="AU245" s="206" t="s">
        <v>86</v>
      </c>
      <c r="AV245" s="15" t="s">
        <v>147</v>
      </c>
      <c r="AW245" s="15" t="s">
        <v>32</v>
      </c>
      <c r="AX245" s="15" t="s">
        <v>84</v>
      </c>
      <c r="AY245" s="206" t="s">
        <v>140</v>
      </c>
    </row>
    <row r="246" s="12" customFormat="1" ht="22.8" customHeight="1">
      <c r="A246" s="12"/>
      <c r="B246" s="158"/>
      <c r="C246" s="12"/>
      <c r="D246" s="159" t="s">
        <v>75</v>
      </c>
      <c r="E246" s="169" t="s">
        <v>274</v>
      </c>
      <c r="F246" s="169" t="s">
        <v>275</v>
      </c>
      <c r="G246" s="12"/>
      <c r="H246" s="12"/>
      <c r="I246" s="161"/>
      <c r="J246" s="170">
        <f>BK246</f>
        <v>0</v>
      </c>
      <c r="K246" s="12"/>
      <c r="L246" s="158"/>
      <c r="M246" s="163"/>
      <c r="N246" s="164"/>
      <c r="O246" s="164"/>
      <c r="P246" s="165">
        <f>SUM(P247:P255)</f>
        <v>0</v>
      </c>
      <c r="Q246" s="164"/>
      <c r="R246" s="165">
        <f>SUM(R247:R255)</f>
        <v>0</v>
      </c>
      <c r="S246" s="164"/>
      <c r="T246" s="166">
        <f>SUM(T247:T255)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59" t="s">
        <v>84</v>
      </c>
      <c r="AT246" s="167" t="s">
        <v>75</v>
      </c>
      <c r="AU246" s="167" t="s">
        <v>84</v>
      </c>
      <c r="AY246" s="159" t="s">
        <v>140</v>
      </c>
      <c r="BK246" s="168">
        <f>SUM(BK247:BK255)</f>
        <v>0</v>
      </c>
    </row>
    <row r="247" s="2" customFormat="1" ht="33" customHeight="1">
      <c r="A247" s="38"/>
      <c r="B247" s="171"/>
      <c r="C247" s="172" t="s">
        <v>267</v>
      </c>
      <c r="D247" s="172" t="s">
        <v>142</v>
      </c>
      <c r="E247" s="173" t="s">
        <v>277</v>
      </c>
      <c r="F247" s="174" t="s">
        <v>278</v>
      </c>
      <c r="G247" s="175" t="s">
        <v>279</v>
      </c>
      <c r="H247" s="176">
        <v>3.3039999999999998</v>
      </c>
      <c r="I247" s="177"/>
      <c r="J247" s="178">
        <f>ROUND(I247*H247,2)</f>
        <v>0</v>
      </c>
      <c r="K247" s="174" t="s">
        <v>146</v>
      </c>
      <c r="L247" s="39"/>
      <c r="M247" s="179" t="s">
        <v>1</v>
      </c>
      <c r="N247" s="180" t="s">
        <v>41</v>
      </c>
      <c r="O247" s="77"/>
      <c r="P247" s="181">
        <f>O247*H247</f>
        <v>0</v>
      </c>
      <c r="Q247" s="181">
        <v>0</v>
      </c>
      <c r="R247" s="181">
        <f>Q247*H247</f>
        <v>0</v>
      </c>
      <c r="S247" s="181">
        <v>0</v>
      </c>
      <c r="T247" s="18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83" t="s">
        <v>147</v>
      </c>
      <c r="AT247" s="183" t="s">
        <v>142</v>
      </c>
      <c r="AU247" s="183" t="s">
        <v>86</v>
      </c>
      <c r="AY247" s="19" t="s">
        <v>140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9" t="s">
        <v>84</v>
      </c>
      <c r="BK247" s="184">
        <f>ROUND(I247*H247,2)</f>
        <v>0</v>
      </c>
      <c r="BL247" s="19" t="s">
        <v>147</v>
      </c>
      <c r="BM247" s="183" t="s">
        <v>280</v>
      </c>
    </row>
    <row r="248" s="2" customFormat="1">
      <c r="A248" s="38"/>
      <c r="B248" s="39"/>
      <c r="C248" s="38"/>
      <c r="D248" s="185" t="s">
        <v>149</v>
      </c>
      <c r="E248" s="38"/>
      <c r="F248" s="186" t="s">
        <v>281</v>
      </c>
      <c r="G248" s="38"/>
      <c r="H248" s="38"/>
      <c r="I248" s="187"/>
      <c r="J248" s="38"/>
      <c r="K248" s="38"/>
      <c r="L248" s="39"/>
      <c r="M248" s="188"/>
      <c r="N248" s="189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9" t="s">
        <v>149</v>
      </c>
      <c r="AU248" s="19" t="s">
        <v>86</v>
      </c>
    </row>
    <row r="249" s="2" customFormat="1" ht="21.75" customHeight="1">
      <c r="A249" s="38"/>
      <c r="B249" s="171"/>
      <c r="C249" s="172" t="s">
        <v>276</v>
      </c>
      <c r="D249" s="172" t="s">
        <v>142</v>
      </c>
      <c r="E249" s="173" t="s">
        <v>282</v>
      </c>
      <c r="F249" s="174" t="s">
        <v>283</v>
      </c>
      <c r="G249" s="175" t="s">
        <v>279</v>
      </c>
      <c r="H249" s="176">
        <v>49.560000000000002</v>
      </c>
      <c r="I249" s="177"/>
      <c r="J249" s="178">
        <f>ROUND(I249*H249,2)</f>
        <v>0</v>
      </c>
      <c r="K249" s="174" t="s">
        <v>146</v>
      </c>
      <c r="L249" s="39"/>
      <c r="M249" s="179" t="s">
        <v>1</v>
      </c>
      <c r="N249" s="180" t="s">
        <v>41</v>
      </c>
      <c r="O249" s="77"/>
      <c r="P249" s="181">
        <f>O249*H249</f>
        <v>0</v>
      </c>
      <c r="Q249" s="181">
        <v>0</v>
      </c>
      <c r="R249" s="181">
        <f>Q249*H249</f>
        <v>0</v>
      </c>
      <c r="S249" s="181">
        <v>0</v>
      </c>
      <c r="T249" s="18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83" t="s">
        <v>147</v>
      </c>
      <c r="AT249" s="183" t="s">
        <v>142</v>
      </c>
      <c r="AU249" s="183" t="s">
        <v>86</v>
      </c>
      <c r="AY249" s="19" t="s">
        <v>140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9" t="s">
        <v>84</v>
      </c>
      <c r="BK249" s="184">
        <f>ROUND(I249*H249,2)</f>
        <v>0</v>
      </c>
      <c r="BL249" s="19" t="s">
        <v>147</v>
      </c>
      <c r="BM249" s="183" t="s">
        <v>284</v>
      </c>
    </row>
    <row r="250" s="2" customFormat="1">
      <c r="A250" s="38"/>
      <c r="B250" s="39"/>
      <c r="C250" s="38"/>
      <c r="D250" s="185" t="s">
        <v>149</v>
      </c>
      <c r="E250" s="38"/>
      <c r="F250" s="186" t="s">
        <v>285</v>
      </c>
      <c r="G250" s="38"/>
      <c r="H250" s="38"/>
      <c r="I250" s="187"/>
      <c r="J250" s="38"/>
      <c r="K250" s="38"/>
      <c r="L250" s="39"/>
      <c r="M250" s="188"/>
      <c r="N250" s="189"/>
      <c r="O250" s="77"/>
      <c r="P250" s="77"/>
      <c r="Q250" s="77"/>
      <c r="R250" s="77"/>
      <c r="S250" s="77"/>
      <c r="T250" s="7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9" t="s">
        <v>149</v>
      </c>
      <c r="AU250" s="19" t="s">
        <v>86</v>
      </c>
    </row>
    <row r="251" s="14" customFormat="1">
      <c r="A251" s="14"/>
      <c r="B251" s="197"/>
      <c r="C251" s="14"/>
      <c r="D251" s="185" t="s">
        <v>151</v>
      </c>
      <c r="E251" s="14"/>
      <c r="F251" s="199" t="s">
        <v>647</v>
      </c>
      <c r="G251" s="14"/>
      <c r="H251" s="200">
        <v>49.560000000000002</v>
      </c>
      <c r="I251" s="201"/>
      <c r="J251" s="14"/>
      <c r="K251" s="14"/>
      <c r="L251" s="197"/>
      <c r="M251" s="202"/>
      <c r="N251" s="203"/>
      <c r="O251" s="203"/>
      <c r="P251" s="203"/>
      <c r="Q251" s="203"/>
      <c r="R251" s="203"/>
      <c r="S251" s="203"/>
      <c r="T251" s="20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8" t="s">
        <v>151</v>
      </c>
      <c r="AU251" s="198" t="s">
        <v>86</v>
      </c>
      <c r="AV251" s="14" t="s">
        <v>86</v>
      </c>
      <c r="AW251" s="14" t="s">
        <v>3</v>
      </c>
      <c r="AX251" s="14" t="s">
        <v>84</v>
      </c>
      <c r="AY251" s="198" t="s">
        <v>140</v>
      </c>
    </row>
    <row r="252" s="2" customFormat="1" ht="24.15" customHeight="1">
      <c r="A252" s="38"/>
      <c r="B252" s="171"/>
      <c r="C252" s="172" t="s">
        <v>7</v>
      </c>
      <c r="D252" s="172" t="s">
        <v>142</v>
      </c>
      <c r="E252" s="173" t="s">
        <v>288</v>
      </c>
      <c r="F252" s="174" t="s">
        <v>289</v>
      </c>
      <c r="G252" s="175" t="s">
        <v>279</v>
      </c>
      <c r="H252" s="176">
        <v>3.3039999999999998</v>
      </c>
      <c r="I252" s="177"/>
      <c r="J252" s="178">
        <f>ROUND(I252*H252,2)</f>
        <v>0</v>
      </c>
      <c r="K252" s="174" t="s">
        <v>146</v>
      </c>
      <c r="L252" s="39"/>
      <c r="M252" s="179" t="s">
        <v>1</v>
      </c>
      <c r="N252" s="180" t="s">
        <v>41</v>
      </c>
      <c r="O252" s="77"/>
      <c r="P252" s="181">
        <f>O252*H252</f>
        <v>0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83" t="s">
        <v>147</v>
      </c>
      <c r="AT252" s="183" t="s">
        <v>142</v>
      </c>
      <c r="AU252" s="183" t="s">
        <v>86</v>
      </c>
      <c r="AY252" s="19" t="s">
        <v>140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9" t="s">
        <v>84</v>
      </c>
      <c r="BK252" s="184">
        <f>ROUND(I252*H252,2)</f>
        <v>0</v>
      </c>
      <c r="BL252" s="19" t="s">
        <v>147</v>
      </c>
      <c r="BM252" s="183" t="s">
        <v>290</v>
      </c>
    </row>
    <row r="253" s="2" customFormat="1">
      <c r="A253" s="38"/>
      <c r="B253" s="39"/>
      <c r="C253" s="38"/>
      <c r="D253" s="185" t="s">
        <v>149</v>
      </c>
      <c r="E253" s="38"/>
      <c r="F253" s="186" t="s">
        <v>291</v>
      </c>
      <c r="G253" s="38"/>
      <c r="H253" s="38"/>
      <c r="I253" s="187"/>
      <c r="J253" s="38"/>
      <c r="K253" s="38"/>
      <c r="L253" s="39"/>
      <c r="M253" s="188"/>
      <c r="N253" s="189"/>
      <c r="O253" s="77"/>
      <c r="P253" s="77"/>
      <c r="Q253" s="77"/>
      <c r="R253" s="77"/>
      <c r="S253" s="77"/>
      <c r="T253" s="7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9" t="s">
        <v>149</v>
      </c>
      <c r="AU253" s="19" t="s">
        <v>86</v>
      </c>
    </row>
    <row r="254" s="2" customFormat="1" ht="33" customHeight="1">
      <c r="A254" s="38"/>
      <c r="B254" s="171"/>
      <c r="C254" s="172" t="s">
        <v>287</v>
      </c>
      <c r="D254" s="172" t="s">
        <v>142</v>
      </c>
      <c r="E254" s="173" t="s">
        <v>293</v>
      </c>
      <c r="F254" s="174" t="s">
        <v>294</v>
      </c>
      <c r="G254" s="175" t="s">
        <v>279</v>
      </c>
      <c r="H254" s="176">
        <v>3.3399999999999999</v>
      </c>
      <c r="I254" s="177"/>
      <c r="J254" s="178">
        <f>ROUND(I254*H254,2)</f>
        <v>0</v>
      </c>
      <c r="K254" s="174" t="s">
        <v>146</v>
      </c>
      <c r="L254" s="39"/>
      <c r="M254" s="179" t="s">
        <v>1</v>
      </c>
      <c r="N254" s="180" t="s">
        <v>41</v>
      </c>
      <c r="O254" s="77"/>
      <c r="P254" s="181">
        <f>O254*H254</f>
        <v>0</v>
      </c>
      <c r="Q254" s="181">
        <v>0</v>
      </c>
      <c r="R254" s="181">
        <f>Q254*H254</f>
        <v>0</v>
      </c>
      <c r="S254" s="181">
        <v>0</v>
      </c>
      <c r="T254" s="18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83" t="s">
        <v>147</v>
      </c>
      <c r="AT254" s="183" t="s">
        <v>142</v>
      </c>
      <c r="AU254" s="183" t="s">
        <v>86</v>
      </c>
      <c r="AY254" s="19" t="s">
        <v>140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9" t="s">
        <v>84</v>
      </c>
      <c r="BK254" s="184">
        <f>ROUND(I254*H254,2)</f>
        <v>0</v>
      </c>
      <c r="BL254" s="19" t="s">
        <v>147</v>
      </c>
      <c r="BM254" s="183" t="s">
        <v>295</v>
      </c>
    </row>
    <row r="255" s="2" customFormat="1">
      <c r="A255" s="38"/>
      <c r="B255" s="39"/>
      <c r="C255" s="38"/>
      <c r="D255" s="185" t="s">
        <v>149</v>
      </c>
      <c r="E255" s="38"/>
      <c r="F255" s="186" t="s">
        <v>296</v>
      </c>
      <c r="G255" s="38"/>
      <c r="H255" s="38"/>
      <c r="I255" s="187"/>
      <c r="J255" s="38"/>
      <c r="K255" s="38"/>
      <c r="L255" s="39"/>
      <c r="M255" s="188"/>
      <c r="N255" s="189"/>
      <c r="O255" s="77"/>
      <c r="P255" s="77"/>
      <c r="Q255" s="77"/>
      <c r="R255" s="77"/>
      <c r="S255" s="77"/>
      <c r="T255" s="7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9" t="s">
        <v>149</v>
      </c>
      <c r="AU255" s="19" t="s">
        <v>86</v>
      </c>
    </row>
    <row r="256" s="12" customFormat="1" ht="22.8" customHeight="1">
      <c r="A256" s="12"/>
      <c r="B256" s="158"/>
      <c r="C256" s="12"/>
      <c r="D256" s="159" t="s">
        <v>75</v>
      </c>
      <c r="E256" s="169" t="s">
        <v>297</v>
      </c>
      <c r="F256" s="169" t="s">
        <v>298</v>
      </c>
      <c r="G256" s="12"/>
      <c r="H256" s="12"/>
      <c r="I256" s="161"/>
      <c r="J256" s="170">
        <f>BK256</f>
        <v>0</v>
      </c>
      <c r="K256" s="12"/>
      <c r="L256" s="158"/>
      <c r="M256" s="163"/>
      <c r="N256" s="164"/>
      <c r="O256" s="164"/>
      <c r="P256" s="165">
        <f>SUM(P257:P258)</f>
        <v>0</v>
      </c>
      <c r="Q256" s="164"/>
      <c r="R256" s="165">
        <f>SUM(R257:R258)</f>
        <v>0</v>
      </c>
      <c r="S256" s="164"/>
      <c r="T256" s="166">
        <f>SUM(T257:T258)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59" t="s">
        <v>84</v>
      </c>
      <c r="AT256" s="167" t="s">
        <v>75</v>
      </c>
      <c r="AU256" s="167" t="s">
        <v>84</v>
      </c>
      <c r="AY256" s="159" t="s">
        <v>140</v>
      </c>
      <c r="BK256" s="168">
        <f>SUM(BK257:BK258)</f>
        <v>0</v>
      </c>
    </row>
    <row r="257" s="2" customFormat="1" ht="24.15" customHeight="1">
      <c r="A257" s="38"/>
      <c r="B257" s="171"/>
      <c r="C257" s="172" t="s">
        <v>292</v>
      </c>
      <c r="D257" s="172" t="s">
        <v>142</v>
      </c>
      <c r="E257" s="173" t="s">
        <v>300</v>
      </c>
      <c r="F257" s="174" t="s">
        <v>301</v>
      </c>
      <c r="G257" s="175" t="s">
        <v>279</v>
      </c>
      <c r="H257" s="176">
        <v>3.6680000000000001</v>
      </c>
      <c r="I257" s="177"/>
      <c r="J257" s="178">
        <f>ROUND(I257*H257,2)</f>
        <v>0</v>
      </c>
      <c r="K257" s="174" t="s">
        <v>146</v>
      </c>
      <c r="L257" s="39"/>
      <c r="M257" s="179" t="s">
        <v>1</v>
      </c>
      <c r="N257" s="180" t="s">
        <v>41</v>
      </c>
      <c r="O257" s="77"/>
      <c r="P257" s="181">
        <f>O257*H257</f>
        <v>0</v>
      </c>
      <c r="Q257" s="181">
        <v>0</v>
      </c>
      <c r="R257" s="181">
        <f>Q257*H257</f>
        <v>0</v>
      </c>
      <c r="S257" s="181">
        <v>0</v>
      </c>
      <c r="T257" s="18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83" t="s">
        <v>147</v>
      </c>
      <c r="AT257" s="183" t="s">
        <v>142</v>
      </c>
      <c r="AU257" s="183" t="s">
        <v>86</v>
      </c>
      <c r="AY257" s="19" t="s">
        <v>140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9" t="s">
        <v>84</v>
      </c>
      <c r="BK257" s="184">
        <f>ROUND(I257*H257,2)</f>
        <v>0</v>
      </c>
      <c r="BL257" s="19" t="s">
        <v>147</v>
      </c>
      <c r="BM257" s="183" t="s">
        <v>302</v>
      </c>
    </row>
    <row r="258" s="2" customFormat="1">
      <c r="A258" s="38"/>
      <c r="B258" s="39"/>
      <c r="C258" s="38"/>
      <c r="D258" s="185" t="s">
        <v>149</v>
      </c>
      <c r="E258" s="38"/>
      <c r="F258" s="186" t="s">
        <v>303</v>
      </c>
      <c r="G258" s="38"/>
      <c r="H258" s="38"/>
      <c r="I258" s="187"/>
      <c r="J258" s="38"/>
      <c r="K258" s="38"/>
      <c r="L258" s="39"/>
      <c r="M258" s="188"/>
      <c r="N258" s="189"/>
      <c r="O258" s="77"/>
      <c r="P258" s="77"/>
      <c r="Q258" s="77"/>
      <c r="R258" s="77"/>
      <c r="S258" s="77"/>
      <c r="T258" s="7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9" t="s">
        <v>149</v>
      </c>
      <c r="AU258" s="19" t="s">
        <v>86</v>
      </c>
    </row>
    <row r="259" s="12" customFormat="1" ht="25.92" customHeight="1">
      <c r="A259" s="12"/>
      <c r="B259" s="158"/>
      <c r="C259" s="12"/>
      <c r="D259" s="159" t="s">
        <v>75</v>
      </c>
      <c r="E259" s="160" t="s">
        <v>304</v>
      </c>
      <c r="F259" s="160" t="s">
        <v>305</v>
      </c>
      <c r="G259" s="12"/>
      <c r="H259" s="12"/>
      <c r="I259" s="161"/>
      <c r="J259" s="162">
        <f>BK259</f>
        <v>0</v>
      </c>
      <c r="K259" s="12"/>
      <c r="L259" s="158"/>
      <c r="M259" s="163"/>
      <c r="N259" s="164"/>
      <c r="O259" s="164"/>
      <c r="P259" s="165">
        <f>P260+P273+P280+P309+P333+P340</f>
        <v>0</v>
      </c>
      <c r="Q259" s="164"/>
      <c r="R259" s="165">
        <f>R260+R273+R280+R309+R333+R340</f>
        <v>0.35976242000000003</v>
      </c>
      <c r="S259" s="164"/>
      <c r="T259" s="166">
        <f>T260+T273+T280+T309+T333+T340</f>
        <v>0.48529500000000003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59" t="s">
        <v>86</v>
      </c>
      <c r="AT259" s="167" t="s">
        <v>75</v>
      </c>
      <c r="AU259" s="167" t="s">
        <v>76</v>
      </c>
      <c r="AY259" s="159" t="s">
        <v>140</v>
      </c>
      <c r="BK259" s="168">
        <f>BK260+BK273+BK280+BK309+BK333+BK340</f>
        <v>0</v>
      </c>
    </row>
    <row r="260" s="12" customFormat="1" ht="22.8" customHeight="1">
      <c r="A260" s="12"/>
      <c r="B260" s="158"/>
      <c r="C260" s="12"/>
      <c r="D260" s="159" t="s">
        <v>75</v>
      </c>
      <c r="E260" s="169" t="s">
        <v>306</v>
      </c>
      <c r="F260" s="169" t="s">
        <v>307</v>
      </c>
      <c r="G260" s="12"/>
      <c r="H260" s="12"/>
      <c r="I260" s="161"/>
      <c r="J260" s="170">
        <f>BK260</f>
        <v>0</v>
      </c>
      <c r="K260" s="12"/>
      <c r="L260" s="158"/>
      <c r="M260" s="163"/>
      <c r="N260" s="164"/>
      <c r="O260" s="164"/>
      <c r="P260" s="165">
        <f>SUM(P261:P272)</f>
        <v>0</v>
      </c>
      <c r="Q260" s="164"/>
      <c r="R260" s="165">
        <f>SUM(R261:R272)</f>
        <v>0.090816000000000008</v>
      </c>
      <c r="S260" s="164"/>
      <c r="T260" s="166">
        <f>SUM(T261:T272)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9" t="s">
        <v>86</v>
      </c>
      <c r="AT260" s="167" t="s">
        <v>75</v>
      </c>
      <c r="AU260" s="167" t="s">
        <v>84</v>
      </c>
      <c r="AY260" s="159" t="s">
        <v>140</v>
      </c>
      <c r="BK260" s="168">
        <f>SUM(BK261:BK272)</f>
        <v>0</v>
      </c>
    </row>
    <row r="261" s="2" customFormat="1" ht="33" customHeight="1">
      <c r="A261" s="38"/>
      <c r="B261" s="171"/>
      <c r="C261" s="172" t="s">
        <v>299</v>
      </c>
      <c r="D261" s="172" t="s">
        <v>142</v>
      </c>
      <c r="E261" s="173" t="s">
        <v>309</v>
      </c>
      <c r="F261" s="174" t="s">
        <v>310</v>
      </c>
      <c r="G261" s="175" t="s">
        <v>145</v>
      </c>
      <c r="H261" s="176">
        <v>20.640000000000001</v>
      </c>
      <c r="I261" s="177"/>
      <c r="J261" s="178">
        <f>ROUND(I261*H261,2)</f>
        <v>0</v>
      </c>
      <c r="K261" s="174" t="s">
        <v>146</v>
      </c>
      <c r="L261" s="39"/>
      <c r="M261" s="179" t="s">
        <v>1</v>
      </c>
      <c r="N261" s="180" t="s">
        <v>41</v>
      </c>
      <c r="O261" s="77"/>
      <c r="P261" s="181">
        <f>O261*H261</f>
        <v>0</v>
      </c>
      <c r="Q261" s="181">
        <v>0</v>
      </c>
      <c r="R261" s="181">
        <f>Q261*H261</f>
        <v>0</v>
      </c>
      <c r="S261" s="181">
        <v>0</v>
      </c>
      <c r="T261" s="18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83" t="s">
        <v>252</v>
      </c>
      <c r="AT261" s="183" t="s">
        <v>142</v>
      </c>
      <c r="AU261" s="183" t="s">
        <v>86</v>
      </c>
      <c r="AY261" s="19" t="s">
        <v>140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9" t="s">
        <v>84</v>
      </c>
      <c r="BK261" s="184">
        <f>ROUND(I261*H261,2)</f>
        <v>0</v>
      </c>
      <c r="BL261" s="19" t="s">
        <v>252</v>
      </c>
      <c r="BM261" s="183" t="s">
        <v>311</v>
      </c>
    </row>
    <row r="262" s="2" customFormat="1">
      <c r="A262" s="38"/>
      <c r="B262" s="39"/>
      <c r="C262" s="38"/>
      <c r="D262" s="185" t="s">
        <v>149</v>
      </c>
      <c r="E262" s="38"/>
      <c r="F262" s="186" t="s">
        <v>312</v>
      </c>
      <c r="G262" s="38"/>
      <c r="H262" s="38"/>
      <c r="I262" s="187"/>
      <c r="J262" s="38"/>
      <c r="K262" s="38"/>
      <c r="L262" s="39"/>
      <c r="M262" s="188"/>
      <c r="N262" s="189"/>
      <c r="O262" s="77"/>
      <c r="P262" s="77"/>
      <c r="Q262" s="77"/>
      <c r="R262" s="77"/>
      <c r="S262" s="77"/>
      <c r="T262" s="7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9" t="s">
        <v>149</v>
      </c>
      <c r="AU262" s="19" t="s">
        <v>86</v>
      </c>
    </row>
    <row r="263" s="13" customFormat="1">
      <c r="A263" s="13"/>
      <c r="B263" s="190"/>
      <c r="C263" s="13"/>
      <c r="D263" s="185" t="s">
        <v>151</v>
      </c>
      <c r="E263" s="191" t="s">
        <v>1</v>
      </c>
      <c r="F263" s="192" t="s">
        <v>182</v>
      </c>
      <c r="G263" s="13"/>
      <c r="H263" s="191" t="s">
        <v>1</v>
      </c>
      <c r="I263" s="193"/>
      <c r="J263" s="13"/>
      <c r="K263" s="13"/>
      <c r="L263" s="190"/>
      <c r="M263" s="194"/>
      <c r="N263" s="195"/>
      <c r="O263" s="195"/>
      <c r="P263" s="195"/>
      <c r="Q263" s="195"/>
      <c r="R263" s="195"/>
      <c r="S263" s="195"/>
      <c r="T263" s="19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1" t="s">
        <v>151</v>
      </c>
      <c r="AU263" s="191" t="s">
        <v>86</v>
      </c>
      <c r="AV263" s="13" t="s">
        <v>84</v>
      </c>
      <c r="AW263" s="13" t="s">
        <v>32</v>
      </c>
      <c r="AX263" s="13" t="s">
        <v>76</v>
      </c>
      <c r="AY263" s="191" t="s">
        <v>140</v>
      </c>
    </row>
    <row r="264" s="13" customFormat="1">
      <c r="A264" s="13"/>
      <c r="B264" s="190"/>
      <c r="C264" s="13"/>
      <c r="D264" s="185" t="s">
        <v>151</v>
      </c>
      <c r="E264" s="191" t="s">
        <v>1</v>
      </c>
      <c r="F264" s="192" t="s">
        <v>632</v>
      </c>
      <c r="G264" s="13"/>
      <c r="H264" s="191" t="s">
        <v>1</v>
      </c>
      <c r="I264" s="193"/>
      <c r="J264" s="13"/>
      <c r="K264" s="13"/>
      <c r="L264" s="190"/>
      <c r="M264" s="194"/>
      <c r="N264" s="195"/>
      <c r="O264" s="195"/>
      <c r="P264" s="195"/>
      <c r="Q264" s="195"/>
      <c r="R264" s="195"/>
      <c r="S264" s="195"/>
      <c r="T264" s="19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1" t="s">
        <v>151</v>
      </c>
      <c r="AU264" s="191" t="s">
        <v>86</v>
      </c>
      <c r="AV264" s="13" t="s">
        <v>84</v>
      </c>
      <c r="AW264" s="13" t="s">
        <v>32</v>
      </c>
      <c r="AX264" s="13" t="s">
        <v>76</v>
      </c>
      <c r="AY264" s="191" t="s">
        <v>140</v>
      </c>
    </row>
    <row r="265" s="14" customFormat="1">
      <c r="A265" s="14"/>
      <c r="B265" s="197"/>
      <c r="C265" s="14"/>
      <c r="D265" s="185" t="s">
        <v>151</v>
      </c>
      <c r="E265" s="198" t="s">
        <v>1</v>
      </c>
      <c r="F265" s="199" t="s">
        <v>638</v>
      </c>
      <c r="G265" s="14"/>
      <c r="H265" s="200">
        <v>20.640000000000001</v>
      </c>
      <c r="I265" s="201"/>
      <c r="J265" s="14"/>
      <c r="K265" s="14"/>
      <c r="L265" s="197"/>
      <c r="M265" s="202"/>
      <c r="N265" s="203"/>
      <c r="O265" s="203"/>
      <c r="P265" s="203"/>
      <c r="Q265" s="203"/>
      <c r="R265" s="203"/>
      <c r="S265" s="203"/>
      <c r="T265" s="20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198" t="s">
        <v>151</v>
      </c>
      <c r="AU265" s="198" t="s">
        <v>86</v>
      </c>
      <c r="AV265" s="14" t="s">
        <v>86</v>
      </c>
      <c r="AW265" s="14" t="s">
        <v>32</v>
      </c>
      <c r="AX265" s="14" t="s">
        <v>76</v>
      </c>
      <c r="AY265" s="198" t="s">
        <v>140</v>
      </c>
    </row>
    <row r="266" s="16" customFormat="1">
      <c r="A266" s="16"/>
      <c r="B266" s="223"/>
      <c r="C266" s="16"/>
      <c r="D266" s="185" t="s">
        <v>151</v>
      </c>
      <c r="E266" s="224" t="s">
        <v>1</v>
      </c>
      <c r="F266" s="225" t="s">
        <v>189</v>
      </c>
      <c r="G266" s="16"/>
      <c r="H266" s="226">
        <v>20.640000000000001</v>
      </c>
      <c r="I266" s="227"/>
      <c r="J266" s="16"/>
      <c r="K266" s="16"/>
      <c r="L266" s="223"/>
      <c r="M266" s="228"/>
      <c r="N266" s="229"/>
      <c r="O266" s="229"/>
      <c r="P266" s="229"/>
      <c r="Q266" s="229"/>
      <c r="R266" s="229"/>
      <c r="S266" s="229"/>
      <c r="T266" s="230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24" t="s">
        <v>151</v>
      </c>
      <c r="AU266" s="224" t="s">
        <v>86</v>
      </c>
      <c r="AV266" s="16" t="s">
        <v>162</v>
      </c>
      <c r="AW266" s="16" t="s">
        <v>32</v>
      </c>
      <c r="AX266" s="16" t="s">
        <v>76</v>
      </c>
      <c r="AY266" s="224" t="s">
        <v>140</v>
      </c>
    </row>
    <row r="267" s="15" customFormat="1">
      <c r="A267" s="15"/>
      <c r="B267" s="205"/>
      <c r="C267" s="15"/>
      <c r="D267" s="185" t="s">
        <v>151</v>
      </c>
      <c r="E267" s="206" t="s">
        <v>1</v>
      </c>
      <c r="F267" s="207" t="s">
        <v>155</v>
      </c>
      <c r="G267" s="15"/>
      <c r="H267" s="208">
        <v>20.640000000000001</v>
      </c>
      <c r="I267" s="209"/>
      <c r="J267" s="15"/>
      <c r="K267" s="15"/>
      <c r="L267" s="205"/>
      <c r="M267" s="210"/>
      <c r="N267" s="211"/>
      <c r="O267" s="211"/>
      <c r="P267" s="211"/>
      <c r="Q267" s="211"/>
      <c r="R267" s="211"/>
      <c r="S267" s="211"/>
      <c r="T267" s="212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06" t="s">
        <v>151</v>
      </c>
      <c r="AU267" s="206" t="s">
        <v>86</v>
      </c>
      <c r="AV267" s="15" t="s">
        <v>147</v>
      </c>
      <c r="AW267" s="15" t="s">
        <v>32</v>
      </c>
      <c r="AX267" s="15" t="s">
        <v>84</v>
      </c>
      <c r="AY267" s="206" t="s">
        <v>140</v>
      </c>
    </row>
    <row r="268" s="2" customFormat="1" ht="24.15" customHeight="1">
      <c r="A268" s="38"/>
      <c r="B268" s="171"/>
      <c r="C268" s="213" t="s">
        <v>308</v>
      </c>
      <c r="D268" s="213" t="s">
        <v>156</v>
      </c>
      <c r="E268" s="214" t="s">
        <v>314</v>
      </c>
      <c r="F268" s="215" t="s">
        <v>315</v>
      </c>
      <c r="G268" s="216" t="s">
        <v>316</v>
      </c>
      <c r="H268" s="217">
        <v>90.816000000000002</v>
      </c>
      <c r="I268" s="218"/>
      <c r="J268" s="219">
        <f>ROUND(I268*H268,2)</f>
        <v>0</v>
      </c>
      <c r="K268" s="215" t="s">
        <v>146</v>
      </c>
      <c r="L268" s="220"/>
      <c r="M268" s="221" t="s">
        <v>1</v>
      </c>
      <c r="N268" s="222" t="s">
        <v>41</v>
      </c>
      <c r="O268" s="77"/>
      <c r="P268" s="181">
        <f>O268*H268</f>
        <v>0</v>
      </c>
      <c r="Q268" s="181">
        <v>0.001</v>
      </c>
      <c r="R268" s="181">
        <f>Q268*H268</f>
        <v>0.090816000000000008</v>
      </c>
      <c r="S268" s="181">
        <v>0</v>
      </c>
      <c r="T268" s="18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83" t="s">
        <v>317</v>
      </c>
      <c r="AT268" s="183" t="s">
        <v>156</v>
      </c>
      <c r="AU268" s="183" t="s">
        <v>86</v>
      </c>
      <c r="AY268" s="19" t="s">
        <v>140</v>
      </c>
      <c r="BE268" s="184">
        <f>IF(N268="základní",J268,0)</f>
        <v>0</v>
      </c>
      <c r="BF268" s="184">
        <f>IF(N268="snížená",J268,0)</f>
        <v>0</v>
      </c>
      <c r="BG268" s="184">
        <f>IF(N268="zákl. přenesená",J268,0)</f>
        <v>0</v>
      </c>
      <c r="BH268" s="184">
        <f>IF(N268="sníž. přenesená",J268,0)</f>
        <v>0</v>
      </c>
      <c r="BI268" s="184">
        <f>IF(N268="nulová",J268,0)</f>
        <v>0</v>
      </c>
      <c r="BJ268" s="19" t="s">
        <v>84</v>
      </c>
      <c r="BK268" s="184">
        <f>ROUND(I268*H268,2)</f>
        <v>0</v>
      </c>
      <c r="BL268" s="19" t="s">
        <v>252</v>
      </c>
      <c r="BM268" s="183" t="s">
        <v>318</v>
      </c>
    </row>
    <row r="269" s="2" customFormat="1">
      <c r="A269" s="38"/>
      <c r="B269" s="39"/>
      <c r="C269" s="38"/>
      <c r="D269" s="185" t="s">
        <v>149</v>
      </c>
      <c r="E269" s="38"/>
      <c r="F269" s="186" t="s">
        <v>315</v>
      </c>
      <c r="G269" s="38"/>
      <c r="H269" s="38"/>
      <c r="I269" s="187"/>
      <c r="J269" s="38"/>
      <c r="K269" s="38"/>
      <c r="L269" s="39"/>
      <c r="M269" s="188"/>
      <c r="N269" s="189"/>
      <c r="O269" s="77"/>
      <c r="P269" s="77"/>
      <c r="Q269" s="77"/>
      <c r="R269" s="77"/>
      <c r="S269" s="77"/>
      <c r="T269" s="7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9" t="s">
        <v>149</v>
      </c>
      <c r="AU269" s="19" t="s">
        <v>86</v>
      </c>
    </row>
    <row r="270" s="14" customFormat="1">
      <c r="A270" s="14"/>
      <c r="B270" s="197"/>
      <c r="C270" s="14"/>
      <c r="D270" s="185" t="s">
        <v>151</v>
      </c>
      <c r="E270" s="14"/>
      <c r="F270" s="199" t="s">
        <v>648</v>
      </c>
      <c r="G270" s="14"/>
      <c r="H270" s="200">
        <v>90.816000000000002</v>
      </c>
      <c r="I270" s="201"/>
      <c r="J270" s="14"/>
      <c r="K270" s="14"/>
      <c r="L270" s="197"/>
      <c r="M270" s="202"/>
      <c r="N270" s="203"/>
      <c r="O270" s="203"/>
      <c r="P270" s="203"/>
      <c r="Q270" s="203"/>
      <c r="R270" s="203"/>
      <c r="S270" s="203"/>
      <c r="T270" s="20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8" t="s">
        <v>151</v>
      </c>
      <c r="AU270" s="198" t="s">
        <v>86</v>
      </c>
      <c r="AV270" s="14" t="s">
        <v>86</v>
      </c>
      <c r="AW270" s="14" t="s">
        <v>3</v>
      </c>
      <c r="AX270" s="14" t="s">
        <v>84</v>
      </c>
      <c r="AY270" s="198" t="s">
        <v>140</v>
      </c>
    </row>
    <row r="271" s="2" customFormat="1" ht="24.15" customHeight="1">
      <c r="A271" s="38"/>
      <c r="B271" s="171"/>
      <c r="C271" s="172" t="s">
        <v>313</v>
      </c>
      <c r="D271" s="172" t="s">
        <v>142</v>
      </c>
      <c r="E271" s="173" t="s">
        <v>321</v>
      </c>
      <c r="F271" s="174" t="s">
        <v>322</v>
      </c>
      <c r="G271" s="175" t="s">
        <v>323</v>
      </c>
      <c r="H271" s="231"/>
      <c r="I271" s="177"/>
      <c r="J271" s="178">
        <f>ROUND(I271*H271,2)</f>
        <v>0</v>
      </c>
      <c r="K271" s="174" t="s">
        <v>146</v>
      </c>
      <c r="L271" s="39"/>
      <c r="M271" s="179" t="s">
        <v>1</v>
      </c>
      <c r="N271" s="180" t="s">
        <v>41</v>
      </c>
      <c r="O271" s="77"/>
      <c r="P271" s="181">
        <f>O271*H271</f>
        <v>0</v>
      </c>
      <c r="Q271" s="181">
        <v>0</v>
      </c>
      <c r="R271" s="181">
        <f>Q271*H271</f>
        <v>0</v>
      </c>
      <c r="S271" s="181">
        <v>0</v>
      </c>
      <c r="T271" s="18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83" t="s">
        <v>252</v>
      </c>
      <c r="AT271" s="183" t="s">
        <v>142</v>
      </c>
      <c r="AU271" s="183" t="s">
        <v>86</v>
      </c>
      <c r="AY271" s="19" t="s">
        <v>140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9" t="s">
        <v>84</v>
      </c>
      <c r="BK271" s="184">
        <f>ROUND(I271*H271,2)</f>
        <v>0</v>
      </c>
      <c r="BL271" s="19" t="s">
        <v>252</v>
      </c>
      <c r="BM271" s="183" t="s">
        <v>324</v>
      </c>
    </row>
    <row r="272" s="2" customFormat="1">
      <c r="A272" s="38"/>
      <c r="B272" s="39"/>
      <c r="C272" s="38"/>
      <c r="D272" s="185" t="s">
        <v>149</v>
      </c>
      <c r="E272" s="38"/>
      <c r="F272" s="186" t="s">
        <v>325</v>
      </c>
      <c r="G272" s="38"/>
      <c r="H272" s="38"/>
      <c r="I272" s="187"/>
      <c r="J272" s="38"/>
      <c r="K272" s="38"/>
      <c r="L272" s="39"/>
      <c r="M272" s="188"/>
      <c r="N272" s="189"/>
      <c r="O272" s="77"/>
      <c r="P272" s="77"/>
      <c r="Q272" s="77"/>
      <c r="R272" s="77"/>
      <c r="S272" s="77"/>
      <c r="T272" s="7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9" t="s">
        <v>149</v>
      </c>
      <c r="AU272" s="19" t="s">
        <v>86</v>
      </c>
    </row>
    <row r="273" s="12" customFormat="1" ht="22.8" customHeight="1">
      <c r="A273" s="12"/>
      <c r="B273" s="158"/>
      <c r="C273" s="12"/>
      <c r="D273" s="159" t="s">
        <v>75</v>
      </c>
      <c r="E273" s="169" t="s">
        <v>326</v>
      </c>
      <c r="F273" s="169" t="s">
        <v>327</v>
      </c>
      <c r="G273" s="12"/>
      <c r="H273" s="12"/>
      <c r="I273" s="161"/>
      <c r="J273" s="170">
        <f>BK273</f>
        <v>0</v>
      </c>
      <c r="K273" s="12"/>
      <c r="L273" s="158"/>
      <c r="M273" s="163"/>
      <c r="N273" s="164"/>
      <c r="O273" s="164"/>
      <c r="P273" s="165">
        <f>SUM(P274:P279)</f>
        <v>0</v>
      </c>
      <c r="Q273" s="164"/>
      <c r="R273" s="165">
        <f>SUM(R274:R279)</f>
        <v>0.0033</v>
      </c>
      <c r="S273" s="164"/>
      <c r="T273" s="166">
        <f>SUM(T274:T279)</f>
        <v>0.00037500000000000001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59" t="s">
        <v>86</v>
      </c>
      <c r="AT273" s="167" t="s">
        <v>75</v>
      </c>
      <c r="AU273" s="167" t="s">
        <v>84</v>
      </c>
      <c r="AY273" s="159" t="s">
        <v>140</v>
      </c>
      <c r="BK273" s="168">
        <f>SUM(BK274:BK279)</f>
        <v>0</v>
      </c>
    </row>
    <row r="274" s="2" customFormat="1" ht="21.75" customHeight="1">
      <c r="A274" s="38"/>
      <c r="B274" s="171"/>
      <c r="C274" s="172" t="s">
        <v>320</v>
      </c>
      <c r="D274" s="172" t="s">
        <v>142</v>
      </c>
      <c r="E274" s="173" t="s">
        <v>329</v>
      </c>
      <c r="F274" s="174" t="s">
        <v>330</v>
      </c>
      <c r="G274" s="175" t="s">
        <v>331</v>
      </c>
      <c r="H274" s="176">
        <v>3</v>
      </c>
      <c r="I274" s="177"/>
      <c r="J274" s="178">
        <f>ROUND(I274*H274,2)</f>
        <v>0</v>
      </c>
      <c r="K274" s="174" t="s">
        <v>146</v>
      </c>
      <c r="L274" s="39"/>
      <c r="M274" s="179" t="s">
        <v>1</v>
      </c>
      <c r="N274" s="180" t="s">
        <v>41</v>
      </c>
      <c r="O274" s="77"/>
      <c r="P274" s="181">
        <f>O274*H274</f>
        <v>0</v>
      </c>
      <c r="Q274" s="181">
        <v>0</v>
      </c>
      <c r="R274" s="181">
        <f>Q274*H274</f>
        <v>0</v>
      </c>
      <c r="S274" s="181">
        <v>0</v>
      </c>
      <c r="T274" s="18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83" t="s">
        <v>252</v>
      </c>
      <c r="AT274" s="183" t="s">
        <v>142</v>
      </c>
      <c r="AU274" s="183" t="s">
        <v>86</v>
      </c>
      <c r="AY274" s="19" t="s">
        <v>140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9" t="s">
        <v>84</v>
      </c>
      <c r="BK274" s="184">
        <f>ROUND(I274*H274,2)</f>
        <v>0</v>
      </c>
      <c r="BL274" s="19" t="s">
        <v>252</v>
      </c>
      <c r="BM274" s="183" t="s">
        <v>649</v>
      </c>
    </row>
    <row r="275" s="2" customFormat="1">
      <c r="A275" s="38"/>
      <c r="B275" s="39"/>
      <c r="C275" s="38"/>
      <c r="D275" s="185" t="s">
        <v>149</v>
      </c>
      <c r="E275" s="38"/>
      <c r="F275" s="186" t="s">
        <v>333</v>
      </c>
      <c r="G275" s="38"/>
      <c r="H275" s="38"/>
      <c r="I275" s="187"/>
      <c r="J275" s="38"/>
      <c r="K275" s="38"/>
      <c r="L275" s="39"/>
      <c r="M275" s="188"/>
      <c r="N275" s="189"/>
      <c r="O275" s="77"/>
      <c r="P275" s="77"/>
      <c r="Q275" s="77"/>
      <c r="R275" s="77"/>
      <c r="S275" s="77"/>
      <c r="T275" s="7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9" t="s">
        <v>149</v>
      </c>
      <c r="AU275" s="19" t="s">
        <v>86</v>
      </c>
    </row>
    <row r="276" s="2" customFormat="1" ht="24.15" customHeight="1">
      <c r="A276" s="38"/>
      <c r="B276" s="171"/>
      <c r="C276" s="213" t="s">
        <v>328</v>
      </c>
      <c r="D276" s="213" t="s">
        <v>156</v>
      </c>
      <c r="E276" s="214" t="s">
        <v>335</v>
      </c>
      <c r="F276" s="215" t="s">
        <v>336</v>
      </c>
      <c r="G276" s="216" t="s">
        <v>331</v>
      </c>
      <c r="H276" s="217">
        <v>3</v>
      </c>
      <c r="I276" s="218"/>
      <c r="J276" s="219">
        <f>ROUND(I276*H276,2)</f>
        <v>0</v>
      </c>
      <c r="K276" s="215" t="s">
        <v>146</v>
      </c>
      <c r="L276" s="220"/>
      <c r="M276" s="221" t="s">
        <v>1</v>
      </c>
      <c r="N276" s="222" t="s">
        <v>41</v>
      </c>
      <c r="O276" s="77"/>
      <c r="P276" s="181">
        <f>O276*H276</f>
        <v>0</v>
      </c>
      <c r="Q276" s="181">
        <v>0.0011000000000000001</v>
      </c>
      <c r="R276" s="181">
        <f>Q276*H276</f>
        <v>0.0033</v>
      </c>
      <c r="S276" s="181">
        <v>0</v>
      </c>
      <c r="T276" s="18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83" t="s">
        <v>317</v>
      </c>
      <c r="AT276" s="183" t="s">
        <v>156</v>
      </c>
      <c r="AU276" s="183" t="s">
        <v>86</v>
      </c>
      <c r="AY276" s="19" t="s">
        <v>140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9" t="s">
        <v>84</v>
      </c>
      <c r="BK276" s="184">
        <f>ROUND(I276*H276,2)</f>
        <v>0</v>
      </c>
      <c r="BL276" s="19" t="s">
        <v>252</v>
      </c>
      <c r="BM276" s="183" t="s">
        <v>650</v>
      </c>
    </row>
    <row r="277" s="2" customFormat="1">
      <c r="A277" s="38"/>
      <c r="B277" s="39"/>
      <c r="C277" s="38"/>
      <c r="D277" s="185" t="s">
        <v>149</v>
      </c>
      <c r="E277" s="38"/>
      <c r="F277" s="186" t="s">
        <v>338</v>
      </c>
      <c r="G277" s="38"/>
      <c r="H277" s="38"/>
      <c r="I277" s="187"/>
      <c r="J277" s="38"/>
      <c r="K277" s="38"/>
      <c r="L277" s="39"/>
      <c r="M277" s="188"/>
      <c r="N277" s="189"/>
      <c r="O277" s="77"/>
      <c r="P277" s="77"/>
      <c r="Q277" s="77"/>
      <c r="R277" s="77"/>
      <c r="S277" s="77"/>
      <c r="T277" s="7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149</v>
      </c>
      <c r="AU277" s="19" t="s">
        <v>86</v>
      </c>
    </row>
    <row r="278" s="2" customFormat="1" ht="24.15" customHeight="1">
      <c r="A278" s="38"/>
      <c r="B278" s="171"/>
      <c r="C278" s="172" t="s">
        <v>334</v>
      </c>
      <c r="D278" s="172" t="s">
        <v>142</v>
      </c>
      <c r="E278" s="173" t="s">
        <v>349</v>
      </c>
      <c r="F278" s="174" t="s">
        <v>350</v>
      </c>
      <c r="G278" s="175" t="s">
        <v>331</v>
      </c>
      <c r="H278" s="176">
        <v>3</v>
      </c>
      <c r="I278" s="177"/>
      <c r="J278" s="178">
        <f>ROUND(I278*H278,2)</f>
        <v>0</v>
      </c>
      <c r="K278" s="174" t="s">
        <v>146</v>
      </c>
      <c r="L278" s="39"/>
      <c r="M278" s="179" t="s">
        <v>1</v>
      </c>
      <c r="N278" s="180" t="s">
        <v>41</v>
      </c>
      <c r="O278" s="77"/>
      <c r="P278" s="181">
        <f>O278*H278</f>
        <v>0</v>
      </c>
      <c r="Q278" s="181">
        <v>0</v>
      </c>
      <c r="R278" s="181">
        <f>Q278*H278</f>
        <v>0</v>
      </c>
      <c r="S278" s="181">
        <v>0.000125</v>
      </c>
      <c r="T278" s="182">
        <f>S278*H278</f>
        <v>0.00037500000000000001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83" t="s">
        <v>252</v>
      </c>
      <c r="AT278" s="183" t="s">
        <v>142</v>
      </c>
      <c r="AU278" s="183" t="s">
        <v>86</v>
      </c>
      <c r="AY278" s="19" t="s">
        <v>140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9" t="s">
        <v>84</v>
      </c>
      <c r="BK278" s="184">
        <f>ROUND(I278*H278,2)</f>
        <v>0</v>
      </c>
      <c r="BL278" s="19" t="s">
        <v>252</v>
      </c>
      <c r="BM278" s="183" t="s">
        <v>651</v>
      </c>
    </row>
    <row r="279" s="2" customFormat="1">
      <c r="A279" s="38"/>
      <c r="B279" s="39"/>
      <c r="C279" s="38"/>
      <c r="D279" s="185" t="s">
        <v>149</v>
      </c>
      <c r="E279" s="38"/>
      <c r="F279" s="186" t="s">
        <v>352</v>
      </c>
      <c r="G279" s="38"/>
      <c r="H279" s="38"/>
      <c r="I279" s="187"/>
      <c r="J279" s="38"/>
      <c r="K279" s="38"/>
      <c r="L279" s="39"/>
      <c r="M279" s="188"/>
      <c r="N279" s="189"/>
      <c r="O279" s="77"/>
      <c r="P279" s="77"/>
      <c r="Q279" s="77"/>
      <c r="R279" s="77"/>
      <c r="S279" s="77"/>
      <c r="T279" s="7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9" t="s">
        <v>149</v>
      </c>
      <c r="AU279" s="19" t="s">
        <v>86</v>
      </c>
    </row>
    <row r="280" s="12" customFormat="1" ht="22.8" customHeight="1">
      <c r="A280" s="12"/>
      <c r="B280" s="158"/>
      <c r="C280" s="12"/>
      <c r="D280" s="159" t="s">
        <v>75</v>
      </c>
      <c r="E280" s="169" t="s">
        <v>358</v>
      </c>
      <c r="F280" s="169" t="s">
        <v>359</v>
      </c>
      <c r="G280" s="12"/>
      <c r="H280" s="12"/>
      <c r="I280" s="161"/>
      <c r="J280" s="170">
        <f>BK280</f>
        <v>0</v>
      </c>
      <c r="K280" s="12"/>
      <c r="L280" s="158"/>
      <c r="M280" s="163"/>
      <c r="N280" s="164"/>
      <c r="O280" s="164"/>
      <c r="P280" s="165">
        <f>SUM(P281:P308)</f>
        <v>0</v>
      </c>
      <c r="Q280" s="164"/>
      <c r="R280" s="165">
        <f>SUM(R281:R308)</f>
        <v>0.14610000000000001</v>
      </c>
      <c r="S280" s="164"/>
      <c r="T280" s="166">
        <f>SUM(T281:T308)</f>
        <v>0.45491999999999999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59" t="s">
        <v>86</v>
      </c>
      <c r="AT280" s="167" t="s">
        <v>75</v>
      </c>
      <c r="AU280" s="167" t="s">
        <v>84</v>
      </c>
      <c r="AY280" s="159" t="s">
        <v>140</v>
      </c>
      <c r="BK280" s="168">
        <f>SUM(BK281:BK308)</f>
        <v>0</v>
      </c>
    </row>
    <row r="281" s="2" customFormat="1" ht="16.5" customHeight="1">
      <c r="A281" s="38"/>
      <c r="B281" s="171"/>
      <c r="C281" s="172" t="s">
        <v>339</v>
      </c>
      <c r="D281" s="172" t="s">
        <v>142</v>
      </c>
      <c r="E281" s="173" t="s">
        <v>367</v>
      </c>
      <c r="F281" s="174" t="s">
        <v>368</v>
      </c>
      <c r="G281" s="175" t="s">
        <v>166</v>
      </c>
      <c r="H281" s="176">
        <v>32</v>
      </c>
      <c r="I281" s="177"/>
      <c r="J281" s="178">
        <f>ROUND(I281*H281,2)</f>
        <v>0</v>
      </c>
      <c r="K281" s="174" t="s">
        <v>146</v>
      </c>
      <c r="L281" s="39"/>
      <c r="M281" s="179" t="s">
        <v>1</v>
      </c>
      <c r="N281" s="180" t="s">
        <v>41</v>
      </c>
      <c r="O281" s="77"/>
      <c r="P281" s="181">
        <f>O281*H281</f>
        <v>0</v>
      </c>
      <c r="Q281" s="181">
        <v>0</v>
      </c>
      <c r="R281" s="181">
        <f>Q281*H281</f>
        <v>0</v>
      </c>
      <c r="S281" s="181">
        <v>0.0025999999999999999</v>
      </c>
      <c r="T281" s="182">
        <f>S281*H281</f>
        <v>0.083199999999999996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83" t="s">
        <v>252</v>
      </c>
      <c r="AT281" s="183" t="s">
        <v>142</v>
      </c>
      <c r="AU281" s="183" t="s">
        <v>86</v>
      </c>
      <c r="AY281" s="19" t="s">
        <v>140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9" t="s">
        <v>84</v>
      </c>
      <c r="BK281" s="184">
        <f>ROUND(I281*H281,2)</f>
        <v>0</v>
      </c>
      <c r="BL281" s="19" t="s">
        <v>252</v>
      </c>
      <c r="BM281" s="183" t="s">
        <v>369</v>
      </c>
    </row>
    <row r="282" s="2" customFormat="1">
      <c r="A282" s="38"/>
      <c r="B282" s="39"/>
      <c r="C282" s="38"/>
      <c r="D282" s="185" t="s">
        <v>149</v>
      </c>
      <c r="E282" s="38"/>
      <c r="F282" s="186" t="s">
        <v>370</v>
      </c>
      <c r="G282" s="38"/>
      <c r="H282" s="38"/>
      <c r="I282" s="187"/>
      <c r="J282" s="38"/>
      <c r="K282" s="38"/>
      <c r="L282" s="39"/>
      <c r="M282" s="188"/>
      <c r="N282" s="189"/>
      <c r="O282" s="77"/>
      <c r="P282" s="77"/>
      <c r="Q282" s="77"/>
      <c r="R282" s="77"/>
      <c r="S282" s="77"/>
      <c r="T282" s="7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9" t="s">
        <v>149</v>
      </c>
      <c r="AU282" s="19" t="s">
        <v>86</v>
      </c>
    </row>
    <row r="283" s="13" customFormat="1">
      <c r="A283" s="13"/>
      <c r="B283" s="190"/>
      <c r="C283" s="13"/>
      <c r="D283" s="185" t="s">
        <v>151</v>
      </c>
      <c r="E283" s="191" t="s">
        <v>1</v>
      </c>
      <c r="F283" s="192" t="s">
        <v>632</v>
      </c>
      <c r="G283" s="13"/>
      <c r="H283" s="191" t="s">
        <v>1</v>
      </c>
      <c r="I283" s="193"/>
      <c r="J283" s="13"/>
      <c r="K283" s="13"/>
      <c r="L283" s="190"/>
      <c r="M283" s="194"/>
      <c r="N283" s="195"/>
      <c r="O283" s="195"/>
      <c r="P283" s="195"/>
      <c r="Q283" s="195"/>
      <c r="R283" s="195"/>
      <c r="S283" s="195"/>
      <c r="T283" s="19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1" t="s">
        <v>151</v>
      </c>
      <c r="AU283" s="191" t="s">
        <v>86</v>
      </c>
      <c r="AV283" s="13" t="s">
        <v>84</v>
      </c>
      <c r="AW283" s="13" t="s">
        <v>32</v>
      </c>
      <c r="AX283" s="13" t="s">
        <v>76</v>
      </c>
      <c r="AY283" s="191" t="s">
        <v>140</v>
      </c>
    </row>
    <row r="284" s="14" customFormat="1">
      <c r="A284" s="14"/>
      <c r="B284" s="197"/>
      <c r="C284" s="14"/>
      <c r="D284" s="185" t="s">
        <v>151</v>
      </c>
      <c r="E284" s="198" t="s">
        <v>1</v>
      </c>
      <c r="F284" s="199" t="s">
        <v>652</v>
      </c>
      <c r="G284" s="14"/>
      <c r="H284" s="200">
        <v>32</v>
      </c>
      <c r="I284" s="201"/>
      <c r="J284" s="14"/>
      <c r="K284" s="14"/>
      <c r="L284" s="197"/>
      <c r="M284" s="202"/>
      <c r="N284" s="203"/>
      <c r="O284" s="203"/>
      <c r="P284" s="203"/>
      <c r="Q284" s="203"/>
      <c r="R284" s="203"/>
      <c r="S284" s="203"/>
      <c r="T284" s="20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8" t="s">
        <v>151</v>
      </c>
      <c r="AU284" s="198" t="s">
        <v>86</v>
      </c>
      <c r="AV284" s="14" t="s">
        <v>86</v>
      </c>
      <c r="AW284" s="14" t="s">
        <v>32</v>
      </c>
      <c r="AX284" s="14" t="s">
        <v>76</v>
      </c>
      <c r="AY284" s="198" t="s">
        <v>140</v>
      </c>
    </row>
    <row r="285" s="15" customFormat="1">
      <c r="A285" s="15"/>
      <c r="B285" s="205"/>
      <c r="C285" s="15"/>
      <c r="D285" s="185" t="s">
        <v>151</v>
      </c>
      <c r="E285" s="206" t="s">
        <v>1</v>
      </c>
      <c r="F285" s="207" t="s">
        <v>155</v>
      </c>
      <c r="G285" s="15"/>
      <c r="H285" s="208">
        <v>32</v>
      </c>
      <c r="I285" s="209"/>
      <c r="J285" s="15"/>
      <c r="K285" s="15"/>
      <c r="L285" s="205"/>
      <c r="M285" s="210"/>
      <c r="N285" s="211"/>
      <c r="O285" s="211"/>
      <c r="P285" s="211"/>
      <c r="Q285" s="211"/>
      <c r="R285" s="211"/>
      <c r="S285" s="211"/>
      <c r="T285" s="212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6" t="s">
        <v>151</v>
      </c>
      <c r="AU285" s="206" t="s">
        <v>86</v>
      </c>
      <c r="AV285" s="15" t="s">
        <v>147</v>
      </c>
      <c r="AW285" s="15" t="s">
        <v>32</v>
      </c>
      <c r="AX285" s="15" t="s">
        <v>84</v>
      </c>
      <c r="AY285" s="206" t="s">
        <v>140</v>
      </c>
    </row>
    <row r="286" s="2" customFormat="1" ht="16.5" customHeight="1">
      <c r="A286" s="38"/>
      <c r="B286" s="171"/>
      <c r="C286" s="172" t="s">
        <v>344</v>
      </c>
      <c r="D286" s="172" t="s">
        <v>142</v>
      </c>
      <c r="E286" s="173" t="s">
        <v>373</v>
      </c>
      <c r="F286" s="174" t="s">
        <v>374</v>
      </c>
      <c r="G286" s="175" t="s">
        <v>331</v>
      </c>
      <c r="H286" s="176">
        <v>32</v>
      </c>
      <c r="I286" s="177"/>
      <c r="J286" s="178">
        <f>ROUND(I286*H286,2)</f>
        <v>0</v>
      </c>
      <c r="K286" s="174" t="s">
        <v>146</v>
      </c>
      <c r="L286" s="39"/>
      <c r="M286" s="179" t="s">
        <v>1</v>
      </c>
      <c r="N286" s="180" t="s">
        <v>41</v>
      </c>
      <c r="O286" s="77"/>
      <c r="P286" s="181">
        <f>O286*H286</f>
        <v>0</v>
      </c>
      <c r="Q286" s="181">
        <v>0</v>
      </c>
      <c r="R286" s="181">
        <f>Q286*H286</f>
        <v>0</v>
      </c>
      <c r="S286" s="181">
        <v>0.0094000000000000004</v>
      </c>
      <c r="T286" s="182">
        <f>S286*H286</f>
        <v>0.30080000000000001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83" t="s">
        <v>252</v>
      </c>
      <c r="AT286" s="183" t="s">
        <v>142</v>
      </c>
      <c r="AU286" s="183" t="s">
        <v>86</v>
      </c>
      <c r="AY286" s="19" t="s">
        <v>140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9" t="s">
        <v>84</v>
      </c>
      <c r="BK286" s="184">
        <f>ROUND(I286*H286,2)</f>
        <v>0</v>
      </c>
      <c r="BL286" s="19" t="s">
        <v>252</v>
      </c>
      <c r="BM286" s="183" t="s">
        <v>375</v>
      </c>
    </row>
    <row r="287" s="2" customFormat="1">
      <c r="A287" s="38"/>
      <c r="B287" s="39"/>
      <c r="C287" s="38"/>
      <c r="D287" s="185" t="s">
        <v>149</v>
      </c>
      <c r="E287" s="38"/>
      <c r="F287" s="186" t="s">
        <v>376</v>
      </c>
      <c r="G287" s="38"/>
      <c r="H287" s="38"/>
      <c r="I287" s="187"/>
      <c r="J287" s="38"/>
      <c r="K287" s="38"/>
      <c r="L287" s="39"/>
      <c r="M287" s="188"/>
      <c r="N287" s="189"/>
      <c r="O287" s="77"/>
      <c r="P287" s="77"/>
      <c r="Q287" s="77"/>
      <c r="R287" s="77"/>
      <c r="S287" s="77"/>
      <c r="T287" s="7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9" t="s">
        <v>149</v>
      </c>
      <c r="AU287" s="19" t="s">
        <v>86</v>
      </c>
    </row>
    <row r="288" s="13" customFormat="1">
      <c r="A288" s="13"/>
      <c r="B288" s="190"/>
      <c r="C288" s="13"/>
      <c r="D288" s="185" t="s">
        <v>151</v>
      </c>
      <c r="E288" s="191" t="s">
        <v>1</v>
      </c>
      <c r="F288" s="192" t="s">
        <v>632</v>
      </c>
      <c r="G288" s="13"/>
      <c r="H288" s="191" t="s">
        <v>1</v>
      </c>
      <c r="I288" s="193"/>
      <c r="J288" s="13"/>
      <c r="K288" s="13"/>
      <c r="L288" s="190"/>
      <c r="M288" s="194"/>
      <c r="N288" s="195"/>
      <c r="O288" s="195"/>
      <c r="P288" s="195"/>
      <c r="Q288" s="195"/>
      <c r="R288" s="195"/>
      <c r="S288" s="195"/>
      <c r="T288" s="19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1" t="s">
        <v>151</v>
      </c>
      <c r="AU288" s="191" t="s">
        <v>86</v>
      </c>
      <c r="AV288" s="13" t="s">
        <v>84</v>
      </c>
      <c r="AW288" s="13" t="s">
        <v>32</v>
      </c>
      <c r="AX288" s="13" t="s">
        <v>76</v>
      </c>
      <c r="AY288" s="191" t="s">
        <v>140</v>
      </c>
    </row>
    <row r="289" s="14" customFormat="1">
      <c r="A289" s="14"/>
      <c r="B289" s="197"/>
      <c r="C289" s="14"/>
      <c r="D289" s="185" t="s">
        <v>151</v>
      </c>
      <c r="E289" s="198" t="s">
        <v>1</v>
      </c>
      <c r="F289" s="199" t="s">
        <v>652</v>
      </c>
      <c r="G289" s="14"/>
      <c r="H289" s="200">
        <v>32</v>
      </c>
      <c r="I289" s="201"/>
      <c r="J289" s="14"/>
      <c r="K289" s="14"/>
      <c r="L289" s="197"/>
      <c r="M289" s="202"/>
      <c r="N289" s="203"/>
      <c r="O289" s="203"/>
      <c r="P289" s="203"/>
      <c r="Q289" s="203"/>
      <c r="R289" s="203"/>
      <c r="S289" s="203"/>
      <c r="T289" s="20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98" t="s">
        <v>151</v>
      </c>
      <c r="AU289" s="198" t="s">
        <v>86</v>
      </c>
      <c r="AV289" s="14" t="s">
        <v>86</v>
      </c>
      <c r="AW289" s="14" t="s">
        <v>32</v>
      </c>
      <c r="AX289" s="14" t="s">
        <v>76</v>
      </c>
      <c r="AY289" s="198" t="s">
        <v>140</v>
      </c>
    </row>
    <row r="290" s="15" customFormat="1">
      <c r="A290" s="15"/>
      <c r="B290" s="205"/>
      <c r="C290" s="15"/>
      <c r="D290" s="185" t="s">
        <v>151</v>
      </c>
      <c r="E290" s="206" t="s">
        <v>1</v>
      </c>
      <c r="F290" s="207" t="s">
        <v>155</v>
      </c>
      <c r="G290" s="15"/>
      <c r="H290" s="208">
        <v>32</v>
      </c>
      <c r="I290" s="209"/>
      <c r="J290" s="15"/>
      <c r="K290" s="15"/>
      <c r="L290" s="205"/>
      <c r="M290" s="210"/>
      <c r="N290" s="211"/>
      <c r="O290" s="211"/>
      <c r="P290" s="211"/>
      <c r="Q290" s="211"/>
      <c r="R290" s="211"/>
      <c r="S290" s="211"/>
      <c r="T290" s="212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06" t="s">
        <v>151</v>
      </c>
      <c r="AU290" s="206" t="s">
        <v>86</v>
      </c>
      <c r="AV290" s="15" t="s">
        <v>147</v>
      </c>
      <c r="AW290" s="15" t="s">
        <v>32</v>
      </c>
      <c r="AX290" s="15" t="s">
        <v>84</v>
      </c>
      <c r="AY290" s="206" t="s">
        <v>140</v>
      </c>
    </row>
    <row r="291" s="2" customFormat="1" ht="16.5" customHeight="1">
      <c r="A291" s="38"/>
      <c r="B291" s="171"/>
      <c r="C291" s="172" t="s">
        <v>317</v>
      </c>
      <c r="D291" s="172" t="s">
        <v>142</v>
      </c>
      <c r="E291" s="173" t="s">
        <v>378</v>
      </c>
      <c r="F291" s="174" t="s">
        <v>379</v>
      </c>
      <c r="G291" s="175" t="s">
        <v>166</v>
      </c>
      <c r="H291" s="176">
        <v>18</v>
      </c>
      <c r="I291" s="177"/>
      <c r="J291" s="178">
        <f>ROUND(I291*H291,2)</f>
        <v>0</v>
      </c>
      <c r="K291" s="174" t="s">
        <v>146</v>
      </c>
      <c r="L291" s="39"/>
      <c r="M291" s="179" t="s">
        <v>1</v>
      </c>
      <c r="N291" s="180" t="s">
        <v>41</v>
      </c>
      <c r="O291" s="77"/>
      <c r="P291" s="181">
        <f>O291*H291</f>
        <v>0</v>
      </c>
      <c r="Q291" s="181">
        <v>0</v>
      </c>
      <c r="R291" s="181">
        <f>Q291*H291</f>
        <v>0</v>
      </c>
      <c r="S291" s="181">
        <v>0.0039399999999999999</v>
      </c>
      <c r="T291" s="182">
        <f>S291*H291</f>
        <v>0.070919999999999997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83" t="s">
        <v>252</v>
      </c>
      <c r="AT291" s="183" t="s">
        <v>142</v>
      </c>
      <c r="AU291" s="183" t="s">
        <v>86</v>
      </c>
      <c r="AY291" s="19" t="s">
        <v>140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9" t="s">
        <v>84</v>
      </c>
      <c r="BK291" s="184">
        <f>ROUND(I291*H291,2)</f>
        <v>0</v>
      </c>
      <c r="BL291" s="19" t="s">
        <v>252</v>
      </c>
      <c r="BM291" s="183" t="s">
        <v>380</v>
      </c>
    </row>
    <row r="292" s="2" customFormat="1">
      <c r="A292" s="38"/>
      <c r="B292" s="39"/>
      <c r="C292" s="38"/>
      <c r="D292" s="185" t="s">
        <v>149</v>
      </c>
      <c r="E292" s="38"/>
      <c r="F292" s="186" t="s">
        <v>381</v>
      </c>
      <c r="G292" s="38"/>
      <c r="H292" s="38"/>
      <c r="I292" s="187"/>
      <c r="J292" s="38"/>
      <c r="K292" s="38"/>
      <c r="L292" s="39"/>
      <c r="M292" s="188"/>
      <c r="N292" s="189"/>
      <c r="O292" s="77"/>
      <c r="P292" s="77"/>
      <c r="Q292" s="77"/>
      <c r="R292" s="77"/>
      <c r="S292" s="77"/>
      <c r="T292" s="7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9" t="s">
        <v>149</v>
      </c>
      <c r="AU292" s="19" t="s">
        <v>86</v>
      </c>
    </row>
    <row r="293" s="13" customFormat="1">
      <c r="A293" s="13"/>
      <c r="B293" s="190"/>
      <c r="C293" s="13"/>
      <c r="D293" s="185" t="s">
        <v>151</v>
      </c>
      <c r="E293" s="191" t="s">
        <v>1</v>
      </c>
      <c r="F293" s="192" t="s">
        <v>632</v>
      </c>
      <c r="G293" s="13"/>
      <c r="H293" s="191" t="s">
        <v>1</v>
      </c>
      <c r="I293" s="193"/>
      <c r="J293" s="13"/>
      <c r="K293" s="13"/>
      <c r="L293" s="190"/>
      <c r="M293" s="194"/>
      <c r="N293" s="195"/>
      <c r="O293" s="195"/>
      <c r="P293" s="195"/>
      <c r="Q293" s="195"/>
      <c r="R293" s="195"/>
      <c r="S293" s="195"/>
      <c r="T293" s="19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1" t="s">
        <v>151</v>
      </c>
      <c r="AU293" s="191" t="s">
        <v>86</v>
      </c>
      <c r="AV293" s="13" t="s">
        <v>84</v>
      </c>
      <c r="AW293" s="13" t="s">
        <v>32</v>
      </c>
      <c r="AX293" s="13" t="s">
        <v>76</v>
      </c>
      <c r="AY293" s="191" t="s">
        <v>140</v>
      </c>
    </row>
    <row r="294" s="14" customFormat="1">
      <c r="A294" s="14"/>
      <c r="B294" s="197"/>
      <c r="C294" s="14"/>
      <c r="D294" s="185" t="s">
        <v>151</v>
      </c>
      <c r="E294" s="198" t="s">
        <v>1</v>
      </c>
      <c r="F294" s="199" t="s">
        <v>653</v>
      </c>
      <c r="G294" s="14"/>
      <c r="H294" s="200">
        <v>18</v>
      </c>
      <c r="I294" s="201"/>
      <c r="J294" s="14"/>
      <c r="K294" s="14"/>
      <c r="L294" s="197"/>
      <c r="M294" s="202"/>
      <c r="N294" s="203"/>
      <c r="O294" s="203"/>
      <c r="P294" s="203"/>
      <c r="Q294" s="203"/>
      <c r="R294" s="203"/>
      <c r="S294" s="203"/>
      <c r="T294" s="20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198" t="s">
        <v>151</v>
      </c>
      <c r="AU294" s="198" t="s">
        <v>86</v>
      </c>
      <c r="AV294" s="14" t="s">
        <v>86</v>
      </c>
      <c r="AW294" s="14" t="s">
        <v>32</v>
      </c>
      <c r="AX294" s="14" t="s">
        <v>76</v>
      </c>
      <c r="AY294" s="198" t="s">
        <v>140</v>
      </c>
    </row>
    <row r="295" s="15" customFormat="1">
      <c r="A295" s="15"/>
      <c r="B295" s="205"/>
      <c r="C295" s="15"/>
      <c r="D295" s="185" t="s">
        <v>151</v>
      </c>
      <c r="E295" s="206" t="s">
        <v>1</v>
      </c>
      <c r="F295" s="207" t="s">
        <v>155</v>
      </c>
      <c r="G295" s="15"/>
      <c r="H295" s="208">
        <v>18</v>
      </c>
      <c r="I295" s="209"/>
      <c r="J295" s="15"/>
      <c r="K295" s="15"/>
      <c r="L295" s="205"/>
      <c r="M295" s="210"/>
      <c r="N295" s="211"/>
      <c r="O295" s="211"/>
      <c r="P295" s="211"/>
      <c r="Q295" s="211"/>
      <c r="R295" s="211"/>
      <c r="S295" s="211"/>
      <c r="T295" s="212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6" t="s">
        <v>151</v>
      </c>
      <c r="AU295" s="206" t="s">
        <v>86</v>
      </c>
      <c r="AV295" s="15" t="s">
        <v>147</v>
      </c>
      <c r="AW295" s="15" t="s">
        <v>32</v>
      </c>
      <c r="AX295" s="15" t="s">
        <v>84</v>
      </c>
      <c r="AY295" s="206" t="s">
        <v>140</v>
      </c>
    </row>
    <row r="296" s="2" customFormat="1" ht="24.15" customHeight="1">
      <c r="A296" s="38"/>
      <c r="B296" s="171"/>
      <c r="C296" s="172" t="s">
        <v>353</v>
      </c>
      <c r="D296" s="172" t="s">
        <v>142</v>
      </c>
      <c r="E296" s="173" t="s">
        <v>398</v>
      </c>
      <c r="F296" s="174" t="s">
        <v>399</v>
      </c>
      <c r="G296" s="175" t="s">
        <v>166</v>
      </c>
      <c r="H296" s="176">
        <v>32</v>
      </c>
      <c r="I296" s="177"/>
      <c r="J296" s="178">
        <f>ROUND(I296*H296,2)</f>
        <v>0</v>
      </c>
      <c r="K296" s="174" t="s">
        <v>146</v>
      </c>
      <c r="L296" s="39"/>
      <c r="M296" s="179" t="s">
        <v>1</v>
      </c>
      <c r="N296" s="180" t="s">
        <v>41</v>
      </c>
      <c r="O296" s="77"/>
      <c r="P296" s="181">
        <f>O296*H296</f>
        <v>0</v>
      </c>
      <c r="Q296" s="181">
        <v>0.0028600000000000001</v>
      </c>
      <c r="R296" s="181">
        <f>Q296*H296</f>
        <v>0.091520000000000004</v>
      </c>
      <c r="S296" s="181">
        <v>0</v>
      </c>
      <c r="T296" s="18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83" t="s">
        <v>252</v>
      </c>
      <c r="AT296" s="183" t="s">
        <v>142</v>
      </c>
      <c r="AU296" s="183" t="s">
        <v>86</v>
      </c>
      <c r="AY296" s="19" t="s">
        <v>140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9" t="s">
        <v>84</v>
      </c>
      <c r="BK296" s="184">
        <f>ROUND(I296*H296,2)</f>
        <v>0</v>
      </c>
      <c r="BL296" s="19" t="s">
        <v>252</v>
      </c>
      <c r="BM296" s="183" t="s">
        <v>400</v>
      </c>
    </row>
    <row r="297" s="2" customFormat="1">
      <c r="A297" s="38"/>
      <c r="B297" s="39"/>
      <c r="C297" s="38"/>
      <c r="D297" s="185" t="s">
        <v>149</v>
      </c>
      <c r="E297" s="38"/>
      <c r="F297" s="186" t="s">
        <v>401</v>
      </c>
      <c r="G297" s="38"/>
      <c r="H297" s="38"/>
      <c r="I297" s="187"/>
      <c r="J297" s="38"/>
      <c r="K297" s="38"/>
      <c r="L297" s="39"/>
      <c r="M297" s="188"/>
      <c r="N297" s="189"/>
      <c r="O297" s="77"/>
      <c r="P297" s="77"/>
      <c r="Q297" s="77"/>
      <c r="R297" s="77"/>
      <c r="S297" s="77"/>
      <c r="T297" s="7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9" t="s">
        <v>149</v>
      </c>
      <c r="AU297" s="19" t="s">
        <v>86</v>
      </c>
    </row>
    <row r="298" s="13" customFormat="1">
      <c r="A298" s="13"/>
      <c r="B298" s="190"/>
      <c r="C298" s="13"/>
      <c r="D298" s="185" t="s">
        <v>151</v>
      </c>
      <c r="E298" s="191" t="s">
        <v>1</v>
      </c>
      <c r="F298" s="192" t="s">
        <v>632</v>
      </c>
      <c r="G298" s="13"/>
      <c r="H298" s="191" t="s">
        <v>1</v>
      </c>
      <c r="I298" s="193"/>
      <c r="J298" s="13"/>
      <c r="K298" s="13"/>
      <c r="L298" s="190"/>
      <c r="M298" s="194"/>
      <c r="N298" s="195"/>
      <c r="O298" s="195"/>
      <c r="P298" s="195"/>
      <c r="Q298" s="195"/>
      <c r="R298" s="195"/>
      <c r="S298" s="195"/>
      <c r="T298" s="19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1" t="s">
        <v>151</v>
      </c>
      <c r="AU298" s="191" t="s">
        <v>86</v>
      </c>
      <c r="AV298" s="13" t="s">
        <v>84</v>
      </c>
      <c r="AW298" s="13" t="s">
        <v>32</v>
      </c>
      <c r="AX298" s="13" t="s">
        <v>76</v>
      </c>
      <c r="AY298" s="191" t="s">
        <v>140</v>
      </c>
    </row>
    <row r="299" s="14" customFormat="1">
      <c r="A299" s="14"/>
      <c r="B299" s="197"/>
      <c r="C299" s="14"/>
      <c r="D299" s="185" t="s">
        <v>151</v>
      </c>
      <c r="E299" s="198" t="s">
        <v>1</v>
      </c>
      <c r="F299" s="199" t="s">
        <v>652</v>
      </c>
      <c r="G299" s="14"/>
      <c r="H299" s="200">
        <v>32</v>
      </c>
      <c r="I299" s="201"/>
      <c r="J299" s="14"/>
      <c r="K299" s="14"/>
      <c r="L299" s="197"/>
      <c r="M299" s="202"/>
      <c r="N299" s="203"/>
      <c r="O299" s="203"/>
      <c r="P299" s="203"/>
      <c r="Q299" s="203"/>
      <c r="R299" s="203"/>
      <c r="S299" s="203"/>
      <c r="T299" s="20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8" t="s">
        <v>151</v>
      </c>
      <c r="AU299" s="198" t="s">
        <v>86</v>
      </c>
      <c r="AV299" s="14" t="s">
        <v>86</v>
      </c>
      <c r="AW299" s="14" t="s">
        <v>32</v>
      </c>
      <c r="AX299" s="14" t="s">
        <v>76</v>
      </c>
      <c r="AY299" s="198" t="s">
        <v>140</v>
      </c>
    </row>
    <row r="300" s="15" customFormat="1">
      <c r="A300" s="15"/>
      <c r="B300" s="205"/>
      <c r="C300" s="15"/>
      <c r="D300" s="185" t="s">
        <v>151</v>
      </c>
      <c r="E300" s="206" t="s">
        <v>1</v>
      </c>
      <c r="F300" s="207" t="s">
        <v>155</v>
      </c>
      <c r="G300" s="15"/>
      <c r="H300" s="208">
        <v>32</v>
      </c>
      <c r="I300" s="209"/>
      <c r="J300" s="15"/>
      <c r="K300" s="15"/>
      <c r="L300" s="205"/>
      <c r="M300" s="210"/>
      <c r="N300" s="211"/>
      <c r="O300" s="211"/>
      <c r="P300" s="211"/>
      <c r="Q300" s="211"/>
      <c r="R300" s="211"/>
      <c r="S300" s="211"/>
      <c r="T300" s="212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06" t="s">
        <v>151</v>
      </c>
      <c r="AU300" s="206" t="s">
        <v>86</v>
      </c>
      <c r="AV300" s="15" t="s">
        <v>147</v>
      </c>
      <c r="AW300" s="15" t="s">
        <v>32</v>
      </c>
      <c r="AX300" s="15" t="s">
        <v>84</v>
      </c>
      <c r="AY300" s="206" t="s">
        <v>140</v>
      </c>
    </row>
    <row r="301" s="2" customFormat="1" ht="24.15" customHeight="1">
      <c r="A301" s="38"/>
      <c r="B301" s="171"/>
      <c r="C301" s="172" t="s">
        <v>360</v>
      </c>
      <c r="D301" s="172" t="s">
        <v>142</v>
      </c>
      <c r="E301" s="173" t="s">
        <v>403</v>
      </c>
      <c r="F301" s="174" t="s">
        <v>404</v>
      </c>
      <c r="G301" s="175" t="s">
        <v>331</v>
      </c>
      <c r="H301" s="176">
        <v>4</v>
      </c>
      <c r="I301" s="177"/>
      <c r="J301" s="178">
        <f>ROUND(I301*H301,2)</f>
        <v>0</v>
      </c>
      <c r="K301" s="174" t="s">
        <v>146</v>
      </c>
      <c r="L301" s="39"/>
      <c r="M301" s="179" t="s">
        <v>1</v>
      </c>
      <c r="N301" s="180" t="s">
        <v>41</v>
      </c>
      <c r="O301" s="77"/>
      <c r="P301" s="181">
        <f>O301*H301</f>
        <v>0</v>
      </c>
      <c r="Q301" s="181">
        <v>0.00064000000000000005</v>
      </c>
      <c r="R301" s="181">
        <f>Q301*H301</f>
        <v>0.0025600000000000002</v>
      </c>
      <c r="S301" s="181">
        <v>0</v>
      </c>
      <c r="T301" s="18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83" t="s">
        <v>252</v>
      </c>
      <c r="AT301" s="183" t="s">
        <v>142</v>
      </c>
      <c r="AU301" s="183" t="s">
        <v>86</v>
      </c>
      <c r="AY301" s="19" t="s">
        <v>140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9" t="s">
        <v>84</v>
      </c>
      <c r="BK301" s="184">
        <f>ROUND(I301*H301,2)</f>
        <v>0</v>
      </c>
      <c r="BL301" s="19" t="s">
        <v>252</v>
      </c>
      <c r="BM301" s="183" t="s">
        <v>405</v>
      </c>
    </row>
    <row r="302" s="2" customFormat="1">
      <c r="A302" s="38"/>
      <c r="B302" s="39"/>
      <c r="C302" s="38"/>
      <c r="D302" s="185" t="s">
        <v>149</v>
      </c>
      <c r="E302" s="38"/>
      <c r="F302" s="186" t="s">
        <v>406</v>
      </c>
      <c r="G302" s="38"/>
      <c r="H302" s="38"/>
      <c r="I302" s="187"/>
      <c r="J302" s="38"/>
      <c r="K302" s="38"/>
      <c r="L302" s="39"/>
      <c r="M302" s="188"/>
      <c r="N302" s="189"/>
      <c r="O302" s="77"/>
      <c r="P302" s="77"/>
      <c r="Q302" s="77"/>
      <c r="R302" s="77"/>
      <c r="S302" s="77"/>
      <c r="T302" s="7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9" t="s">
        <v>149</v>
      </c>
      <c r="AU302" s="19" t="s">
        <v>86</v>
      </c>
    </row>
    <row r="303" s="2" customFormat="1" ht="24.15" customHeight="1">
      <c r="A303" s="38"/>
      <c r="B303" s="171"/>
      <c r="C303" s="172" t="s">
        <v>366</v>
      </c>
      <c r="D303" s="172" t="s">
        <v>142</v>
      </c>
      <c r="E303" s="173" t="s">
        <v>408</v>
      </c>
      <c r="F303" s="174" t="s">
        <v>409</v>
      </c>
      <c r="G303" s="175" t="s">
        <v>166</v>
      </c>
      <c r="H303" s="176">
        <v>18</v>
      </c>
      <c r="I303" s="177"/>
      <c r="J303" s="178">
        <f>ROUND(I303*H303,2)</f>
        <v>0</v>
      </c>
      <c r="K303" s="174" t="s">
        <v>146</v>
      </c>
      <c r="L303" s="39"/>
      <c r="M303" s="179" t="s">
        <v>1</v>
      </c>
      <c r="N303" s="180" t="s">
        <v>41</v>
      </c>
      <c r="O303" s="77"/>
      <c r="P303" s="181">
        <f>O303*H303</f>
        <v>0</v>
      </c>
      <c r="Q303" s="181">
        <v>0.0028900000000000002</v>
      </c>
      <c r="R303" s="181">
        <f>Q303*H303</f>
        <v>0.052020000000000004</v>
      </c>
      <c r="S303" s="181">
        <v>0</v>
      </c>
      <c r="T303" s="18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83" t="s">
        <v>252</v>
      </c>
      <c r="AT303" s="183" t="s">
        <v>142</v>
      </c>
      <c r="AU303" s="183" t="s">
        <v>86</v>
      </c>
      <c r="AY303" s="19" t="s">
        <v>140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9" t="s">
        <v>84</v>
      </c>
      <c r="BK303" s="184">
        <f>ROUND(I303*H303,2)</f>
        <v>0</v>
      </c>
      <c r="BL303" s="19" t="s">
        <v>252</v>
      </c>
      <c r="BM303" s="183" t="s">
        <v>654</v>
      </c>
    </row>
    <row r="304" s="2" customFormat="1">
      <c r="A304" s="38"/>
      <c r="B304" s="39"/>
      <c r="C304" s="38"/>
      <c r="D304" s="185" t="s">
        <v>149</v>
      </c>
      <c r="E304" s="38"/>
      <c r="F304" s="186" t="s">
        <v>411</v>
      </c>
      <c r="G304" s="38"/>
      <c r="H304" s="38"/>
      <c r="I304" s="187"/>
      <c r="J304" s="38"/>
      <c r="K304" s="38"/>
      <c r="L304" s="39"/>
      <c r="M304" s="188"/>
      <c r="N304" s="189"/>
      <c r="O304" s="77"/>
      <c r="P304" s="77"/>
      <c r="Q304" s="77"/>
      <c r="R304" s="77"/>
      <c r="S304" s="77"/>
      <c r="T304" s="7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9" t="s">
        <v>149</v>
      </c>
      <c r="AU304" s="19" t="s">
        <v>86</v>
      </c>
    </row>
    <row r="305" s="13" customFormat="1">
      <c r="A305" s="13"/>
      <c r="B305" s="190"/>
      <c r="C305" s="13"/>
      <c r="D305" s="185" t="s">
        <v>151</v>
      </c>
      <c r="E305" s="191" t="s">
        <v>1</v>
      </c>
      <c r="F305" s="192" t="s">
        <v>636</v>
      </c>
      <c r="G305" s="13"/>
      <c r="H305" s="191" t="s">
        <v>1</v>
      </c>
      <c r="I305" s="193"/>
      <c r="J305" s="13"/>
      <c r="K305" s="13"/>
      <c r="L305" s="190"/>
      <c r="M305" s="194"/>
      <c r="N305" s="195"/>
      <c r="O305" s="195"/>
      <c r="P305" s="195"/>
      <c r="Q305" s="195"/>
      <c r="R305" s="195"/>
      <c r="S305" s="195"/>
      <c r="T305" s="19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91" t="s">
        <v>151</v>
      </c>
      <c r="AU305" s="191" t="s">
        <v>86</v>
      </c>
      <c r="AV305" s="13" t="s">
        <v>84</v>
      </c>
      <c r="AW305" s="13" t="s">
        <v>32</v>
      </c>
      <c r="AX305" s="13" t="s">
        <v>76</v>
      </c>
      <c r="AY305" s="191" t="s">
        <v>140</v>
      </c>
    </row>
    <row r="306" s="14" customFormat="1">
      <c r="A306" s="14"/>
      <c r="B306" s="197"/>
      <c r="C306" s="14"/>
      <c r="D306" s="185" t="s">
        <v>151</v>
      </c>
      <c r="E306" s="198" t="s">
        <v>1</v>
      </c>
      <c r="F306" s="199" t="s">
        <v>653</v>
      </c>
      <c r="G306" s="14"/>
      <c r="H306" s="200">
        <v>18</v>
      </c>
      <c r="I306" s="201"/>
      <c r="J306" s="14"/>
      <c r="K306" s="14"/>
      <c r="L306" s="197"/>
      <c r="M306" s="202"/>
      <c r="N306" s="203"/>
      <c r="O306" s="203"/>
      <c r="P306" s="203"/>
      <c r="Q306" s="203"/>
      <c r="R306" s="203"/>
      <c r="S306" s="203"/>
      <c r="T306" s="20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98" t="s">
        <v>151</v>
      </c>
      <c r="AU306" s="198" t="s">
        <v>86</v>
      </c>
      <c r="AV306" s="14" t="s">
        <v>86</v>
      </c>
      <c r="AW306" s="14" t="s">
        <v>32</v>
      </c>
      <c r="AX306" s="14" t="s">
        <v>84</v>
      </c>
      <c r="AY306" s="198" t="s">
        <v>140</v>
      </c>
    </row>
    <row r="307" s="2" customFormat="1" ht="33" customHeight="1">
      <c r="A307" s="38"/>
      <c r="B307" s="171"/>
      <c r="C307" s="172" t="s">
        <v>372</v>
      </c>
      <c r="D307" s="172" t="s">
        <v>142</v>
      </c>
      <c r="E307" s="173" t="s">
        <v>413</v>
      </c>
      <c r="F307" s="174" t="s">
        <v>414</v>
      </c>
      <c r="G307" s="175" t="s">
        <v>323</v>
      </c>
      <c r="H307" s="231"/>
      <c r="I307" s="177"/>
      <c r="J307" s="178">
        <f>ROUND(I307*H307,2)</f>
        <v>0</v>
      </c>
      <c r="K307" s="174" t="s">
        <v>146</v>
      </c>
      <c r="L307" s="39"/>
      <c r="M307" s="179" t="s">
        <v>1</v>
      </c>
      <c r="N307" s="180" t="s">
        <v>41</v>
      </c>
      <c r="O307" s="77"/>
      <c r="P307" s="181">
        <f>O307*H307</f>
        <v>0</v>
      </c>
      <c r="Q307" s="181">
        <v>0</v>
      </c>
      <c r="R307" s="181">
        <f>Q307*H307</f>
        <v>0</v>
      </c>
      <c r="S307" s="181">
        <v>0</v>
      </c>
      <c r="T307" s="182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83" t="s">
        <v>252</v>
      </c>
      <c r="AT307" s="183" t="s">
        <v>142</v>
      </c>
      <c r="AU307" s="183" t="s">
        <v>86</v>
      </c>
      <c r="AY307" s="19" t="s">
        <v>140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9" t="s">
        <v>84</v>
      </c>
      <c r="BK307" s="184">
        <f>ROUND(I307*H307,2)</f>
        <v>0</v>
      </c>
      <c r="BL307" s="19" t="s">
        <v>252</v>
      </c>
      <c r="BM307" s="183" t="s">
        <v>415</v>
      </c>
    </row>
    <row r="308" s="2" customFormat="1">
      <c r="A308" s="38"/>
      <c r="B308" s="39"/>
      <c r="C308" s="38"/>
      <c r="D308" s="185" t="s">
        <v>149</v>
      </c>
      <c r="E308" s="38"/>
      <c r="F308" s="186" t="s">
        <v>416</v>
      </c>
      <c r="G308" s="38"/>
      <c r="H308" s="38"/>
      <c r="I308" s="187"/>
      <c r="J308" s="38"/>
      <c r="K308" s="38"/>
      <c r="L308" s="39"/>
      <c r="M308" s="188"/>
      <c r="N308" s="189"/>
      <c r="O308" s="77"/>
      <c r="P308" s="77"/>
      <c r="Q308" s="77"/>
      <c r="R308" s="77"/>
      <c r="S308" s="77"/>
      <c r="T308" s="7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9" t="s">
        <v>149</v>
      </c>
      <c r="AU308" s="19" t="s">
        <v>86</v>
      </c>
    </row>
    <row r="309" s="12" customFormat="1" ht="22.8" customHeight="1">
      <c r="A309" s="12"/>
      <c r="B309" s="158"/>
      <c r="C309" s="12"/>
      <c r="D309" s="159" t="s">
        <v>75</v>
      </c>
      <c r="E309" s="169" t="s">
        <v>417</v>
      </c>
      <c r="F309" s="169" t="s">
        <v>418</v>
      </c>
      <c r="G309" s="12"/>
      <c r="H309" s="12"/>
      <c r="I309" s="161"/>
      <c r="J309" s="170">
        <f>BK309</f>
        <v>0</v>
      </c>
      <c r="K309" s="12"/>
      <c r="L309" s="158"/>
      <c r="M309" s="163"/>
      <c r="N309" s="164"/>
      <c r="O309" s="164"/>
      <c r="P309" s="165">
        <f>SUM(P310:P332)</f>
        <v>0</v>
      </c>
      <c r="Q309" s="164"/>
      <c r="R309" s="165">
        <f>SUM(R310:R332)</f>
        <v>0</v>
      </c>
      <c r="S309" s="164"/>
      <c r="T309" s="166">
        <f>SUM(T310:T332)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59" t="s">
        <v>86</v>
      </c>
      <c r="AT309" s="167" t="s">
        <v>75</v>
      </c>
      <c r="AU309" s="167" t="s">
        <v>84</v>
      </c>
      <c r="AY309" s="159" t="s">
        <v>140</v>
      </c>
      <c r="BK309" s="168">
        <f>SUM(BK310:BK332)</f>
        <v>0</v>
      </c>
    </row>
    <row r="310" s="2" customFormat="1" ht="33" customHeight="1">
      <c r="A310" s="38"/>
      <c r="B310" s="171"/>
      <c r="C310" s="172" t="s">
        <v>377</v>
      </c>
      <c r="D310" s="172" t="s">
        <v>142</v>
      </c>
      <c r="E310" s="173" t="s">
        <v>655</v>
      </c>
      <c r="F310" s="174" t="s">
        <v>656</v>
      </c>
      <c r="G310" s="175" t="s">
        <v>422</v>
      </c>
      <c r="H310" s="176">
        <v>2</v>
      </c>
      <c r="I310" s="177"/>
      <c r="J310" s="178">
        <f>ROUND(I310*H310,2)</f>
        <v>0</v>
      </c>
      <c r="K310" s="174" t="s">
        <v>1</v>
      </c>
      <c r="L310" s="39"/>
      <c r="M310" s="179" t="s">
        <v>1</v>
      </c>
      <c r="N310" s="180" t="s">
        <v>41</v>
      </c>
      <c r="O310" s="77"/>
      <c r="P310" s="181">
        <f>O310*H310</f>
        <v>0</v>
      </c>
      <c r="Q310" s="181">
        <v>0</v>
      </c>
      <c r="R310" s="181">
        <f>Q310*H310</f>
        <v>0</v>
      </c>
      <c r="S310" s="181">
        <v>0</v>
      </c>
      <c r="T310" s="18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83" t="s">
        <v>252</v>
      </c>
      <c r="AT310" s="183" t="s">
        <v>142</v>
      </c>
      <c r="AU310" s="183" t="s">
        <v>86</v>
      </c>
      <c r="AY310" s="19" t="s">
        <v>140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9" t="s">
        <v>84</v>
      </c>
      <c r="BK310" s="184">
        <f>ROUND(I310*H310,2)</f>
        <v>0</v>
      </c>
      <c r="BL310" s="19" t="s">
        <v>252</v>
      </c>
      <c r="BM310" s="183" t="s">
        <v>657</v>
      </c>
    </row>
    <row r="311" s="2" customFormat="1">
      <c r="A311" s="38"/>
      <c r="B311" s="39"/>
      <c r="C311" s="38"/>
      <c r="D311" s="185" t="s">
        <v>149</v>
      </c>
      <c r="E311" s="38"/>
      <c r="F311" s="186" t="s">
        <v>436</v>
      </c>
      <c r="G311" s="38"/>
      <c r="H311" s="38"/>
      <c r="I311" s="187"/>
      <c r="J311" s="38"/>
      <c r="K311" s="38"/>
      <c r="L311" s="39"/>
      <c r="M311" s="188"/>
      <c r="N311" s="189"/>
      <c r="O311" s="77"/>
      <c r="P311" s="77"/>
      <c r="Q311" s="77"/>
      <c r="R311" s="77"/>
      <c r="S311" s="77"/>
      <c r="T311" s="7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9" t="s">
        <v>149</v>
      </c>
      <c r="AU311" s="19" t="s">
        <v>86</v>
      </c>
    </row>
    <row r="312" s="14" customFormat="1">
      <c r="A312" s="14"/>
      <c r="B312" s="197"/>
      <c r="C312" s="14"/>
      <c r="D312" s="185" t="s">
        <v>151</v>
      </c>
      <c r="E312" s="198" t="s">
        <v>1</v>
      </c>
      <c r="F312" s="199" t="s">
        <v>86</v>
      </c>
      <c r="G312" s="14"/>
      <c r="H312" s="200">
        <v>2</v>
      </c>
      <c r="I312" s="201"/>
      <c r="J312" s="14"/>
      <c r="K312" s="14"/>
      <c r="L312" s="197"/>
      <c r="M312" s="202"/>
      <c r="N312" s="203"/>
      <c r="O312" s="203"/>
      <c r="P312" s="203"/>
      <c r="Q312" s="203"/>
      <c r="R312" s="203"/>
      <c r="S312" s="203"/>
      <c r="T312" s="20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198" t="s">
        <v>151</v>
      </c>
      <c r="AU312" s="198" t="s">
        <v>86</v>
      </c>
      <c r="AV312" s="14" t="s">
        <v>86</v>
      </c>
      <c r="AW312" s="14" t="s">
        <v>32</v>
      </c>
      <c r="AX312" s="14" t="s">
        <v>84</v>
      </c>
      <c r="AY312" s="198" t="s">
        <v>140</v>
      </c>
    </row>
    <row r="313" s="2" customFormat="1" ht="33" customHeight="1">
      <c r="A313" s="38"/>
      <c r="B313" s="171"/>
      <c r="C313" s="172" t="s">
        <v>383</v>
      </c>
      <c r="D313" s="172" t="s">
        <v>142</v>
      </c>
      <c r="E313" s="173" t="s">
        <v>658</v>
      </c>
      <c r="F313" s="174" t="s">
        <v>659</v>
      </c>
      <c r="G313" s="175" t="s">
        <v>422</v>
      </c>
      <c r="H313" s="176">
        <v>2</v>
      </c>
      <c r="I313" s="177"/>
      <c r="J313" s="178">
        <f>ROUND(I313*H313,2)</f>
        <v>0</v>
      </c>
      <c r="K313" s="174" t="s">
        <v>1</v>
      </c>
      <c r="L313" s="39"/>
      <c r="M313" s="179" t="s">
        <v>1</v>
      </c>
      <c r="N313" s="180" t="s">
        <v>41</v>
      </c>
      <c r="O313" s="77"/>
      <c r="P313" s="181">
        <f>O313*H313</f>
        <v>0</v>
      </c>
      <c r="Q313" s="181">
        <v>0</v>
      </c>
      <c r="R313" s="181">
        <f>Q313*H313</f>
        <v>0</v>
      </c>
      <c r="S313" s="181">
        <v>0</v>
      </c>
      <c r="T313" s="182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83" t="s">
        <v>252</v>
      </c>
      <c r="AT313" s="183" t="s">
        <v>142</v>
      </c>
      <c r="AU313" s="183" t="s">
        <v>86</v>
      </c>
      <c r="AY313" s="19" t="s">
        <v>140</v>
      </c>
      <c r="BE313" s="184">
        <f>IF(N313="základní",J313,0)</f>
        <v>0</v>
      </c>
      <c r="BF313" s="184">
        <f>IF(N313="snížená",J313,0)</f>
        <v>0</v>
      </c>
      <c r="BG313" s="184">
        <f>IF(N313="zákl. přenesená",J313,0)</f>
        <v>0</v>
      </c>
      <c r="BH313" s="184">
        <f>IF(N313="sníž. přenesená",J313,0)</f>
        <v>0</v>
      </c>
      <c r="BI313" s="184">
        <f>IF(N313="nulová",J313,0)</f>
        <v>0</v>
      </c>
      <c r="BJ313" s="19" t="s">
        <v>84</v>
      </c>
      <c r="BK313" s="184">
        <f>ROUND(I313*H313,2)</f>
        <v>0</v>
      </c>
      <c r="BL313" s="19" t="s">
        <v>252</v>
      </c>
      <c r="BM313" s="183" t="s">
        <v>660</v>
      </c>
    </row>
    <row r="314" s="2" customFormat="1">
      <c r="A314" s="38"/>
      <c r="B314" s="39"/>
      <c r="C314" s="38"/>
      <c r="D314" s="185" t="s">
        <v>149</v>
      </c>
      <c r="E314" s="38"/>
      <c r="F314" s="186" t="s">
        <v>436</v>
      </c>
      <c r="G314" s="38"/>
      <c r="H314" s="38"/>
      <c r="I314" s="187"/>
      <c r="J314" s="38"/>
      <c r="K314" s="38"/>
      <c r="L314" s="39"/>
      <c r="M314" s="188"/>
      <c r="N314" s="189"/>
      <c r="O314" s="77"/>
      <c r="P314" s="77"/>
      <c r="Q314" s="77"/>
      <c r="R314" s="77"/>
      <c r="S314" s="77"/>
      <c r="T314" s="7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9" t="s">
        <v>149</v>
      </c>
      <c r="AU314" s="19" t="s">
        <v>86</v>
      </c>
    </row>
    <row r="315" s="14" customFormat="1">
      <c r="A315" s="14"/>
      <c r="B315" s="197"/>
      <c r="C315" s="14"/>
      <c r="D315" s="185" t="s">
        <v>151</v>
      </c>
      <c r="E315" s="198" t="s">
        <v>1</v>
      </c>
      <c r="F315" s="199" t="s">
        <v>86</v>
      </c>
      <c r="G315" s="14"/>
      <c r="H315" s="200">
        <v>2</v>
      </c>
      <c r="I315" s="201"/>
      <c r="J315" s="14"/>
      <c r="K315" s="14"/>
      <c r="L315" s="197"/>
      <c r="M315" s="202"/>
      <c r="N315" s="203"/>
      <c r="O315" s="203"/>
      <c r="P315" s="203"/>
      <c r="Q315" s="203"/>
      <c r="R315" s="203"/>
      <c r="S315" s="203"/>
      <c r="T315" s="20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198" t="s">
        <v>151</v>
      </c>
      <c r="AU315" s="198" t="s">
        <v>86</v>
      </c>
      <c r="AV315" s="14" t="s">
        <v>86</v>
      </c>
      <c r="AW315" s="14" t="s">
        <v>32</v>
      </c>
      <c r="AX315" s="14" t="s">
        <v>84</v>
      </c>
      <c r="AY315" s="198" t="s">
        <v>140</v>
      </c>
    </row>
    <row r="316" s="2" customFormat="1" ht="33" customHeight="1">
      <c r="A316" s="38"/>
      <c r="B316" s="171"/>
      <c r="C316" s="172" t="s">
        <v>388</v>
      </c>
      <c r="D316" s="172" t="s">
        <v>142</v>
      </c>
      <c r="E316" s="173" t="s">
        <v>661</v>
      </c>
      <c r="F316" s="174" t="s">
        <v>662</v>
      </c>
      <c r="G316" s="175" t="s">
        <v>422</v>
      </c>
      <c r="H316" s="176">
        <v>1</v>
      </c>
      <c r="I316" s="177"/>
      <c r="J316" s="178">
        <f>ROUND(I316*H316,2)</f>
        <v>0</v>
      </c>
      <c r="K316" s="174" t="s">
        <v>1</v>
      </c>
      <c r="L316" s="39"/>
      <c r="M316" s="179" t="s">
        <v>1</v>
      </c>
      <c r="N316" s="180" t="s">
        <v>41</v>
      </c>
      <c r="O316" s="77"/>
      <c r="P316" s="181">
        <f>O316*H316</f>
        <v>0</v>
      </c>
      <c r="Q316" s="181">
        <v>0</v>
      </c>
      <c r="R316" s="181">
        <f>Q316*H316</f>
        <v>0</v>
      </c>
      <c r="S316" s="181">
        <v>0</v>
      </c>
      <c r="T316" s="18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83" t="s">
        <v>252</v>
      </c>
      <c r="AT316" s="183" t="s">
        <v>142</v>
      </c>
      <c r="AU316" s="183" t="s">
        <v>86</v>
      </c>
      <c r="AY316" s="19" t="s">
        <v>140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9" t="s">
        <v>84</v>
      </c>
      <c r="BK316" s="184">
        <f>ROUND(I316*H316,2)</f>
        <v>0</v>
      </c>
      <c r="BL316" s="19" t="s">
        <v>252</v>
      </c>
      <c r="BM316" s="183" t="s">
        <v>663</v>
      </c>
    </row>
    <row r="317" s="2" customFormat="1">
      <c r="A317" s="38"/>
      <c r="B317" s="39"/>
      <c r="C317" s="38"/>
      <c r="D317" s="185" t="s">
        <v>149</v>
      </c>
      <c r="E317" s="38"/>
      <c r="F317" s="186" t="s">
        <v>436</v>
      </c>
      <c r="G317" s="38"/>
      <c r="H317" s="38"/>
      <c r="I317" s="187"/>
      <c r="J317" s="38"/>
      <c r="K317" s="38"/>
      <c r="L317" s="39"/>
      <c r="M317" s="188"/>
      <c r="N317" s="189"/>
      <c r="O317" s="77"/>
      <c r="P317" s="77"/>
      <c r="Q317" s="77"/>
      <c r="R317" s="77"/>
      <c r="S317" s="77"/>
      <c r="T317" s="7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9" t="s">
        <v>149</v>
      </c>
      <c r="AU317" s="19" t="s">
        <v>86</v>
      </c>
    </row>
    <row r="318" s="14" customFormat="1">
      <c r="A318" s="14"/>
      <c r="B318" s="197"/>
      <c r="C318" s="14"/>
      <c r="D318" s="185" t="s">
        <v>151</v>
      </c>
      <c r="E318" s="198" t="s">
        <v>1</v>
      </c>
      <c r="F318" s="199" t="s">
        <v>84</v>
      </c>
      <c r="G318" s="14"/>
      <c r="H318" s="200">
        <v>1</v>
      </c>
      <c r="I318" s="201"/>
      <c r="J318" s="14"/>
      <c r="K318" s="14"/>
      <c r="L318" s="197"/>
      <c r="M318" s="202"/>
      <c r="N318" s="203"/>
      <c r="O318" s="203"/>
      <c r="P318" s="203"/>
      <c r="Q318" s="203"/>
      <c r="R318" s="203"/>
      <c r="S318" s="203"/>
      <c r="T318" s="20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8" t="s">
        <v>151</v>
      </c>
      <c r="AU318" s="198" t="s">
        <v>86</v>
      </c>
      <c r="AV318" s="14" t="s">
        <v>86</v>
      </c>
      <c r="AW318" s="14" t="s">
        <v>32</v>
      </c>
      <c r="AX318" s="14" t="s">
        <v>84</v>
      </c>
      <c r="AY318" s="198" t="s">
        <v>140</v>
      </c>
    </row>
    <row r="319" s="2" customFormat="1" ht="33" customHeight="1">
      <c r="A319" s="38"/>
      <c r="B319" s="171"/>
      <c r="C319" s="172" t="s">
        <v>392</v>
      </c>
      <c r="D319" s="172" t="s">
        <v>142</v>
      </c>
      <c r="E319" s="173" t="s">
        <v>664</v>
      </c>
      <c r="F319" s="174" t="s">
        <v>665</v>
      </c>
      <c r="G319" s="175" t="s">
        <v>422</v>
      </c>
      <c r="H319" s="176">
        <v>1</v>
      </c>
      <c r="I319" s="177"/>
      <c r="J319" s="178">
        <f>ROUND(I319*H319,2)</f>
        <v>0</v>
      </c>
      <c r="K319" s="174" t="s">
        <v>1</v>
      </c>
      <c r="L319" s="39"/>
      <c r="M319" s="179" t="s">
        <v>1</v>
      </c>
      <c r="N319" s="180" t="s">
        <v>41</v>
      </c>
      <c r="O319" s="77"/>
      <c r="P319" s="181">
        <f>O319*H319</f>
        <v>0</v>
      </c>
      <c r="Q319" s="181">
        <v>0</v>
      </c>
      <c r="R319" s="181">
        <f>Q319*H319</f>
        <v>0</v>
      </c>
      <c r="S319" s="181">
        <v>0</v>
      </c>
      <c r="T319" s="182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83" t="s">
        <v>252</v>
      </c>
      <c r="AT319" s="183" t="s">
        <v>142</v>
      </c>
      <c r="AU319" s="183" t="s">
        <v>86</v>
      </c>
      <c r="AY319" s="19" t="s">
        <v>140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9" t="s">
        <v>84</v>
      </c>
      <c r="BK319" s="184">
        <f>ROUND(I319*H319,2)</f>
        <v>0</v>
      </c>
      <c r="BL319" s="19" t="s">
        <v>252</v>
      </c>
      <c r="BM319" s="183" t="s">
        <v>666</v>
      </c>
    </row>
    <row r="320" s="2" customFormat="1">
      <c r="A320" s="38"/>
      <c r="B320" s="39"/>
      <c r="C320" s="38"/>
      <c r="D320" s="185" t="s">
        <v>149</v>
      </c>
      <c r="E320" s="38"/>
      <c r="F320" s="186" t="s">
        <v>436</v>
      </c>
      <c r="G320" s="38"/>
      <c r="H320" s="38"/>
      <c r="I320" s="187"/>
      <c r="J320" s="38"/>
      <c r="K320" s="38"/>
      <c r="L320" s="39"/>
      <c r="M320" s="188"/>
      <c r="N320" s="189"/>
      <c r="O320" s="77"/>
      <c r="P320" s="77"/>
      <c r="Q320" s="77"/>
      <c r="R320" s="77"/>
      <c r="S320" s="77"/>
      <c r="T320" s="7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9" t="s">
        <v>149</v>
      </c>
      <c r="AU320" s="19" t="s">
        <v>86</v>
      </c>
    </row>
    <row r="321" s="14" customFormat="1">
      <c r="A321" s="14"/>
      <c r="B321" s="197"/>
      <c r="C321" s="14"/>
      <c r="D321" s="185" t="s">
        <v>151</v>
      </c>
      <c r="E321" s="198" t="s">
        <v>1</v>
      </c>
      <c r="F321" s="199" t="s">
        <v>84</v>
      </c>
      <c r="G321" s="14"/>
      <c r="H321" s="200">
        <v>1</v>
      </c>
      <c r="I321" s="201"/>
      <c r="J321" s="14"/>
      <c r="K321" s="14"/>
      <c r="L321" s="197"/>
      <c r="M321" s="202"/>
      <c r="N321" s="203"/>
      <c r="O321" s="203"/>
      <c r="P321" s="203"/>
      <c r="Q321" s="203"/>
      <c r="R321" s="203"/>
      <c r="S321" s="203"/>
      <c r="T321" s="20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8" t="s">
        <v>151</v>
      </c>
      <c r="AU321" s="198" t="s">
        <v>86</v>
      </c>
      <c r="AV321" s="14" t="s">
        <v>86</v>
      </c>
      <c r="AW321" s="14" t="s">
        <v>32</v>
      </c>
      <c r="AX321" s="14" t="s">
        <v>84</v>
      </c>
      <c r="AY321" s="198" t="s">
        <v>140</v>
      </c>
    </row>
    <row r="322" s="2" customFormat="1" ht="33" customHeight="1">
      <c r="A322" s="38"/>
      <c r="B322" s="171"/>
      <c r="C322" s="172" t="s">
        <v>397</v>
      </c>
      <c r="D322" s="172" t="s">
        <v>142</v>
      </c>
      <c r="E322" s="173" t="s">
        <v>667</v>
      </c>
      <c r="F322" s="174" t="s">
        <v>668</v>
      </c>
      <c r="G322" s="175" t="s">
        <v>422</v>
      </c>
      <c r="H322" s="176">
        <v>1</v>
      </c>
      <c r="I322" s="177"/>
      <c r="J322" s="178">
        <f>ROUND(I322*H322,2)</f>
        <v>0</v>
      </c>
      <c r="K322" s="174" t="s">
        <v>1</v>
      </c>
      <c r="L322" s="39"/>
      <c r="M322" s="179" t="s">
        <v>1</v>
      </c>
      <c r="N322" s="180" t="s">
        <v>41</v>
      </c>
      <c r="O322" s="77"/>
      <c r="P322" s="181">
        <f>O322*H322</f>
        <v>0</v>
      </c>
      <c r="Q322" s="181">
        <v>0</v>
      </c>
      <c r="R322" s="181">
        <f>Q322*H322</f>
        <v>0</v>
      </c>
      <c r="S322" s="181">
        <v>0</v>
      </c>
      <c r="T322" s="18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83" t="s">
        <v>252</v>
      </c>
      <c r="AT322" s="183" t="s">
        <v>142</v>
      </c>
      <c r="AU322" s="183" t="s">
        <v>86</v>
      </c>
      <c r="AY322" s="19" t="s">
        <v>140</v>
      </c>
      <c r="BE322" s="184">
        <f>IF(N322="základní",J322,0)</f>
        <v>0</v>
      </c>
      <c r="BF322" s="184">
        <f>IF(N322="snížená",J322,0)</f>
        <v>0</v>
      </c>
      <c r="BG322" s="184">
        <f>IF(N322="zákl. přenesená",J322,0)</f>
        <v>0</v>
      </c>
      <c r="BH322" s="184">
        <f>IF(N322="sníž. přenesená",J322,0)</f>
        <v>0</v>
      </c>
      <c r="BI322" s="184">
        <f>IF(N322="nulová",J322,0)</f>
        <v>0</v>
      </c>
      <c r="BJ322" s="19" t="s">
        <v>84</v>
      </c>
      <c r="BK322" s="184">
        <f>ROUND(I322*H322,2)</f>
        <v>0</v>
      </c>
      <c r="BL322" s="19" t="s">
        <v>252</v>
      </c>
      <c r="BM322" s="183" t="s">
        <v>669</v>
      </c>
    </row>
    <row r="323" s="2" customFormat="1">
      <c r="A323" s="38"/>
      <c r="B323" s="39"/>
      <c r="C323" s="38"/>
      <c r="D323" s="185" t="s">
        <v>149</v>
      </c>
      <c r="E323" s="38"/>
      <c r="F323" s="186" t="s">
        <v>436</v>
      </c>
      <c r="G323" s="38"/>
      <c r="H323" s="38"/>
      <c r="I323" s="187"/>
      <c r="J323" s="38"/>
      <c r="K323" s="38"/>
      <c r="L323" s="39"/>
      <c r="M323" s="188"/>
      <c r="N323" s="189"/>
      <c r="O323" s="77"/>
      <c r="P323" s="77"/>
      <c r="Q323" s="77"/>
      <c r="R323" s="77"/>
      <c r="S323" s="77"/>
      <c r="T323" s="7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9" t="s">
        <v>149</v>
      </c>
      <c r="AU323" s="19" t="s">
        <v>86</v>
      </c>
    </row>
    <row r="324" s="14" customFormat="1">
      <c r="A324" s="14"/>
      <c r="B324" s="197"/>
      <c r="C324" s="14"/>
      <c r="D324" s="185" t="s">
        <v>151</v>
      </c>
      <c r="E324" s="198" t="s">
        <v>1</v>
      </c>
      <c r="F324" s="199" t="s">
        <v>84</v>
      </c>
      <c r="G324" s="14"/>
      <c r="H324" s="200">
        <v>1</v>
      </c>
      <c r="I324" s="201"/>
      <c r="J324" s="14"/>
      <c r="K324" s="14"/>
      <c r="L324" s="197"/>
      <c r="M324" s="202"/>
      <c r="N324" s="203"/>
      <c r="O324" s="203"/>
      <c r="P324" s="203"/>
      <c r="Q324" s="203"/>
      <c r="R324" s="203"/>
      <c r="S324" s="203"/>
      <c r="T324" s="20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8" t="s">
        <v>151</v>
      </c>
      <c r="AU324" s="198" t="s">
        <v>86</v>
      </c>
      <c r="AV324" s="14" t="s">
        <v>86</v>
      </c>
      <c r="AW324" s="14" t="s">
        <v>32</v>
      </c>
      <c r="AX324" s="14" t="s">
        <v>84</v>
      </c>
      <c r="AY324" s="198" t="s">
        <v>140</v>
      </c>
    </row>
    <row r="325" s="2" customFormat="1" ht="33" customHeight="1">
      <c r="A325" s="38"/>
      <c r="B325" s="171"/>
      <c r="C325" s="172" t="s">
        <v>402</v>
      </c>
      <c r="D325" s="172" t="s">
        <v>142</v>
      </c>
      <c r="E325" s="173" t="s">
        <v>670</v>
      </c>
      <c r="F325" s="174" t="s">
        <v>671</v>
      </c>
      <c r="G325" s="175" t="s">
        <v>422</v>
      </c>
      <c r="H325" s="176">
        <v>1</v>
      </c>
      <c r="I325" s="177"/>
      <c r="J325" s="178">
        <f>ROUND(I325*H325,2)</f>
        <v>0</v>
      </c>
      <c r="K325" s="174" t="s">
        <v>1</v>
      </c>
      <c r="L325" s="39"/>
      <c r="M325" s="179" t="s">
        <v>1</v>
      </c>
      <c r="N325" s="180" t="s">
        <v>41</v>
      </c>
      <c r="O325" s="77"/>
      <c r="P325" s="181">
        <f>O325*H325</f>
        <v>0</v>
      </c>
      <c r="Q325" s="181">
        <v>0</v>
      </c>
      <c r="R325" s="181">
        <f>Q325*H325</f>
        <v>0</v>
      </c>
      <c r="S325" s="181">
        <v>0</v>
      </c>
      <c r="T325" s="18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83" t="s">
        <v>252</v>
      </c>
      <c r="AT325" s="183" t="s">
        <v>142</v>
      </c>
      <c r="AU325" s="183" t="s">
        <v>86</v>
      </c>
      <c r="AY325" s="19" t="s">
        <v>140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9" t="s">
        <v>84</v>
      </c>
      <c r="BK325" s="184">
        <f>ROUND(I325*H325,2)</f>
        <v>0</v>
      </c>
      <c r="BL325" s="19" t="s">
        <v>252</v>
      </c>
      <c r="BM325" s="183" t="s">
        <v>672</v>
      </c>
    </row>
    <row r="326" s="2" customFormat="1">
      <c r="A326" s="38"/>
      <c r="B326" s="39"/>
      <c r="C326" s="38"/>
      <c r="D326" s="185" t="s">
        <v>149</v>
      </c>
      <c r="E326" s="38"/>
      <c r="F326" s="186" t="s">
        <v>436</v>
      </c>
      <c r="G326" s="38"/>
      <c r="H326" s="38"/>
      <c r="I326" s="187"/>
      <c r="J326" s="38"/>
      <c r="K326" s="38"/>
      <c r="L326" s="39"/>
      <c r="M326" s="188"/>
      <c r="N326" s="189"/>
      <c r="O326" s="77"/>
      <c r="P326" s="77"/>
      <c r="Q326" s="77"/>
      <c r="R326" s="77"/>
      <c r="S326" s="77"/>
      <c r="T326" s="7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9" t="s">
        <v>149</v>
      </c>
      <c r="AU326" s="19" t="s">
        <v>86</v>
      </c>
    </row>
    <row r="327" s="14" customFormat="1">
      <c r="A327" s="14"/>
      <c r="B327" s="197"/>
      <c r="C327" s="14"/>
      <c r="D327" s="185" t="s">
        <v>151</v>
      </c>
      <c r="E327" s="198" t="s">
        <v>1</v>
      </c>
      <c r="F327" s="199" t="s">
        <v>84</v>
      </c>
      <c r="G327" s="14"/>
      <c r="H327" s="200">
        <v>1</v>
      </c>
      <c r="I327" s="201"/>
      <c r="J327" s="14"/>
      <c r="K327" s="14"/>
      <c r="L327" s="197"/>
      <c r="M327" s="202"/>
      <c r="N327" s="203"/>
      <c r="O327" s="203"/>
      <c r="P327" s="203"/>
      <c r="Q327" s="203"/>
      <c r="R327" s="203"/>
      <c r="S327" s="203"/>
      <c r="T327" s="20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8" t="s">
        <v>151</v>
      </c>
      <c r="AU327" s="198" t="s">
        <v>86</v>
      </c>
      <c r="AV327" s="14" t="s">
        <v>86</v>
      </c>
      <c r="AW327" s="14" t="s">
        <v>32</v>
      </c>
      <c r="AX327" s="14" t="s">
        <v>84</v>
      </c>
      <c r="AY327" s="198" t="s">
        <v>140</v>
      </c>
    </row>
    <row r="328" s="2" customFormat="1" ht="33" customHeight="1">
      <c r="A328" s="38"/>
      <c r="B328" s="171"/>
      <c r="C328" s="172" t="s">
        <v>407</v>
      </c>
      <c r="D328" s="172" t="s">
        <v>142</v>
      </c>
      <c r="E328" s="173" t="s">
        <v>673</v>
      </c>
      <c r="F328" s="174" t="s">
        <v>674</v>
      </c>
      <c r="G328" s="175" t="s">
        <v>422</v>
      </c>
      <c r="H328" s="176">
        <v>2</v>
      </c>
      <c r="I328" s="177"/>
      <c r="J328" s="178">
        <f>ROUND(I328*H328,2)</f>
        <v>0</v>
      </c>
      <c r="K328" s="174" t="s">
        <v>1</v>
      </c>
      <c r="L328" s="39"/>
      <c r="M328" s="179" t="s">
        <v>1</v>
      </c>
      <c r="N328" s="180" t="s">
        <v>41</v>
      </c>
      <c r="O328" s="77"/>
      <c r="P328" s="181">
        <f>O328*H328</f>
        <v>0</v>
      </c>
      <c r="Q328" s="181">
        <v>0</v>
      </c>
      <c r="R328" s="181">
        <f>Q328*H328</f>
        <v>0</v>
      </c>
      <c r="S328" s="181">
        <v>0</v>
      </c>
      <c r="T328" s="18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83" t="s">
        <v>252</v>
      </c>
      <c r="AT328" s="183" t="s">
        <v>142</v>
      </c>
      <c r="AU328" s="183" t="s">
        <v>86</v>
      </c>
      <c r="AY328" s="19" t="s">
        <v>140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9" t="s">
        <v>84</v>
      </c>
      <c r="BK328" s="184">
        <f>ROUND(I328*H328,2)</f>
        <v>0</v>
      </c>
      <c r="BL328" s="19" t="s">
        <v>252</v>
      </c>
      <c r="BM328" s="183" t="s">
        <v>675</v>
      </c>
    </row>
    <row r="329" s="2" customFormat="1">
      <c r="A329" s="38"/>
      <c r="B329" s="39"/>
      <c r="C329" s="38"/>
      <c r="D329" s="185" t="s">
        <v>149</v>
      </c>
      <c r="E329" s="38"/>
      <c r="F329" s="186" t="s">
        <v>436</v>
      </c>
      <c r="G329" s="38"/>
      <c r="H329" s="38"/>
      <c r="I329" s="187"/>
      <c r="J329" s="38"/>
      <c r="K329" s="38"/>
      <c r="L329" s="39"/>
      <c r="M329" s="188"/>
      <c r="N329" s="189"/>
      <c r="O329" s="77"/>
      <c r="P329" s="77"/>
      <c r="Q329" s="77"/>
      <c r="R329" s="77"/>
      <c r="S329" s="77"/>
      <c r="T329" s="7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9" t="s">
        <v>149</v>
      </c>
      <c r="AU329" s="19" t="s">
        <v>86</v>
      </c>
    </row>
    <row r="330" s="14" customFormat="1">
      <c r="A330" s="14"/>
      <c r="B330" s="197"/>
      <c r="C330" s="14"/>
      <c r="D330" s="185" t="s">
        <v>151</v>
      </c>
      <c r="E330" s="198" t="s">
        <v>1</v>
      </c>
      <c r="F330" s="199" t="s">
        <v>86</v>
      </c>
      <c r="G330" s="14"/>
      <c r="H330" s="200">
        <v>2</v>
      </c>
      <c r="I330" s="201"/>
      <c r="J330" s="14"/>
      <c r="K330" s="14"/>
      <c r="L330" s="197"/>
      <c r="M330" s="202"/>
      <c r="N330" s="203"/>
      <c r="O330" s="203"/>
      <c r="P330" s="203"/>
      <c r="Q330" s="203"/>
      <c r="R330" s="203"/>
      <c r="S330" s="203"/>
      <c r="T330" s="20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198" t="s">
        <v>151</v>
      </c>
      <c r="AU330" s="198" t="s">
        <v>86</v>
      </c>
      <c r="AV330" s="14" t="s">
        <v>86</v>
      </c>
      <c r="AW330" s="14" t="s">
        <v>32</v>
      </c>
      <c r="AX330" s="14" t="s">
        <v>84</v>
      </c>
      <c r="AY330" s="198" t="s">
        <v>140</v>
      </c>
    </row>
    <row r="331" s="2" customFormat="1" ht="24.15" customHeight="1">
      <c r="A331" s="38"/>
      <c r="B331" s="171"/>
      <c r="C331" s="172" t="s">
        <v>412</v>
      </c>
      <c r="D331" s="172" t="s">
        <v>142</v>
      </c>
      <c r="E331" s="173" t="s">
        <v>466</v>
      </c>
      <c r="F331" s="174" t="s">
        <v>467</v>
      </c>
      <c r="G331" s="175" t="s">
        <v>323</v>
      </c>
      <c r="H331" s="231"/>
      <c r="I331" s="177"/>
      <c r="J331" s="178">
        <f>ROUND(I331*H331,2)</f>
        <v>0</v>
      </c>
      <c r="K331" s="174" t="s">
        <v>146</v>
      </c>
      <c r="L331" s="39"/>
      <c r="M331" s="179" t="s">
        <v>1</v>
      </c>
      <c r="N331" s="180" t="s">
        <v>41</v>
      </c>
      <c r="O331" s="77"/>
      <c r="P331" s="181">
        <f>O331*H331</f>
        <v>0</v>
      </c>
      <c r="Q331" s="181">
        <v>0</v>
      </c>
      <c r="R331" s="181">
        <f>Q331*H331</f>
        <v>0</v>
      </c>
      <c r="S331" s="181">
        <v>0</v>
      </c>
      <c r="T331" s="182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83" t="s">
        <v>252</v>
      </c>
      <c r="AT331" s="183" t="s">
        <v>142</v>
      </c>
      <c r="AU331" s="183" t="s">
        <v>86</v>
      </c>
      <c r="AY331" s="19" t="s">
        <v>140</v>
      </c>
      <c r="BE331" s="184">
        <f>IF(N331="základní",J331,0)</f>
        <v>0</v>
      </c>
      <c r="BF331" s="184">
        <f>IF(N331="snížená",J331,0)</f>
        <v>0</v>
      </c>
      <c r="BG331" s="184">
        <f>IF(N331="zákl. přenesená",J331,0)</f>
        <v>0</v>
      </c>
      <c r="BH331" s="184">
        <f>IF(N331="sníž. přenesená",J331,0)</f>
        <v>0</v>
      </c>
      <c r="BI331" s="184">
        <f>IF(N331="nulová",J331,0)</f>
        <v>0</v>
      </c>
      <c r="BJ331" s="19" t="s">
        <v>84</v>
      </c>
      <c r="BK331" s="184">
        <f>ROUND(I331*H331,2)</f>
        <v>0</v>
      </c>
      <c r="BL331" s="19" t="s">
        <v>252</v>
      </c>
      <c r="BM331" s="183" t="s">
        <v>468</v>
      </c>
    </row>
    <row r="332" s="2" customFormat="1">
      <c r="A332" s="38"/>
      <c r="B332" s="39"/>
      <c r="C332" s="38"/>
      <c r="D332" s="185" t="s">
        <v>149</v>
      </c>
      <c r="E332" s="38"/>
      <c r="F332" s="186" t="s">
        <v>469</v>
      </c>
      <c r="G332" s="38"/>
      <c r="H332" s="38"/>
      <c r="I332" s="187"/>
      <c r="J332" s="38"/>
      <c r="K332" s="38"/>
      <c r="L332" s="39"/>
      <c r="M332" s="188"/>
      <c r="N332" s="189"/>
      <c r="O332" s="77"/>
      <c r="P332" s="77"/>
      <c r="Q332" s="77"/>
      <c r="R332" s="77"/>
      <c r="S332" s="77"/>
      <c r="T332" s="7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9" t="s">
        <v>149</v>
      </c>
      <c r="AU332" s="19" t="s">
        <v>86</v>
      </c>
    </row>
    <row r="333" s="12" customFormat="1" ht="22.8" customHeight="1">
      <c r="A333" s="12"/>
      <c r="B333" s="158"/>
      <c r="C333" s="12"/>
      <c r="D333" s="159" t="s">
        <v>75</v>
      </c>
      <c r="E333" s="169" t="s">
        <v>676</v>
      </c>
      <c r="F333" s="169" t="s">
        <v>677</v>
      </c>
      <c r="G333" s="12"/>
      <c r="H333" s="12"/>
      <c r="I333" s="161"/>
      <c r="J333" s="170">
        <f>BK333</f>
        <v>0</v>
      </c>
      <c r="K333" s="12"/>
      <c r="L333" s="158"/>
      <c r="M333" s="163"/>
      <c r="N333" s="164"/>
      <c r="O333" s="164"/>
      <c r="P333" s="165">
        <f>SUM(P334:P339)</f>
        <v>0</v>
      </c>
      <c r="Q333" s="164"/>
      <c r="R333" s="165">
        <f>SUM(R334:R339)</f>
        <v>4.0000000000000003E-05</v>
      </c>
      <c r="S333" s="164"/>
      <c r="T333" s="166">
        <f>SUM(T334:T339)</f>
        <v>0.029999999999999999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159" t="s">
        <v>86</v>
      </c>
      <c r="AT333" s="167" t="s">
        <v>75</v>
      </c>
      <c r="AU333" s="167" t="s">
        <v>84</v>
      </c>
      <c r="AY333" s="159" t="s">
        <v>140</v>
      </c>
      <c r="BK333" s="168">
        <f>SUM(BK334:BK339)</f>
        <v>0</v>
      </c>
    </row>
    <row r="334" s="2" customFormat="1" ht="33" customHeight="1">
      <c r="A334" s="38"/>
      <c r="B334" s="171"/>
      <c r="C334" s="172" t="s">
        <v>419</v>
      </c>
      <c r="D334" s="172" t="s">
        <v>142</v>
      </c>
      <c r="E334" s="173" t="s">
        <v>678</v>
      </c>
      <c r="F334" s="174" t="s">
        <v>679</v>
      </c>
      <c r="G334" s="175" t="s">
        <v>331</v>
      </c>
      <c r="H334" s="176">
        <v>1</v>
      </c>
      <c r="I334" s="177"/>
      <c r="J334" s="178">
        <f>ROUND(I334*H334,2)</f>
        <v>0</v>
      </c>
      <c r="K334" s="174" t="s">
        <v>146</v>
      </c>
      <c r="L334" s="39"/>
      <c r="M334" s="179" t="s">
        <v>1</v>
      </c>
      <c r="N334" s="180" t="s">
        <v>41</v>
      </c>
      <c r="O334" s="77"/>
      <c r="P334" s="181">
        <f>O334*H334</f>
        <v>0</v>
      </c>
      <c r="Q334" s="181">
        <v>4.0000000000000003E-05</v>
      </c>
      <c r="R334" s="181">
        <f>Q334*H334</f>
        <v>4.0000000000000003E-05</v>
      </c>
      <c r="S334" s="181">
        <v>0</v>
      </c>
      <c r="T334" s="18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83" t="s">
        <v>252</v>
      </c>
      <c r="AT334" s="183" t="s">
        <v>142</v>
      </c>
      <c r="AU334" s="183" t="s">
        <v>86</v>
      </c>
      <c r="AY334" s="19" t="s">
        <v>140</v>
      </c>
      <c r="BE334" s="184">
        <f>IF(N334="základní",J334,0)</f>
        <v>0</v>
      </c>
      <c r="BF334" s="184">
        <f>IF(N334="snížená",J334,0)</f>
        <v>0</v>
      </c>
      <c r="BG334" s="184">
        <f>IF(N334="zákl. přenesená",J334,0)</f>
        <v>0</v>
      </c>
      <c r="BH334" s="184">
        <f>IF(N334="sníž. přenesená",J334,0)</f>
        <v>0</v>
      </c>
      <c r="BI334" s="184">
        <f>IF(N334="nulová",J334,0)</f>
        <v>0</v>
      </c>
      <c r="BJ334" s="19" t="s">
        <v>84</v>
      </c>
      <c r="BK334" s="184">
        <f>ROUND(I334*H334,2)</f>
        <v>0</v>
      </c>
      <c r="BL334" s="19" t="s">
        <v>252</v>
      </c>
      <c r="BM334" s="183" t="s">
        <v>680</v>
      </c>
    </row>
    <row r="335" s="2" customFormat="1">
      <c r="A335" s="38"/>
      <c r="B335" s="39"/>
      <c r="C335" s="38"/>
      <c r="D335" s="185" t="s">
        <v>149</v>
      </c>
      <c r="E335" s="38"/>
      <c r="F335" s="186" t="s">
        <v>681</v>
      </c>
      <c r="G335" s="38"/>
      <c r="H335" s="38"/>
      <c r="I335" s="187"/>
      <c r="J335" s="38"/>
      <c r="K335" s="38"/>
      <c r="L335" s="39"/>
      <c r="M335" s="188"/>
      <c r="N335" s="189"/>
      <c r="O335" s="77"/>
      <c r="P335" s="77"/>
      <c r="Q335" s="77"/>
      <c r="R335" s="77"/>
      <c r="S335" s="77"/>
      <c r="T335" s="7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9" t="s">
        <v>149</v>
      </c>
      <c r="AU335" s="19" t="s">
        <v>86</v>
      </c>
    </row>
    <row r="336" s="13" customFormat="1">
      <c r="A336" s="13"/>
      <c r="B336" s="190"/>
      <c r="C336" s="13"/>
      <c r="D336" s="185" t="s">
        <v>151</v>
      </c>
      <c r="E336" s="191" t="s">
        <v>1</v>
      </c>
      <c r="F336" s="192" t="s">
        <v>682</v>
      </c>
      <c r="G336" s="13"/>
      <c r="H336" s="191" t="s">
        <v>1</v>
      </c>
      <c r="I336" s="193"/>
      <c r="J336" s="13"/>
      <c r="K336" s="13"/>
      <c r="L336" s="190"/>
      <c r="M336" s="194"/>
      <c r="N336" s="195"/>
      <c r="O336" s="195"/>
      <c r="P336" s="195"/>
      <c r="Q336" s="195"/>
      <c r="R336" s="195"/>
      <c r="S336" s="195"/>
      <c r="T336" s="19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91" t="s">
        <v>151</v>
      </c>
      <c r="AU336" s="191" t="s">
        <v>86</v>
      </c>
      <c r="AV336" s="13" t="s">
        <v>84</v>
      </c>
      <c r="AW336" s="13" t="s">
        <v>32</v>
      </c>
      <c r="AX336" s="13" t="s">
        <v>76</v>
      </c>
      <c r="AY336" s="191" t="s">
        <v>140</v>
      </c>
    </row>
    <row r="337" s="14" customFormat="1">
      <c r="A337" s="14"/>
      <c r="B337" s="197"/>
      <c r="C337" s="14"/>
      <c r="D337" s="185" t="s">
        <v>151</v>
      </c>
      <c r="E337" s="198" t="s">
        <v>1</v>
      </c>
      <c r="F337" s="199" t="s">
        <v>84</v>
      </c>
      <c r="G337" s="14"/>
      <c r="H337" s="200">
        <v>1</v>
      </c>
      <c r="I337" s="201"/>
      <c r="J337" s="14"/>
      <c r="K337" s="14"/>
      <c r="L337" s="197"/>
      <c r="M337" s="202"/>
      <c r="N337" s="203"/>
      <c r="O337" s="203"/>
      <c r="P337" s="203"/>
      <c r="Q337" s="203"/>
      <c r="R337" s="203"/>
      <c r="S337" s="203"/>
      <c r="T337" s="20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198" t="s">
        <v>151</v>
      </c>
      <c r="AU337" s="198" t="s">
        <v>86</v>
      </c>
      <c r="AV337" s="14" t="s">
        <v>86</v>
      </c>
      <c r="AW337" s="14" t="s">
        <v>32</v>
      </c>
      <c r="AX337" s="14" t="s">
        <v>84</v>
      </c>
      <c r="AY337" s="198" t="s">
        <v>140</v>
      </c>
    </row>
    <row r="338" s="2" customFormat="1" ht="16.5" customHeight="1">
      <c r="A338" s="38"/>
      <c r="B338" s="171"/>
      <c r="C338" s="172" t="s">
        <v>425</v>
      </c>
      <c r="D338" s="172" t="s">
        <v>142</v>
      </c>
      <c r="E338" s="173" t="s">
        <v>683</v>
      </c>
      <c r="F338" s="174" t="s">
        <v>684</v>
      </c>
      <c r="G338" s="175" t="s">
        <v>166</v>
      </c>
      <c r="H338" s="176">
        <v>1</v>
      </c>
      <c r="I338" s="177"/>
      <c r="J338" s="178">
        <f>ROUND(I338*H338,2)</f>
        <v>0</v>
      </c>
      <c r="K338" s="174" t="s">
        <v>146</v>
      </c>
      <c r="L338" s="39"/>
      <c r="M338" s="179" t="s">
        <v>1</v>
      </c>
      <c r="N338" s="180" t="s">
        <v>41</v>
      </c>
      <c r="O338" s="77"/>
      <c r="P338" s="181">
        <f>O338*H338</f>
        <v>0</v>
      </c>
      <c r="Q338" s="181">
        <v>0</v>
      </c>
      <c r="R338" s="181">
        <f>Q338*H338</f>
        <v>0</v>
      </c>
      <c r="S338" s="181">
        <v>0.029999999999999999</v>
      </c>
      <c r="T338" s="182">
        <f>S338*H338</f>
        <v>0.029999999999999999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83" t="s">
        <v>252</v>
      </c>
      <c r="AT338" s="183" t="s">
        <v>142</v>
      </c>
      <c r="AU338" s="183" t="s">
        <v>86</v>
      </c>
      <c r="AY338" s="19" t="s">
        <v>140</v>
      </c>
      <c r="BE338" s="184">
        <f>IF(N338="základní",J338,0)</f>
        <v>0</v>
      </c>
      <c r="BF338" s="184">
        <f>IF(N338="snížená",J338,0)</f>
        <v>0</v>
      </c>
      <c r="BG338" s="184">
        <f>IF(N338="zákl. přenesená",J338,0)</f>
        <v>0</v>
      </c>
      <c r="BH338" s="184">
        <f>IF(N338="sníž. přenesená",J338,0)</f>
        <v>0</v>
      </c>
      <c r="BI338" s="184">
        <f>IF(N338="nulová",J338,0)</f>
        <v>0</v>
      </c>
      <c r="BJ338" s="19" t="s">
        <v>84</v>
      </c>
      <c r="BK338" s="184">
        <f>ROUND(I338*H338,2)</f>
        <v>0</v>
      </c>
      <c r="BL338" s="19" t="s">
        <v>252</v>
      </c>
      <c r="BM338" s="183" t="s">
        <v>685</v>
      </c>
    </row>
    <row r="339" s="2" customFormat="1">
      <c r="A339" s="38"/>
      <c r="B339" s="39"/>
      <c r="C339" s="38"/>
      <c r="D339" s="185" t="s">
        <v>149</v>
      </c>
      <c r="E339" s="38"/>
      <c r="F339" s="186" t="s">
        <v>686</v>
      </c>
      <c r="G339" s="38"/>
      <c r="H339" s="38"/>
      <c r="I339" s="187"/>
      <c r="J339" s="38"/>
      <c r="K339" s="38"/>
      <c r="L339" s="39"/>
      <c r="M339" s="188"/>
      <c r="N339" s="189"/>
      <c r="O339" s="77"/>
      <c r="P339" s="77"/>
      <c r="Q339" s="77"/>
      <c r="R339" s="77"/>
      <c r="S339" s="77"/>
      <c r="T339" s="7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9" t="s">
        <v>149</v>
      </c>
      <c r="AU339" s="19" t="s">
        <v>86</v>
      </c>
    </row>
    <row r="340" s="12" customFormat="1" ht="22.8" customHeight="1">
      <c r="A340" s="12"/>
      <c r="B340" s="158"/>
      <c r="C340" s="12"/>
      <c r="D340" s="159" t="s">
        <v>75</v>
      </c>
      <c r="E340" s="169" t="s">
        <v>470</v>
      </c>
      <c r="F340" s="169" t="s">
        <v>471</v>
      </c>
      <c r="G340" s="12"/>
      <c r="H340" s="12"/>
      <c r="I340" s="161"/>
      <c r="J340" s="170">
        <f>BK340</f>
        <v>0</v>
      </c>
      <c r="K340" s="12"/>
      <c r="L340" s="158"/>
      <c r="M340" s="163"/>
      <c r="N340" s="164"/>
      <c r="O340" s="164"/>
      <c r="P340" s="165">
        <f>SUM(P341:P390)</f>
        <v>0</v>
      </c>
      <c r="Q340" s="164"/>
      <c r="R340" s="165">
        <f>SUM(R341:R390)</f>
        <v>0.11950642</v>
      </c>
      <c r="S340" s="164"/>
      <c r="T340" s="166">
        <f>SUM(T341:T390)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59" t="s">
        <v>86</v>
      </c>
      <c r="AT340" s="167" t="s">
        <v>75</v>
      </c>
      <c r="AU340" s="167" t="s">
        <v>84</v>
      </c>
      <c r="AY340" s="159" t="s">
        <v>140</v>
      </c>
      <c r="BK340" s="168">
        <f>SUM(BK341:BK390)</f>
        <v>0</v>
      </c>
    </row>
    <row r="341" s="2" customFormat="1" ht="24.15" customHeight="1">
      <c r="A341" s="38"/>
      <c r="B341" s="171"/>
      <c r="C341" s="172" t="s">
        <v>432</v>
      </c>
      <c r="D341" s="172" t="s">
        <v>142</v>
      </c>
      <c r="E341" s="173" t="s">
        <v>473</v>
      </c>
      <c r="F341" s="174" t="s">
        <v>474</v>
      </c>
      <c r="G341" s="175" t="s">
        <v>145</v>
      </c>
      <c r="H341" s="176">
        <v>27.905999999999999</v>
      </c>
      <c r="I341" s="177"/>
      <c r="J341" s="178">
        <f>ROUND(I341*H341,2)</f>
        <v>0</v>
      </c>
      <c r="K341" s="174" t="s">
        <v>146</v>
      </c>
      <c r="L341" s="39"/>
      <c r="M341" s="179" t="s">
        <v>1</v>
      </c>
      <c r="N341" s="180" t="s">
        <v>41</v>
      </c>
      <c r="O341" s="77"/>
      <c r="P341" s="181">
        <f>O341*H341</f>
        <v>0</v>
      </c>
      <c r="Q341" s="181">
        <v>6.9999999999999994E-05</v>
      </c>
      <c r="R341" s="181">
        <f>Q341*H341</f>
        <v>0.0019534199999999995</v>
      </c>
      <c r="S341" s="181">
        <v>0</v>
      </c>
      <c r="T341" s="182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83" t="s">
        <v>252</v>
      </c>
      <c r="AT341" s="183" t="s">
        <v>142</v>
      </c>
      <c r="AU341" s="183" t="s">
        <v>86</v>
      </c>
      <c r="AY341" s="19" t="s">
        <v>140</v>
      </c>
      <c r="BE341" s="184">
        <f>IF(N341="základní",J341,0)</f>
        <v>0</v>
      </c>
      <c r="BF341" s="184">
        <f>IF(N341="snížená",J341,0)</f>
        <v>0</v>
      </c>
      <c r="BG341" s="184">
        <f>IF(N341="zákl. přenesená",J341,0)</f>
        <v>0</v>
      </c>
      <c r="BH341" s="184">
        <f>IF(N341="sníž. přenesená",J341,0)</f>
        <v>0</v>
      </c>
      <c r="BI341" s="184">
        <f>IF(N341="nulová",J341,0)</f>
        <v>0</v>
      </c>
      <c r="BJ341" s="19" t="s">
        <v>84</v>
      </c>
      <c r="BK341" s="184">
        <f>ROUND(I341*H341,2)</f>
        <v>0</v>
      </c>
      <c r="BL341" s="19" t="s">
        <v>252</v>
      </c>
      <c r="BM341" s="183" t="s">
        <v>687</v>
      </c>
    </row>
    <row r="342" s="2" customFormat="1">
      <c r="A342" s="38"/>
      <c r="B342" s="39"/>
      <c r="C342" s="38"/>
      <c r="D342" s="185" t="s">
        <v>149</v>
      </c>
      <c r="E342" s="38"/>
      <c r="F342" s="186" t="s">
        <v>476</v>
      </c>
      <c r="G342" s="38"/>
      <c r="H342" s="38"/>
      <c r="I342" s="187"/>
      <c r="J342" s="38"/>
      <c r="K342" s="38"/>
      <c r="L342" s="39"/>
      <c r="M342" s="188"/>
      <c r="N342" s="189"/>
      <c r="O342" s="77"/>
      <c r="P342" s="77"/>
      <c r="Q342" s="77"/>
      <c r="R342" s="77"/>
      <c r="S342" s="77"/>
      <c r="T342" s="7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9" t="s">
        <v>149</v>
      </c>
      <c r="AU342" s="19" t="s">
        <v>86</v>
      </c>
    </row>
    <row r="343" s="13" customFormat="1">
      <c r="A343" s="13"/>
      <c r="B343" s="190"/>
      <c r="C343" s="13"/>
      <c r="D343" s="185" t="s">
        <v>151</v>
      </c>
      <c r="E343" s="191" t="s">
        <v>1</v>
      </c>
      <c r="F343" s="192" t="s">
        <v>477</v>
      </c>
      <c r="G343" s="13"/>
      <c r="H343" s="191" t="s">
        <v>1</v>
      </c>
      <c r="I343" s="193"/>
      <c r="J343" s="13"/>
      <c r="K343" s="13"/>
      <c r="L343" s="190"/>
      <c r="M343" s="194"/>
      <c r="N343" s="195"/>
      <c r="O343" s="195"/>
      <c r="P343" s="195"/>
      <c r="Q343" s="195"/>
      <c r="R343" s="195"/>
      <c r="S343" s="195"/>
      <c r="T343" s="19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1" t="s">
        <v>151</v>
      </c>
      <c r="AU343" s="191" t="s">
        <v>86</v>
      </c>
      <c r="AV343" s="13" t="s">
        <v>84</v>
      </c>
      <c r="AW343" s="13" t="s">
        <v>32</v>
      </c>
      <c r="AX343" s="13" t="s">
        <v>76</v>
      </c>
      <c r="AY343" s="191" t="s">
        <v>140</v>
      </c>
    </row>
    <row r="344" s="13" customFormat="1">
      <c r="A344" s="13"/>
      <c r="B344" s="190"/>
      <c r="C344" s="13"/>
      <c r="D344" s="185" t="s">
        <v>151</v>
      </c>
      <c r="E344" s="191" t="s">
        <v>1</v>
      </c>
      <c r="F344" s="192" t="s">
        <v>478</v>
      </c>
      <c r="G344" s="13"/>
      <c r="H344" s="191" t="s">
        <v>1</v>
      </c>
      <c r="I344" s="193"/>
      <c r="J344" s="13"/>
      <c r="K344" s="13"/>
      <c r="L344" s="190"/>
      <c r="M344" s="194"/>
      <c r="N344" s="195"/>
      <c r="O344" s="195"/>
      <c r="P344" s="195"/>
      <c r="Q344" s="195"/>
      <c r="R344" s="195"/>
      <c r="S344" s="195"/>
      <c r="T344" s="19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1" t="s">
        <v>151</v>
      </c>
      <c r="AU344" s="191" t="s">
        <v>86</v>
      </c>
      <c r="AV344" s="13" t="s">
        <v>84</v>
      </c>
      <c r="AW344" s="13" t="s">
        <v>32</v>
      </c>
      <c r="AX344" s="13" t="s">
        <v>76</v>
      </c>
      <c r="AY344" s="191" t="s">
        <v>140</v>
      </c>
    </row>
    <row r="345" s="14" customFormat="1">
      <c r="A345" s="14"/>
      <c r="B345" s="197"/>
      <c r="C345" s="14"/>
      <c r="D345" s="185" t="s">
        <v>151</v>
      </c>
      <c r="E345" s="198" t="s">
        <v>1</v>
      </c>
      <c r="F345" s="199" t="s">
        <v>688</v>
      </c>
      <c r="G345" s="14"/>
      <c r="H345" s="200">
        <v>21.120000000000001</v>
      </c>
      <c r="I345" s="201"/>
      <c r="J345" s="14"/>
      <c r="K345" s="14"/>
      <c r="L345" s="197"/>
      <c r="M345" s="202"/>
      <c r="N345" s="203"/>
      <c r="O345" s="203"/>
      <c r="P345" s="203"/>
      <c r="Q345" s="203"/>
      <c r="R345" s="203"/>
      <c r="S345" s="203"/>
      <c r="T345" s="20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198" t="s">
        <v>151</v>
      </c>
      <c r="AU345" s="198" t="s">
        <v>86</v>
      </c>
      <c r="AV345" s="14" t="s">
        <v>86</v>
      </c>
      <c r="AW345" s="14" t="s">
        <v>32</v>
      </c>
      <c r="AX345" s="14" t="s">
        <v>76</v>
      </c>
      <c r="AY345" s="198" t="s">
        <v>140</v>
      </c>
    </row>
    <row r="346" s="13" customFormat="1">
      <c r="A346" s="13"/>
      <c r="B346" s="190"/>
      <c r="C346" s="13"/>
      <c r="D346" s="185" t="s">
        <v>151</v>
      </c>
      <c r="E346" s="191" t="s">
        <v>1</v>
      </c>
      <c r="F346" s="192" t="s">
        <v>480</v>
      </c>
      <c r="G346" s="13"/>
      <c r="H346" s="191" t="s">
        <v>1</v>
      </c>
      <c r="I346" s="193"/>
      <c r="J346" s="13"/>
      <c r="K346" s="13"/>
      <c r="L346" s="190"/>
      <c r="M346" s="194"/>
      <c r="N346" s="195"/>
      <c r="O346" s="195"/>
      <c r="P346" s="195"/>
      <c r="Q346" s="195"/>
      <c r="R346" s="195"/>
      <c r="S346" s="195"/>
      <c r="T346" s="19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1" t="s">
        <v>151</v>
      </c>
      <c r="AU346" s="191" t="s">
        <v>86</v>
      </c>
      <c r="AV346" s="13" t="s">
        <v>84</v>
      </c>
      <c r="AW346" s="13" t="s">
        <v>32</v>
      </c>
      <c r="AX346" s="13" t="s">
        <v>76</v>
      </c>
      <c r="AY346" s="191" t="s">
        <v>140</v>
      </c>
    </row>
    <row r="347" s="14" customFormat="1">
      <c r="A347" s="14"/>
      <c r="B347" s="197"/>
      <c r="C347" s="14"/>
      <c r="D347" s="185" t="s">
        <v>151</v>
      </c>
      <c r="E347" s="198" t="s">
        <v>1</v>
      </c>
      <c r="F347" s="199" t="s">
        <v>689</v>
      </c>
      <c r="G347" s="14"/>
      <c r="H347" s="200">
        <v>6.7859999999999996</v>
      </c>
      <c r="I347" s="201"/>
      <c r="J347" s="14"/>
      <c r="K347" s="14"/>
      <c r="L347" s="197"/>
      <c r="M347" s="202"/>
      <c r="N347" s="203"/>
      <c r="O347" s="203"/>
      <c r="P347" s="203"/>
      <c r="Q347" s="203"/>
      <c r="R347" s="203"/>
      <c r="S347" s="203"/>
      <c r="T347" s="20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8" t="s">
        <v>151</v>
      </c>
      <c r="AU347" s="198" t="s">
        <v>86</v>
      </c>
      <c r="AV347" s="14" t="s">
        <v>86</v>
      </c>
      <c r="AW347" s="14" t="s">
        <v>32</v>
      </c>
      <c r="AX347" s="14" t="s">
        <v>76</v>
      </c>
      <c r="AY347" s="198" t="s">
        <v>140</v>
      </c>
    </row>
    <row r="348" s="15" customFormat="1">
      <c r="A348" s="15"/>
      <c r="B348" s="205"/>
      <c r="C348" s="15"/>
      <c r="D348" s="185" t="s">
        <v>151</v>
      </c>
      <c r="E348" s="206" t="s">
        <v>1</v>
      </c>
      <c r="F348" s="207" t="s">
        <v>155</v>
      </c>
      <c r="G348" s="15"/>
      <c r="H348" s="208">
        <v>27.905999999999999</v>
      </c>
      <c r="I348" s="209"/>
      <c r="J348" s="15"/>
      <c r="K348" s="15"/>
      <c r="L348" s="205"/>
      <c r="M348" s="210"/>
      <c r="N348" s="211"/>
      <c r="O348" s="211"/>
      <c r="P348" s="211"/>
      <c r="Q348" s="211"/>
      <c r="R348" s="211"/>
      <c r="S348" s="211"/>
      <c r="T348" s="212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06" t="s">
        <v>151</v>
      </c>
      <c r="AU348" s="206" t="s">
        <v>86</v>
      </c>
      <c r="AV348" s="15" t="s">
        <v>147</v>
      </c>
      <c r="AW348" s="15" t="s">
        <v>32</v>
      </c>
      <c r="AX348" s="15" t="s">
        <v>84</v>
      </c>
      <c r="AY348" s="206" t="s">
        <v>140</v>
      </c>
    </row>
    <row r="349" s="2" customFormat="1" ht="24.15" customHeight="1">
      <c r="A349" s="38"/>
      <c r="B349" s="171"/>
      <c r="C349" s="172" t="s">
        <v>437</v>
      </c>
      <c r="D349" s="172" t="s">
        <v>142</v>
      </c>
      <c r="E349" s="173" t="s">
        <v>485</v>
      </c>
      <c r="F349" s="174" t="s">
        <v>486</v>
      </c>
      <c r="G349" s="175" t="s">
        <v>145</v>
      </c>
      <c r="H349" s="176">
        <v>27.905999999999999</v>
      </c>
      <c r="I349" s="177"/>
      <c r="J349" s="178">
        <f>ROUND(I349*H349,2)</f>
        <v>0</v>
      </c>
      <c r="K349" s="174" t="s">
        <v>146</v>
      </c>
      <c r="L349" s="39"/>
      <c r="M349" s="179" t="s">
        <v>1</v>
      </c>
      <c r="N349" s="180" t="s">
        <v>41</v>
      </c>
      <c r="O349" s="77"/>
      <c r="P349" s="181">
        <f>O349*H349</f>
        <v>0</v>
      </c>
      <c r="Q349" s="181">
        <v>0.00013999999999999999</v>
      </c>
      <c r="R349" s="181">
        <f>Q349*H349</f>
        <v>0.0039068399999999991</v>
      </c>
      <c r="S349" s="181">
        <v>0</v>
      </c>
      <c r="T349" s="182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83" t="s">
        <v>252</v>
      </c>
      <c r="AT349" s="183" t="s">
        <v>142</v>
      </c>
      <c r="AU349" s="183" t="s">
        <v>86</v>
      </c>
      <c r="AY349" s="19" t="s">
        <v>140</v>
      </c>
      <c r="BE349" s="184">
        <f>IF(N349="základní",J349,0)</f>
        <v>0</v>
      </c>
      <c r="BF349" s="184">
        <f>IF(N349="snížená",J349,0)</f>
        <v>0</v>
      </c>
      <c r="BG349" s="184">
        <f>IF(N349="zákl. přenesená",J349,0)</f>
        <v>0</v>
      </c>
      <c r="BH349" s="184">
        <f>IF(N349="sníž. přenesená",J349,0)</f>
        <v>0</v>
      </c>
      <c r="BI349" s="184">
        <f>IF(N349="nulová",J349,0)</f>
        <v>0</v>
      </c>
      <c r="BJ349" s="19" t="s">
        <v>84</v>
      </c>
      <c r="BK349" s="184">
        <f>ROUND(I349*H349,2)</f>
        <v>0</v>
      </c>
      <c r="BL349" s="19" t="s">
        <v>252</v>
      </c>
      <c r="BM349" s="183" t="s">
        <v>690</v>
      </c>
    </row>
    <row r="350" s="2" customFormat="1">
      <c r="A350" s="38"/>
      <c r="B350" s="39"/>
      <c r="C350" s="38"/>
      <c r="D350" s="185" t="s">
        <v>149</v>
      </c>
      <c r="E350" s="38"/>
      <c r="F350" s="186" t="s">
        <v>488</v>
      </c>
      <c r="G350" s="38"/>
      <c r="H350" s="38"/>
      <c r="I350" s="187"/>
      <c r="J350" s="38"/>
      <c r="K350" s="38"/>
      <c r="L350" s="39"/>
      <c r="M350" s="188"/>
      <c r="N350" s="189"/>
      <c r="O350" s="77"/>
      <c r="P350" s="77"/>
      <c r="Q350" s="77"/>
      <c r="R350" s="77"/>
      <c r="S350" s="77"/>
      <c r="T350" s="7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9" t="s">
        <v>149</v>
      </c>
      <c r="AU350" s="19" t="s">
        <v>86</v>
      </c>
    </row>
    <row r="351" s="13" customFormat="1">
      <c r="A351" s="13"/>
      <c r="B351" s="190"/>
      <c r="C351" s="13"/>
      <c r="D351" s="185" t="s">
        <v>151</v>
      </c>
      <c r="E351" s="191" t="s">
        <v>1</v>
      </c>
      <c r="F351" s="192" t="s">
        <v>477</v>
      </c>
      <c r="G351" s="13"/>
      <c r="H351" s="191" t="s">
        <v>1</v>
      </c>
      <c r="I351" s="193"/>
      <c r="J351" s="13"/>
      <c r="K351" s="13"/>
      <c r="L351" s="190"/>
      <c r="M351" s="194"/>
      <c r="N351" s="195"/>
      <c r="O351" s="195"/>
      <c r="P351" s="195"/>
      <c r="Q351" s="195"/>
      <c r="R351" s="195"/>
      <c r="S351" s="195"/>
      <c r="T351" s="19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1" t="s">
        <v>151</v>
      </c>
      <c r="AU351" s="191" t="s">
        <v>86</v>
      </c>
      <c r="AV351" s="13" t="s">
        <v>84</v>
      </c>
      <c r="AW351" s="13" t="s">
        <v>32</v>
      </c>
      <c r="AX351" s="13" t="s">
        <v>76</v>
      </c>
      <c r="AY351" s="191" t="s">
        <v>140</v>
      </c>
    </row>
    <row r="352" s="13" customFormat="1">
      <c r="A352" s="13"/>
      <c r="B352" s="190"/>
      <c r="C352" s="13"/>
      <c r="D352" s="185" t="s">
        <v>151</v>
      </c>
      <c r="E352" s="191" t="s">
        <v>1</v>
      </c>
      <c r="F352" s="192" t="s">
        <v>478</v>
      </c>
      <c r="G352" s="13"/>
      <c r="H352" s="191" t="s">
        <v>1</v>
      </c>
      <c r="I352" s="193"/>
      <c r="J352" s="13"/>
      <c r="K352" s="13"/>
      <c r="L352" s="190"/>
      <c r="M352" s="194"/>
      <c r="N352" s="195"/>
      <c r="O352" s="195"/>
      <c r="P352" s="195"/>
      <c r="Q352" s="195"/>
      <c r="R352" s="195"/>
      <c r="S352" s="195"/>
      <c r="T352" s="19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91" t="s">
        <v>151</v>
      </c>
      <c r="AU352" s="191" t="s">
        <v>86</v>
      </c>
      <c r="AV352" s="13" t="s">
        <v>84</v>
      </c>
      <c r="AW352" s="13" t="s">
        <v>32</v>
      </c>
      <c r="AX352" s="13" t="s">
        <v>76</v>
      </c>
      <c r="AY352" s="191" t="s">
        <v>140</v>
      </c>
    </row>
    <row r="353" s="14" customFormat="1">
      <c r="A353" s="14"/>
      <c r="B353" s="197"/>
      <c r="C353" s="14"/>
      <c r="D353" s="185" t="s">
        <v>151</v>
      </c>
      <c r="E353" s="198" t="s">
        <v>1</v>
      </c>
      <c r="F353" s="199" t="s">
        <v>688</v>
      </c>
      <c r="G353" s="14"/>
      <c r="H353" s="200">
        <v>21.120000000000001</v>
      </c>
      <c r="I353" s="201"/>
      <c r="J353" s="14"/>
      <c r="K353" s="14"/>
      <c r="L353" s="197"/>
      <c r="M353" s="202"/>
      <c r="N353" s="203"/>
      <c r="O353" s="203"/>
      <c r="P353" s="203"/>
      <c r="Q353" s="203"/>
      <c r="R353" s="203"/>
      <c r="S353" s="203"/>
      <c r="T353" s="20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198" t="s">
        <v>151</v>
      </c>
      <c r="AU353" s="198" t="s">
        <v>86</v>
      </c>
      <c r="AV353" s="14" t="s">
        <v>86</v>
      </c>
      <c r="AW353" s="14" t="s">
        <v>32</v>
      </c>
      <c r="AX353" s="14" t="s">
        <v>76</v>
      </c>
      <c r="AY353" s="198" t="s">
        <v>140</v>
      </c>
    </row>
    <row r="354" s="13" customFormat="1">
      <c r="A354" s="13"/>
      <c r="B354" s="190"/>
      <c r="C354" s="13"/>
      <c r="D354" s="185" t="s">
        <v>151</v>
      </c>
      <c r="E354" s="191" t="s">
        <v>1</v>
      </c>
      <c r="F354" s="192" t="s">
        <v>480</v>
      </c>
      <c r="G354" s="13"/>
      <c r="H354" s="191" t="s">
        <v>1</v>
      </c>
      <c r="I354" s="193"/>
      <c r="J354" s="13"/>
      <c r="K354" s="13"/>
      <c r="L354" s="190"/>
      <c r="M354" s="194"/>
      <c r="N354" s="195"/>
      <c r="O354" s="195"/>
      <c r="P354" s="195"/>
      <c r="Q354" s="195"/>
      <c r="R354" s="195"/>
      <c r="S354" s="195"/>
      <c r="T354" s="19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1" t="s">
        <v>151</v>
      </c>
      <c r="AU354" s="191" t="s">
        <v>86</v>
      </c>
      <c r="AV354" s="13" t="s">
        <v>84</v>
      </c>
      <c r="AW354" s="13" t="s">
        <v>32</v>
      </c>
      <c r="AX354" s="13" t="s">
        <v>76</v>
      </c>
      <c r="AY354" s="191" t="s">
        <v>140</v>
      </c>
    </row>
    <row r="355" s="14" customFormat="1">
      <c r="A355" s="14"/>
      <c r="B355" s="197"/>
      <c r="C355" s="14"/>
      <c r="D355" s="185" t="s">
        <v>151</v>
      </c>
      <c r="E355" s="198" t="s">
        <v>1</v>
      </c>
      <c r="F355" s="199" t="s">
        <v>689</v>
      </c>
      <c r="G355" s="14"/>
      <c r="H355" s="200">
        <v>6.7859999999999996</v>
      </c>
      <c r="I355" s="201"/>
      <c r="J355" s="14"/>
      <c r="K355" s="14"/>
      <c r="L355" s="197"/>
      <c r="M355" s="202"/>
      <c r="N355" s="203"/>
      <c r="O355" s="203"/>
      <c r="P355" s="203"/>
      <c r="Q355" s="203"/>
      <c r="R355" s="203"/>
      <c r="S355" s="203"/>
      <c r="T355" s="20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8" t="s">
        <v>151</v>
      </c>
      <c r="AU355" s="198" t="s">
        <v>86</v>
      </c>
      <c r="AV355" s="14" t="s">
        <v>86</v>
      </c>
      <c r="AW355" s="14" t="s">
        <v>32</v>
      </c>
      <c r="AX355" s="14" t="s">
        <v>76</v>
      </c>
      <c r="AY355" s="198" t="s">
        <v>140</v>
      </c>
    </row>
    <row r="356" s="15" customFormat="1">
      <c r="A356" s="15"/>
      <c r="B356" s="205"/>
      <c r="C356" s="15"/>
      <c r="D356" s="185" t="s">
        <v>151</v>
      </c>
      <c r="E356" s="206" t="s">
        <v>1</v>
      </c>
      <c r="F356" s="207" t="s">
        <v>155</v>
      </c>
      <c r="G356" s="15"/>
      <c r="H356" s="208">
        <v>27.905999999999999</v>
      </c>
      <c r="I356" s="209"/>
      <c r="J356" s="15"/>
      <c r="K356" s="15"/>
      <c r="L356" s="205"/>
      <c r="M356" s="210"/>
      <c r="N356" s="211"/>
      <c r="O356" s="211"/>
      <c r="P356" s="211"/>
      <c r="Q356" s="211"/>
      <c r="R356" s="211"/>
      <c r="S356" s="211"/>
      <c r="T356" s="212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06" t="s">
        <v>151</v>
      </c>
      <c r="AU356" s="206" t="s">
        <v>86</v>
      </c>
      <c r="AV356" s="15" t="s">
        <v>147</v>
      </c>
      <c r="AW356" s="15" t="s">
        <v>32</v>
      </c>
      <c r="AX356" s="15" t="s">
        <v>84</v>
      </c>
      <c r="AY356" s="206" t="s">
        <v>140</v>
      </c>
    </row>
    <row r="357" s="2" customFormat="1" ht="24.15" customHeight="1">
      <c r="A357" s="38"/>
      <c r="B357" s="171"/>
      <c r="C357" s="172" t="s">
        <v>441</v>
      </c>
      <c r="D357" s="172" t="s">
        <v>142</v>
      </c>
      <c r="E357" s="173" t="s">
        <v>490</v>
      </c>
      <c r="F357" s="174" t="s">
        <v>491</v>
      </c>
      <c r="G357" s="175" t="s">
        <v>145</v>
      </c>
      <c r="H357" s="176">
        <v>27.905999999999999</v>
      </c>
      <c r="I357" s="177"/>
      <c r="J357" s="178">
        <f>ROUND(I357*H357,2)</f>
        <v>0</v>
      </c>
      <c r="K357" s="174" t="s">
        <v>146</v>
      </c>
      <c r="L357" s="39"/>
      <c r="M357" s="179" t="s">
        <v>1</v>
      </c>
      <c r="N357" s="180" t="s">
        <v>41</v>
      </c>
      <c r="O357" s="77"/>
      <c r="P357" s="181">
        <f>O357*H357</f>
        <v>0</v>
      </c>
      <c r="Q357" s="181">
        <v>0.00012999999999999999</v>
      </c>
      <c r="R357" s="181">
        <f>Q357*H357</f>
        <v>0.0036277799999999997</v>
      </c>
      <c r="S357" s="181">
        <v>0</v>
      </c>
      <c r="T357" s="18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83" t="s">
        <v>252</v>
      </c>
      <c r="AT357" s="183" t="s">
        <v>142</v>
      </c>
      <c r="AU357" s="183" t="s">
        <v>86</v>
      </c>
      <c r="AY357" s="19" t="s">
        <v>140</v>
      </c>
      <c r="BE357" s="184">
        <f>IF(N357="základní",J357,0)</f>
        <v>0</v>
      </c>
      <c r="BF357" s="184">
        <f>IF(N357="snížená",J357,0)</f>
        <v>0</v>
      </c>
      <c r="BG357" s="184">
        <f>IF(N357="zákl. přenesená",J357,0)</f>
        <v>0</v>
      </c>
      <c r="BH357" s="184">
        <f>IF(N357="sníž. přenesená",J357,0)</f>
        <v>0</v>
      </c>
      <c r="BI357" s="184">
        <f>IF(N357="nulová",J357,0)</f>
        <v>0</v>
      </c>
      <c r="BJ357" s="19" t="s">
        <v>84</v>
      </c>
      <c r="BK357" s="184">
        <f>ROUND(I357*H357,2)</f>
        <v>0</v>
      </c>
      <c r="BL357" s="19" t="s">
        <v>252</v>
      </c>
      <c r="BM357" s="183" t="s">
        <v>691</v>
      </c>
    </row>
    <row r="358" s="2" customFormat="1">
      <c r="A358" s="38"/>
      <c r="B358" s="39"/>
      <c r="C358" s="38"/>
      <c r="D358" s="185" t="s">
        <v>149</v>
      </c>
      <c r="E358" s="38"/>
      <c r="F358" s="186" t="s">
        <v>493</v>
      </c>
      <c r="G358" s="38"/>
      <c r="H358" s="38"/>
      <c r="I358" s="187"/>
      <c r="J358" s="38"/>
      <c r="K358" s="38"/>
      <c r="L358" s="39"/>
      <c r="M358" s="188"/>
      <c r="N358" s="189"/>
      <c r="O358" s="77"/>
      <c r="P358" s="77"/>
      <c r="Q358" s="77"/>
      <c r="R358" s="77"/>
      <c r="S358" s="77"/>
      <c r="T358" s="7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9" t="s">
        <v>149</v>
      </c>
      <c r="AU358" s="19" t="s">
        <v>86</v>
      </c>
    </row>
    <row r="359" s="13" customFormat="1">
      <c r="A359" s="13"/>
      <c r="B359" s="190"/>
      <c r="C359" s="13"/>
      <c r="D359" s="185" t="s">
        <v>151</v>
      </c>
      <c r="E359" s="191" t="s">
        <v>1</v>
      </c>
      <c r="F359" s="192" t="s">
        <v>477</v>
      </c>
      <c r="G359" s="13"/>
      <c r="H359" s="191" t="s">
        <v>1</v>
      </c>
      <c r="I359" s="193"/>
      <c r="J359" s="13"/>
      <c r="K359" s="13"/>
      <c r="L359" s="190"/>
      <c r="M359" s="194"/>
      <c r="N359" s="195"/>
      <c r="O359" s="195"/>
      <c r="P359" s="195"/>
      <c r="Q359" s="195"/>
      <c r="R359" s="195"/>
      <c r="S359" s="195"/>
      <c r="T359" s="19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91" t="s">
        <v>151</v>
      </c>
      <c r="AU359" s="191" t="s">
        <v>86</v>
      </c>
      <c r="AV359" s="13" t="s">
        <v>84</v>
      </c>
      <c r="AW359" s="13" t="s">
        <v>32</v>
      </c>
      <c r="AX359" s="13" t="s">
        <v>76</v>
      </c>
      <c r="AY359" s="191" t="s">
        <v>140</v>
      </c>
    </row>
    <row r="360" s="13" customFormat="1">
      <c r="A360" s="13"/>
      <c r="B360" s="190"/>
      <c r="C360" s="13"/>
      <c r="D360" s="185" t="s">
        <v>151</v>
      </c>
      <c r="E360" s="191" t="s">
        <v>1</v>
      </c>
      <c r="F360" s="192" t="s">
        <v>478</v>
      </c>
      <c r="G360" s="13"/>
      <c r="H360" s="191" t="s">
        <v>1</v>
      </c>
      <c r="I360" s="193"/>
      <c r="J360" s="13"/>
      <c r="K360" s="13"/>
      <c r="L360" s="190"/>
      <c r="M360" s="194"/>
      <c r="N360" s="195"/>
      <c r="O360" s="195"/>
      <c r="P360" s="195"/>
      <c r="Q360" s="195"/>
      <c r="R360" s="195"/>
      <c r="S360" s="195"/>
      <c r="T360" s="19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1" t="s">
        <v>151</v>
      </c>
      <c r="AU360" s="191" t="s">
        <v>86</v>
      </c>
      <c r="AV360" s="13" t="s">
        <v>84</v>
      </c>
      <c r="AW360" s="13" t="s">
        <v>32</v>
      </c>
      <c r="AX360" s="13" t="s">
        <v>76</v>
      </c>
      <c r="AY360" s="191" t="s">
        <v>140</v>
      </c>
    </row>
    <row r="361" s="14" customFormat="1">
      <c r="A361" s="14"/>
      <c r="B361" s="197"/>
      <c r="C361" s="14"/>
      <c r="D361" s="185" t="s">
        <v>151</v>
      </c>
      <c r="E361" s="198" t="s">
        <v>1</v>
      </c>
      <c r="F361" s="199" t="s">
        <v>688</v>
      </c>
      <c r="G361" s="14"/>
      <c r="H361" s="200">
        <v>21.120000000000001</v>
      </c>
      <c r="I361" s="201"/>
      <c r="J361" s="14"/>
      <c r="K361" s="14"/>
      <c r="L361" s="197"/>
      <c r="M361" s="202"/>
      <c r="N361" s="203"/>
      <c r="O361" s="203"/>
      <c r="P361" s="203"/>
      <c r="Q361" s="203"/>
      <c r="R361" s="203"/>
      <c r="S361" s="203"/>
      <c r="T361" s="20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198" t="s">
        <v>151</v>
      </c>
      <c r="AU361" s="198" t="s">
        <v>86</v>
      </c>
      <c r="AV361" s="14" t="s">
        <v>86</v>
      </c>
      <c r="AW361" s="14" t="s">
        <v>32</v>
      </c>
      <c r="AX361" s="14" t="s">
        <v>76</v>
      </c>
      <c r="AY361" s="198" t="s">
        <v>140</v>
      </c>
    </row>
    <row r="362" s="13" customFormat="1">
      <c r="A362" s="13"/>
      <c r="B362" s="190"/>
      <c r="C362" s="13"/>
      <c r="D362" s="185" t="s">
        <v>151</v>
      </c>
      <c r="E362" s="191" t="s">
        <v>1</v>
      </c>
      <c r="F362" s="192" t="s">
        <v>480</v>
      </c>
      <c r="G362" s="13"/>
      <c r="H362" s="191" t="s">
        <v>1</v>
      </c>
      <c r="I362" s="193"/>
      <c r="J362" s="13"/>
      <c r="K362" s="13"/>
      <c r="L362" s="190"/>
      <c r="M362" s="194"/>
      <c r="N362" s="195"/>
      <c r="O362" s="195"/>
      <c r="P362" s="195"/>
      <c r="Q362" s="195"/>
      <c r="R362" s="195"/>
      <c r="S362" s="195"/>
      <c r="T362" s="19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1" t="s">
        <v>151</v>
      </c>
      <c r="AU362" s="191" t="s">
        <v>86</v>
      </c>
      <c r="AV362" s="13" t="s">
        <v>84</v>
      </c>
      <c r="AW362" s="13" t="s">
        <v>32</v>
      </c>
      <c r="AX362" s="13" t="s">
        <v>76</v>
      </c>
      <c r="AY362" s="191" t="s">
        <v>140</v>
      </c>
    </row>
    <row r="363" s="14" customFormat="1">
      <c r="A363" s="14"/>
      <c r="B363" s="197"/>
      <c r="C363" s="14"/>
      <c r="D363" s="185" t="s">
        <v>151</v>
      </c>
      <c r="E363" s="198" t="s">
        <v>1</v>
      </c>
      <c r="F363" s="199" t="s">
        <v>689</v>
      </c>
      <c r="G363" s="14"/>
      <c r="H363" s="200">
        <v>6.7859999999999996</v>
      </c>
      <c r="I363" s="201"/>
      <c r="J363" s="14"/>
      <c r="K363" s="14"/>
      <c r="L363" s="197"/>
      <c r="M363" s="202"/>
      <c r="N363" s="203"/>
      <c r="O363" s="203"/>
      <c r="P363" s="203"/>
      <c r="Q363" s="203"/>
      <c r="R363" s="203"/>
      <c r="S363" s="203"/>
      <c r="T363" s="20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198" t="s">
        <v>151</v>
      </c>
      <c r="AU363" s="198" t="s">
        <v>86</v>
      </c>
      <c r="AV363" s="14" t="s">
        <v>86</v>
      </c>
      <c r="AW363" s="14" t="s">
        <v>32</v>
      </c>
      <c r="AX363" s="14" t="s">
        <v>76</v>
      </c>
      <c r="AY363" s="198" t="s">
        <v>140</v>
      </c>
    </row>
    <row r="364" s="15" customFormat="1">
      <c r="A364" s="15"/>
      <c r="B364" s="205"/>
      <c r="C364" s="15"/>
      <c r="D364" s="185" t="s">
        <v>151</v>
      </c>
      <c r="E364" s="206" t="s">
        <v>1</v>
      </c>
      <c r="F364" s="207" t="s">
        <v>155</v>
      </c>
      <c r="G364" s="15"/>
      <c r="H364" s="208">
        <v>27.905999999999999</v>
      </c>
      <c r="I364" s="209"/>
      <c r="J364" s="15"/>
      <c r="K364" s="15"/>
      <c r="L364" s="205"/>
      <c r="M364" s="210"/>
      <c r="N364" s="211"/>
      <c r="O364" s="211"/>
      <c r="P364" s="211"/>
      <c r="Q364" s="211"/>
      <c r="R364" s="211"/>
      <c r="S364" s="211"/>
      <c r="T364" s="212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06" t="s">
        <v>151</v>
      </c>
      <c r="AU364" s="206" t="s">
        <v>86</v>
      </c>
      <c r="AV364" s="15" t="s">
        <v>147</v>
      </c>
      <c r="AW364" s="15" t="s">
        <v>32</v>
      </c>
      <c r="AX364" s="15" t="s">
        <v>84</v>
      </c>
      <c r="AY364" s="206" t="s">
        <v>140</v>
      </c>
    </row>
    <row r="365" s="2" customFormat="1" ht="24.15" customHeight="1">
      <c r="A365" s="38"/>
      <c r="B365" s="171"/>
      <c r="C365" s="172" t="s">
        <v>445</v>
      </c>
      <c r="D365" s="172" t="s">
        <v>142</v>
      </c>
      <c r="E365" s="173" t="s">
        <v>495</v>
      </c>
      <c r="F365" s="174" t="s">
        <v>496</v>
      </c>
      <c r="G365" s="175" t="s">
        <v>145</v>
      </c>
      <c r="H365" s="176">
        <v>27.905999999999999</v>
      </c>
      <c r="I365" s="177"/>
      <c r="J365" s="178">
        <f>ROUND(I365*H365,2)</f>
        <v>0</v>
      </c>
      <c r="K365" s="174" t="s">
        <v>146</v>
      </c>
      <c r="L365" s="39"/>
      <c r="M365" s="179" t="s">
        <v>1</v>
      </c>
      <c r="N365" s="180" t="s">
        <v>41</v>
      </c>
      <c r="O365" s="77"/>
      <c r="P365" s="181">
        <f>O365*H365</f>
        <v>0</v>
      </c>
      <c r="Q365" s="181">
        <v>0.00012999999999999999</v>
      </c>
      <c r="R365" s="181">
        <f>Q365*H365</f>
        <v>0.0036277799999999997</v>
      </c>
      <c r="S365" s="181">
        <v>0</v>
      </c>
      <c r="T365" s="182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83" t="s">
        <v>252</v>
      </c>
      <c r="AT365" s="183" t="s">
        <v>142</v>
      </c>
      <c r="AU365" s="183" t="s">
        <v>86</v>
      </c>
      <c r="AY365" s="19" t="s">
        <v>140</v>
      </c>
      <c r="BE365" s="184">
        <f>IF(N365="základní",J365,0)</f>
        <v>0</v>
      </c>
      <c r="BF365" s="184">
        <f>IF(N365="snížená",J365,0)</f>
        <v>0</v>
      </c>
      <c r="BG365" s="184">
        <f>IF(N365="zákl. přenesená",J365,0)</f>
        <v>0</v>
      </c>
      <c r="BH365" s="184">
        <f>IF(N365="sníž. přenesená",J365,0)</f>
        <v>0</v>
      </c>
      <c r="BI365" s="184">
        <f>IF(N365="nulová",J365,0)</f>
        <v>0</v>
      </c>
      <c r="BJ365" s="19" t="s">
        <v>84</v>
      </c>
      <c r="BK365" s="184">
        <f>ROUND(I365*H365,2)</f>
        <v>0</v>
      </c>
      <c r="BL365" s="19" t="s">
        <v>252</v>
      </c>
      <c r="BM365" s="183" t="s">
        <v>692</v>
      </c>
    </row>
    <row r="366" s="2" customFormat="1">
      <c r="A366" s="38"/>
      <c r="B366" s="39"/>
      <c r="C366" s="38"/>
      <c r="D366" s="185" t="s">
        <v>149</v>
      </c>
      <c r="E366" s="38"/>
      <c r="F366" s="186" t="s">
        <v>498</v>
      </c>
      <c r="G366" s="38"/>
      <c r="H366" s="38"/>
      <c r="I366" s="187"/>
      <c r="J366" s="38"/>
      <c r="K366" s="38"/>
      <c r="L366" s="39"/>
      <c r="M366" s="188"/>
      <c r="N366" s="189"/>
      <c r="O366" s="77"/>
      <c r="P366" s="77"/>
      <c r="Q366" s="77"/>
      <c r="R366" s="77"/>
      <c r="S366" s="77"/>
      <c r="T366" s="7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9" t="s">
        <v>149</v>
      </c>
      <c r="AU366" s="19" t="s">
        <v>86</v>
      </c>
    </row>
    <row r="367" s="13" customFormat="1">
      <c r="A367" s="13"/>
      <c r="B367" s="190"/>
      <c r="C367" s="13"/>
      <c r="D367" s="185" t="s">
        <v>151</v>
      </c>
      <c r="E367" s="191" t="s">
        <v>1</v>
      </c>
      <c r="F367" s="192" t="s">
        <v>477</v>
      </c>
      <c r="G367" s="13"/>
      <c r="H367" s="191" t="s">
        <v>1</v>
      </c>
      <c r="I367" s="193"/>
      <c r="J367" s="13"/>
      <c r="K367" s="13"/>
      <c r="L367" s="190"/>
      <c r="M367" s="194"/>
      <c r="N367" s="195"/>
      <c r="O367" s="195"/>
      <c r="P367" s="195"/>
      <c r="Q367" s="195"/>
      <c r="R367" s="195"/>
      <c r="S367" s="195"/>
      <c r="T367" s="19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1" t="s">
        <v>151</v>
      </c>
      <c r="AU367" s="191" t="s">
        <v>86</v>
      </c>
      <c r="AV367" s="13" t="s">
        <v>84</v>
      </c>
      <c r="AW367" s="13" t="s">
        <v>32</v>
      </c>
      <c r="AX367" s="13" t="s">
        <v>76</v>
      </c>
      <c r="AY367" s="191" t="s">
        <v>140</v>
      </c>
    </row>
    <row r="368" s="13" customFormat="1">
      <c r="A368" s="13"/>
      <c r="B368" s="190"/>
      <c r="C368" s="13"/>
      <c r="D368" s="185" t="s">
        <v>151</v>
      </c>
      <c r="E368" s="191" t="s">
        <v>1</v>
      </c>
      <c r="F368" s="192" t="s">
        <v>478</v>
      </c>
      <c r="G368" s="13"/>
      <c r="H368" s="191" t="s">
        <v>1</v>
      </c>
      <c r="I368" s="193"/>
      <c r="J368" s="13"/>
      <c r="K368" s="13"/>
      <c r="L368" s="190"/>
      <c r="M368" s="194"/>
      <c r="N368" s="195"/>
      <c r="O368" s="195"/>
      <c r="P368" s="195"/>
      <c r="Q368" s="195"/>
      <c r="R368" s="195"/>
      <c r="S368" s="195"/>
      <c r="T368" s="19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1" t="s">
        <v>151</v>
      </c>
      <c r="AU368" s="191" t="s">
        <v>86</v>
      </c>
      <c r="AV368" s="13" t="s">
        <v>84</v>
      </c>
      <c r="AW368" s="13" t="s">
        <v>32</v>
      </c>
      <c r="AX368" s="13" t="s">
        <v>76</v>
      </c>
      <c r="AY368" s="191" t="s">
        <v>140</v>
      </c>
    </row>
    <row r="369" s="14" customFormat="1">
      <c r="A369" s="14"/>
      <c r="B369" s="197"/>
      <c r="C369" s="14"/>
      <c r="D369" s="185" t="s">
        <v>151</v>
      </c>
      <c r="E369" s="198" t="s">
        <v>1</v>
      </c>
      <c r="F369" s="199" t="s">
        <v>688</v>
      </c>
      <c r="G369" s="14"/>
      <c r="H369" s="200">
        <v>21.120000000000001</v>
      </c>
      <c r="I369" s="201"/>
      <c r="J369" s="14"/>
      <c r="K369" s="14"/>
      <c r="L369" s="197"/>
      <c r="M369" s="202"/>
      <c r="N369" s="203"/>
      <c r="O369" s="203"/>
      <c r="P369" s="203"/>
      <c r="Q369" s="203"/>
      <c r="R369" s="203"/>
      <c r="S369" s="203"/>
      <c r="T369" s="20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198" t="s">
        <v>151</v>
      </c>
      <c r="AU369" s="198" t="s">
        <v>86</v>
      </c>
      <c r="AV369" s="14" t="s">
        <v>86</v>
      </c>
      <c r="AW369" s="14" t="s">
        <v>32</v>
      </c>
      <c r="AX369" s="14" t="s">
        <v>76</v>
      </c>
      <c r="AY369" s="198" t="s">
        <v>140</v>
      </c>
    </row>
    <row r="370" s="13" customFormat="1">
      <c r="A370" s="13"/>
      <c r="B370" s="190"/>
      <c r="C370" s="13"/>
      <c r="D370" s="185" t="s">
        <v>151</v>
      </c>
      <c r="E370" s="191" t="s">
        <v>1</v>
      </c>
      <c r="F370" s="192" t="s">
        <v>480</v>
      </c>
      <c r="G370" s="13"/>
      <c r="H370" s="191" t="s">
        <v>1</v>
      </c>
      <c r="I370" s="193"/>
      <c r="J370" s="13"/>
      <c r="K370" s="13"/>
      <c r="L370" s="190"/>
      <c r="M370" s="194"/>
      <c r="N370" s="195"/>
      <c r="O370" s="195"/>
      <c r="P370" s="195"/>
      <c r="Q370" s="195"/>
      <c r="R370" s="195"/>
      <c r="S370" s="195"/>
      <c r="T370" s="19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1" t="s">
        <v>151</v>
      </c>
      <c r="AU370" s="191" t="s">
        <v>86</v>
      </c>
      <c r="AV370" s="13" t="s">
        <v>84</v>
      </c>
      <c r="AW370" s="13" t="s">
        <v>32</v>
      </c>
      <c r="AX370" s="13" t="s">
        <v>76</v>
      </c>
      <c r="AY370" s="191" t="s">
        <v>140</v>
      </c>
    </row>
    <row r="371" s="14" customFormat="1">
      <c r="A371" s="14"/>
      <c r="B371" s="197"/>
      <c r="C371" s="14"/>
      <c r="D371" s="185" t="s">
        <v>151</v>
      </c>
      <c r="E371" s="198" t="s">
        <v>1</v>
      </c>
      <c r="F371" s="199" t="s">
        <v>689</v>
      </c>
      <c r="G371" s="14"/>
      <c r="H371" s="200">
        <v>6.7859999999999996</v>
      </c>
      <c r="I371" s="201"/>
      <c r="J371" s="14"/>
      <c r="K371" s="14"/>
      <c r="L371" s="197"/>
      <c r="M371" s="202"/>
      <c r="N371" s="203"/>
      <c r="O371" s="203"/>
      <c r="P371" s="203"/>
      <c r="Q371" s="203"/>
      <c r="R371" s="203"/>
      <c r="S371" s="203"/>
      <c r="T371" s="20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8" t="s">
        <v>151</v>
      </c>
      <c r="AU371" s="198" t="s">
        <v>86</v>
      </c>
      <c r="AV371" s="14" t="s">
        <v>86</v>
      </c>
      <c r="AW371" s="14" t="s">
        <v>32</v>
      </c>
      <c r="AX371" s="14" t="s">
        <v>76</v>
      </c>
      <c r="AY371" s="198" t="s">
        <v>140</v>
      </c>
    </row>
    <row r="372" s="15" customFormat="1">
      <c r="A372" s="15"/>
      <c r="B372" s="205"/>
      <c r="C372" s="15"/>
      <c r="D372" s="185" t="s">
        <v>151</v>
      </c>
      <c r="E372" s="206" t="s">
        <v>1</v>
      </c>
      <c r="F372" s="207" t="s">
        <v>155</v>
      </c>
      <c r="G372" s="15"/>
      <c r="H372" s="208">
        <v>27.905999999999999</v>
      </c>
      <c r="I372" s="209"/>
      <c r="J372" s="15"/>
      <c r="K372" s="15"/>
      <c r="L372" s="205"/>
      <c r="M372" s="210"/>
      <c r="N372" s="211"/>
      <c r="O372" s="211"/>
      <c r="P372" s="211"/>
      <c r="Q372" s="211"/>
      <c r="R372" s="211"/>
      <c r="S372" s="211"/>
      <c r="T372" s="212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06" t="s">
        <v>151</v>
      </c>
      <c r="AU372" s="206" t="s">
        <v>86</v>
      </c>
      <c r="AV372" s="15" t="s">
        <v>147</v>
      </c>
      <c r="AW372" s="15" t="s">
        <v>32</v>
      </c>
      <c r="AX372" s="15" t="s">
        <v>84</v>
      </c>
      <c r="AY372" s="206" t="s">
        <v>140</v>
      </c>
    </row>
    <row r="373" s="2" customFormat="1" ht="24.15" customHeight="1">
      <c r="A373" s="38"/>
      <c r="B373" s="171"/>
      <c r="C373" s="172" t="s">
        <v>449</v>
      </c>
      <c r="D373" s="172" t="s">
        <v>142</v>
      </c>
      <c r="E373" s="173" t="s">
        <v>500</v>
      </c>
      <c r="F373" s="174" t="s">
        <v>501</v>
      </c>
      <c r="G373" s="175" t="s">
        <v>145</v>
      </c>
      <c r="H373" s="176">
        <v>123.70999999999999</v>
      </c>
      <c r="I373" s="177"/>
      <c r="J373" s="178">
        <f>ROUND(I373*H373,2)</f>
        <v>0</v>
      </c>
      <c r="K373" s="174" t="s">
        <v>146</v>
      </c>
      <c r="L373" s="39"/>
      <c r="M373" s="179" t="s">
        <v>1</v>
      </c>
      <c r="N373" s="180" t="s">
        <v>41</v>
      </c>
      <c r="O373" s="77"/>
      <c r="P373" s="181">
        <f>O373*H373</f>
        <v>0</v>
      </c>
      <c r="Q373" s="181">
        <v>0.00013999999999999999</v>
      </c>
      <c r="R373" s="181">
        <f>Q373*H373</f>
        <v>0.017319399999999999</v>
      </c>
      <c r="S373" s="181">
        <v>0</v>
      </c>
      <c r="T373" s="182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83" t="s">
        <v>252</v>
      </c>
      <c r="AT373" s="183" t="s">
        <v>142</v>
      </c>
      <c r="AU373" s="183" t="s">
        <v>86</v>
      </c>
      <c r="AY373" s="19" t="s">
        <v>140</v>
      </c>
      <c r="BE373" s="184">
        <f>IF(N373="základní",J373,0)</f>
        <v>0</v>
      </c>
      <c r="BF373" s="184">
        <f>IF(N373="snížená",J373,0)</f>
        <v>0</v>
      </c>
      <c r="BG373" s="184">
        <f>IF(N373="zákl. přenesená",J373,0)</f>
        <v>0</v>
      </c>
      <c r="BH373" s="184">
        <f>IF(N373="sníž. přenesená",J373,0)</f>
        <v>0</v>
      </c>
      <c r="BI373" s="184">
        <f>IF(N373="nulová",J373,0)</f>
        <v>0</v>
      </c>
      <c r="BJ373" s="19" t="s">
        <v>84</v>
      </c>
      <c r="BK373" s="184">
        <f>ROUND(I373*H373,2)</f>
        <v>0</v>
      </c>
      <c r="BL373" s="19" t="s">
        <v>252</v>
      </c>
      <c r="BM373" s="183" t="s">
        <v>502</v>
      </c>
    </row>
    <row r="374" s="2" customFormat="1">
      <c r="A374" s="38"/>
      <c r="B374" s="39"/>
      <c r="C374" s="38"/>
      <c r="D374" s="185" t="s">
        <v>149</v>
      </c>
      <c r="E374" s="38"/>
      <c r="F374" s="186" t="s">
        <v>503</v>
      </c>
      <c r="G374" s="38"/>
      <c r="H374" s="38"/>
      <c r="I374" s="187"/>
      <c r="J374" s="38"/>
      <c r="K374" s="38"/>
      <c r="L374" s="39"/>
      <c r="M374" s="188"/>
      <c r="N374" s="189"/>
      <c r="O374" s="77"/>
      <c r="P374" s="77"/>
      <c r="Q374" s="77"/>
      <c r="R374" s="77"/>
      <c r="S374" s="77"/>
      <c r="T374" s="7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9" t="s">
        <v>149</v>
      </c>
      <c r="AU374" s="19" t="s">
        <v>86</v>
      </c>
    </row>
    <row r="375" s="13" customFormat="1">
      <c r="A375" s="13"/>
      <c r="B375" s="190"/>
      <c r="C375" s="13"/>
      <c r="D375" s="185" t="s">
        <v>151</v>
      </c>
      <c r="E375" s="191" t="s">
        <v>1</v>
      </c>
      <c r="F375" s="192" t="s">
        <v>199</v>
      </c>
      <c r="G375" s="13"/>
      <c r="H375" s="191" t="s">
        <v>1</v>
      </c>
      <c r="I375" s="193"/>
      <c r="J375" s="13"/>
      <c r="K375" s="13"/>
      <c r="L375" s="190"/>
      <c r="M375" s="194"/>
      <c r="N375" s="195"/>
      <c r="O375" s="195"/>
      <c r="P375" s="195"/>
      <c r="Q375" s="195"/>
      <c r="R375" s="195"/>
      <c r="S375" s="195"/>
      <c r="T375" s="19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1" t="s">
        <v>151</v>
      </c>
      <c r="AU375" s="191" t="s">
        <v>86</v>
      </c>
      <c r="AV375" s="13" t="s">
        <v>84</v>
      </c>
      <c r="AW375" s="13" t="s">
        <v>32</v>
      </c>
      <c r="AX375" s="13" t="s">
        <v>76</v>
      </c>
      <c r="AY375" s="191" t="s">
        <v>140</v>
      </c>
    </row>
    <row r="376" s="13" customFormat="1">
      <c r="A376" s="13"/>
      <c r="B376" s="190"/>
      <c r="C376" s="13"/>
      <c r="D376" s="185" t="s">
        <v>151</v>
      </c>
      <c r="E376" s="191" t="s">
        <v>1</v>
      </c>
      <c r="F376" s="192" t="s">
        <v>632</v>
      </c>
      <c r="G376" s="13"/>
      <c r="H376" s="191" t="s">
        <v>1</v>
      </c>
      <c r="I376" s="193"/>
      <c r="J376" s="13"/>
      <c r="K376" s="13"/>
      <c r="L376" s="190"/>
      <c r="M376" s="194"/>
      <c r="N376" s="195"/>
      <c r="O376" s="195"/>
      <c r="P376" s="195"/>
      <c r="Q376" s="195"/>
      <c r="R376" s="195"/>
      <c r="S376" s="195"/>
      <c r="T376" s="19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1" t="s">
        <v>151</v>
      </c>
      <c r="AU376" s="191" t="s">
        <v>86</v>
      </c>
      <c r="AV376" s="13" t="s">
        <v>84</v>
      </c>
      <c r="AW376" s="13" t="s">
        <v>32</v>
      </c>
      <c r="AX376" s="13" t="s">
        <v>76</v>
      </c>
      <c r="AY376" s="191" t="s">
        <v>140</v>
      </c>
    </row>
    <row r="377" s="14" customFormat="1">
      <c r="A377" s="14"/>
      <c r="B377" s="197"/>
      <c r="C377" s="14"/>
      <c r="D377" s="185" t="s">
        <v>151</v>
      </c>
      <c r="E377" s="198" t="s">
        <v>1</v>
      </c>
      <c r="F377" s="199" t="s">
        <v>639</v>
      </c>
      <c r="G377" s="14"/>
      <c r="H377" s="200">
        <v>123.70999999999999</v>
      </c>
      <c r="I377" s="201"/>
      <c r="J377" s="14"/>
      <c r="K377" s="14"/>
      <c r="L377" s="197"/>
      <c r="M377" s="202"/>
      <c r="N377" s="203"/>
      <c r="O377" s="203"/>
      <c r="P377" s="203"/>
      <c r="Q377" s="203"/>
      <c r="R377" s="203"/>
      <c r="S377" s="203"/>
      <c r="T377" s="20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198" t="s">
        <v>151</v>
      </c>
      <c r="AU377" s="198" t="s">
        <v>86</v>
      </c>
      <c r="AV377" s="14" t="s">
        <v>86</v>
      </c>
      <c r="AW377" s="14" t="s">
        <v>32</v>
      </c>
      <c r="AX377" s="14" t="s">
        <v>76</v>
      </c>
      <c r="AY377" s="198" t="s">
        <v>140</v>
      </c>
    </row>
    <row r="378" s="16" customFormat="1">
      <c r="A378" s="16"/>
      <c r="B378" s="223"/>
      <c r="C378" s="16"/>
      <c r="D378" s="185" t="s">
        <v>151</v>
      </c>
      <c r="E378" s="224" t="s">
        <v>1</v>
      </c>
      <c r="F378" s="225" t="s">
        <v>189</v>
      </c>
      <c r="G378" s="16"/>
      <c r="H378" s="226">
        <v>123.70999999999999</v>
      </c>
      <c r="I378" s="227"/>
      <c r="J378" s="16"/>
      <c r="K378" s="16"/>
      <c r="L378" s="223"/>
      <c r="M378" s="228"/>
      <c r="N378" s="229"/>
      <c r="O378" s="229"/>
      <c r="P378" s="229"/>
      <c r="Q378" s="229"/>
      <c r="R378" s="229"/>
      <c r="S378" s="229"/>
      <c r="T378" s="230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24" t="s">
        <v>151</v>
      </c>
      <c r="AU378" s="224" t="s">
        <v>86</v>
      </c>
      <c r="AV378" s="16" t="s">
        <v>162</v>
      </c>
      <c r="AW378" s="16" t="s">
        <v>32</v>
      </c>
      <c r="AX378" s="16" t="s">
        <v>76</v>
      </c>
      <c r="AY378" s="224" t="s">
        <v>140</v>
      </c>
    </row>
    <row r="379" s="13" customFormat="1">
      <c r="A379" s="13"/>
      <c r="B379" s="190"/>
      <c r="C379" s="13"/>
      <c r="D379" s="185" t="s">
        <v>151</v>
      </c>
      <c r="E379" s="191" t="s">
        <v>1</v>
      </c>
      <c r="F379" s="192" t="s">
        <v>201</v>
      </c>
      <c r="G379" s="13"/>
      <c r="H379" s="191" t="s">
        <v>1</v>
      </c>
      <c r="I379" s="193"/>
      <c r="J379" s="13"/>
      <c r="K379" s="13"/>
      <c r="L379" s="190"/>
      <c r="M379" s="194"/>
      <c r="N379" s="195"/>
      <c r="O379" s="195"/>
      <c r="P379" s="195"/>
      <c r="Q379" s="195"/>
      <c r="R379" s="195"/>
      <c r="S379" s="195"/>
      <c r="T379" s="19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1" t="s">
        <v>151</v>
      </c>
      <c r="AU379" s="191" t="s">
        <v>86</v>
      </c>
      <c r="AV379" s="13" t="s">
        <v>84</v>
      </c>
      <c r="AW379" s="13" t="s">
        <v>32</v>
      </c>
      <c r="AX379" s="13" t="s">
        <v>76</v>
      </c>
      <c r="AY379" s="191" t="s">
        <v>140</v>
      </c>
    </row>
    <row r="380" s="13" customFormat="1">
      <c r="A380" s="13"/>
      <c r="B380" s="190"/>
      <c r="C380" s="13"/>
      <c r="D380" s="185" t="s">
        <v>151</v>
      </c>
      <c r="E380" s="191" t="s">
        <v>1</v>
      </c>
      <c r="F380" s="192" t="s">
        <v>504</v>
      </c>
      <c r="G380" s="13"/>
      <c r="H380" s="191" t="s">
        <v>1</v>
      </c>
      <c r="I380" s="193"/>
      <c r="J380" s="13"/>
      <c r="K380" s="13"/>
      <c r="L380" s="190"/>
      <c r="M380" s="194"/>
      <c r="N380" s="195"/>
      <c r="O380" s="195"/>
      <c r="P380" s="195"/>
      <c r="Q380" s="195"/>
      <c r="R380" s="195"/>
      <c r="S380" s="195"/>
      <c r="T380" s="19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1" t="s">
        <v>151</v>
      </c>
      <c r="AU380" s="191" t="s">
        <v>86</v>
      </c>
      <c r="AV380" s="13" t="s">
        <v>84</v>
      </c>
      <c r="AW380" s="13" t="s">
        <v>32</v>
      </c>
      <c r="AX380" s="13" t="s">
        <v>76</v>
      </c>
      <c r="AY380" s="191" t="s">
        <v>140</v>
      </c>
    </row>
    <row r="381" s="15" customFormat="1">
      <c r="A381" s="15"/>
      <c r="B381" s="205"/>
      <c r="C381" s="15"/>
      <c r="D381" s="185" t="s">
        <v>151</v>
      </c>
      <c r="E381" s="206" t="s">
        <v>1</v>
      </c>
      <c r="F381" s="207" t="s">
        <v>155</v>
      </c>
      <c r="G381" s="15"/>
      <c r="H381" s="208">
        <v>123.70999999999999</v>
      </c>
      <c r="I381" s="209"/>
      <c r="J381" s="15"/>
      <c r="K381" s="15"/>
      <c r="L381" s="205"/>
      <c r="M381" s="210"/>
      <c r="N381" s="211"/>
      <c r="O381" s="211"/>
      <c r="P381" s="211"/>
      <c r="Q381" s="211"/>
      <c r="R381" s="211"/>
      <c r="S381" s="211"/>
      <c r="T381" s="212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06" t="s">
        <v>151</v>
      </c>
      <c r="AU381" s="206" t="s">
        <v>86</v>
      </c>
      <c r="AV381" s="15" t="s">
        <v>147</v>
      </c>
      <c r="AW381" s="15" t="s">
        <v>32</v>
      </c>
      <c r="AX381" s="15" t="s">
        <v>84</v>
      </c>
      <c r="AY381" s="206" t="s">
        <v>140</v>
      </c>
    </row>
    <row r="382" s="2" customFormat="1" ht="24.15" customHeight="1">
      <c r="A382" s="38"/>
      <c r="B382" s="171"/>
      <c r="C382" s="172" t="s">
        <v>453</v>
      </c>
      <c r="D382" s="172" t="s">
        <v>142</v>
      </c>
      <c r="E382" s="173" t="s">
        <v>506</v>
      </c>
      <c r="F382" s="174" t="s">
        <v>507</v>
      </c>
      <c r="G382" s="175" t="s">
        <v>145</v>
      </c>
      <c r="H382" s="176">
        <v>123.70999999999999</v>
      </c>
      <c r="I382" s="177"/>
      <c r="J382" s="178">
        <f>ROUND(I382*H382,2)</f>
        <v>0</v>
      </c>
      <c r="K382" s="174" t="s">
        <v>146</v>
      </c>
      <c r="L382" s="39"/>
      <c r="M382" s="179" t="s">
        <v>1</v>
      </c>
      <c r="N382" s="180" t="s">
        <v>41</v>
      </c>
      <c r="O382" s="77"/>
      <c r="P382" s="181">
        <f>O382*H382</f>
        <v>0</v>
      </c>
      <c r="Q382" s="181">
        <v>0.00072000000000000005</v>
      </c>
      <c r="R382" s="181">
        <f>Q382*H382</f>
        <v>0.089071200000000003</v>
      </c>
      <c r="S382" s="181">
        <v>0</v>
      </c>
      <c r="T382" s="182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183" t="s">
        <v>252</v>
      </c>
      <c r="AT382" s="183" t="s">
        <v>142</v>
      </c>
      <c r="AU382" s="183" t="s">
        <v>86</v>
      </c>
      <c r="AY382" s="19" t="s">
        <v>140</v>
      </c>
      <c r="BE382" s="184">
        <f>IF(N382="základní",J382,0)</f>
        <v>0</v>
      </c>
      <c r="BF382" s="184">
        <f>IF(N382="snížená",J382,0)</f>
        <v>0</v>
      </c>
      <c r="BG382" s="184">
        <f>IF(N382="zákl. přenesená",J382,0)</f>
        <v>0</v>
      </c>
      <c r="BH382" s="184">
        <f>IF(N382="sníž. přenesená",J382,0)</f>
        <v>0</v>
      </c>
      <c r="BI382" s="184">
        <f>IF(N382="nulová",J382,0)</f>
        <v>0</v>
      </c>
      <c r="BJ382" s="19" t="s">
        <v>84</v>
      </c>
      <c r="BK382" s="184">
        <f>ROUND(I382*H382,2)</f>
        <v>0</v>
      </c>
      <c r="BL382" s="19" t="s">
        <v>252</v>
      </c>
      <c r="BM382" s="183" t="s">
        <v>508</v>
      </c>
    </row>
    <row r="383" s="2" customFormat="1">
      <c r="A383" s="38"/>
      <c r="B383" s="39"/>
      <c r="C383" s="38"/>
      <c r="D383" s="185" t="s">
        <v>149</v>
      </c>
      <c r="E383" s="38"/>
      <c r="F383" s="186" t="s">
        <v>509</v>
      </c>
      <c r="G383" s="38"/>
      <c r="H383" s="38"/>
      <c r="I383" s="187"/>
      <c r="J383" s="38"/>
      <c r="K383" s="38"/>
      <c r="L383" s="39"/>
      <c r="M383" s="188"/>
      <c r="N383" s="189"/>
      <c r="O383" s="77"/>
      <c r="P383" s="77"/>
      <c r="Q383" s="77"/>
      <c r="R383" s="77"/>
      <c r="S383" s="77"/>
      <c r="T383" s="7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9" t="s">
        <v>149</v>
      </c>
      <c r="AU383" s="19" t="s">
        <v>86</v>
      </c>
    </row>
    <row r="384" s="13" customFormat="1">
      <c r="A384" s="13"/>
      <c r="B384" s="190"/>
      <c r="C384" s="13"/>
      <c r="D384" s="185" t="s">
        <v>151</v>
      </c>
      <c r="E384" s="191" t="s">
        <v>1</v>
      </c>
      <c r="F384" s="192" t="s">
        <v>199</v>
      </c>
      <c r="G384" s="13"/>
      <c r="H384" s="191" t="s">
        <v>1</v>
      </c>
      <c r="I384" s="193"/>
      <c r="J384" s="13"/>
      <c r="K384" s="13"/>
      <c r="L384" s="190"/>
      <c r="M384" s="194"/>
      <c r="N384" s="195"/>
      <c r="O384" s="195"/>
      <c r="P384" s="195"/>
      <c r="Q384" s="195"/>
      <c r="R384" s="195"/>
      <c r="S384" s="195"/>
      <c r="T384" s="19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1" t="s">
        <v>151</v>
      </c>
      <c r="AU384" s="191" t="s">
        <v>86</v>
      </c>
      <c r="AV384" s="13" t="s">
        <v>84</v>
      </c>
      <c r="AW384" s="13" t="s">
        <v>32</v>
      </c>
      <c r="AX384" s="13" t="s">
        <v>76</v>
      </c>
      <c r="AY384" s="191" t="s">
        <v>140</v>
      </c>
    </row>
    <row r="385" s="13" customFormat="1">
      <c r="A385" s="13"/>
      <c r="B385" s="190"/>
      <c r="C385" s="13"/>
      <c r="D385" s="185" t="s">
        <v>151</v>
      </c>
      <c r="E385" s="191" t="s">
        <v>1</v>
      </c>
      <c r="F385" s="192" t="s">
        <v>632</v>
      </c>
      <c r="G385" s="13"/>
      <c r="H385" s="191" t="s">
        <v>1</v>
      </c>
      <c r="I385" s="193"/>
      <c r="J385" s="13"/>
      <c r="K385" s="13"/>
      <c r="L385" s="190"/>
      <c r="M385" s="194"/>
      <c r="N385" s="195"/>
      <c r="O385" s="195"/>
      <c r="P385" s="195"/>
      <c r="Q385" s="195"/>
      <c r="R385" s="195"/>
      <c r="S385" s="195"/>
      <c r="T385" s="19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1" t="s">
        <v>151</v>
      </c>
      <c r="AU385" s="191" t="s">
        <v>86</v>
      </c>
      <c r="AV385" s="13" t="s">
        <v>84</v>
      </c>
      <c r="AW385" s="13" t="s">
        <v>32</v>
      </c>
      <c r="AX385" s="13" t="s">
        <v>76</v>
      </c>
      <c r="AY385" s="191" t="s">
        <v>140</v>
      </c>
    </row>
    <row r="386" s="14" customFormat="1">
      <c r="A386" s="14"/>
      <c r="B386" s="197"/>
      <c r="C386" s="14"/>
      <c r="D386" s="185" t="s">
        <v>151</v>
      </c>
      <c r="E386" s="198" t="s">
        <v>1</v>
      </c>
      <c r="F386" s="199" t="s">
        <v>639</v>
      </c>
      <c r="G386" s="14"/>
      <c r="H386" s="200">
        <v>123.70999999999999</v>
      </c>
      <c r="I386" s="201"/>
      <c r="J386" s="14"/>
      <c r="K386" s="14"/>
      <c r="L386" s="197"/>
      <c r="M386" s="202"/>
      <c r="N386" s="203"/>
      <c r="O386" s="203"/>
      <c r="P386" s="203"/>
      <c r="Q386" s="203"/>
      <c r="R386" s="203"/>
      <c r="S386" s="203"/>
      <c r="T386" s="20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8" t="s">
        <v>151</v>
      </c>
      <c r="AU386" s="198" t="s">
        <v>86</v>
      </c>
      <c r="AV386" s="14" t="s">
        <v>86</v>
      </c>
      <c r="AW386" s="14" t="s">
        <v>32</v>
      </c>
      <c r="AX386" s="14" t="s">
        <v>76</v>
      </c>
      <c r="AY386" s="198" t="s">
        <v>140</v>
      </c>
    </row>
    <row r="387" s="16" customFormat="1">
      <c r="A387" s="16"/>
      <c r="B387" s="223"/>
      <c r="C387" s="16"/>
      <c r="D387" s="185" t="s">
        <v>151</v>
      </c>
      <c r="E387" s="224" t="s">
        <v>1</v>
      </c>
      <c r="F387" s="225" t="s">
        <v>189</v>
      </c>
      <c r="G387" s="16"/>
      <c r="H387" s="226">
        <v>123.70999999999999</v>
      </c>
      <c r="I387" s="227"/>
      <c r="J387" s="16"/>
      <c r="K387" s="16"/>
      <c r="L387" s="223"/>
      <c r="M387" s="228"/>
      <c r="N387" s="229"/>
      <c r="O387" s="229"/>
      <c r="P387" s="229"/>
      <c r="Q387" s="229"/>
      <c r="R387" s="229"/>
      <c r="S387" s="229"/>
      <c r="T387" s="230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24" t="s">
        <v>151</v>
      </c>
      <c r="AU387" s="224" t="s">
        <v>86</v>
      </c>
      <c r="AV387" s="16" t="s">
        <v>162</v>
      </c>
      <c r="AW387" s="16" t="s">
        <v>32</v>
      </c>
      <c r="AX387" s="16" t="s">
        <v>76</v>
      </c>
      <c r="AY387" s="224" t="s">
        <v>140</v>
      </c>
    </row>
    <row r="388" s="13" customFormat="1">
      <c r="A388" s="13"/>
      <c r="B388" s="190"/>
      <c r="C388" s="13"/>
      <c r="D388" s="185" t="s">
        <v>151</v>
      </c>
      <c r="E388" s="191" t="s">
        <v>1</v>
      </c>
      <c r="F388" s="192" t="s">
        <v>201</v>
      </c>
      <c r="G388" s="13"/>
      <c r="H388" s="191" t="s">
        <v>1</v>
      </c>
      <c r="I388" s="193"/>
      <c r="J388" s="13"/>
      <c r="K388" s="13"/>
      <c r="L388" s="190"/>
      <c r="M388" s="194"/>
      <c r="N388" s="195"/>
      <c r="O388" s="195"/>
      <c r="P388" s="195"/>
      <c r="Q388" s="195"/>
      <c r="R388" s="195"/>
      <c r="S388" s="195"/>
      <c r="T388" s="19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1" t="s">
        <v>151</v>
      </c>
      <c r="AU388" s="191" t="s">
        <v>86</v>
      </c>
      <c r="AV388" s="13" t="s">
        <v>84</v>
      </c>
      <c r="AW388" s="13" t="s">
        <v>32</v>
      </c>
      <c r="AX388" s="13" t="s">
        <v>76</v>
      </c>
      <c r="AY388" s="191" t="s">
        <v>140</v>
      </c>
    </row>
    <row r="389" s="13" customFormat="1">
      <c r="A389" s="13"/>
      <c r="B389" s="190"/>
      <c r="C389" s="13"/>
      <c r="D389" s="185" t="s">
        <v>151</v>
      </c>
      <c r="E389" s="191" t="s">
        <v>1</v>
      </c>
      <c r="F389" s="192" t="s">
        <v>504</v>
      </c>
      <c r="G389" s="13"/>
      <c r="H389" s="191" t="s">
        <v>1</v>
      </c>
      <c r="I389" s="193"/>
      <c r="J389" s="13"/>
      <c r="K389" s="13"/>
      <c r="L389" s="190"/>
      <c r="M389" s="194"/>
      <c r="N389" s="195"/>
      <c r="O389" s="195"/>
      <c r="P389" s="195"/>
      <c r="Q389" s="195"/>
      <c r="R389" s="195"/>
      <c r="S389" s="195"/>
      <c r="T389" s="19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91" t="s">
        <v>151</v>
      </c>
      <c r="AU389" s="191" t="s">
        <v>86</v>
      </c>
      <c r="AV389" s="13" t="s">
        <v>84</v>
      </c>
      <c r="AW389" s="13" t="s">
        <v>32</v>
      </c>
      <c r="AX389" s="13" t="s">
        <v>76</v>
      </c>
      <c r="AY389" s="191" t="s">
        <v>140</v>
      </c>
    </row>
    <row r="390" s="15" customFormat="1">
      <c r="A390" s="15"/>
      <c r="B390" s="205"/>
      <c r="C390" s="15"/>
      <c r="D390" s="185" t="s">
        <v>151</v>
      </c>
      <c r="E390" s="206" t="s">
        <v>1</v>
      </c>
      <c r="F390" s="207" t="s">
        <v>155</v>
      </c>
      <c r="G390" s="15"/>
      <c r="H390" s="208">
        <v>123.70999999999999</v>
      </c>
      <c r="I390" s="209"/>
      <c r="J390" s="15"/>
      <c r="K390" s="15"/>
      <c r="L390" s="205"/>
      <c r="M390" s="210"/>
      <c r="N390" s="211"/>
      <c r="O390" s="211"/>
      <c r="P390" s="211"/>
      <c r="Q390" s="211"/>
      <c r="R390" s="211"/>
      <c r="S390" s="211"/>
      <c r="T390" s="212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06" t="s">
        <v>151</v>
      </c>
      <c r="AU390" s="206" t="s">
        <v>86</v>
      </c>
      <c r="AV390" s="15" t="s">
        <v>147</v>
      </c>
      <c r="AW390" s="15" t="s">
        <v>32</v>
      </c>
      <c r="AX390" s="15" t="s">
        <v>84</v>
      </c>
      <c r="AY390" s="206" t="s">
        <v>140</v>
      </c>
    </row>
    <row r="391" s="12" customFormat="1" ht="25.92" customHeight="1">
      <c r="A391" s="12"/>
      <c r="B391" s="158"/>
      <c r="C391" s="12"/>
      <c r="D391" s="159" t="s">
        <v>75</v>
      </c>
      <c r="E391" s="160" t="s">
        <v>156</v>
      </c>
      <c r="F391" s="160" t="s">
        <v>510</v>
      </c>
      <c r="G391" s="12"/>
      <c r="H391" s="12"/>
      <c r="I391" s="161"/>
      <c r="J391" s="162">
        <f>BK391</f>
        <v>0</v>
      </c>
      <c r="K391" s="12"/>
      <c r="L391" s="158"/>
      <c r="M391" s="163"/>
      <c r="N391" s="164"/>
      <c r="O391" s="164"/>
      <c r="P391" s="165">
        <f>P392+P403</f>
        <v>0</v>
      </c>
      <c r="Q391" s="164"/>
      <c r="R391" s="165">
        <f>R392+R403</f>
        <v>0</v>
      </c>
      <c r="S391" s="164"/>
      <c r="T391" s="166">
        <f>T392+T403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59" t="s">
        <v>162</v>
      </c>
      <c r="AT391" s="167" t="s">
        <v>75</v>
      </c>
      <c r="AU391" s="167" t="s">
        <v>76</v>
      </c>
      <c r="AY391" s="159" t="s">
        <v>140</v>
      </c>
      <c r="BK391" s="168">
        <f>BK392+BK403</f>
        <v>0</v>
      </c>
    </row>
    <row r="392" s="12" customFormat="1" ht="22.8" customHeight="1">
      <c r="A392" s="12"/>
      <c r="B392" s="158"/>
      <c r="C392" s="12"/>
      <c r="D392" s="159" t="s">
        <v>75</v>
      </c>
      <c r="E392" s="169" t="s">
        <v>511</v>
      </c>
      <c r="F392" s="169" t="s">
        <v>512</v>
      </c>
      <c r="G392" s="12"/>
      <c r="H392" s="12"/>
      <c r="I392" s="161"/>
      <c r="J392" s="170">
        <f>BK392</f>
        <v>0</v>
      </c>
      <c r="K392" s="12"/>
      <c r="L392" s="158"/>
      <c r="M392" s="163"/>
      <c r="N392" s="164"/>
      <c r="O392" s="164"/>
      <c r="P392" s="165">
        <f>SUM(P393:P402)</f>
        <v>0</v>
      </c>
      <c r="Q392" s="164"/>
      <c r="R392" s="165">
        <f>SUM(R393:R402)</f>
        <v>0</v>
      </c>
      <c r="S392" s="164"/>
      <c r="T392" s="166">
        <f>SUM(T393:T402)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159" t="s">
        <v>162</v>
      </c>
      <c r="AT392" s="167" t="s">
        <v>75</v>
      </c>
      <c r="AU392" s="167" t="s">
        <v>84</v>
      </c>
      <c r="AY392" s="159" t="s">
        <v>140</v>
      </c>
      <c r="BK392" s="168">
        <f>SUM(BK393:BK402)</f>
        <v>0</v>
      </c>
    </row>
    <row r="393" s="2" customFormat="1" ht="24.15" customHeight="1">
      <c r="A393" s="38"/>
      <c r="B393" s="171"/>
      <c r="C393" s="172" t="s">
        <v>457</v>
      </c>
      <c r="D393" s="172" t="s">
        <v>142</v>
      </c>
      <c r="E393" s="173" t="s">
        <v>533</v>
      </c>
      <c r="F393" s="174" t="s">
        <v>534</v>
      </c>
      <c r="G393" s="175" t="s">
        <v>166</v>
      </c>
      <c r="H393" s="176">
        <v>18</v>
      </c>
      <c r="I393" s="177"/>
      <c r="J393" s="178">
        <f>ROUND(I393*H393,2)</f>
        <v>0</v>
      </c>
      <c r="K393" s="174" t="s">
        <v>146</v>
      </c>
      <c r="L393" s="39"/>
      <c r="M393" s="179" t="s">
        <v>1</v>
      </c>
      <c r="N393" s="180" t="s">
        <v>41</v>
      </c>
      <c r="O393" s="77"/>
      <c r="P393" s="181">
        <f>O393*H393</f>
        <v>0</v>
      </c>
      <c r="Q393" s="181">
        <v>0</v>
      </c>
      <c r="R393" s="181">
        <f>Q393*H393</f>
        <v>0</v>
      </c>
      <c r="S393" s="181">
        <v>0</v>
      </c>
      <c r="T393" s="18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83" t="s">
        <v>516</v>
      </c>
      <c r="AT393" s="183" t="s">
        <v>142</v>
      </c>
      <c r="AU393" s="183" t="s">
        <v>86</v>
      </c>
      <c r="AY393" s="19" t="s">
        <v>140</v>
      </c>
      <c r="BE393" s="184">
        <f>IF(N393="základní",J393,0)</f>
        <v>0</v>
      </c>
      <c r="BF393" s="184">
        <f>IF(N393="snížená",J393,0)</f>
        <v>0</v>
      </c>
      <c r="BG393" s="184">
        <f>IF(N393="zákl. přenesená",J393,0)</f>
        <v>0</v>
      </c>
      <c r="BH393" s="184">
        <f>IF(N393="sníž. přenesená",J393,0)</f>
        <v>0</v>
      </c>
      <c r="BI393" s="184">
        <f>IF(N393="nulová",J393,0)</f>
        <v>0</v>
      </c>
      <c r="BJ393" s="19" t="s">
        <v>84</v>
      </c>
      <c r="BK393" s="184">
        <f>ROUND(I393*H393,2)</f>
        <v>0</v>
      </c>
      <c r="BL393" s="19" t="s">
        <v>516</v>
      </c>
      <c r="BM393" s="183" t="s">
        <v>693</v>
      </c>
    </row>
    <row r="394" s="2" customFormat="1">
      <c r="A394" s="38"/>
      <c r="B394" s="39"/>
      <c r="C394" s="38"/>
      <c r="D394" s="185" t="s">
        <v>149</v>
      </c>
      <c r="E394" s="38"/>
      <c r="F394" s="186" t="s">
        <v>536</v>
      </c>
      <c r="G394" s="38"/>
      <c r="H394" s="38"/>
      <c r="I394" s="187"/>
      <c r="J394" s="38"/>
      <c r="K394" s="38"/>
      <c r="L394" s="39"/>
      <c r="M394" s="188"/>
      <c r="N394" s="189"/>
      <c r="O394" s="77"/>
      <c r="P394" s="77"/>
      <c r="Q394" s="77"/>
      <c r="R394" s="77"/>
      <c r="S394" s="77"/>
      <c r="T394" s="7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9" t="s">
        <v>149</v>
      </c>
      <c r="AU394" s="19" t="s">
        <v>86</v>
      </c>
    </row>
    <row r="395" s="13" customFormat="1">
      <c r="A395" s="13"/>
      <c r="B395" s="190"/>
      <c r="C395" s="13"/>
      <c r="D395" s="185" t="s">
        <v>151</v>
      </c>
      <c r="E395" s="191" t="s">
        <v>1</v>
      </c>
      <c r="F395" s="192" t="s">
        <v>694</v>
      </c>
      <c r="G395" s="13"/>
      <c r="H395" s="191" t="s">
        <v>1</v>
      </c>
      <c r="I395" s="193"/>
      <c r="J395" s="13"/>
      <c r="K395" s="13"/>
      <c r="L395" s="190"/>
      <c r="M395" s="194"/>
      <c r="N395" s="195"/>
      <c r="O395" s="195"/>
      <c r="P395" s="195"/>
      <c r="Q395" s="195"/>
      <c r="R395" s="195"/>
      <c r="S395" s="195"/>
      <c r="T395" s="19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91" t="s">
        <v>151</v>
      </c>
      <c r="AU395" s="191" t="s">
        <v>86</v>
      </c>
      <c r="AV395" s="13" t="s">
        <v>84</v>
      </c>
      <c r="AW395" s="13" t="s">
        <v>32</v>
      </c>
      <c r="AX395" s="13" t="s">
        <v>76</v>
      </c>
      <c r="AY395" s="191" t="s">
        <v>140</v>
      </c>
    </row>
    <row r="396" s="14" customFormat="1">
      <c r="A396" s="14"/>
      <c r="B396" s="197"/>
      <c r="C396" s="14"/>
      <c r="D396" s="185" t="s">
        <v>151</v>
      </c>
      <c r="E396" s="198" t="s">
        <v>1</v>
      </c>
      <c r="F396" s="199" t="s">
        <v>653</v>
      </c>
      <c r="G396" s="14"/>
      <c r="H396" s="200">
        <v>18</v>
      </c>
      <c r="I396" s="201"/>
      <c r="J396" s="14"/>
      <c r="K396" s="14"/>
      <c r="L396" s="197"/>
      <c r="M396" s="202"/>
      <c r="N396" s="203"/>
      <c r="O396" s="203"/>
      <c r="P396" s="203"/>
      <c r="Q396" s="203"/>
      <c r="R396" s="203"/>
      <c r="S396" s="203"/>
      <c r="T396" s="20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198" t="s">
        <v>151</v>
      </c>
      <c r="AU396" s="198" t="s">
        <v>86</v>
      </c>
      <c r="AV396" s="14" t="s">
        <v>86</v>
      </c>
      <c r="AW396" s="14" t="s">
        <v>32</v>
      </c>
      <c r="AX396" s="14" t="s">
        <v>76</v>
      </c>
      <c r="AY396" s="198" t="s">
        <v>140</v>
      </c>
    </row>
    <row r="397" s="15" customFormat="1">
      <c r="A397" s="15"/>
      <c r="B397" s="205"/>
      <c r="C397" s="15"/>
      <c r="D397" s="185" t="s">
        <v>151</v>
      </c>
      <c r="E397" s="206" t="s">
        <v>1</v>
      </c>
      <c r="F397" s="207" t="s">
        <v>155</v>
      </c>
      <c r="G397" s="15"/>
      <c r="H397" s="208">
        <v>18</v>
      </c>
      <c r="I397" s="209"/>
      <c r="J397" s="15"/>
      <c r="K397" s="15"/>
      <c r="L397" s="205"/>
      <c r="M397" s="210"/>
      <c r="N397" s="211"/>
      <c r="O397" s="211"/>
      <c r="P397" s="211"/>
      <c r="Q397" s="211"/>
      <c r="R397" s="211"/>
      <c r="S397" s="211"/>
      <c r="T397" s="212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06" t="s">
        <v>151</v>
      </c>
      <c r="AU397" s="206" t="s">
        <v>86</v>
      </c>
      <c r="AV397" s="15" t="s">
        <v>147</v>
      </c>
      <c r="AW397" s="15" t="s">
        <v>32</v>
      </c>
      <c r="AX397" s="15" t="s">
        <v>84</v>
      </c>
      <c r="AY397" s="206" t="s">
        <v>140</v>
      </c>
    </row>
    <row r="398" s="2" customFormat="1" ht="24.15" customHeight="1">
      <c r="A398" s="38"/>
      <c r="B398" s="171"/>
      <c r="C398" s="172" t="s">
        <v>461</v>
      </c>
      <c r="D398" s="172" t="s">
        <v>142</v>
      </c>
      <c r="E398" s="173" t="s">
        <v>549</v>
      </c>
      <c r="F398" s="174" t="s">
        <v>550</v>
      </c>
      <c r="G398" s="175" t="s">
        <v>166</v>
      </c>
      <c r="H398" s="176">
        <v>18</v>
      </c>
      <c r="I398" s="177"/>
      <c r="J398" s="178">
        <f>ROUND(I398*H398,2)</f>
        <v>0</v>
      </c>
      <c r="K398" s="174" t="s">
        <v>146</v>
      </c>
      <c r="L398" s="39"/>
      <c r="M398" s="179" t="s">
        <v>1</v>
      </c>
      <c r="N398" s="180" t="s">
        <v>41</v>
      </c>
      <c r="O398" s="77"/>
      <c r="P398" s="181">
        <f>O398*H398</f>
        <v>0</v>
      </c>
      <c r="Q398" s="181">
        <v>0</v>
      </c>
      <c r="R398" s="181">
        <f>Q398*H398</f>
        <v>0</v>
      </c>
      <c r="S398" s="181">
        <v>0</v>
      </c>
      <c r="T398" s="182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183" t="s">
        <v>516</v>
      </c>
      <c r="AT398" s="183" t="s">
        <v>142</v>
      </c>
      <c r="AU398" s="183" t="s">
        <v>86</v>
      </c>
      <c r="AY398" s="19" t="s">
        <v>140</v>
      </c>
      <c r="BE398" s="184">
        <f>IF(N398="základní",J398,0)</f>
        <v>0</v>
      </c>
      <c r="BF398" s="184">
        <f>IF(N398="snížená",J398,0)</f>
        <v>0</v>
      </c>
      <c r="BG398" s="184">
        <f>IF(N398="zákl. přenesená",J398,0)</f>
        <v>0</v>
      </c>
      <c r="BH398" s="184">
        <f>IF(N398="sníž. přenesená",J398,0)</f>
        <v>0</v>
      </c>
      <c r="BI398" s="184">
        <f>IF(N398="nulová",J398,0)</f>
        <v>0</v>
      </c>
      <c r="BJ398" s="19" t="s">
        <v>84</v>
      </c>
      <c r="BK398" s="184">
        <f>ROUND(I398*H398,2)</f>
        <v>0</v>
      </c>
      <c r="BL398" s="19" t="s">
        <v>516</v>
      </c>
      <c r="BM398" s="183" t="s">
        <v>695</v>
      </c>
    </row>
    <row r="399" s="2" customFormat="1">
      <c r="A399" s="38"/>
      <c r="B399" s="39"/>
      <c r="C399" s="38"/>
      <c r="D399" s="185" t="s">
        <v>149</v>
      </c>
      <c r="E399" s="38"/>
      <c r="F399" s="186" t="s">
        <v>552</v>
      </c>
      <c r="G399" s="38"/>
      <c r="H399" s="38"/>
      <c r="I399" s="187"/>
      <c r="J399" s="38"/>
      <c r="K399" s="38"/>
      <c r="L399" s="39"/>
      <c r="M399" s="188"/>
      <c r="N399" s="189"/>
      <c r="O399" s="77"/>
      <c r="P399" s="77"/>
      <c r="Q399" s="77"/>
      <c r="R399" s="77"/>
      <c r="S399" s="77"/>
      <c r="T399" s="7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9" t="s">
        <v>149</v>
      </c>
      <c r="AU399" s="19" t="s">
        <v>86</v>
      </c>
    </row>
    <row r="400" s="13" customFormat="1">
      <c r="A400" s="13"/>
      <c r="B400" s="190"/>
      <c r="C400" s="13"/>
      <c r="D400" s="185" t="s">
        <v>151</v>
      </c>
      <c r="E400" s="191" t="s">
        <v>1</v>
      </c>
      <c r="F400" s="192" t="s">
        <v>696</v>
      </c>
      <c r="G400" s="13"/>
      <c r="H400" s="191" t="s">
        <v>1</v>
      </c>
      <c r="I400" s="193"/>
      <c r="J400" s="13"/>
      <c r="K400" s="13"/>
      <c r="L400" s="190"/>
      <c r="M400" s="194"/>
      <c r="N400" s="195"/>
      <c r="O400" s="195"/>
      <c r="P400" s="195"/>
      <c r="Q400" s="195"/>
      <c r="R400" s="195"/>
      <c r="S400" s="195"/>
      <c r="T400" s="19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1" t="s">
        <v>151</v>
      </c>
      <c r="AU400" s="191" t="s">
        <v>86</v>
      </c>
      <c r="AV400" s="13" t="s">
        <v>84</v>
      </c>
      <c r="AW400" s="13" t="s">
        <v>32</v>
      </c>
      <c r="AX400" s="13" t="s">
        <v>76</v>
      </c>
      <c r="AY400" s="191" t="s">
        <v>140</v>
      </c>
    </row>
    <row r="401" s="14" customFormat="1">
      <c r="A401" s="14"/>
      <c r="B401" s="197"/>
      <c r="C401" s="14"/>
      <c r="D401" s="185" t="s">
        <v>151</v>
      </c>
      <c r="E401" s="198" t="s">
        <v>1</v>
      </c>
      <c r="F401" s="199" t="s">
        <v>697</v>
      </c>
      <c r="G401" s="14"/>
      <c r="H401" s="200">
        <v>18</v>
      </c>
      <c r="I401" s="201"/>
      <c r="J401" s="14"/>
      <c r="K401" s="14"/>
      <c r="L401" s="197"/>
      <c r="M401" s="202"/>
      <c r="N401" s="203"/>
      <c r="O401" s="203"/>
      <c r="P401" s="203"/>
      <c r="Q401" s="203"/>
      <c r="R401" s="203"/>
      <c r="S401" s="203"/>
      <c r="T401" s="20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198" t="s">
        <v>151</v>
      </c>
      <c r="AU401" s="198" t="s">
        <v>86</v>
      </c>
      <c r="AV401" s="14" t="s">
        <v>86</v>
      </c>
      <c r="AW401" s="14" t="s">
        <v>32</v>
      </c>
      <c r="AX401" s="14" t="s">
        <v>76</v>
      </c>
      <c r="AY401" s="198" t="s">
        <v>140</v>
      </c>
    </row>
    <row r="402" s="15" customFormat="1">
      <c r="A402" s="15"/>
      <c r="B402" s="205"/>
      <c r="C402" s="15"/>
      <c r="D402" s="185" t="s">
        <v>151</v>
      </c>
      <c r="E402" s="206" t="s">
        <v>1</v>
      </c>
      <c r="F402" s="207" t="s">
        <v>155</v>
      </c>
      <c r="G402" s="15"/>
      <c r="H402" s="208">
        <v>18</v>
      </c>
      <c r="I402" s="209"/>
      <c r="J402" s="15"/>
      <c r="K402" s="15"/>
      <c r="L402" s="205"/>
      <c r="M402" s="210"/>
      <c r="N402" s="211"/>
      <c r="O402" s="211"/>
      <c r="P402" s="211"/>
      <c r="Q402" s="211"/>
      <c r="R402" s="211"/>
      <c r="S402" s="211"/>
      <c r="T402" s="212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06" t="s">
        <v>151</v>
      </c>
      <c r="AU402" s="206" t="s">
        <v>86</v>
      </c>
      <c r="AV402" s="15" t="s">
        <v>147</v>
      </c>
      <c r="AW402" s="15" t="s">
        <v>32</v>
      </c>
      <c r="AX402" s="15" t="s">
        <v>84</v>
      </c>
      <c r="AY402" s="206" t="s">
        <v>140</v>
      </c>
    </row>
    <row r="403" s="12" customFormat="1" ht="22.8" customHeight="1">
      <c r="A403" s="12"/>
      <c r="B403" s="158"/>
      <c r="C403" s="12"/>
      <c r="D403" s="159" t="s">
        <v>75</v>
      </c>
      <c r="E403" s="169" t="s">
        <v>554</v>
      </c>
      <c r="F403" s="169" t="s">
        <v>555</v>
      </c>
      <c r="G403" s="12"/>
      <c r="H403" s="12"/>
      <c r="I403" s="161"/>
      <c r="J403" s="170">
        <f>BK403</f>
        <v>0</v>
      </c>
      <c r="K403" s="12"/>
      <c r="L403" s="158"/>
      <c r="M403" s="163"/>
      <c r="N403" s="164"/>
      <c r="O403" s="164"/>
      <c r="P403" s="165">
        <f>SUM(P404:P405)</f>
        <v>0</v>
      </c>
      <c r="Q403" s="164"/>
      <c r="R403" s="165">
        <f>SUM(R404:R405)</f>
        <v>0</v>
      </c>
      <c r="S403" s="164"/>
      <c r="T403" s="166">
        <f>SUM(T404:T405)</f>
        <v>0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159" t="s">
        <v>162</v>
      </c>
      <c r="AT403" s="167" t="s">
        <v>75</v>
      </c>
      <c r="AU403" s="167" t="s">
        <v>84</v>
      </c>
      <c r="AY403" s="159" t="s">
        <v>140</v>
      </c>
      <c r="BK403" s="168">
        <f>SUM(BK404:BK405)</f>
        <v>0</v>
      </c>
    </row>
    <row r="404" s="2" customFormat="1" ht="16.5" customHeight="1">
      <c r="A404" s="38"/>
      <c r="B404" s="171"/>
      <c r="C404" s="172" t="s">
        <v>465</v>
      </c>
      <c r="D404" s="172" t="s">
        <v>142</v>
      </c>
      <c r="E404" s="173" t="s">
        <v>557</v>
      </c>
      <c r="F404" s="174" t="s">
        <v>558</v>
      </c>
      <c r="G404" s="175" t="s">
        <v>386</v>
      </c>
      <c r="H404" s="176">
        <v>1</v>
      </c>
      <c r="I404" s="177"/>
      <c r="J404" s="178">
        <f>ROUND(I404*H404,2)</f>
        <v>0</v>
      </c>
      <c r="K404" s="174" t="s">
        <v>1</v>
      </c>
      <c r="L404" s="39"/>
      <c r="M404" s="179" t="s">
        <v>1</v>
      </c>
      <c r="N404" s="180" t="s">
        <v>41</v>
      </c>
      <c r="O404" s="77"/>
      <c r="P404" s="181">
        <f>O404*H404</f>
        <v>0</v>
      </c>
      <c r="Q404" s="181">
        <v>0</v>
      </c>
      <c r="R404" s="181">
        <f>Q404*H404</f>
        <v>0</v>
      </c>
      <c r="S404" s="181">
        <v>0</v>
      </c>
      <c r="T404" s="182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83" t="s">
        <v>516</v>
      </c>
      <c r="AT404" s="183" t="s">
        <v>142</v>
      </c>
      <c r="AU404" s="183" t="s">
        <v>86</v>
      </c>
      <c r="AY404" s="19" t="s">
        <v>140</v>
      </c>
      <c r="BE404" s="184">
        <f>IF(N404="základní",J404,0)</f>
        <v>0</v>
      </c>
      <c r="BF404" s="184">
        <f>IF(N404="snížená",J404,0)</f>
        <v>0</v>
      </c>
      <c r="BG404" s="184">
        <f>IF(N404="zákl. přenesená",J404,0)</f>
        <v>0</v>
      </c>
      <c r="BH404" s="184">
        <f>IF(N404="sníž. přenesená",J404,0)</f>
        <v>0</v>
      </c>
      <c r="BI404" s="184">
        <f>IF(N404="nulová",J404,0)</f>
        <v>0</v>
      </c>
      <c r="BJ404" s="19" t="s">
        <v>84</v>
      </c>
      <c r="BK404" s="184">
        <f>ROUND(I404*H404,2)</f>
        <v>0</v>
      </c>
      <c r="BL404" s="19" t="s">
        <v>516</v>
      </c>
      <c r="BM404" s="183" t="s">
        <v>698</v>
      </c>
    </row>
    <row r="405" s="2" customFormat="1">
      <c r="A405" s="38"/>
      <c r="B405" s="39"/>
      <c r="C405" s="38"/>
      <c r="D405" s="185" t="s">
        <v>149</v>
      </c>
      <c r="E405" s="38"/>
      <c r="F405" s="186" t="s">
        <v>558</v>
      </c>
      <c r="G405" s="38"/>
      <c r="H405" s="38"/>
      <c r="I405" s="187"/>
      <c r="J405" s="38"/>
      <c r="K405" s="38"/>
      <c r="L405" s="39"/>
      <c r="M405" s="188"/>
      <c r="N405" s="189"/>
      <c r="O405" s="77"/>
      <c r="P405" s="77"/>
      <c r="Q405" s="77"/>
      <c r="R405" s="77"/>
      <c r="S405" s="77"/>
      <c r="T405" s="7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9" t="s">
        <v>149</v>
      </c>
      <c r="AU405" s="19" t="s">
        <v>86</v>
      </c>
    </row>
    <row r="406" s="12" customFormat="1" ht="25.92" customHeight="1">
      <c r="A406" s="12"/>
      <c r="B406" s="158"/>
      <c r="C406" s="12"/>
      <c r="D406" s="159" t="s">
        <v>75</v>
      </c>
      <c r="E406" s="160" t="s">
        <v>560</v>
      </c>
      <c r="F406" s="160" t="s">
        <v>561</v>
      </c>
      <c r="G406" s="12"/>
      <c r="H406" s="12"/>
      <c r="I406" s="161"/>
      <c r="J406" s="162">
        <f>BK406</f>
        <v>0</v>
      </c>
      <c r="K406" s="12"/>
      <c r="L406" s="158"/>
      <c r="M406" s="163"/>
      <c r="N406" s="164"/>
      <c r="O406" s="164"/>
      <c r="P406" s="165">
        <f>SUM(P407:P422)</f>
        <v>0</v>
      </c>
      <c r="Q406" s="164"/>
      <c r="R406" s="165">
        <f>SUM(R407:R422)</f>
        <v>0</v>
      </c>
      <c r="S406" s="164"/>
      <c r="T406" s="166">
        <f>SUM(T407:T422)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59" t="s">
        <v>147</v>
      </c>
      <c r="AT406" s="167" t="s">
        <v>75</v>
      </c>
      <c r="AU406" s="167" t="s">
        <v>76</v>
      </c>
      <c r="AY406" s="159" t="s">
        <v>140</v>
      </c>
      <c r="BK406" s="168">
        <f>SUM(BK407:BK422)</f>
        <v>0</v>
      </c>
    </row>
    <row r="407" s="2" customFormat="1" ht="21.75" customHeight="1">
      <c r="A407" s="38"/>
      <c r="B407" s="171"/>
      <c r="C407" s="172" t="s">
        <v>472</v>
      </c>
      <c r="D407" s="172" t="s">
        <v>142</v>
      </c>
      <c r="E407" s="173" t="s">
        <v>563</v>
      </c>
      <c r="F407" s="174" t="s">
        <v>564</v>
      </c>
      <c r="G407" s="175" t="s">
        <v>565</v>
      </c>
      <c r="H407" s="176">
        <v>1</v>
      </c>
      <c r="I407" s="177"/>
      <c r="J407" s="178">
        <f>ROUND(I407*H407,2)</f>
        <v>0</v>
      </c>
      <c r="K407" s="174" t="s">
        <v>146</v>
      </c>
      <c r="L407" s="39"/>
      <c r="M407" s="179" t="s">
        <v>1</v>
      </c>
      <c r="N407" s="180" t="s">
        <v>41</v>
      </c>
      <c r="O407" s="77"/>
      <c r="P407" s="181">
        <f>O407*H407</f>
        <v>0</v>
      </c>
      <c r="Q407" s="181">
        <v>0</v>
      </c>
      <c r="R407" s="181">
        <f>Q407*H407</f>
        <v>0</v>
      </c>
      <c r="S407" s="181">
        <v>0</v>
      </c>
      <c r="T407" s="182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183" t="s">
        <v>566</v>
      </c>
      <c r="AT407" s="183" t="s">
        <v>142</v>
      </c>
      <c r="AU407" s="183" t="s">
        <v>84</v>
      </c>
      <c r="AY407" s="19" t="s">
        <v>140</v>
      </c>
      <c r="BE407" s="184">
        <f>IF(N407="základní",J407,0)</f>
        <v>0</v>
      </c>
      <c r="BF407" s="184">
        <f>IF(N407="snížená",J407,0)</f>
        <v>0</v>
      </c>
      <c r="BG407" s="184">
        <f>IF(N407="zákl. přenesená",J407,0)</f>
        <v>0</v>
      </c>
      <c r="BH407" s="184">
        <f>IF(N407="sníž. přenesená",J407,0)</f>
        <v>0</v>
      </c>
      <c r="BI407" s="184">
        <f>IF(N407="nulová",J407,0)</f>
        <v>0</v>
      </c>
      <c r="BJ407" s="19" t="s">
        <v>84</v>
      </c>
      <c r="BK407" s="184">
        <f>ROUND(I407*H407,2)</f>
        <v>0</v>
      </c>
      <c r="BL407" s="19" t="s">
        <v>566</v>
      </c>
      <c r="BM407" s="183" t="s">
        <v>567</v>
      </c>
    </row>
    <row r="408" s="2" customFormat="1">
      <c r="A408" s="38"/>
      <c r="B408" s="39"/>
      <c r="C408" s="38"/>
      <c r="D408" s="185" t="s">
        <v>149</v>
      </c>
      <c r="E408" s="38"/>
      <c r="F408" s="186" t="s">
        <v>568</v>
      </c>
      <c r="G408" s="38"/>
      <c r="H408" s="38"/>
      <c r="I408" s="187"/>
      <c r="J408" s="38"/>
      <c r="K408" s="38"/>
      <c r="L408" s="39"/>
      <c r="M408" s="188"/>
      <c r="N408" s="189"/>
      <c r="O408" s="77"/>
      <c r="P408" s="77"/>
      <c r="Q408" s="77"/>
      <c r="R408" s="77"/>
      <c r="S408" s="77"/>
      <c r="T408" s="7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9" t="s">
        <v>149</v>
      </c>
      <c r="AU408" s="19" t="s">
        <v>84</v>
      </c>
    </row>
    <row r="409" s="13" customFormat="1">
      <c r="A409" s="13"/>
      <c r="B409" s="190"/>
      <c r="C409" s="13"/>
      <c r="D409" s="185" t="s">
        <v>151</v>
      </c>
      <c r="E409" s="191" t="s">
        <v>1</v>
      </c>
      <c r="F409" s="192" t="s">
        <v>569</v>
      </c>
      <c r="G409" s="13"/>
      <c r="H409" s="191" t="s">
        <v>1</v>
      </c>
      <c r="I409" s="193"/>
      <c r="J409" s="13"/>
      <c r="K409" s="13"/>
      <c r="L409" s="190"/>
      <c r="M409" s="194"/>
      <c r="N409" s="195"/>
      <c r="O409" s="195"/>
      <c r="P409" s="195"/>
      <c r="Q409" s="195"/>
      <c r="R409" s="195"/>
      <c r="S409" s="195"/>
      <c r="T409" s="19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91" t="s">
        <v>151</v>
      </c>
      <c r="AU409" s="191" t="s">
        <v>84</v>
      </c>
      <c r="AV409" s="13" t="s">
        <v>84</v>
      </c>
      <c r="AW409" s="13" t="s">
        <v>32</v>
      </c>
      <c r="AX409" s="13" t="s">
        <v>76</v>
      </c>
      <c r="AY409" s="191" t="s">
        <v>140</v>
      </c>
    </row>
    <row r="410" s="14" customFormat="1">
      <c r="A410" s="14"/>
      <c r="B410" s="197"/>
      <c r="C410" s="14"/>
      <c r="D410" s="185" t="s">
        <v>151</v>
      </c>
      <c r="E410" s="198" t="s">
        <v>1</v>
      </c>
      <c r="F410" s="199" t="s">
        <v>84</v>
      </c>
      <c r="G410" s="14"/>
      <c r="H410" s="200">
        <v>1</v>
      </c>
      <c r="I410" s="201"/>
      <c r="J410" s="14"/>
      <c r="K410" s="14"/>
      <c r="L410" s="197"/>
      <c r="M410" s="202"/>
      <c r="N410" s="203"/>
      <c r="O410" s="203"/>
      <c r="P410" s="203"/>
      <c r="Q410" s="203"/>
      <c r="R410" s="203"/>
      <c r="S410" s="203"/>
      <c r="T410" s="20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198" t="s">
        <v>151</v>
      </c>
      <c r="AU410" s="198" t="s">
        <v>84</v>
      </c>
      <c r="AV410" s="14" t="s">
        <v>86</v>
      </c>
      <c r="AW410" s="14" t="s">
        <v>32</v>
      </c>
      <c r="AX410" s="14" t="s">
        <v>84</v>
      </c>
      <c r="AY410" s="198" t="s">
        <v>140</v>
      </c>
    </row>
    <row r="411" s="2" customFormat="1" ht="16.5" customHeight="1">
      <c r="A411" s="38"/>
      <c r="B411" s="171"/>
      <c r="C411" s="172" t="s">
        <v>484</v>
      </c>
      <c r="D411" s="172" t="s">
        <v>142</v>
      </c>
      <c r="E411" s="173" t="s">
        <v>571</v>
      </c>
      <c r="F411" s="174" t="s">
        <v>572</v>
      </c>
      <c r="G411" s="175" t="s">
        <v>565</v>
      </c>
      <c r="H411" s="176">
        <v>1</v>
      </c>
      <c r="I411" s="177"/>
      <c r="J411" s="178">
        <f>ROUND(I411*H411,2)</f>
        <v>0</v>
      </c>
      <c r="K411" s="174" t="s">
        <v>146</v>
      </c>
      <c r="L411" s="39"/>
      <c r="M411" s="179" t="s">
        <v>1</v>
      </c>
      <c r="N411" s="180" t="s">
        <v>41</v>
      </c>
      <c r="O411" s="77"/>
      <c r="P411" s="181">
        <f>O411*H411</f>
        <v>0</v>
      </c>
      <c r="Q411" s="181">
        <v>0</v>
      </c>
      <c r="R411" s="181">
        <f>Q411*H411</f>
        <v>0</v>
      </c>
      <c r="S411" s="181">
        <v>0</v>
      </c>
      <c r="T411" s="182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83" t="s">
        <v>566</v>
      </c>
      <c r="AT411" s="183" t="s">
        <v>142</v>
      </c>
      <c r="AU411" s="183" t="s">
        <v>84</v>
      </c>
      <c r="AY411" s="19" t="s">
        <v>140</v>
      </c>
      <c r="BE411" s="184">
        <f>IF(N411="základní",J411,0)</f>
        <v>0</v>
      </c>
      <c r="BF411" s="184">
        <f>IF(N411="snížená",J411,0)</f>
        <v>0</v>
      </c>
      <c r="BG411" s="184">
        <f>IF(N411="zákl. přenesená",J411,0)</f>
        <v>0</v>
      </c>
      <c r="BH411" s="184">
        <f>IF(N411="sníž. přenesená",J411,0)</f>
        <v>0</v>
      </c>
      <c r="BI411" s="184">
        <f>IF(N411="nulová",J411,0)</f>
        <v>0</v>
      </c>
      <c r="BJ411" s="19" t="s">
        <v>84</v>
      </c>
      <c r="BK411" s="184">
        <f>ROUND(I411*H411,2)</f>
        <v>0</v>
      </c>
      <c r="BL411" s="19" t="s">
        <v>566</v>
      </c>
      <c r="BM411" s="183" t="s">
        <v>573</v>
      </c>
    </row>
    <row r="412" s="2" customFormat="1">
      <c r="A412" s="38"/>
      <c r="B412" s="39"/>
      <c r="C412" s="38"/>
      <c r="D412" s="185" t="s">
        <v>149</v>
      </c>
      <c r="E412" s="38"/>
      <c r="F412" s="186" t="s">
        <v>574</v>
      </c>
      <c r="G412" s="38"/>
      <c r="H412" s="38"/>
      <c r="I412" s="187"/>
      <c r="J412" s="38"/>
      <c r="K412" s="38"/>
      <c r="L412" s="39"/>
      <c r="M412" s="188"/>
      <c r="N412" s="189"/>
      <c r="O412" s="77"/>
      <c r="P412" s="77"/>
      <c r="Q412" s="77"/>
      <c r="R412" s="77"/>
      <c r="S412" s="77"/>
      <c r="T412" s="7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9" t="s">
        <v>149</v>
      </c>
      <c r="AU412" s="19" t="s">
        <v>84</v>
      </c>
    </row>
    <row r="413" s="13" customFormat="1">
      <c r="A413" s="13"/>
      <c r="B413" s="190"/>
      <c r="C413" s="13"/>
      <c r="D413" s="185" t="s">
        <v>151</v>
      </c>
      <c r="E413" s="191" t="s">
        <v>1</v>
      </c>
      <c r="F413" s="192" t="s">
        <v>569</v>
      </c>
      <c r="G413" s="13"/>
      <c r="H413" s="191" t="s">
        <v>1</v>
      </c>
      <c r="I413" s="193"/>
      <c r="J413" s="13"/>
      <c r="K413" s="13"/>
      <c r="L413" s="190"/>
      <c r="M413" s="194"/>
      <c r="N413" s="195"/>
      <c r="O413" s="195"/>
      <c r="P413" s="195"/>
      <c r="Q413" s="195"/>
      <c r="R413" s="195"/>
      <c r="S413" s="195"/>
      <c r="T413" s="19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91" t="s">
        <v>151</v>
      </c>
      <c r="AU413" s="191" t="s">
        <v>84</v>
      </c>
      <c r="AV413" s="13" t="s">
        <v>84</v>
      </c>
      <c r="AW413" s="13" t="s">
        <v>32</v>
      </c>
      <c r="AX413" s="13" t="s">
        <v>76</v>
      </c>
      <c r="AY413" s="191" t="s">
        <v>140</v>
      </c>
    </row>
    <row r="414" s="14" customFormat="1">
      <c r="A414" s="14"/>
      <c r="B414" s="197"/>
      <c r="C414" s="14"/>
      <c r="D414" s="185" t="s">
        <v>151</v>
      </c>
      <c r="E414" s="198" t="s">
        <v>1</v>
      </c>
      <c r="F414" s="199" t="s">
        <v>84</v>
      </c>
      <c r="G414" s="14"/>
      <c r="H414" s="200">
        <v>1</v>
      </c>
      <c r="I414" s="201"/>
      <c r="J414" s="14"/>
      <c r="K414" s="14"/>
      <c r="L414" s="197"/>
      <c r="M414" s="202"/>
      <c r="N414" s="203"/>
      <c r="O414" s="203"/>
      <c r="P414" s="203"/>
      <c r="Q414" s="203"/>
      <c r="R414" s="203"/>
      <c r="S414" s="203"/>
      <c r="T414" s="20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198" t="s">
        <v>151</v>
      </c>
      <c r="AU414" s="198" t="s">
        <v>84</v>
      </c>
      <c r="AV414" s="14" t="s">
        <v>86</v>
      </c>
      <c r="AW414" s="14" t="s">
        <v>32</v>
      </c>
      <c r="AX414" s="14" t="s">
        <v>84</v>
      </c>
      <c r="AY414" s="198" t="s">
        <v>140</v>
      </c>
    </row>
    <row r="415" s="2" customFormat="1" ht="16.5" customHeight="1">
      <c r="A415" s="38"/>
      <c r="B415" s="171"/>
      <c r="C415" s="172" t="s">
        <v>489</v>
      </c>
      <c r="D415" s="172" t="s">
        <v>142</v>
      </c>
      <c r="E415" s="173" t="s">
        <v>576</v>
      </c>
      <c r="F415" s="174" t="s">
        <v>577</v>
      </c>
      <c r="G415" s="175" t="s">
        <v>565</v>
      </c>
      <c r="H415" s="176">
        <v>1</v>
      </c>
      <c r="I415" s="177"/>
      <c r="J415" s="178">
        <f>ROUND(I415*H415,2)</f>
        <v>0</v>
      </c>
      <c r="K415" s="174" t="s">
        <v>146</v>
      </c>
      <c r="L415" s="39"/>
      <c r="M415" s="179" t="s">
        <v>1</v>
      </c>
      <c r="N415" s="180" t="s">
        <v>41</v>
      </c>
      <c r="O415" s="77"/>
      <c r="P415" s="181">
        <f>O415*H415</f>
        <v>0</v>
      </c>
      <c r="Q415" s="181">
        <v>0</v>
      </c>
      <c r="R415" s="181">
        <f>Q415*H415</f>
        <v>0</v>
      </c>
      <c r="S415" s="181">
        <v>0</v>
      </c>
      <c r="T415" s="182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83" t="s">
        <v>566</v>
      </c>
      <c r="AT415" s="183" t="s">
        <v>142</v>
      </c>
      <c r="AU415" s="183" t="s">
        <v>84</v>
      </c>
      <c r="AY415" s="19" t="s">
        <v>140</v>
      </c>
      <c r="BE415" s="184">
        <f>IF(N415="základní",J415,0)</f>
        <v>0</v>
      </c>
      <c r="BF415" s="184">
        <f>IF(N415="snížená",J415,0)</f>
        <v>0</v>
      </c>
      <c r="BG415" s="184">
        <f>IF(N415="zákl. přenesená",J415,0)</f>
        <v>0</v>
      </c>
      <c r="BH415" s="184">
        <f>IF(N415="sníž. přenesená",J415,0)</f>
        <v>0</v>
      </c>
      <c r="BI415" s="184">
        <f>IF(N415="nulová",J415,0)</f>
        <v>0</v>
      </c>
      <c r="BJ415" s="19" t="s">
        <v>84</v>
      </c>
      <c r="BK415" s="184">
        <f>ROUND(I415*H415,2)</f>
        <v>0</v>
      </c>
      <c r="BL415" s="19" t="s">
        <v>566</v>
      </c>
      <c r="BM415" s="183" t="s">
        <v>578</v>
      </c>
    </row>
    <row r="416" s="2" customFormat="1">
      <c r="A416" s="38"/>
      <c r="B416" s="39"/>
      <c r="C416" s="38"/>
      <c r="D416" s="185" t="s">
        <v>149</v>
      </c>
      <c r="E416" s="38"/>
      <c r="F416" s="186" t="s">
        <v>579</v>
      </c>
      <c r="G416" s="38"/>
      <c r="H416" s="38"/>
      <c r="I416" s="187"/>
      <c r="J416" s="38"/>
      <c r="K416" s="38"/>
      <c r="L416" s="39"/>
      <c r="M416" s="188"/>
      <c r="N416" s="189"/>
      <c r="O416" s="77"/>
      <c r="P416" s="77"/>
      <c r="Q416" s="77"/>
      <c r="R416" s="77"/>
      <c r="S416" s="77"/>
      <c r="T416" s="7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9" t="s">
        <v>149</v>
      </c>
      <c r="AU416" s="19" t="s">
        <v>84</v>
      </c>
    </row>
    <row r="417" s="13" customFormat="1">
      <c r="A417" s="13"/>
      <c r="B417" s="190"/>
      <c r="C417" s="13"/>
      <c r="D417" s="185" t="s">
        <v>151</v>
      </c>
      <c r="E417" s="191" t="s">
        <v>1</v>
      </c>
      <c r="F417" s="192" t="s">
        <v>569</v>
      </c>
      <c r="G417" s="13"/>
      <c r="H417" s="191" t="s">
        <v>1</v>
      </c>
      <c r="I417" s="193"/>
      <c r="J417" s="13"/>
      <c r="K417" s="13"/>
      <c r="L417" s="190"/>
      <c r="M417" s="194"/>
      <c r="N417" s="195"/>
      <c r="O417" s="195"/>
      <c r="P417" s="195"/>
      <c r="Q417" s="195"/>
      <c r="R417" s="195"/>
      <c r="S417" s="195"/>
      <c r="T417" s="19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91" t="s">
        <v>151</v>
      </c>
      <c r="AU417" s="191" t="s">
        <v>84</v>
      </c>
      <c r="AV417" s="13" t="s">
        <v>84</v>
      </c>
      <c r="AW417" s="13" t="s">
        <v>32</v>
      </c>
      <c r="AX417" s="13" t="s">
        <v>76</v>
      </c>
      <c r="AY417" s="191" t="s">
        <v>140</v>
      </c>
    </row>
    <row r="418" s="14" customFormat="1">
      <c r="A418" s="14"/>
      <c r="B418" s="197"/>
      <c r="C418" s="14"/>
      <c r="D418" s="185" t="s">
        <v>151</v>
      </c>
      <c r="E418" s="198" t="s">
        <v>1</v>
      </c>
      <c r="F418" s="199" t="s">
        <v>84</v>
      </c>
      <c r="G418" s="14"/>
      <c r="H418" s="200">
        <v>1</v>
      </c>
      <c r="I418" s="201"/>
      <c r="J418" s="14"/>
      <c r="K418" s="14"/>
      <c r="L418" s="197"/>
      <c r="M418" s="202"/>
      <c r="N418" s="203"/>
      <c r="O418" s="203"/>
      <c r="P418" s="203"/>
      <c r="Q418" s="203"/>
      <c r="R418" s="203"/>
      <c r="S418" s="203"/>
      <c r="T418" s="20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198" t="s">
        <v>151</v>
      </c>
      <c r="AU418" s="198" t="s">
        <v>84</v>
      </c>
      <c r="AV418" s="14" t="s">
        <v>86</v>
      </c>
      <c r="AW418" s="14" t="s">
        <v>32</v>
      </c>
      <c r="AX418" s="14" t="s">
        <v>84</v>
      </c>
      <c r="AY418" s="198" t="s">
        <v>140</v>
      </c>
    </row>
    <row r="419" s="2" customFormat="1" ht="16.5" customHeight="1">
      <c r="A419" s="38"/>
      <c r="B419" s="171"/>
      <c r="C419" s="172" t="s">
        <v>494</v>
      </c>
      <c r="D419" s="172" t="s">
        <v>142</v>
      </c>
      <c r="E419" s="173" t="s">
        <v>581</v>
      </c>
      <c r="F419" s="174" t="s">
        <v>582</v>
      </c>
      <c r="G419" s="175" t="s">
        <v>565</v>
      </c>
      <c r="H419" s="176">
        <v>1</v>
      </c>
      <c r="I419" s="177"/>
      <c r="J419" s="178">
        <f>ROUND(I419*H419,2)</f>
        <v>0</v>
      </c>
      <c r="K419" s="174" t="s">
        <v>146</v>
      </c>
      <c r="L419" s="39"/>
      <c r="M419" s="179" t="s">
        <v>1</v>
      </c>
      <c r="N419" s="180" t="s">
        <v>41</v>
      </c>
      <c r="O419" s="77"/>
      <c r="P419" s="181">
        <f>O419*H419</f>
        <v>0</v>
      </c>
      <c r="Q419" s="181">
        <v>0</v>
      </c>
      <c r="R419" s="181">
        <f>Q419*H419</f>
        <v>0</v>
      </c>
      <c r="S419" s="181">
        <v>0</v>
      </c>
      <c r="T419" s="182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83" t="s">
        <v>566</v>
      </c>
      <c r="AT419" s="183" t="s">
        <v>142</v>
      </c>
      <c r="AU419" s="183" t="s">
        <v>84</v>
      </c>
      <c r="AY419" s="19" t="s">
        <v>140</v>
      </c>
      <c r="BE419" s="184">
        <f>IF(N419="základní",J419,0)</f>
        <v>0</v>
      </c>
      <c r="BF419" s="184">
        <f>IF(N419="snížená",J419,0)</f>
        <v>0</v>
      </c>
      <c r="BG419" s="184">
        <f>IF(N419="zákl. přenesená",J419,0)</f>
        <v>0</v>
      </c>
      <c r="BH419" s="184">
        <f>IF(N419="sníž. přenesená",J419,0)</f>
        <v>0</v>
      </c>
      <c r="BI419" s="184">
        <f>IF(N419="nulová",J419,0)</f>
        <v>0</v>
      </c>
      <c r="BJ419" s="19" t="s">
        <v>84</v>
      </c>
      <c r="BK419" s="184">
        <f>ROUND(I419*H419,2)</f>
        <v>0</v>
      </c>
      <c r="BL419" s="19" t="s">
        <v>566</v>
      </c>
      <c r="BM419" s="183" t="s">
        <v>583</v>
      </c>
    </row>
    <row r="420" s="2" customFormat="1">
      <c r="A420" s="38"/>
      <c r="B420" s="39"/>
      <c r="C420" s="38"/>
      <c r="D420" s="185" t="s">
        <v>149</v>
      </c>
      <c r="E420" s="38"/>
      <c r="F420" s="186" t="s">
        <v>584</v>
      </c>
      <c r="G420" s="38"/>
      <c r="H420" s="38"/>
      <c r="I420" s="187"/>
      <c r="J420" s="38"/>
      <c r="K420" s="38"/>
      <c r="L420" s="39"/>
      <c r="M420" s="188"/>
      <c r="N420" s="189"/>
      <c r="O420" s="77"/>
      <c r="P420" s="77"/>
      <c r="Q420" s="77"/>
      <c r="R420" s="77"/>
      <c r="S420" s="77"/>
      <c r="T420" s="7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9" t="s">
        <v>149</v>
      </c>
      <c r="AU420" s="19" t="s">
        <v>84</v>
      </c>
    </row>
    <row r="421" s="13" customFormat="1">
      <c r="A421" s="13"/>
      <c r="B421" s="190"/>
      <c r="C421" s="13"/>
      <c r="D421" s="185" t="s">
        <v>151</v>
      </c>
      <c r="E421" s="191" t="s">
        <v>1</v>
      </c>
      <c r="F421" s="192" t="s">
        <v>569</v>
      </c>
      <c r="G421" s="13"/>
      <c r="H421" s="191" t="s">
        <v>1</v>
      </c>
      <c r="I421" s="193"/>
      <c r="J421" s="13"/>
      <c r="K421" s="13"/>
      <c r="L421" s="190"/>
      <c r="M421" s="194"/>
      <c r="N421" s="195"/>
      <c r="O421" s="195"/>
      <c r="P421" s="195"/>
      <c r="Q421" s="195"/>
      <c r="R421" s="195"/>
      <c r="S421" s="195"/>
      <c r="T421" s="19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91" t="s">
        <v>151</v>
      </c>
      <c r="AU421" s="191" t="s">
        <v>84</v>
      </c>
      <c r="AV421" s="13" t="s">
        <v>84</v>
      </c>
      <c r="AW421" s="13" t="s">
        <v>32</v>
      </c>
      <c r="AX421" s="13" t="s">
        <v>76</v>
      </c>
      <c r="AY421" s="191" t="s">
        <v>140</v>
      </c>
    </row>
    <row r="422" s="14" customFormat="1">
      <c r="A422" s="14"/>
      <c r="B422" s="197"/>
      <c r="C422" s="14"/>
      <c r="D422" s="185" t="s">
        <v>151</v>
      </c>
      <c r="E422" s="198" t="s">
        <v>1</v>
      </c>
      <c r="F422" s="199" t="s">
        <v>84</v>
      </c>
      <c r="G422" s="14"/>
      <c r="H422" s="200">
        <v>1</v>
      </c>
      <c r="I422" s="201"/>
      <c r="J422" s="14"/>
      <c r="K422" s="14"/>
      <c r="L422" s="197"/>
      <c r="M422" s="202"/>
      <c r="N422" s="203"/>
      <c r="O422" s="203"/>
      <c r="P422" s="203"/>
      <c r="Q422" s="203"/>
      <c r="R422" s="203"/>
      <c r="S422" s="203"/>
      <c r="T422" s="20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198" t="s">
        <v>151</v>
      </c>
      <c r="AU422" s="198" t="s">
        <v>84</v>
      </c>
      <c r="AV422" s="14" t="s">
        <v>86</v>
      </c>
      <c r="AW422" s="14" t="s">
        <v>32</v>
      </c>
      <c r="AX422" s="14" t="s">
        <v>84</v>
      </c>
      <c r="AY422" s="198" t="s">
        <v>140</v>
      </c>
    </row>
    <row r="423" s="12" customFormat="1" ht="25.92" customHeight="1">
      <c r="A423" s="12"/>
      <c r="B423" s="158"/>
      <c r="C423" s="12"/>
      <c r="D423" s="159" t="s">
        <v>75</v>
      </c>
      <c r="E423" s="160" t="s">
        <v>585</v>
      </c>
      <c r="F423" s="160" t="s">
        <v>586</v>
      </c>
      <c r="G423" s="12"/>
      <c r="H423" s="12"/>
      <c r="I423" s="161"/>
      <c r="J423" s="162">
        <f>BK423</f>
        <v>0</v>
      </c>
      <c r="K423" s="12"/>
      <c r="L423" s="158"/>
      <c r="M423" s="163"/>
      <c r="N423" s="164"/>
      <c r="O423" s="164"/>
      <c r="P423" s="165">
        <f>P424+P427+P434+P437+P440+P443</f>
        <v>0</v>
      </c>
      <c r="Q423" s="164"/>
      <c r="R423" s="165">
        <f>R424+R427+R434+R437+R440+R443</f>
        <v>0</v>
      </c>
      <c r="S423" s="164"/>
      <c r="T423" s="166">
        <f>T424+T427+T434+T437+T440+T443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59" t="s">
        <v>190</v>
      </c>
      <c r="AT423" s="167" t="s">
        <v>75</v>
      </c>
      <c r="AU423" s="167" t="s">
        <v>76</v>
      </c>
      <c r="AY423" s="159" t="s">
        <v>140</v>
      </c>
      <c r="BK423" s="168">
        <f>BK424+BK427+BK434+BK437+BK440+BK443</f>
        <v>0</v>
      </c>
    </row>
    <row r="424" s="12" customFormat="1" ht="22.8" customHeight="1">
      <c r="A424" s="12"/>
      <c r="B424" s="158"/>
      <c r="C424" s="12"/>
      <c r="D424" s="159" t="s">
        <v>75</v>
      </c>
      <c r="E424" s="169" t="s">
        <v>587</v>
      </c>
      <c r="F424" s="169" t="s">
        <v>588</v>
      </c>
      <c r="G424" s="12"/>
      <c r="H424" s="12"/>
      <c r="I424" s="161"/>
      <c r="J424" s="170">
        <f>BK424</f>
        <v>0</v>
      </c>
      <c r="K424" s="12"/>
      <c r="L424" s="158"/>
      <c r="M424" s="163"/>
      <c r="N424" s="164"/>
      <c r="O424" s="164"/>
      <c r="P424" s="165">
        <f>SUM(P425:P426)</f>
        <v>0</v>
      </c>
      <c r="Q424" s="164"/>
      <c r="R424" s="165">
        <f>SUM(R425:R426)</f>
        <v>0</v>
      </c>
      <c r="S424" s="164"/>
      <c r="T424" s="166">
        <f>SUM(T425:T426)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159" t="s">
        <v>190</v>
      </c>
      <c r="AT424" s="167" t="s">
        <v>75</v>
      </c>
      <c r="AU424" s="167" t="s">
        <v>84</v>
      </c>
      <c r="AY424" s="159" t="s">
        <v>140</v>
      </c>
      <c r="BK424" s="168">
        <f>SUM(BK425:BK426)</f>
        <v>0</v>
      </c>
    </row>
    <row r="425" s="2" customFormat="1" ht="16.5" customHeight="1">
      <c r="A425" s="38"/>
      <c r="B425" s="171"/>
      <c r="C425" s="172" t="s">
        <v>499</v>
      </c>
      <c r="D425" s="172" t="s">
        <v>142</v>
      </c>
      <c r="E425" s="173" t="s">
        <v>590</v>
      </c>
      <c r="F425" s="174" t="s">
        <v>591</v>
      </c>
      <c r="G425" s="175" t="s">
        <v>386</v>
      </c>
      <c r="H425" s="176">
        <v>1</v>
      </c>
      <c r="I425" s="177"/>
      <c r="J425" s="178">
        <f>ROUND(I425*H425,2)</f>
        <v>0</v>
      </c>
      <c r="K425" s="174" t="s">
        <v>146</v>
      </c>
      <c r="L425" s="39"/>
      <c r="M425" s="179" t="s">
        <v>1</v>
      </c>
      <c r="N425" s="180" t="s">
        <v>41</v>
      </c>
      <c r="O425" s="77"/>
      <c r="P425" s="181">
        <f>O425*H425</f>
        <v>0</v>
      </c>
      <c r="Q425" s="181">
        <v>0</v>
      </c>
      <c r="R425" s="181">
        <f>Q425*H425</f>
        <v>0</v>
      </c>
      <c r="S425" s="181">
        <v>0</v>
      </c>
      <c r="T425" s="18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83" t="s">
        <v>592</v>
      </c>
      <c r="AT425" s="183" t="s">
        <v>142</v>
      </c>
      <c r="AU425" s="183" t="s">
        <v>86</v>
      </c>
      <c r="AY425" s="19" t="s">
        <v>140</v>
      </c>
      <c r="BE425" s="184">
        <f>IF(N425="základní",J425,0)</f>
        <v>0</v>
      </c>
      <c r="BF425" s="184">
        <f>IF(N425="snížená",J425,0)</f>
        <v>0</v>
      </c>
      <c r="BG425" s="184">
        <f>IF(N425="zákl. přenesená",J425,0)</f>
        <v>0</v>
      </c>
      <c r="BH425" s="184">
        <f>IF(N425="sníž. přenesená",J425,0)</f>
        <v>0</v>
      </c>
      <c r="BI425" s="184">
        <f>IF(N425="nulová",J425,0)</f>
        <v>0</v>
      </c>
      <c r="BJ425" s="19" t="s">
        <v>84</v>
      </c>
      <c r="BK425" s="184">
        <f>ROUND(I425*H425,2)</f>
        <v>0</v>
      </c>
      <c r="BL425" s="19" t="s">
        <v>592</v>
      </c>
      <c r="BM425" s="183" t="s">
        <v>699</v>
      </c>
    </row>
    <row r="426" s="2" customFormat="1">
      <c r="A426" s="38"/>
      <c r="B426" s="39"/>
      <c r="C426" s="38"/>
      <c r="D426" s="185" t="s">
        <v>149</v>
      </c>
      <c r="E426" s="38"/>
      <c r="F426" s="186" t="s">
        <v>591</v>
      </c>
      <c r="G426" s="38"/>
      <c r="H426" s="38"/>
      <c r="I426" s="187"/>
      <c r="J426" s="38"/>
      <c r="K426" s="38"/>
      <c r="L426" s="39"/>
      <c r="M426" s="188"/>
      <c r="N426" s="189"/>
      <c r="O426" s="77"/>
      <c r="P426" s="77"/>
      <c r="Q426" s="77"/>
      <c r="R426" s="77"/>
      <c r="S426" s="77"/>
      <c r="T426" s="7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9" t="s">
        <v>149</v>
      </c>
      <c r="AU426" s="19" t="s">
        <v>86</v>
      </c>
    </row>
    <row r="427" s="12" customFormat="1" ht="22.8" customHeight="1">
      <c r="A427" s="12"/>
      <c r="B427" s="158"/>
      <c r="C427" s="12"/>
      <c r="D427" s="159" t="s">
        <v>75</v>
      </c>
      <c r="E427" s="169" t="s">
        <v>594</v>
      </c>
      <c r="F427" s="169" t="s">
        <v>595</v>
      </c>
      <c r="G427" s="12"/>
      <c r="H427" s="12"/>
      <c r="I427" s="161"/>
      <c r="J427" s="170">
        <f>BK427</f>
        <v>0</v>
      </c>
      <c r="K427" s="12"/>
      <c r="L427" s="158"/>
      <c r="M427" s="163"/>
      <c r="N427" s="164"/>
      <c r="O427" s="164"/>
      <c r="P427" s="165">
        <f>SUM(P428:P433)</f>
        <v>0</v>
      </c>
      <c r="Q427" s="164"/>
      <c r="R427" s="165">
        <f>SUM(R428:R433)</f>
        <v>0</v>
      </c>
      <c r="S427" s="164"/>
      <c r="T427" s="166">
        <f>SUM(T428:T433)</f>
        <v>0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159" t="s">
        <v>190</v>
      </c>
      <c r="AT427" s="167" t="s">
        <v>75</v>
      </c>
      <c r="AU427" s="167" t="s">
        <v>84</v>
      </c>
      <c r="AY427" s="159" t="s">
        <v>140</v>
      </c>
      <c r="BK427" s="168">
        <f>SUM(BK428:BK433)</f>
        <v>0</v>
      </c>
    </row>
    <row r="428" s="2" customFormat="1" ht="16.5" customHeight="1">
      <c r="A428" s="38"/>
      <c r="B428" s="171"/>
      <c r="C428" s="172" t="s">
        <v>505</v>
      </c>
      <c r="D428" s="172" t="s">
        <v>142</v>
      </c>
      <c r="E428" s="173" t="s">
        <v>597</v>
      </c>
      <c r="F428" s="174" t="s">
        <v>595</v>
      </c>
      <c r="G428" s="175" t="s">
        <v>386</v>
      </c>
      <c r="H428" s="176">
        <v>1</v>
      </c>
      <c r="I428" s="177"/>
      <c r="J428" s="178">
        <f>ROUND(I428*H428,2)</f>
        <v>0</v>
      </c>
      <c r="K428" s="174" t="s">
        <v>146</v>
      </c>
      <c r="L428" s="39"/>
      <c r="M428" s="179" t="s">
        <v>1</v>
      </c>
      <c r="N428" s="180" t="s">
        <v>41</v>
      </c>
      <c r="O428" s="77"/>
      <c r="P428" s="181">
        <f>O428*H428</f>
        <v>0</v>
      </c>
      <c r="Q428" s="181">
        <v>0</v>
      </c>
      <c r="R428" s="181">
        <f>Q428*H428</f>
        <v>0</v>
      </c>
      <c r="S428" s="181">
        <v>0</v>
      </c>
      <c r="T428" s="182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183" t="s">
        <v>592</v>
      </c>
      <c r="AT428" s="183" t="s">
        <v>142</v>
      </c>
      <c r="AU428" s="183" t="s">
        <v>86</v>
      </c>
      <c r="AY428" s="19" t="s">
        <v>140</v>
      </c>
      <c r="BE428" s="184">
        <f>IF(N428="základní",J428,0)</f>
        <v>0</v>
      </c>
      <c r="BF428" s="184">
        <f>IF(N428="snížená",J428,0)</f>
        <v>0</v>
      </c>
      <c r="BG428" s="184">
        <f>IF(N428="zákl. přenesená",J428,0)</f>
        <v>0</v>
      </c>
      <c r="BH428" s="184">
        <f>IF(N428="sníž. přenesená",J428,0)</f>
        <v>0</v>
      </c>
      <c r="BI428" s="184">
        <f>IF(N428="nulová",J428,0)</f>
        <v>0</v>
      </c>
      <c r="BJ428" s="19" t="s">
        <v>84</v>
      </c>
      <c r="BK428" s="184">
        <f>ROUND(I428*H428,2)</f>
        <v>0</v>
      </c>
      <c r="BL428" s="19" t="s">
        <v>592</v>
      </c>
      <c r="BM428" s="183" t="s">
        <v>598</v>
      </c>
    </row>
    <row r="429" s="2" customFormat="1">
      <c r="A429" s="38"/>
      <c r="B429" s="39"/>
      <c r="C429" s="38"/>
      <c r="D429" s="185" t="s">
        <v>149</v>
      </c>
      <c r="E429" s="38"/>
      <c r="F429" s="186" t="s">
        <v>595</v>
      </c>
      <c r="G429" s="38"/>
      <c r="H429" s="38"/>
      <c r="I429" s="187"/>
      <c r="J429" s="38"/>
      <c r="K429" s="38"/>
      <c r="L429" s="39"/>
      <c r="M429" s="188"/>
      <c r="N429" s="189"/>
      <c r="O429" s="77"/>
      <c r="P429" s="77"/>
      <c r="Q429" s="77"/>
      <c r="R429" s="77"/>
      <c r="S429" s="77"/>
      <c r="T429" s="7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9" t="s">
        <v>149</v>
      </c>
      <c r="AU429" s="19" t="s">
        <v>86</v>
      </c>
    </row>
    <row r="430" s="2" customFormat="1" ht="16.5" customHeight="1">
      <c r="A430" s="38"/>
      <c r="B430" s="171"/>
      <c r="C430" s="172" t="s">
        <v>513</v>
      </c>
      <c r="D430" s="172" t="s">
        <v>142</v>
      </c>
      <c r="E430" s="173" t="s">
        <v>600</v>
      </c>
      <c r="F430" s="174" t="s">
        <v>601</v>
      </c>
      <c r="G430" s="175" t="s">
        <v>386</v>
      </c>
      <c r="H430" s="176">
        <v>1</v>
      </c>
      <c r="I430" s="177"/>
      <c r="J430" s="178">
        <f>ROUND(I430*H430,2)</f>
        <v>0</v>
      </c>
      <c r="K430" s="174" t="s">
        <v>146</v>
      </c>
      <c r="L430" s="39"/>
      <c r="M430" s="179" t="s">
        <v>1</v>
      </c>
      <c r="N430" s="180" t="s">
        <v>41</v>
      </c>
      <c r="O430" s="77"/>
      <c r="P430" s="181">
        <f>O430*H430</f>
        <v>0</v>
      </c>
      <c r="Q430" s="181">
        <v>0</v>
      </c>
      <c r="R430" s="181">
        <f>Q430*H430</f>
        <v>0</v>
      </c>
      <c r="S430" s="181">
        <v>0</v>
      </c>
      <c r="T430" s="182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183" t="s">
        <v>592</v>
      </c>
      <c r="AT430" s="183" t="s">
        <v>142</v>
      </c>
      <c r="AU430" s="183" t="s">
        <v>86</v>
      </c>
      <c r="AY430" s="19" t="s">
        <v>140</v>
      </c>
      <c r="BE430" s="184">
        <f>IF(N430="základní",J430,0)</f>
        <v>0</v>
      </c>
      <c r="BF430" s="184">
        <f>IF(N430="snížená",J430,0)</f>
        <v>0</v>
      </c>
      <c r="BG430" s="184">
        <f>IF(N430="zákl. přenesená",J430,0)</f>
        <v>0</v>
      </c>
      <c r="BH430" s="184">
        <f>IF(N430="sníž. přenesená",J430,0)</f>
        <v>0</v>
      </c>
      <c r="BI430" s="184">
        <f>IF(N430="nulová",J430,0)</f>
        <v>0</v>
      </c>
      <c r="BJ430" s="19" t="s">
        <v>84</v>
      </c>
      <c r="BK430" s="184">
        <f>ROUND(I430*H430,2)</f>
        <v>0</v>
      </c>
      <c r="BL430" s="19" t="s">
        <v>592</v>
      </c>
      <c r="BM430" s="183" t="s">
        <v>602</v>
      </c>
    </row>
    <row r="431" s="2" customFormat="1">
      <c r="A431" s="38"/>
      <c r="B431" s="39"/>
      <c r="C431" s="38"/>
      <c r="D431" s="185" t="s">
        <v>149</v>
      </c>
      <c r="E431" s="38"/>
      <c r="F431" s="186" t="s">
        <v>601</v>
      </c>
      <c r="G431" s="38"/>
      <c r="H431" s="38"/>
      <c r="I431" s="187"/>
      <c r="J431" s="38"/>
      <c r="K431" s="38"/>
      <c r="L431" s="39"/>
      <c r="M431" s="188"/>
      <c r="N431" s="189"/>
      <c r="O431" s="77"/>
      <c r="P431" s="77"/>
      <c r="Q431" s="77"/>
      <c r="R431" s="77"/>
      <c r="S431" s="77"/>
      <c r="T431" s="7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9" t="s">
        <v>149</v>
      </c>
      <c r="AU431" s="19" t="s">
        <v>86</v>
      </c>
    </row>
    <row r="432" s="2" customFormat="1" ht="16.5" customHeight="1">
      <c r="A432" s="38"/>
      <c r="B432" s="171"/>
      <c r="C432" s="172" t="s">
        <v>519</v>
      </c>
      <c r="D432" s="172" t="s">
        <v>142</v>
      </c>
      <c r="E432" s="173" t="s">
        <v>604</v>
      </c>
      <c r="F432" s="174" t="s">
        <v>605</v>
      </c>
      <c r="G432" s="175" t="s">
        <v>386</v>
      </c>
      <c r="H432" s="176">
        <v>1</v>
      </c>
      <c r="I432" s="177"/>
      <c r="J432" s="178">
        <f>ROUND(I432*H432,2)</f>
        <v>0</v>
      </c>
      <c r="K432" s="174" t="s">
        <v>146</v>
      </c>
      <c r="L432" s="39"/>
      <c r="M432" s="179" t="s">
        <v>1</v>
      </c>
      <c r="N432" s="180" t="s">
        <v>41</v>
      </c>
      <c r="O432" s="77"/>
      <c r="P432" s="181">
        <f>O432*H432</f>
        <v>0</v>
      </c>
      <c r="Q432" s="181">
        <v>0</v>
      </c>
      <c r="R432" s="181">
        <f>Q432*H432</f>
        <v>0</v>
      </c>
      <c r="S432" s="181">
        <v>0</v>
      </c>
      <c r="T432" s="182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183" t="s">
        <v>592</v>
      </c>
      <c r="AT432" s="183" t="s">
        <v>142</v>
      </c>
      <c r="AU432" s="183" t="s">
        <v>86</v>
      </c>
      <c r="AY432" s="19" t="s">
        <v>140</v>
      </c>
      <c r="BE432" s="184">
        <f>IF(N432="základní",J432,0)</f>
        <v>0</v>
      </c>
      <c r="BF432" s="184">
        <f>IF(N432="snížená",J432,0)</f>
        <v>0</v>
      </c>
      <c r="BG432" s="184">
        <f>IF(N432="zákl. přenesená",J432,0)</f>
        <v>0</v>
      </c>
      <c r="BH432" s="184">
        <f>IF(N432="sníž. přenesená",J432,0)</f>
        <v>0</v>
      </c>
      <c r="BI432" s="184">
        <f>IF(N432="nulová",J432,0)</f>
        <v>0</v>
      </c>
      <c r="BJ432" s="19" t="s">
        <v>84</v>
      </c>
      <c r="BK432" s="184">
        <f>ROUND(I432*H432,2)</f>
        <v>0</v>
      </c>
      <c r="BL432" s="19" t="s">
        <v>592</v>
      </c>
      <c r="BM432" s="183" t="s">
        <v>606</v>
      </c>
    </row>
    <row r="433" s="2" customFormat="1">
      <c r="A433" s="38"/>
      <c r="B433" s="39"/>
      <c r="C433" s="38"/>
      <c r="D433" s="185" t="s">
        <v>149</v>
      </c>
      <c r="E433" s="38"/>
      <c r="F433" s="186" t="s">
        <v>605</v>
      </c>
      <c r="G433" s="38"/>
      <c r="H433" s="38"/>
      <c r="I433" s="187"/>
      <c r="J433" s="38"/>
      <c r="K433" s="38"/>
      <c r="L433" s="39"/>
      <c r="M433" s="188"/>
      <c r="N433" s="189"/>
      <c r="O433" s="77"/>
      <c r="P433" s="77"/>
      <c r="Q433" s="77"/>
      <c r="R433" s="77"/>
      <c r="S433" s="77"/>
      <c r="T433" s="7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9" t="s">
        <v>149</v>
      </c>
      <c r="AU433" s="19" t="s">
        <v>86</v>
      </c>
    </row>
    <row r="434" s="12" customFormat="1" ht="22.8" customHeight="1">
      <c r="A434" s="12"/>
      <c r="B434" s="158"/>
      <c r="C434" s="12"/>
      <c r="D434" s="159" t="s">
        <v>75</v>
      </c>
      <c r="E434" s="169" t="s">
        <v>607</v>
      </c>
      <c r="F434" s="169" t="s">
        <v>608</v>
      </c>
      <c r="G434" s="12"/>
      <c r="H434" s="12"/>
      <c r="I434" s="161"/>
      <c r="J434" s="170">
        <f>BK434</f>
        <v>0</v>
      </c>
      <c r="K434" s="12"/>
      <c r="L434" s="158"/>
      <c r="M434" s="163"/>
      <c r="N434" s="164"/>
      <c r="O434" s="164"/>
      <c r="P434" s="165">
        <f>SUM(P435:P436)</f>
        <v>0</v>
      </c>
      <c r="Q434" s="164"/>
      <c r="R434" s="165">
        <f>SUM(R435:R436)</f>
        <v>0</v>
      </c>
      <c r="S434" s="164"/>
      <c r="T434" s="166">
        <f>SUM(T435:T436)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159" t="s">
        <v>190</v>
      </c>
      <c r="AT434" s="167" t="s">
        <v>75</v>
      </c>
      <c r="AU434" s="167" t="s">
        <v>84</v>
      </c>
      <c r="AY434" s="159" t="s">
        <v>140</v>
      </c>
      <c r="BK434" s="168">
        <f>SUM(BK435:BK436)</f>
        <v>0</v>
      </c>
    </row>
    <row r="435" s="2" customFormat="1" ht="16.5" customHeight="1">
      <c r="A435" s="38"/>
      <c r="B435" s="171"/>
      <c r="C435" s="172" t="s">
        <v>516</v>
      </c>
      <c r="D435" s="172" t="s">
        <v>142</v>
      </c>
      <c r="E435" s="173" t="s">
        <v>610</v>
      </c>
      <c r="F435" s="174" t="s">
        <v>611</v>
      </c>
      <c r="G435" s="175" t="s">
        <v>386</v>
      </c>
      <c r="H435" s="176">
        <v>1</v>
      </c>
      <c r="I435" s="177"/>
      <c r="J435" s="178">
        <f>ROUND(I435*H435,2)</f>
        <v>0</v>
      </c>
      <c r="K435" s="174" t="s">
        <v>146</v>
      </c>
      <c r="L435" s="39"/>
      <c r="M435" s="179" t="s">
        <v>1</v>
      </c>
      <c r="N435" s="180" t="s">
        <v>41</v>
      </c>
      <c r="O435" s="77"/>
      <c r="P435" s="181">
        <f>O435*H435</f>
        <v>0</v>
      </c>
      <c r="Q435" s="181">
        <v>0</v>
      </c>
      <c r="R435" s="181">
        <f>Q435*H435</f>
        <v>0</v>
      </c>
      <c r="S435" s="181">
        <v>0</v>
      </c>
      <c r="T435" s="182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83" t="s">
        <v>592</v>
      </c>
      <c r="AT435" s="183" t="s">
        <v>142</v>
      </c>
      <c r="AU435" s="183" t="s">
        <v>86</v>
      </c>
      <c r="AY435" s="19" t="s">
        <v>140</v>
      </c>
      <c r="BE435" s="184">
        <f>IF(N435="základní",J435,0)</f>
        <v>0</v>
      </c>
      <c r="BF435" s="184">
        <f>IF(N435="snížená",J435,0)</f>
        <v>0</v>
      </c>
      <c r="BG435" s="184">
        <f>IF(N435="zákl. přenesená",J435,0)</f>
        <v>0</v>
      </c>
      <c r="BH435" s="184">
        <f>IF(N435="sníž. přenesená",J435,0)</f>
        <v>0</v>
      </c>
      <c r="BI435" s="184">
        <f>IF(N435="nulová",J435,0)</f>
        <v>0</v>
      </c>
      <c r="BJ435" s="19" t="s">
        <v>84</v>
      </c>
      <c r="BK435" s="184">
        <f>ROUND(I435*H435,2)</f>
        <v>0</v>
      </c>
      <c r="BL435" s="19" t="s">
        <v>592</v>
      </c>
      <c r="BM435" s="183" t="s">
        <v>700</v>
      </c>
    </row>
    <row r="436" s="2" customFormat="1">
      <c r="A436" s="38"/>
      <c r="B436" s="39"/>
      <c r="C436" s="38"/>
      <c r="D436" s="185" t="s">
        <v>149</v>
      </c>
      <c r="E436" s="38"/>
      <c r="F436" s="186" t="s">
        <v>611</v>
      </c>
      <c r="G436" s="38"/>
      <c r="H436" s="38"/>
      <c r="I436" s="187"/>
      <c r="J436" s="38"/>
      <c r="K436" s="38"/>
      <c r="L436" s="39"/>
      <c r="M436" s="188"/>
      <c r="N436" s="189"/>
      <c r="O436" s="77"/>
      <c r="P436" s="77"/>
      <c r="Q436" s="77"/>
      <c r="R436" s="77"/>
      <c r="S436" s="77"/>
      <c r="T436" s="7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9" t="s">
        <v>149</v>
      </c>
      <c r="AU436" s="19" t="s">
        <v>86</v>
      </c>
    </row>
    <row r="437" s="12" customFormat="1" ht="22.8" customHeight="1">
      <c r="A437" s="12"/>
      <c r="B437" s="158"/>
      <c r="C437" s="12"/>
      <c r="D437" s="159" t="s">
        <v>75</v>
      </c>
      <c r="E437" s="169" t="s">
        <v>613</v>
      </c>
      <c r="F437" s="169" t="s">
        <v>614</v>
      </c>
      <c r="G437" s="12"/>
      <c r="H437" s="12"/>
      <c r="I437" s="161"/>
      <c r="J437" s="170">
        <f>BK437</f>
        <v>0</v>
      </c>
      <c r="K437" s="12"/>
      <c r="L437" s="158"/>
      <c r="M437" s="163"/>
      <c r="N437" s="164"/>
      <c r="O437" s="164"/>
      <c r="P437" s="165">
        <f>SUM(P438:P439)</f>
        <v>0</v>
      </c>
      <c r="Q437" s="164"/>
      <c r="R437" s="165">
        <f>SUM(R438:R439)</f>
        <v>0</v>
      </c>
      <c r="S437" s="164"/>
      <c r="T437" s="166">
        <f>SUM(T438:T439)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159" t="s">
        <v>190</v>
      </c>
      <c r="AT437" s="167" t="s">
        <v>75</v>
      </c>
      <c r="AU437" s="167" t="s">
        <v>84</v>
      </c>
      <c r="AY437" s="159" t="s">
        <v>140</v>
      </c>
      <c r="BK437" s="168">
        <f>SUM(BK438:BK439)</f>
        <v>0</v>
      </c>
    </row>
    <row r="438" s="2" customFormat="1" ht="16.5" customHeight="1">
      <c r="A438" s="38"/>
      <c r="B438" s="171"/>
      <c r="C438" s="172" t="s">
        <v>528</v>
      </c>
      <c r="D438" s="172" t="s">
        <v>142</v>
      </c>
      <c r="E438" s="173" t="s">
        <v>616</v>
      </c>
      <c r="F438" s="174" t="s">
        <v>614</v>
      </c>
      <c r="G438" s="175" t="s">
        <v>386</v>
      </c>
      <c r="H438" s="176">
        <v>1</v>
      </c>
      <c r="I438" s="177"/>
      <c r="J438" s="178">
        <f>ROUND(I438*H438,2)</f>
        <v>0</v>
      </c>
      <c r="K438" s="174" t="s">
        <v>146</v>
      </c>
      <c r="L438" s="39"/>
      <c r="M438" s="179" t="s">
        <v>1</v>
      </c>
      <c r="N438" s="180" t="s">
        <v>41</v>
      </c>
      <c r="O438" s="77"/>
      <c r="P438" s="181">
        <f>O438*H438</f>
        <v>0</v>
      </c>
      <c r="Q438" s="181">
        <v>0</v>
      </c>
      <c r="R438" s="181">
        <f>Q438*H438</f>
        <v>0</v>
      </c>
      <c r="S438" s="181">
        <v>0</v>
      </c>
      <c r="T438" s="182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183" t="s">
        <v>592</v>
      </c>
      <c r="AT438" s="183" t="s">
        <v>142</v>
      </c>
      <c r="AU438" s="183" t="s">
        <v>86</v>
      </c>
      <c r="AY438" s="19" t="s">
        <v>140</v>
      </c>
      <c r="BE438" s="184">
        <f>IF(N438="základní",J438,0)</f>
        <v>0</v>
      </c>
      <c r="BF438" s="184">
        <f>IF(N438="snížená",J438,0)</f>
        <v>0</v>
      </c>
      <c r="BG438" s="184">
        <f>IF(N438="zákl. přenesená",J438,0)</f>
        <v>0</v>
      </c>
      <c r="BH438" s="184">
        <f>IF(N438="sníž. přenesená",J438,0)</f>
        <v>0</v>
      </c>
      <c r="BI438" s="184">
        <f>IF(N438="nulová",J438,0)</f>
        <v>0</v>
      </c>
      <c r="BJ438" s="19" t="s">
        <v>84</v>
      </c>
      <c r="BK438" s="184">
        <f>ROUND(I438*H438,2)</f>
        <v>0</v>
      </c>
      <c r="BL438" s="19" t="s">
        <v>592</v>
      </c>
      <c r="BM438" s="183" t="s">
        <v>617</v>
      </c>
    </row>
    <row r="439" s="2" customFormat="1">
      <c r="A439" s="38"/>
      <c r="B439" s="39"/>
      <c r="C439" s="38"/>
      <c r="D439" s="185" t="s">
        <v>149</v>
      </c>
      <c r="E439" s="38"/>
      <c r="F439" s="186" t="s">
        <v>614</v>
      </c>
      <c r="G439" s="38"/>
      <c r="H439" s="38"/>
      <c r="I439" s="187"/>
      <c r="J439" s="38"/>
      <c r="K439" s="38"/>
      <c r="L439" s="39"/>
      <c r="M439" s="188"/>
      <c r="N439" s="189"/>
      <c r="O439" s="77"/>
      <c r="P439" s="77"/>
      <c r="Q439" s="77"/>
      <c r="R439" s="77"/>
      <c r="S439" s="77"/>
      <c r="T439" s="7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9" t="s">
        <v>149</v>
      </c>
      <c r="AU439" s="19" t="s">
        <v>86</v>
      </c>
    </row>
    <row r="440" s="12" customFormat="1" ht="22.8" customHeight="1">
      <c r="A440" s="12"/>
      <c r="B440" s="158"/>
      <c r="C440" s="12"/>
      <c r="D440" s="159" t="s">
        <v>75</v>
      </c>
      <c r="E440" s="169" t="s">
        <v>618</v>
      </c>
      <c r="F440" s="169" t="s">
        <v>619</v>
      </c>
      <c r="G440" s="12"/>
      <c r="H440" s="12"/>
      <c r="I440" s="161"/>
      <c r="J440" s="170">
        <f>BK440</f>
        <v>0</v>
      </c>
      <c r="K440" s="12"/>
      <c r="L440" s="158"/>
      <c r="M440" s="163"/>
      <c r="N440" s="164"/>
      <c r="O440" s="164"/>
      <c r="P440" s="165">
        <f>SUM(P441:P442)</f>
        <v>0</v>
      </c>
      <c r="Q440" s="164"/>
      <c r="R440" s="165">
        <f>SUM(R441:R442)</f>
        <v>0</v>
      </c>
      <c r="S440" s="164"/>
      <c r="T440" s="166">
        <f>SUM(T441:T442)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159" t="s">
        <v>190</v>
      </c>
      <c r="AT440" s="167" t="s">
        <v>75</v>
      </c>
      <c r="AU440" s="167" t="s">
        <v>84</v>
      </c>
      <c r="AY440" s="159" t="s">
        <v>140</v>
      </c>
      <c r="BK440" s="168">
        <f>SUM(BK441:BK442)</f>
        <v>0</v>
      </c>
    </row>
    <row r="441" s="2" customFormat="1" ht="16.5" customHeight="1">
      <c r="A441" s="38"/>
      <c r="B441" s="171"/>
      <c r="C441" s="172" t="s">
        <v>532</v>
      </c>
      <c r="D441" s="172" t="s">
        <v>142</v>
      </c>
      <c r="E441" s="173" t="s">
        <v>621</v>
      </c>
      <c r="F441" s="174" t="s">
        <v>622</v>
      </c>
      <c r="G441" s="175" t="s">
        <v>386</v>
      </c>
      <c r="H441" s="176">
        <v>1</v>
      </c>
      <c r="I441" s="177"/>
      <c r="J441" s="178">
        <f>ROUND(I441*H441,2)</f>
        <v>0</v>
      </c>
      <c r="K441" s="174" t="s">
        <v>146</v>
      </c>
      <c r="L441" s="39"/>
      <c r="M441" s="179" t="s">
        <v>1</v>
      </c>
      <c r="N441" s="180" t="s">
        <v>41</v>
      </c>
      <c r="O441" s="77"/>
      <c r="P441" s="181">
        <f>O441*H441</f>
        <v>0</v>
      </c>
      <c r="Q441" s="181">
        <v>0</v>
      </c>
      <c r="R441" s="181">
        <f>Q441*H441</f>
        <v>0</v>
      </c>
      <c r="S441" s="181">
        <v>0</v>
      </c>
      <c r="T441" s="182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83" t="s">
        <v>592</v>
      </c>
      <c r="AT441" s="183" t="s">
        <v>142</v>
      </c>
      <c r="AU441" s="183" t="s">
        <v>86</v>
      </c>
      <c r="AY441" s="19" t="s">
        <v>140</v>
      </c>
      <c r="BE441" s="184">
        <f>IF(N441="základní",J441,0)</f>
        <v>0</v>
      </c>
      <c r="BF441" s="184">
        <f>IF(N441="snížená",J441,0)</f>
        <v>0</v>
      </c>
      <c r="BG441" s="184">
        <f>IF(N441="zákl. přenesená",J441,0)</f>
        <v>0</v>
      </c>
      <c r="BH441" s="184">
        <f>IF(N441="sníž. přenesená",J441,0)</f>
        <v>0</v>
      </c>
      <c r="BI441" s="184">
        <f>IF(N441="nulová",J441,0)</f>
        <v>0</v>
      </c>
      <c r="BJ441" s="19" t="s">
        <v>84</v>
      </c>
      <c r="BK441" s="184">
        <f>ROUND(I441*H441,2)</f>
        <v>0</v>
      </c>
      <c r="BL441" s="19" t="s">
        <v>592</v>
      </c>
      <c r="BM441" s="183" t="s">
        <v>701</v>
      </c>
    </row>
    <row r="442" s="2" customFormat="1">
      <c r="A442" s="38"/>
      <c r="B442" s="39"/>
      <c r="C442" s="38"/>
      <c r="D442" s="185" t="s">
        <v>149</v>
      </c>
      <c r="E442" s="38"/>
      <c r="F442" s="186" t="s">
        <v>622</v>
      </c>
      <c r="G442" s="38"/>
      <c r="H442" s="38"/>
      <c r="I442" s="187"/>
      <c r="J442" s="38"/>
      <c r="K442" s="38"/>
      <c r="L442" s="39"/>
      <c r="M442" s="188"/>
      <c r="N442" s="189"/>
      <c r="O442" s="77"/>
      <c r="P442" s="77"/>
      <c r="Q442" s="77"/>
      <c r="R442" s="77"/>
      <c r="S442" s="77"/>
      <c r="T442" s="7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9" t="s">
        <v>149</v>
      </c>
      <c r="AU442" s="19" t="s">
        <v>86</v>
      </c>
    </row>
    <row r="443" s="12" customFormat="1" ht="22.8" customHeight="1">
      <c r="A443" s="12"/>
      <c r="B443" s="158"/>
      <c r="C443" s="12"/>
      <c r="D443" s="159" t="s">
        <v>75</v>
      </c>
      <c r="E443" s="169" t="s">
        <v>624</v>
      </c>
      <c r="F443" s="169" t="s">
        <v>625</v>
      </c>
      <c r="G443" s="12"/>
      <c r="H443" s="12"/>
      <c r="I443" s="161"/>
      <c r="J443" s="170">
        <f>BK443</f>
        <v>0</v>
      </c>
      <c r="K443" s="12"/>
      <c r="L443" s="158"/>
      <c r="M443" s="163"/>
      <c r="N443" s="164"/>
      <c r="O443" s="164"/>
      <c r="P443" s="165">
        <f>SUM(P444:P445)</f>
        <v>0</v>
      </c>
      <c r="Q443" s="164"/>
      <c r="R443" s="165">
        <f>SUM(R444:R445)</f>
        <v>0</v>
      </c>
      <c r="S443" s="164"/>
      <c r="T443" s="166">
        <f>SUM(T444:T445)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159" t="s">
        <v>190</v>
      </c>
      <c r="AT443" s="167" t="s">
        <v>75</v>
      </c>
      <c r="AU443" s="167" t="s">
        <v>84</v>
      </c>
      <c r="AY443" s="159" t="s">
        <v>140</v>
      </c>
      <c r="BK443" s="168">
        <f>SUM(BK444:BK445)</f>
        <v>0</v>
      </c>
    </row>
    <row r="444" s="2" customFormat="1" ht="16.5" customHeight="1">
      <c r="A444" s="38"/>
      <c r="B444" s="171"/>
      <c r="C444" s="172" t="s">
        <v>538</v>
      </c>
      <c r="D444" s="172" t="s">
        <v>142</v>
      </c>
      <c r="E444" s="173" t="s">
        <v>627</v>
      </c>
      <c r="F444" s="174" t="s">
        <v>628</v>
      </c>
      <c r="G444" s="175" t="s">
        <v>386</v>
      </c>
      <c r="H444" s="176">
        <v>1</v>
      </c>
      <c r="I444" s="177"/>
      <c r="J444" s="178">
        <f>ROUND(I444*H444,2)</f>
        <v>0</v>
      </c>
      <c r="K444" s="174" t="s">
        <v>146</v>
      </c>
      <c r="L444" s="39"/>
      <c r="M444" s="179" t="s">
        <v>1</v>
      </c>
      <c r="N444" s="180" t="s">
        <v>41</v>
      </c>
      <c r="O444" s="77"/>
      <c r="P444" s="181">
        <f>O444*H444</f>
        <v>0</v>
      </c>
      <c r="Q444" s="181">
        <v>0</v>
      </c>
      <c r="R444" s="181">
        <f>Q444*H444</f>
        <v>0</v>
      </c>
      <c r="S444" s="181">
        <v>0</v>
      </c>
      <c r="T444" s="182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83" t="s">
        <v>592</v>
      </c>
      <c r="AT444" s="183" t="s">
        <v>142</v>
      </c>
      <c r="AU444" s="183" t="s">
        <v>86</v>
      </c>
      <c r="AY444" s="19" t="s">
        <v>140</v>
      </c>
      <c r="BE444" s="184">
        <f>IF(N444="základní",J444,0)</f>
        <v>0</v>
      </c>
      <c r="BF444" s="184">
        <f>IF(N444="snížená",J444,0)</f>
        <v>0</v>
      </c>
      <c r="BG444" s="184">
        <f>IF(N444="zákl. přenesená",J444,0)</f>
        <v>0</v>
      </c>
      <c r="BH444" s="184">
        <f>IF(N444="sníž. přenesená",J444,0)</f>
        <v>0</v>
      </c>
      <c r="BI444" s="184">
        <f>IF(N444="nulová",J444,0)</f>
        <v>0</v>
      </c>
      <c r="BJ444" s="19" t="s">
        <v>84</v>
      </c>
      <c r="BK444" s="184">
        <f>ROUND(I444*H444,2)</f>
        <v>0</v>
      </c>
      <c r="BL444" s="19" t="s">
        <v>592</v>
      </c>
      <c r="BM444" s="183" t="s">
        <v>629</v>
      </c>
    </row>
    <row r="445" s="2" customFormat="1">
      <c r="A445" s="38"/>
      <c r="B445" s="39"/>
      <c r="C445" s="38"/>
      <c r="D445" s="185" t="s">
        <v>149</v>
      </c>
      <c r="E445" s="38"/>
      <c r="F445" s="186" t="s">
        <v>625</v>
      </c>
      <c r="G445" s="38"/>
      <c r="H445" s="38"/>
      <c r="I445" s="187"/>
      <c r="J445" s="38"/>
      <c r="K445" s="38"/>
      <c r="L445" s="39"/>
      <c r="M445" s="232"/>
      <c r="N445" s="233"/>
      <c r="O445" s="234"/>
      <c r="P445" s="234"/>
      <c r="Q445" s="234"/>
      <c r="R445" s="234"/>
      <c r="S445" s="234"/>
      <c r="T445" s="23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9" t="s">
        <v>149</v>
      </c>
      <c r="AU445" s="19" t="s">
        <v>86</v>
      </c>
    </row>
    <row r="446" s="2" customFormat="1" ht="6.96" customHeight="1">
      <c r="A446" s="38"/>
      <c r="B446" s="60"/>
      <c r="C446" s="61"/>
      <c r="D446" s="61"/>
      <c r="E446" s="61"/>
      <c r="F446" s="61"/>
      <c r="G446" s="61"/>
      <c r="H446" s="61"/>
      <c r="I446" s="61"/>
      <c r="J446" s="61"/>
      <c r="K446" s="61"/>
      <c r="L446" s="39"/>
      <c r="M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</row>
  </sheetData>
  <autoFilter ref="C140:K445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93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Revitalizace objektu Břežanská 49/2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702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29. 1. 2025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27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ROUND(J124,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ROUND((SUM(BE124:BE198)),  2)</f>
        <v>0</v>
      </c>
      <c r="G33" s="38"/>
      <c r="H33" s="38"/>
      <c r="I33" s="128">
        <v>0.20999999999999999</v>
      </c>
      <c r="J33" s="127">
        <f>ROUND(((SUM(BE124:BE198))*I33),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ROUND((SUM(BF124:BF198)),  2)</f>
        <v>0</v>
      </c>
      <c r="G34" s="38"/>
      <c r="H34" s="38"/>
      <c r="I34" s="128">
        <v>0.12</v>
      </c>
      <c r="J34" s="127">
        <f>ROUND(((SUM(BF124:BF198))*I34),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ROUND((SUM(BG124:BG198)),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ROUND((SUM(BH124:BH198)),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ROUND((SUM(BI124:BI198)),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Revitalizace objektu Břežanská 49/2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03 - TZB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Bílina</v>
      </c>
      <c r="G89" s="38"/>
      <c r="H89" s="38"/>
      <c r="I89" s="32" t="s">
        <v>22</v>
      </c>
      <c r="J89" s="69" t="str">
        <f>IF(J12="","",J12)</f>
        <v>29. 1. 2025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Městský úřad Bílina</v>
      </c>
      <c r="G91" s="38"/>
      <c r="H91" s="38"/>
      <c r="I91" s="32" t="s">
        <v>30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Hampejs projekty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97</v>
      </c>
      <c r="D94" s="129"/>
      <c r="E94" s="129"/>
      <c r="F94" s="129"/>
      <c r="G94" s="129"/>
      <c r="H94" s="129"/>
      <c r="I94" s="129"/>
      <c r="J94" s="138" t="s">
        <v>98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99</v>
      </c>
      <c r="D96" s="38"/>
      <c r="E96" s="38"/>
      <c r="F96" s="38"/>
      <c r="G96" s="38"/>
      <c r="H96" s="38"/>
      <c r="I96" s="38"/>
      <c r="J96" s="96">
        <f>J124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100</v>
      </c>
    </row>
    <row r="97" s="9" customFormat="1" ht="24.96" customHeight="1">
      <c r="A97" s="9"/>
      <c r="B97" s="140"/>
      <c r="C97" s="9"/>
      <c r="D97" s="141" t="s">
        <v>101</v>
      </c>
      <c r="E97" s="142"/>
      <c r="F97" s="142"/>
      <c r="G97" s="142"/>
      <c r="H97" s="142"/>
      <c r="I97" s="142"/>
      <c r="J97" s="143">
        <f>J125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703</v>
      </c>
      <c r="E98" s="146"/>
      <c r="F98" s="146"/>
      <c r="G98" s="146"/>
      <c r="H98" s="146"/>
      <c r="I98" s="146"/>
      <c r="J98" s="147">
        <f>J126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704</v>
      </c>
      <c r="E99" s="146"/>
      <c r="F99" s="146"/>
      <c r="G99" s="146"/>
      <c r="H99" s="146"/>
      <c r="I99" s="146"/>
      <c r="J99" s="147">
        <f>J163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705</v>
      </c>
      <c r="E100" s="146"/>
      <c r="F100" s="146"/>
      <c r="G100" s="146"/>
      <c r="H100" s="146"/>
      <c r="I100" s="146"/>
      <c r="J100" s="147">
        <f>J168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706</v>
      </c>
      <c r="E101" s="146"/>
      <c r="F101" s="146"/>
      <c r="G101" s="146"/>
      <c r="H101" s="146"/>
      <c r="I101" s="146"/>
      <c r="J101" s="147">
        <f>J177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107</v>
      </c>
      <c r="E102" s="146"/>
      <c r="F102" s="146"/>
      <c r="G102" s="146"/>
      <c r="H102" s="146"/>
      <c r="I102" s="146"/>
      <c r="J102" s="147">
        <f>J192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0"/>
      <c r="C103" s="9"/>
      <c r="D103" s="141" t="s">
        <v>118</v>
      </c>
      <c r="E103" s="142"/>
      <c r="F103" s="142"/>
      <c r="G103" s="142"/>
      <c r="H103" s="142"/>
      <c r="I103" s="142"/>
      <c r="J103" s="143">
        <f>J195</f>
        <v>0</v>
      </c>
      <c r="K103" s="9"/>
      <c r="L103" s="14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4"/>
      <c r="C104" s="10"/>
      <c r="D104" s="145" t="s">
        <v>707</v>
      </c>
      <c r="E104" s="146"/>
      <c r="F104" s="146"/>
      <c r="G104" s="146"/>
      <c r="H104" s="146"/>
      <c r="I104" s="146"/>
      <c r="J104" s="147">
        <f>J196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125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1" t="str">
        <f>E7</f>
        <v>Revitalizace objektu Břežanská 49/2</v>
      </c>
      <c r="F114" s="32"/>
      <c r="G114" s="32"/>
      <c r="H114" s="32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94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67" t="str">
        <f>E9</f>
        <v>03 - TZB</v>
      </c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38"/>
      <c r="E118" s="38"/>
      <c r="F118" s="27" t="str">
        <f>F12</f>
        <v>Bílina</v>
      </c>
      <c r="G118" s="38"/>
      <c r="H118" s="38"/>
      <c r="I118" s="32" t="s">
        <v>22</v>
      </c>
      <c r="J118" s="69" t="str">
        <f>IF(J12="","",J12)</f>
        <v>29. 1. 2025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38"/>
      <c r="E120" s="38"/>
      <c r="F120" s="27" t="str">
        <f>E15</f>
        <v>Městský úřad Bílina</v>
      </c>
      <c r="G120" s="38"/>
      <c r="H120" s="38"/>
      <c r="I120" s="32" t="s">
        <v>30</v>
      </c>
      <c r="J120" s="36" t="str">
        <f>E21</f>
        <v xml:space="preserve"> 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28</v>
      </c>
      <c r="D121" s="38"/>
      <c r="E121" s="38"/>
      <c r="F121" s="27" t="str">
        <f>IF(E18="","",E18)</f>
        <v>Vyplň údaj</v>
      </c>
      <c r="G121" s="38"/>
      <c r="H121" s="38"/>
      <c r="I121" s="32" t="s">
        <v>33</v>
      </c>
      <c r="J121" s="36" t="str">
        <f>E24</f>
        <v>Hampejs projekty s.r.o.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48"/>
      <c r="B123" s="149"/>
      <c r="C123" s="150" t="s">
        <v>126</v>
      </c>
      <c r="D123" s="151" t="s">
        <v>61</v>
      </c>
      <c r="E123" s="151" t="s">
        <v>57</v>
      </c>
      <c r="F123" s="151" t="s">
        <v>58</v>
      </c>
      <c r="G123" s="151" t="s">
        <v>127</v>
      </c>
      <c r="H123" s="151" t="s">
        <v>128</v>
      </c>
      <c r="I123" s="151" t="s">
        <v>129</v>
      </c>
      <c r="J123" s="151" t="s">
        <v>98</v>
      </c>
      <c r="K123" s="152" t="s">
        <v>130</v>
      </c>
      <c r="L123" s="153"/>
      <c r="M123" s="86" t="s">
        <v>1</v>
      </c>
      <c r="N123" s="87" t="s">
        <v>40</v>
      </c>
      <c r="O123" s="87" t="s">
        <v>131</v>
      </c>
      <c r="P123" s="87" t="s">
        <v>132</v>
      </c>
      <c r="Q123" s="87" t="s">
        <v>133</v>
      </c>
      <c r="R123" s="87" t="s">
        <v>134</v>
      </c>
      <c r="S123" s="87" t="s">
        <v>135</v>
      </c>
      <c r="T123" s="88" t="s">
        <v>136</v>
      </c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</row>
    <row r="124" s="2" customFormat="1" ht="22.8" customHeight="1">
      <c r="A124" s="38"/>
      <c r="B124" s="39"/>
      <c r="C124" s="93" t="s">
        <v>137</v>
      </c>
      <c r="D124" s="38"/>
      <c r="E124" s="38"/>
      <c r="F124" s="38"/>
      <c r="G124" s="38"/>
      <c r="H124" s="38"/>
      <c r="I124" s="38"/>
      <c r="J124" s="154">
        <f>BK124</f>
        <v>0</v>
      </c>
      <c r="K124" s="38"/>
      <c r="L124" s="39"/>
      <c r="M124" s="89"/>
      <c r="N124" s="73"/>
      <c r="O124" s="90"/>
      <c r="P124" s="155">
        <f>P125+P195</f>
        <v>0</v>
      </c>
      <c r="Q124" s="90"/>
      <c r="R124" s="155">
        <f>R125+R195</f>
        <v>38.809621039999996</v>
      </c>
      <c r="S124" s="90"/>
      <c r="T124" s="156">
        <f>T125+T195</f>
        <v>9.5939999999999994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75</v>
      </c>
      <c r="AU124" s="19" t="s">
        <v>100</v>
      </c>
      <c r="BK124" s="157">
        <f>BK125+BK195</f>
        <v>0</v>
      </c>
    </row>
    <row r="125" s="12" customFormat="1" ht="25.92" customHeight="1">
      <c r="A125" s="12"/>
      <c r="B125" s="158"/>
      <c r="C125" s="12"/>
      <c r="D125" s="159" t="s">
        <v>75</v>
      </c>
      <c r="E125" s="160" t="s">
        <v>138</v>
      </c>
      <c r="F125" s="160" t="s">
        <v>139</v>
      </c>
      <c r="G125" s="12"/>
      <c r="H125" s="12"/>
      <c r="I125" s="161"/>
      <c r="J125" s="162">
        <f>BK125</f>
        <v>0</v>
      </c>
      <c r="K125" s="12"/>
      <c r="L125" s="158"/>
      <c r="M125" s="163"/>
      <c r="N125" s="164"/>
      <c r="O125" s="164"/>
      <c r="P125" s="165">
        <f>P126+P163+P168+P177+P192</f>
        <v>0</v>
      </c>
      <c r="Q125" s="164"/>
      <c r="R125" s="165">
        <f>R126+R163+R168+R177+R192</f>
        <v>38.809621039999996</v>
      </c>
      <c r="S125" s="164"/>
      <c r="T125" s="166">
        <f>T126+T163+T168+T177+T192</f>
        <v>9.5939999999999994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9" t="s">
        <v>84</v>
      </c>
      <c r="AT125" s="167" t="s">
        <v>75</v>
      </c>
      <c r="AU125" s="167" t="s">
        <v>76</v>
      </c>
      <c r="AY125" s="159" t="s">
        <v>140</v>
      </c>
      <c r="BK125" s="168">
        <f>BK126+BK163+BK168+BK177+BK192</f>
        <v>0</v>
      </c>
    </row>
    <row r="126" s="12" customFormat="1" ht="22.8" customHeight="1">
      <c r="A126" s="12"/>
      <c r="B126" s="158"/>
      <c r="C126" s="12"/>
      <c r="D126" s="159" t="s">
        <v>75</v>
      </c>
      <c r="E126" s="169" t="s">
        <v>84</v>
      </c>
      <c r="F126" s="169" t="s">
        <v>708</v>
      </c>
      <c r="G126" s="12"/>
      <c r="H126" s="12"/>
      <c r="I126" s="161"/>
      <c r="J126" s="170">
        <f>BK126</f>
        <v>0</v>
      </c>
      <c r="K126" s="12"/>
      <c r="L126" s="158"/>
      <c r="M126" s="163"/>
      <c r="N126" s="164"/>
      <c r="O126" s="164"/>
      <c r="P126" s="165">
        <f>SUM(P127:P162)</f>
        <v>0</v>
      </c>
      <c r="Q126" s="164"/>
      <c r="R126" s="165">
        <f>SUM(R127:R162)</f>
        <v>16.625160000000001</v>
      </c>
      <c r="S126" s="164"/>
      <c r="T126" s="166">
        <f>SUM(T127:T162)</f>
        <v>9.5939999999999994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84</v>
      </c>
      <c r="AT126" s="167" t="s">
        <v>75</v>
      </c>
      <c r="AU126" s="167" t="s">
        <v>84</v>
      </c>
      <c r="AY126" s="159" t="s">
        <v>140</v>
      </c>
      <c r="BK126" s="168">
        <f>SUM(BK127:BK162)</f>
        <v>0</v>
      </c>
    </row>
    <row r="127" s="2" customFormat="1" ht="24.15" customHeight="1">
      <c r="A127" s="38"/>
      <c r="B127" s="171"/>
      <c r="C127" s="172" t="s">
        <v>84</v>
      </c>
      <c r="D127" s="172" t="s">
        <v>142</v>
      </c>
      <c r="E127" s="173" t="s">
        <v>709</v>
      </c>
      <c r="F127" s="174" t="s">
        <v>710</v>
      </c>
      <c r="G127" s="175" t="s">
        <v>145</v>
      </c>
      <c r="H127" s="176">
        <v>36.899999999999999</v>
      </c>
      <c r="I127" s="177"/>
      <c r="J127" s="178">
        <f>ROUND(I127*H127,2)</f>
        <v>0</v>
      </c>
      <c r="K127" s="174" t="s">
        <v>146</v>
      </c>
      <c r="L127" s="39"/>
      <c r="M127" s="179" t="s">
        <v>1</v>
      </c>
      <c r="N127" s="180" t="s">
        <v>41</v>
      </c>
      <c r="O127" s="77"/>
      <c r="P127" s="181">
        <f>O127*H127</f>
        <v>0</v>
      </c>
      <c r="Q127" s="181">
        <v>0</v>
      </c>
      <c r="R127" s="181">
        <f>Q127*H127</f>
        <v>0</v>
      </c>
      <c r="S127" s="181">
        <v>0.26000000000000001</v>
      </c>
      <c r="T127" s="182">
        <f>S127*H127</f>
        <v>9.5939999999999994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3" t="s">
        <v>147</v>
      </c>
      <c r="AT127" s="183" t="s">
        <v>142</v>
      </c>
      <c r="AU127" s="183" t="s">
        <v>86</v>
      </c>
      <c r="AY127" s="19" t="s">
        <v>140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9" t="s">
        <v>84</v>
      </c>
      <c r="BK127" s="184">
        <f>ROUND(I127*H127,2)</f>
        <v>0</v>
      </c>
      <c r="BL127" s="19" t="s">
        <v>147</v>
      </c>
      <c r="BM127" s="183" t="s">
        <v>711</v>
      </c>
    </row>
    <row r="128" s="2" customFormat="1">
      <c r="A128" s="38"/>
      <c r="B128" s="39"/>
      <c r="C128" s="38"/>
      <c r="D128" s="185" t="s">
        <v>149</v>
      </c>
      <c r="E128" s="38"/>
      <c r="F128" s="186" t="s">
        <v>712</v>
      </c>
      <c r="G128" s="38"/>
      <c r="H128" s="38"/>
      <c r="I128" s="187"/>
      <c r="J128" s="38"/>
      <c r="K128" s="38"/>
      <c r="L128" s="39"/>
      <c r="M128" s="188"/>
      <c r="N128" s="189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149</v>
      </c>
      <c r="AU128" s="19" t="s">
        <v>86</v>
      </c>
    </row>
    <row r="129" s="13" customFormat="1">
      <c r="A129" s="13"/>
      <c r="B129" s="190"/>
      <c r="C129" s="13"/>
      <c r="D129" s="185" t="s">
        <v>151</v>
      </c>
      <c r="E129" s="191" t="s">
        <v>1</v>
      </c>
      <c r="F129" s="192" t="s">
        <v>713</v>
      </c>
      <c r="G129" s="13"/>
      <c r="H129" s="191" t="s">
        <v>1</v>
      </c>
      <c r="I129" s="193"/>
      <c r="J129" s="13"/>
      <c r="K129" s="13"/>
      <c r="L129" s="190"/>
      <c r="M129" s="194"/>
      <c r="N129" s="195"/>
      <c r="O129" s="195"/>
      <c r="P129" s="195"/>
      <c r="Q129" s="195"/>
      <c r="R129" s="195"/>
      <c r="S129" s="195"/>
      <c r="T129" s="19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1" t="s">
        <v>151</v>
      </c>
      <c r="AU129" s="191" t="s">
        <v>86</v>
      </c>
      <c r="AV129" s="13" t="s">
        <v>84</v>
      </c>
      <c r="AW129" s="13" t="s">
        <v>32</v>
      </c>
      <c r="AX129" s="13" t="s">
        <v>76</v>
      </c>
      <c r="AY129" s="191" t="s">
        <v>140</v>
      </c>
    </row>
    <row r="130" s="14" customFormat="1">
      <c r="A130" s="14"/>
      <c r="B130" s="197"/>
      <c r="C130" s="14"/>
      <c r="D130" s="185" t="s">
        <v>151</v>
      </c>
      <c r="E130" s="198" t="s">
        <v>1</v>
      </c>
      <c r="F130" s="199" t="s">
        <v>714</v>
      </c>
      <c r="G130" s="14"/>
      <c r="H130" s="200">
        <v>36.899999999999999</v>
      </c>
      <c r="I130" s="201"/>
      <c r="J130" s="14"/>
      <c r="K130" s="14"/>
      <c r="L130" s="197"/>
      <c r="M130" s="202"/>
      <c r="N130" s="203"/>
      <c r="O130" s="203"/>
      <c r="P130" s="203"/>
      <c r="Q130" s="203"/>
      <c r="R130" s="203"/>
      <c r="S130" s="203"/>
      <c r="T130" s="20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8" t="s">
        <v>151</v>
      </c>
      <c r="AU130" s="198" t="s">
        <v>86</v>
      </c>
      <c r="AV130" s="14" t="s">
        <v>86</v>
      </c>
      <c r="AW130" s="14" t="s">
        <v>32</v>
      </c>
      <c r="AX130" s="14" t="s">
        <v>84</v>
      </c>
      <c r="AY130" s="198" t="s">
        <v>140</v>
      </c>
    </row>
    <row r="131" s="2" customFormat="1" ht="24.15" customHeight="1">
      <c r="A131" s="38"/>
      <c r="B131" s="171"/>
      <c r="C131" s="172" t="s">
        <v>86</v>
      </c>
      <c r="D131" s="172" t="s">
        <v>142</v>
      </c>
      <c r="E131" s="173" t="s">
        <v>715</v>
      </c>
      <c r="F131" s="174" t="s">
        <v>716</v>
      </c>
      <c r="G131" s="175" t="s">
        <v>166</v>
      </c>
      <c r="H131" s="176">
        <v>1</v>
      </c>
      <c r="I131" s="177"/>
      <c r="J131" s="178">
        <f>ROUND(I131*H131,2)</f>
        <v>0</v>
      </c>
      <c r="K131" s="174" t="s">
        <v>146</v>
      </c>
      <c r="L131" s="39"/>
      <c r="M131" s="179" t="s">
        <v>1</v>
      </c>
      <c r="N131" s="180" t="s">
        <v>41</v>
      </c>
      <c r="O131" s="77"/>
      <c r="P131" s="181">
        <f>O131*H131</f>
        <v>0</v>
      </c>
      <c r="Q131" s="181">
        <v>0.0086800000000000002</v>
      </c>
      <c r="R131" s="181">
        <f>Q131*H131</f>
        <v>0.0086800000000000002</v>
      </c>
      <c r="S131" s="181">
        <v>0</v>
      </c>
      <c r="T131" s="18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3" t="s">
        <v>147</v>
      </c>
      <c r="AT131" s="183" t="s">
        <v>142</v>
      </c>
      <c r="AU131" s="183" t="s">
        <v>86</v>
      </c>
      <c r="AY131" s="19" t="s">
        <v>140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9" t="s">
        <v>84</v>
      </c>
      <c r="BK131" s="184">
        <f>ROUND(I131*H131,2)</f>
        <v>0</v>
      </c>
      <c r="BL131" s="19" t="s">
        <v>147</v>
      </c>
      <c r="BM131" s="183" t="s">
        <v>717</v>
      </c>
    </row>
    <row r="132" s="2" customFormat="1">
      <c r="A132" s="38"/>
      <c r="B132" s="39"/>
      <c r="C132" s="38"/>
      <c r="D132" s="185" t="s">
        <v>149</v>
      </c>
      <c r="E132" s="38"/>
      <c r="F132" s="186" t="s">
        <v>718</v>
      </c>
      <c r="G132" s="38"/>
      <c r="H132" s="38"/>
      <c r="I132" s="187"/>
      <c r="J132" s="38"/>
      <c r="K132" s="38"/>
      <c r="L132" s="39"/>
      <c r="M132" s="188"/>
      <c r="N132" s="189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149</v>
      </c>
      <c r="AU132" s="19" t="s">
        <v>86</v>
      </c>
    </row>
    <row r="133" s="13" customFormat="1">
      <c r="A133" s="13"/>
      <c r="B133" s="190"/>
      <c r="C133" s="13"/>
      <c r="D133" s="185" t="s">
        <v>151</v>
      </c>
      <c r="E133" s="191" t="s">
        <v>1</v>
      </c>
      <c r="F133" s="192" t="s">
        <v>719</v>
      </c>
      <c r="G133" s="13"/>
      <c r="H133" s="191" t="s">
        <v>1</v>
      </c>
      <c r="I133" s="193"/>
      <c r="J133" s="13"/>
      <c r="K133" s="13"/>
      <c r="L133" s="190"/>
      <c r="M133" s="194"/>
      <c r="N133" s="195"/>
      <c r="O133" s="195"/>
      <c r="P133" s="195"/>
      <c r="Q133" s="195"/>
      <c r="R133" s="195"/>
      <c r="S133" s="195"/>
      <c r="T133" s="19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1" t="s">
        <v>151</v>
      </c>
      <c r="AU133" s="191" t="s">
        <v>86</v>
      </c>
      <c r="AV133" s="13" t="s">
        <v>84</v>
      </c>
      <c r="AW133" s="13" t="s">
        <v>32</v>
      </c>
      <c r="AX133" s="13" t="s">
        <v>76</v>
      </c>
      <c r="AY133" s="191" t="s">
        <v>140</v>
      </c>
    </row>
    <row r="134" s="14" customFormat="1">
      <c r="A134" s="14"/>
      <c r="B134" s="197"/>
      <c r="C134" s="14"/>
      <c r="D134" s="185" t="s">
        <v>151</v>
      </c>
      <c r="E134" s="198" t="s">
        <v>1</v>
      </c>
      <c r="F134" s="199" t="s">
        <v>84</v>
      </c>
      <c r="G134" s="14"/>
      <c r="H134" s="200">
        <v>1</v>
      </c>
      <c r="I134" s="201"/>
      <c r="J134" s="14"/>
      <c r="K134" s="14"/>
      <c r="L134" s="197"/>
      <c r="M134" s="202"/>
      <c r="N134" s="203"/>
      <c r="O134" s="203"/>
      <c r="P134" s="203"/>
      <c r="Q134" s="203"/>
      <c r="R134" s="203"/>
      <c r="S134" s="203"/>
      <c r="T134" s="20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8" t="s">
        <v>151</v>
      </c>
      <c r="AU134" s="198" t="s">
        <v>86</v>
      </c>
      <c r="AV134" s="14" t="s">
        <v>86</v>
      </c>
      <c r="AW134" s="14" t="s">
        <v>32</v>
      </c>
      <c r="AX134" s="14" t="s">
        <v>84</v>
      </c>
      <c r="AY134" s="198" t="s">
        <v>140</v>
      </c>
    </row>
    <row r="135" s="2" customFormat="1" ht="16.5" customHeight="1">
      <c r="A135" s="38"/>
      <c r="B135" s="171"/>
      <c r="C135" s="172" t="s">
        <v>162</v>
      </c>
      <c r="D135" s="172" t="s">
        <v>142</v>
      </c>
      <c r="E135" s="173" t="s">
        <v>720</v>
      </c>
      <c r="F135" s="174" t="s">
        <v>721</v>
      </c>
      <c r="G135" s="175" t="s">
        <v>166</v>
      </c>
      <c r="H135" s="176">
        <v>1</v>
      </c>
      <c r="I135" s="177"/>
      <c r="J135" s="178">
        <f>ROUND(I135*H135,2)</f>
        <v>0</v>
      </c>
      <c r="K135" s="174" t="s">
        <v>146</v>
      </c>
      <c r="L135" s="39"/>
      <c r="M135" s="179" t="s">
        <v>1</v>
      </c>
      <c r="N135" s="180" t="s">
        <v>41</v>
      </c>
      <c r="O135" s="77"/>
      <c r="P135" s="181">
        <f>O135*H135</f>
        <v>0</v>
      </c>
      <c r="Q135" s="181">
        <v>0.036900000000000002</v>
      </c>
      <c r="R135" s="181">
        <f>Q135*H135</f>
        <v>0.036900000000000002</v>
      </c>
      <c r="S135" s="181">
        <v>0</v>
      </c>
      <c r="T135" s="18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3" t="s">
        <v>147</v>
      </c>
      <c r="AT135" s="183" t="s">
        <v>142</v>
      </c>
      <c r="AU135" s="183" t="s">
        <v>86</v>
      </c>
      <c r="AY135" s="19" t="s">
        <v>140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9" t="s">
        <v>84</v>
      </c>
      <c r="BK135" s="184">
        <f>ROUND(I135*H135,2)</f>
        <v>0</v>
      </c>
      <c r="BL135" s="19" t="s">
        <v>147</v>
      </c>
      <c r="BM135" s="183" t="s">
        <v>722</v>
      </c>
    </row>
    <row r="136" s="2" customFormat="1">
      <c r="A136" s="38"/>
      <c r="B136" s="39"/>
      <c r="C136" s="38"/>
      <c r="D136" s="185" t="s">
        <v>149</v>
      </c>
      <c r="E136" s="38"/>
      <c r="F136" s="186" t="s">
        <v>723</v>
      </c>
      <c r="G136" s="38"/>
      <c r="H136" s="38"/>
      <c r="I136" s="187"/>
      <c r="J136" s="38"/>
      <c r="K136" s="38"/>
      <c r="L136" s="39"/>
      <c r="M136" s="188"/>
      <c r="N136" s="189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149</v>
      </c>
      <c r="AU136" s="19" t="s">
        <v>86</v>
      </c>
    </row>
    <row r="137" s="13" customFormat="1">
      <c r="A137" s="13"/>
      <c r="B137" s="190"/>
      <c r="C137" s="13"/>
      <c r="D137" s="185" t="s">
        <v>151</v>
      </c>
      <c r="E137" s="191" t="s">
        <v>1</v>
      </c>
      <c r="F137" s="192" t="s">
        <v>719</v>
      </c>
      <c r="G137" s="13"/>
      <c r="H137" s="191" t="s">
        <v>1</v>
      </c>
      <c r="I137" s="193"/>
      <c r="J137" s="13"/>
      <c r="K137" s="13"/>
      <c r="L137" s="190"/>
      <c r="M137" s="194"/>
      <c r="N137" s="195"/>
      <c r="O137" s="195"/>
      <c r="P137" s="195"/>
      <c r="Q137" s="195"/>
      <c r="R137" s="195"/>
      <c r="S137" s="195"/>
      <c r="T137" s="19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1" t="s">
        <v>151</v>
      </c>
      <c r="AU137" s="191" t="s">
        <v>86</v>
      </c>
      <c r="AV137" s="13" t="s">
        <v>84</v>
      </c>
      <c r="AW137" s="13" t="s">
        <v>32</v>
      </c>
      <c r="AX137" s="13" t="s">
        <v>76</v>
      </c>
      <c r="AY137" s="191" t="s">
        <v>140</v>
      </c>
    </row>
    <row r="138" s="14" customFormat="1">
      <c r="A138" s="14"/>
      <c r="B138" s="197"/>
      <c r="C138" s="14"/>
      <c r="D138" s="185" t="s">
        <v>151</v>
      </c>
      <c r="E138" s="198" t="s">
        <v>1</v>
      </c>
      <c r="F138" s="199" t="s">
        <v>84</v>
      </c>
      <c r="G138" s="14"/>
      <c r="H138" s="200">
        <v>1</v>
      </c>
      <c r="I138" s="201"/>
      <c r="J138" s="14"/>
      <c r="K138" s="14"/>
      <c r="L138" s="197"/>
      <c r="M138" s="202"/>
      <c r="N138" s="203"/>
      <c r="O138" s="203"/>
      <c r="P138" s="203"/>
      <c r="Q138" s="203"/>
      <c r="R138" s="203"/>
      <c r="S138" s="203"/>
      <c r="T138" s="20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8" t="s">
        <v>151</v>
      </c>
      <c r="AU138" s="198" t="s">
        <v>86</v>
      </c>
      <c r="AV138" s="14" t="s">
        <v>86</v>
      </c>
      <c r="AW138" s="14" t="s">
        <v>32</v>
      </c>
      <c r="AX138" s="14" t="s">
        <v>84</v>
      </c>
      <c r="AY138" s="198" t="s">
        <v>140</v>
      </c>
    </row>
    <row r="139" s="2" customFormat="1" ht="24.15" customHeight="1">
      <c r="A139" s="38"/>
      <c r="B139" s="171"/>
      <c r="C139" s="172" t="s">
        <v>147</v>
      </c>
      <c r="D139" s="172" t="s">
        <v>142</v>
      </c>
      <c r="E139" s="173" t="s">
        <v>724</v>
      </c>
      <c r="F139" s="174" t="s">
        <v>725</v>
      </c>
      <c r="G139" s="175" t="s">
        <v>166</v>
      </c>
      <c r="H139" s="176">
        <v>1</v>
      </c>
      <c r="I139" s="177"/>
      <c r="J139" s="178">
        <f>ROUND(I139*H139,2)</f>
        <v>0</v>
      </c>
      <c r="K139" s="174" t="s">
        <v>146</v>
      </c>
      <c r="L139" s="39"/>
      <c r="M139" s="179" t="s">
        <v>1</v>
      </c>
      <c r="N139" s="180" t="s">
        <v>41</v>
      </c>
      <c r="O139" s="77"/>
      <c r="P139" s="181">
        <f>O139*H139</f>
        <v>0</v>
      </c>
      <c r="Q139" s="181">
        <v>0.01068</v>
      </c>
      <c r="R139" s="181">
        <f>Q139*H139</f>
        <v>0.01068</v>
      </c>
      <c r="S139" s="181">
        <v>0</v>
      </c>
      <c r="T139" s="18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3" t="s">
        <v>147</v>
      </c>
      <c r="AT139" s="183" t="s">
        <v>142</v>
      </c>
      <c r="AU139" s="183" t="s">
        <v>86</v>
      </c>
      <c r="AY139" s="19" t="s">
        <v>140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9" t="s">
        <v>84</v>
      </c>
      <c r="BK139" s="184">
        <f>ROUND(I139*H139,2)</f>
        <v>0</v>
      </c>
      <c r="BL139" s="19" t="s">
        <v>147</v>
      </c>
      <c r="BM139" s="183" t="s">
        <v>726</v>
      </c>
    </row>
    <row r="140" s="2" customFormat="1">
      <c r="A140" s="38"/>
      <c r="B140" s="39"/>
      <c r="C140" s="38"/>
      <c r="D140" s="185" t="s">
        <v>149</v>
      </c>
      <c r="E140" s="38"/>
      <c r="F140" s="186" t="s">
        <v>727</v>
      </c>
      <c r="G140" s="38"/>
      <c r="H140" s="38"/>
      <c r="I140" s="187"/>
      <c r="J140" s="38"/>
      <c r="K140" s="38"/>
      <c r="L140" s="39"/>
      <c r="M140" s="188"/>
      <c r="N140" s="189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149</v>
      </c>
      <c r="AU140" s="19" t="s">
        <v>86</v>
      </c>
    </row>
    <row r="141" s="13" customFormat="1">
      <c r="A141" s="13"/>
      <c r="B141" s="190"/>
      <c r="C141" s="13"/>
      <c r="D141" s="185" t="s">
        <v>151</v>
      </c>
      <c r="E141" s="191" t="s">
        <v>1</v>
      </c>
      <c r="F141" s="192" t="s">
        <v>719</v>
      </c>
      <c r="G141" s="13"/>
      <c r="H141" s="191" t="s">
        <v>1</v>
      </c>
      <c r="I141" s="193"/>
      <c r="J141" s="13"/>
      <c r="K141" s="13"/>
      <c r="L141" s="190"/>
      <c r="M141" s="194"/>
      <c r="N141" s="195"/>
      <c r="O141" s="195"/>
      <c r="P141" s="195"/>
      <c r="Q141" s="195"/>
      <c r="R141" s="195"/>
      <c r="S141" s="195"/>
      <c r="T141" s="19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1" t="s">
        <v>151</v>
      </c>
      <c r="AU141" s="191" t="s">
        <v>86</v>
      </c>
      <c r="AV141" s="13" t="s">
        <v>84</v>
      </c>
      <c r="AW141" s="13" t="s">
        <v>32</v>
      </c>
      <c r="AX141" s="13" t="s">
        <v>76</v>
      </c>
      <c r="AY141" s="191" t="s">
        <v>140</v>
      </c>
    </row>
    <row r="142" s="14" customFormat="1">
      <c r="A142" s="14"/>
      <c r="B142" s="197"/>
      <c r="C142" s="14"/>
      <c r="D142" s="185" t="s">
        <v>151</v>
      </c>
      <c r="E142" s="198" t="s">
        <v>1</v>
      </c>
      <c r="F142" s="199" t="s">
        <v>84</v>
      </c>
      <c r="G142" s="14"/>
      <c r="H142" s="200">
        <v>1</v>
      </c>
      <c r="I142" s="201"/>
      <c r="J142" s="14"/>
      <c r="K142" s="14"/>
      <c r="L142" s="197"/>
      <c r="M142" s="202"/>
      <c r="N142" s="203"/>
      <c r="O142" s="203"/>
      <c r="P142" s="203"/>
      <c r="Q142" s="203"/>
      <c r="R142" s="203"/>
      <c r="S142" s="203"/>
      <c r="T142" s="20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8" t="s">
        <v>151</v>
      </c>
      <c r="AU142" s="198" t="s">
        <v>86</v>
      </c>
      <c r="AV142" s="14" t="s">
        <v>86</v>
      </c>
      <c r="AW142" s="14" t="s">
        <v>32</v>
      </c>
      <c r="AX142" s="14" t="s">
        <v>84</v>
      </c>
      <c r="AY142" s="198" t="s">
        <v>140</v>
      </c>
    </row>
    <row r="143" s="2" customFormat="1" ht="24.15" customHeight="1">
      <c r="A143" s="38"/>
      <c r="B143" s="171"/>
      <c r="C143" s="172" t="s">
        <v>190</v>
      </c>
      <c r="D143" s="172" t="s">
        <v>142</v>
      </c>
      <c r="E143" s="173" t="s">
        <v>728</v>
      </c>
      <c r="F143" s="174" t="s">
        <v>729</v>
      </c>
      <c r="G143" s="175" t="s">
        <v>166</v>
      </c>
      <c r="H143" s="176">
        <v>1</v>
      </c>
      <c r="I143" s="177"/>
      <c r="J143" s="178">
        <f>ROUND(I143*H143,2)</f>
        <v>0</v>
      </c>
      <c r="K143" s="174" t="s">
        <v>146</v>
      </c>
      <c r="L143" s="39"/>
      <c r="M143" s="179" t="s">
        <v>1</v>
      </c>
      <c r="N143" s="180" t="s">
        <v>41</v>
      </c>
      <c r="O143" s="77"/>
      <c r="P143" s="181">
        <f>O143*H143</f>
        <v>0</v>
      </c>
      <c r="Q143" s="181">
        <v>0.036900000000000002</v>
      </c>
      <c r="R143" s="181">
        <f>Q143*H143</f>
        <v>0.036900000000000002</v>
      </c>
      <c r="S143" s="181">
        <v>0</v>
      </c>
      <c r="T143" s="18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3" t="s">
        <v>147</v>
      </c>
      <c r="AT143" s="183" t="s">
        <v>142</v>
      </c>
      <c r="AU143" s="183" t="s">
        <v>86</v>
      </c>
      <c r="AY143" s="19" t="s">
        <v>140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84</v>
      </c>
      <c r="BK143" s="184">
        <f>ROUND(I143*H143,2)</f>
        <v>0</v>
      </c>
      <c r="BL143" s="19" t="s">
        <v>147</v>
      </c>
      <c r="BM143" s="183" t="s">
        <v>730</v>
      </c>
    </row>
    <row r="144" s="2" customFormat="1">
      <c r="A144" s="38"/>
      <c r="B144" s="39"/>
      <c r="C144" s="38"/>
      <c r="D144" s="185" t="s">
        <v>149</v>
      </c>
      <c r="E144" s="38"/>
      <c r="F144" s="186" t="s">
        <v>731</v>
      </c>
      <c r="G144" s="38"/>
      <c r="H144" s="38"/>
      <c r="I144" s="187"/>
      <c r="J144" s="38"/>
      <c r="K144" s="38"/>
      <c r="L144" s="39"/>
      <c r="M144" s="188"/>
      <c r="N144" s="189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149</v>
      </c>
      <c r="AU144" s="19" t="s">
        <v>86</v>
      </c>
    </row>
    <row r="145" s="2" customFormat="1" ht="33" customHeight="1">
      <c r="A145" s="38"/>
      <c r="B145" s="171"/>
      <c r="C145" s="172" t="s">
        <v>176</v>
      </c>
      <c r="D145" s="172" t="s">
        <v>142</v>
      </c>
      <c r="E145" s="173" t="s">
        <v>732</v>
      </c>
      <c r="F145" s="174" t="s">
        <v>733</v>
      </c>
      <c r="G145" s="175" t="s">
        <v>734</v>
      </c>
      <c r="H145" s="176">
        <v>15.744</v>
      </c>
      <c r="I145" s="177"/>
      <c r="J145" s="178">
        <f>ROUND(I145*H145,2)</f>
        <v>0</v>
      </c>
      <c r="K145" s="174" t="s">
        <v>146</v>
      </c>
      <c r="L145" s="39"/>
      <c r="M145" s="179" t="s">
        <v>1</v>
      </c>
      <c r="N145" s="180" t="s">
        <v>41</v>
      </c>
      <c r="O145" s="77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3" t="s">
        <v>147</v>
      </c>
      <c r="AT145" s="183" t="s">
        <v>142</v>
      </c>
      <c r="AU145" s="183" t="s">
        <v>86</v>
      </c>
      <c r="AY145" s="19" t="s">
        <v>140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9" t="s">
        <v>84</v>
      </c>
      <c r="BK145" s="184">
        <f>ROUND(I145*H145,2)</f>
        <v>0</v>
      </c>
      <c r="BL145" s="19" t="s">
        <v>147</v>
      </c>
      <c r="BM145" s="183" t="s">
        <v>735</v>
      </c>
    </row>
    <row r="146" s="2" customFormat="1">
      <c r="A146" s="38"/>
      <c r="B146" s="39"/>
      <c r="C146" s="38"/>
      <c r="D146" s="185" t="s">
        <v>149</v>
      </c>
      <c r="E146" s="38"/>
      <c r="F146" s="186" t="s">
        <v>736</v>
      </c>
      <c r="G146" s="38"/>
      <c r="H146" s="38"/>
      <c r="I146" s="187"/>
      <c r="J146" s="38"/>
      <c r="K146" s="38"/>
      <c r="L146" s="39"/>
      <c r="M146" s="188"/>
      <c r="N146" s="189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149</v>
      </c>
      <c r="AU146" s="19" t="s">
        <v>86</v>
      </c>
    </row>
    <row r="147" s="13" customFormat="1">
      <c r="A147" s="13"/>
      <c r="B147" s="190"/>
      <c r="C147" s="13"/>
      <c r="D147" s="185" t="s">
        <v>151</v>
      </c>
      <c r="E147" s="191" t="s">
        <v>1</v>
      </c>
      <c r="F147" s="192" t="s">
        <v>737</v>
      </c>
      <c r="G147" s="13"/>
      <c r="H147" s="191" t="s">
        <v>1</v>
      </c>
      <c r="I147" s="193"/>
      <c r="J147" s="13"/>
      <c r="K147" s="13"/>
      <c r="L147" s="190"/>
      <c r="M147" s="194"/>
      <c r="N147" s="195"/>
      <c r="O147" s="195"/>
      <c r="P147" s="195"/>
      <c r="Q147" s="195"/>
      <c r="R147" s="195"/>
      <c r="S147" s="195"/>
      <c r="T147" s="19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1" t="s">
        <v>151</v>
      </c>
      <c r="AU147" s="191" t="s">
        <v>86</v>
      </c>
      <c r="AV147" s="13" t="s">
        <v>84</v>
      </c>
      <c r="AW147" s="13" t="s">
        <v>32</v>
      </c>
      <c r="AX147" s="13" t="s">
        <v>76</v>
      </c>
      <c r="AY147" s="191" t="s">
        <v>140</v>
      </c>
    </row>
    <row r="148" s="14" customFormat="1">
      <c r="A148" s="14"/>
      <c r="B148" s="197"/>
      <c r="C148" s="14"/>
      <c r="D148" s="185" t="s">
        <v>151</v>
      </c>
      <c r="E148" s="198" t="s">
        <v>1</v>
      </c>
      <c r="F148" s="199" t="s">
        <v>738</v>
      </c>
      <c r="G148" s="14"/>
      <c r="H148" s="200">
        <v>15.744</v>
      </c>
      <c r="I148" s="201"/>
      <c r="J148" s="14"/>
      <c r="K148" s="14"/>
      <c r="L148" s="197"/>
      <c r="M148" s="202"/>
      <c r="N148" s="203"/>
      <c r="O148" s="203"/>
      <c r="P148" s="203"/>
      <c r="Q148" s="203"/>
      <c r="R148" s="203"/>
      <c r="S148" s="203"/>
      <c r="T148" s="20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8" t="s">
        <v>151</v>
      </c>
      <c r="AU148" s="198" t="s">
        <v>86</v>
      </c>
      <c r="AV148" s="14" t="s">
        <v>86</v>
      </c>
      <c r="AW148" s="14" t="s">
        <v>32</v>
      </c>
      <c r="AX148" s="14" t="s">
        <v>84</v>
      </c>
      <c r="AY148" s="198" t="s">
        <v>140</v>
      </c>
    </row>
    <row r="149" s="2" customFormat="1" ht="37.8" customHeight="1">
      <c r="A149" s="38"/>
      <c r="B149" s="171"/>
      <c r="C149" s="172" t="s">
        <v>202</v>
      </c>
      <c r="D149" s="172" t="s">
        <v>142</v>
      </c>
      <c r="E149" s="173" t="s">
        <v>739</v>
      </c>
      <c r="F149" s="174" t="s">
        <v>740</v>
      </c>
      <c r="G149" s="175" t="s">
        <v>734</v>
      </c>
      <c r="H149" s="176">
        <v>15.744</v>
      </c>
      <c r="I149" s="177"/>
      <c r="J149" s="178">
        <f>ROUND(I149*H149,2)</f>
        <v>0</v>
      </c>
      <c r="K149" s="174" t="s">
        <v>146</v>
      </c>
      <c r="L149" s="39"/>
      <c r="M149" s="179" t="s">
        <v>1</v>
      </c>
      <c r="N149" s="180" t="s">
        <v>41</v>
      </c>
      <c r="O149" s="77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3" t="s">
        <v>147</v>
      </c>
      <c r="AT149" s="183" t="s">
        <v>142</v>
      </c>
      <c r="AU149" s="183" t="s">
        <v>86</v>
      </c>
      <c r="AY149" s="19" t="s">
        <v>140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9" t="s">
        <v>84</v>
      </c>
      <c r="BK149" s="184">
        <f>ROUND(I149*H149,2)</f>
        <v>0</v>
      </c>
      <c r="BL149" s="19" t="s">
        <v>147</v>
      </c>
      <c r="BM149" s="183" t="s">
        <v>741</v>
      </c>
    </row>
    <row r="150" s="2" customFormat="1">
      <c r="A150" s="38"/>
      <c r="B150" s="39"/>
      <c r="C150" s="38"/>
      <c r="D150" s="185" t="s">
        <v>149</v>
      </c>
      <c r="E150" s="38"/>
      <c r="F150" s="186" t="s">
        <v>742</v>
      </c>
      <c r="G150" s="38"/>
      <c r="H150" s="38"/>
      <c r="I150" s="187"/>
      <c r="J150" s="38"/>
      <c r="K150" s="38"/>
      <c r="L150" s="39"/>
      <c r="M150" s="188"/>
      <c r="N150" s="189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149</v>
      </c>
      <c r="AU150" s="19" t="s">
        <v>86</v>
      </c>
    </row>
    <row r="151" s="2" customFormat="1" ht="44.25" customHeight="1">
      <c r="A151" s="38"/>
      <c r="B151" s="171"/>
      <c r="C151" s="172" t="s">
        <v>159</v>
      </c>
      <c r="D151" s="172" t="s">
        <v>142</v>
      </c>
      <c r="E151" s="173" t="s">
        <v>743</v>
      </c>
      <c r="F151" s="174" t="s">
        <v>744</v>
      </c>
      <c r="G151" s="175" t="s">
        <v>734</v>
      </c>
      <c r="H151" s="176">
        <v>15.744</v>
      </c>
      <c r="I151" s="177"/>
      <c r="J151" s="178">
        <f>ROUND(I151*H151,2)</f>
        <v>0</v>
      </c>
      <c r="K151" s="174" t="s">
        <v>1</v>
      </c>
      <c r="L151" s="39"/>
      <c r="M151" s="179" t="s">
        <v>1</v>
      </c>
      <c r="N151" s="180" t="s">
        <v>41</v>
      </c>
      <c r="O151" s="77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3" t="s">
        <v>147</v>
      </c>
      <c r="AT151" s="183" t="s">
        <v>142</v>
      </c>
      <c r="AU151" s="183" t="s">
        <v>86</v>
      </c>
      <c r="AY151" s="19" t="s">
        <v>140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9" t="s">
        <v>84</v>
      </c>
      <c r="BK151" s="184">
        <f>ROUND(I151*H151,2)</f>
        <v>0</v>
      </c>
      <c r="BL151" s="19" t="s">
        <v>147</v>
      </c>
      <c r="BM151" s="183" t="s">
        <v>745</v>
      </c>
    </row>
    <row r="152" s="2" customFormat="1">
      <c r="A152" s="38"/>
      <c r="B152" s="39"/>
      <c r="C152" s="38"/>
      <c r="D152" s="185" t="s">
        <v>149</v>
      </c>
      <c r="E152" s="38"/>
      <c r="F152" s="186" t="s">
        <v>744</v>
      </c>
      <c r="G152" s="38"/>
      <c r="H152" s="38"/>
      <c r="I152" s="187"/>
      <c r="J152" s="38"/>
      <c r="K152" s="38"/>
      <c r="L152" s="39"/>
      <c r="M152" s="188"/>
      <c r="N152" s="189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149</v>
      </c>
      <c r="AU152" s="19" t="s">
        <v>86</v>
      </c>
    </row>
    <row r="153" s="2" customFormat="1" ht="44.25" customHeight="1">
      <c r="A153" s="38"/>
      <c r="B153" s="171"/>
      <c r="C153" s="172" t="s">
        <v>213</v>
      </c>
      <c r="D153" s="172" t="s">
        <v>142</v>
      </c>
      <c r="E153" s="173" t="s">
        <v>746</v>
      </c>
      <c r="F153" s="174" t="s">
        <v>747</v>
      </c>
      <c r="G153" s="175" t="s">
        <v>279</v>
      </c>
      <c r="H153" s="176">
        <v>28.338999999999999</v>
      </c>
      <c r="I153" s="177"/>
      <c r="J153" s="178">
        <f>ROUND(I153*H153,2)</f>
        <v>0</v>
      </c>
      <c r="K153" s="174" t="s">
        <v>1</v>
      </c>
      <c r="L153" s="39"/>
      <c r="M153" s="179" t="s">
        <v>1</v>
      </c>
      <c r="N153" s="180" t="s">
        <v>41</v>
      </c>
      <c r="O153" s="77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3" t="s">
        <v>147</v>
      </c>
      <c r="AT153" s="183" t="s">
        <v>142</v>
      </c>
      <c r="AU153" s="183" t="s">
        <v>86</v>
      </c>
      <c r="AY153" s="19" t="s">
        <v>140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84</v>
      </c>
      <c r="BK153" s="184">
        <f>ROUND(I153*H153,2)</f>
        <v>0</v>
      </c>
      <c r="BL153" s="19" t="s">
        <v>147</v>
      </c>
      <c r="BM153" s="183" t="s">
        <v>748</v>
      </c>
    </row>
    <row r="154" s="2" customFormat="1">
      <c r="A154" s="38"/>
      <c r="B154" s="39"/>
      <c r="C154" s="38"/>
      <c r="D154" s="185" t="s">
        <v>149</v>
      </c>
      <c r="E154" s="38"/>
      <c r="F154" s="186" t="s">
        <v>747</v>
      </c>
      <c r="G154" s="38"/>
      <c r="H154" s="38"/>
      <c r="I154" s="187"/>
      <c r="J154" s="38"/>
      <c r="K154" s="38"/>
      <c r="L154" s="39"/>
      <c r="M154" s="188"/>
      <c r="N154" s="189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149</v>
      </c>
      <c r="AU154" s="19" t="s">
        <v>86</v>
      </c>
    </row>
    <row r="155" s="14" customFormat="1">
      <c r="A155" s="14"/>
      <c r="B155" s="197"/>
      <c r="C155" s="14"/>
      <c r="D155" s="185" t="s">
        <v>151</v>
      </c>
      <c r="E155" s="14"/>
      <c r="F155" s="199" t="s">
        <v>749</v>
      </c>
      <c r="G155" s="14"/>
      <c r="H155" s="200">
        <v>28.338999999999999</v>
      </c>
      <c r="I155" s="201"/>
      <c r="J155" s="14"/>
      <c r="K155" s="14"/>
      <c r="L155" s="197"/>
      <c r="M155" s="202"/>
      <c r="N155" s="203"/>
      <c r="O155" s="203"/>
      <c r="P155" s="203"/>
      <c r="Q155" s="203"/>
      <c r="R155" s="203"/>
      <c r="S155" s="203"/>
      <c r="T155" s="20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8" t="s">
        <v>151</v>
      </c>
      <c r="AU155" s="198" t="s">
        <v>86</v>
      </c>
      <c r="AV155" s="14" t="s">
        <v>86</v>
      </c>
      <c r="AW155" s="14" t="s">
        <v>3</v>
      </c>
      <c r="AX155" s="14" t="s">
        <v>84</v>
      </c>
      <c r="AY155" s="198" t="s">
        <v>140</v>
      </c>
    </row>
    <row r="156" s="2" customFormat="1" ht="24.15" customHeight="1">
      <c r="A156" s="38"/>
      <c r="B156" s="171"/>
      <c r="C156" s="172" t="s">
        <v>219</v>
      </c>
      <c r="D156" s="172" t="s">
        <v>142</v>
      </c>
      <c r="E156" s="173" t="s">
        <v>750</v>
      </c>
      <c r="F156" s="174" t="s">
        <v>751</v>
      </c>
      <c r="G156" s="175" t="s">
        <v>734</v>
      </c>
      <c r="H156" s="176">
        <v>8.266</v>
      </c>
      <c r="I156" s="177"/>
      <c r="J156" s="178">
        <f>ROUND(I156*H156,2)</f>
        <v>0</v>
      </c>
      <c r="K156" s="174" t="s">
        <v>146</v>
      </c>
      <c r="L156" s="39"/>
      <c r="M156" s="179" t="s">
        <v>1</v>
      </c>
      <c r="N156" s="180" t="s">
        <v>41</v>
      </c>
      <c r="O156" s="77"/>
      <c r="P156" s="181">
        <f>O156*H156</f>
        <v>0</v>
      </c>
      <c r="Q156" s="181">
        <v>0</v>
      </c>
      <c r="R156" s="181">
        <f>Q156*H156</f>
        <v>0</v>
      </c>
      <c r="S156" s="181">
        <v>0</v>
      </c>
      <c r="T156" s="18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3" t="s">
        <v>147</v>
      </c>
      <c r="AT156" s="183" t="s">
        <v>142</v>
      </c>
      <c r="AU156" s="183" t="s">
        <v>86</v>
      </c>
      <c r="AY156" s="19" t="s">
        <v>140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9" t="s">
        <v>84</v>
      </c>
      <c r="BK156" s="184">
        <f>ROUND(I156*H156,2)</f>
        <v>0</v>
      </c>
      <c r="BL156" s="19" t="s">
        <v>147</v>
      </c>
      <c r="BM156" s="183" t="s">
        <v>752</v>
      </c>
    </row>
    <row r="157" s="2" customFormat="1">
      <c r="A157" s="38"/>
      <c r="B157" s="39"/>
      <c r="C157" s="38"/>
      <c r="D157" s="185" t="s">
        <v>149</v>
      </c>
      <c r="E157" s="38"/>
      <c r="F157" s="186" t="s">
        <v>753</v>
      </c>
      <c r="G157" s="38"/>
      <c r="H157" s="38"/>
      <c r="I157" s="187"/>
      <c r="J157" s="38"/>
      <c r="K157" s="38"/>
      <c r="L157" s="39"/>
      <c r="M157" s="188"/>
      <c r="N157" s="189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149</v>
      </c>
      <c r="AU157" s="19" t="s">
        <v>86</v>
      </c>
    </row>
    <row r="158" s="13" customFormat="1">
      <c r="A158" s="13"/>
      <c r="B158" s="190"/>
      <c r="C158" s="13"/>
      <c r="D158" s="185" t="s">
        <v>151</v>
      </c>
      <c r="E158" s="191" t="s">
        <v>1</v>
      </c>
      <c r="F158" s="192" t="s">
        <v>737</v>
      </c>
      <c r="G158" s="13"/>
      <c r="H158" s="191" t="s">
        <v>1</v>
      </c>
      <c r="I158" s="193"/>
      <c r="J158" s="13"/>
      <c r="K158" s="13"/>
      <c r="L158" s="190"/>
      <c r="M158" s="194"/>
      <c r="N158" s="195"/>
      <c r="O158" s="195"/>
      <c r="P158" s="195"/>
      <c r="Q158" s="195"/>
      <c r="R158" s="195"/>
      <c r="S158" s="195"/>
      <c r="T158" s="19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1" t="s">
        <v>151</v>
      </c>
      <c r="AU158" s="191" t="s">
        <v>86</v>
      </c>
      <c r="AV158" s="13" t="s">
        <v>84</v>
      </c>
      <c r="AW158" s="13" t="s">
        <v>32</v>
      </c>
      <c r="AX158" s="13" t="s">
        <v>76</v>
      </c>
      <c r="AY158" s="191" t="s">
        <v>140</v>
      </c>
    </row>
    <row r="159" s="14" customFormat="1">
      <c r="A159" s="14"/>
      <c r="B159" s="197"/>
      <c r="C159" s="14"/>
      <c r="D159" s="185" t="s">
        <v>151</v>
      </c>
      <c r="E159" s="198" t="s">
        <v>1</v>
      </c>
      <c r="F159" s="199" t="s">
        <v>754</v>
      </c>
      <c r="G159" s="14"/>
      <c r="H159" s="200">
        <v>8.266</v>
      </c>
      <c r="I159" s="201"/>
      <c r="J159" s="14"/>
      <c r="K159" s="14"/>
      <c r="L159" s="197"/>
      <c r="M159" s="202"/>
      <c r="N159" s="203"/>
      <c r="O159" s="203"/>
      <c r="P159" s="203"/>
      <c r="Q159" s="203"/>
      <c r="R159" s="203"/>
      <c r="S159" s="203"/>
      <c r="T159" s="20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8" t="s">
        <v>151</v>
      </c>
      <c r="AU159" s="198" t="s">
        <v>86</v>
      </c>
      <c r="AV159" s="14" t="s">
        <v>86</v>
      </c>
      <c r="AW159" s="14" t="s">
        <v>32</v>
      </c>
      <c r="AX159" s="14" t="s">
        <v>84</v>
      </c>
      <c r="AY159" s="198" t="s">
        <v>140</v>
      </c>
    </row>
    <row r="160" s="2" customFormat="1" ht="16.5" customHeight="1">
      <c r="A160" s="38"/>
      <c r="B160" s="171"/>
      <c r="C160" s="213" t="s">
        <v>225</v>
      </c>
      <c r="D160" s="213" t="s">
        <v>156</v>
      </c>
      <c r="E160" s="214" t="s">
        <v>755</v>
      </c>
      <c r="F160" s="215" t="s">
        <v>756</v>
      </c>
      <c r="G160" s="216" t="s">
        <v>279</v>
      </c>
      <c r="H160" s="217">
        <v>16.532</v>
      </c>
      <c r="I160" s="218"/>
      <c r="J160" s="219">
        <f>ROUND(I160*H160,2)</f>
        <v>0</v>
      </c>
      <c r="K160" s="215" t="s">
        <v>146</v>
      </c>
      <c r="L160" s="220"/>
      <c r="M160" s="221" t="s">
        <v>1</v>
      </c>
      <c r="N160" s="222" t="s">
        <v>41</v>
      </c>
      <c r="O160" s="77"/>
      <c r="P160" s="181">
        <f>O160*H160</f>
        <v>0</v>
      </c>
      <c r="Q160" s="181">
        <v>1</v>
      </c>
      <c r="R160" s="181">
        <f>Q160*H160</f>
        <v>16.532</v>
      </c>
      <c r="S160" s="181">
        <v>0</v>
      </c>
      <c r="T160" s="18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3" t="s">
        <v>159</v>
      </c>
      <c r="AT160" s="183" t="s">
        <v>156</v>
      </c>
      <c r="AU160" s="183" t="s">
        <v>86</v>
      </c>
      <c r="AY160" s="19" t="s">
        <v>140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9" t="s">
        <v>84</v>
      </c>
      <c r="BK160" s="184">
        <f>ROUND(I160*H160,2)</f>
        <v>0</v>
      </c>
      <c r="BL160" s="19" t="s">
        <v>147</v>
      </c>
      <c r="BM160" s="183" t="s">
        <v>757</v>
      </c>
    </row>
    <row r="161" s="2" customFormat="1">
      <c r="A161" s="38"/>
      <c r="B161" s="39"/>
      <c r="C161" s="38"/>
      <c r="D161" s="185" t="s">
        <v>149</v>
      </c>
      <c r="E161" s="38"/>
      <c r="F161" s="186" t="s">
        <v>756</v>
      </c>
      <c r="G161" s="38"/>
      <c r="H161" s="38"/>
      <c r="I161" s="187"/>
      <c r="J161" s="38"/>
      <c r="K161" s="38"/>
      <c r="L161" s="39"/>
      <c r="M161" s="188"/>
      <c r="N161" s="189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149</v>
      </c>
      <c r="AU161" s="19" t="s">
        <v>86</v>
      </c>
    </row>
    <row r="162" s="14" customFormat="1">
      <c r="A162" s="14"/>
      <c r="B162" s="197"/>
      <c r="C162" s="14"/>
      <c r="D162" s="185" t="s">
        <v>151</v>
      </c>
      <c r="E162" s="14"/>
      <c r="F162" s="199" t="s">
        <v>758</v>
      </c>
      <c r="G162" s="14"/>
      <c r="H162" s="200">
        <v>16.532</v>
      </c>
      <c r="I162" s="201"/>
      <c r="J162" s="14"/>
      <c r="K162" s="14"/>
      <c r="L162" s="197"/>
      <c r="M162" s="202"/>
      <c r="N162" s="203"/>
      <c r="O162" s="203"/>
      <c r="P162" s="203"/>
      <c r="Q162" s="203"/>
      <c r="R162" s="203"/>
      <c r="S162" s="203"/>
      <c r="T162" s="20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8" t="s">
        <v>151</v>
      </c>
      <c r="AU162" s="198" t="s">
        <v>86</v>
      </c>
      <c r="AV162" s="14" t="s">
        <v>86</v>
      </c>
      <c r="AW162" s="14" t="s">
        <v>3</v>
      </c>
      <c r="AX162" s="14" t="s">
        <v>84</v>
      </c>
      <c r="AY162" s="198" t="s">
        <v>140</v>
      </c>
    </row>
    <row r="163" s="12" customFormat="1" ht="22.8" customHeight="1">
      <c r="A163" s="12"/>
      <c r="B163" s="158"/>
      <c r="C163" s="12"/>
      <c r="D163" s="159" t="s">
        <v>75</v>
      </c>
      <c r="E163" s="169" t="s">
        <v>147</v>
      </c>
      <c r="F163" s="169" t="s">
        <v>759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SUM(P164:P167)</f>
        <v>0</v>
      </c>
      <c r="Q163" s="164"/>
      <c r="R163" s="165">
        <f>SUM(R164:R167)</f>
        <v>5.5815530400000002</v>
      </c>
      <c r="S163" s="164"/>
      <c r="T163" s="166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84</v>
      </c>
      <c r="AT163" s="167" t="s">
        <v>75</v>
      </c>
      <c r="AU163" s="167" t="s">
        <v>84</v>
      </c>
      <c r="AY163" s="159" t="s">
        <v>140</v>
      </c>
      <c r="BK163" s="168">
        <f>SUM(BK164:BK167)</f>
        <v>0</v>
      </c>
    </row>
    <row r="164" s="2" customFormat="1" ht="33" customHeight="1">
      <c r="A164" s="38"/>
      <c r="B164" s="171"/>
      <c r="C164" s="172" t="s">
        <v>8</v>
      </c>
      <c r="D164" s="172" t="s">
        <v>142</v>
      </c>
      <c r="E164" s="173" t="s">
        <v>760</v>
      </c>
      <c r="F164" s="174" t="s">
        <v>761</v>
      </c>
      <c r="G164" s="175" t="s">
        <v>734</v>
      </c>
      <c r="H164" s="176">
        <v>2.952</v>
      </c>
      <c r="I164" s="177"/>
      <c r="J164" s="178">
        <f>ROUND(I164*H164,2)</f>
        <v>0</v>
      </c>
      <c r="K164" s="174" t="s">
        <v>1</v>
      </c>
      <c r="L164" s="39"/>
      <c r="M164" s="179" t="s">
        <v>1</v>
      </c>
      <c r="N164" s="180" t="s">
        <v>41</v>
      </c>
      <c r="O164" s="77"/>
      <c r="P164" s="181">
        <f>O164*H164</f>
        <v>0</v>
      </c>
      <c r="Q164" s="181">
        <v>1.8907700000000001</v>
      </c>
      <c r="R164" s="181">
        <f>Q164*H164</f>
        <v>5.5815530400000002</v>
      </c>
      <c r="S164" s="181">
        <v>0</v>
      </c>
      <c r="T164" s="18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3" t="s">
        <v>147</v>
      </c>
      <c r="AT164" s="183" t="s">
        <v>142</v>
      </c>
      <c r="AU164" s="183" t="s">
        <v>86</v>
      </c>
      <c r="AY164" s="19" t="s">
        <v>140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9" t="s">
        <v>84</v>
      </c>
      <c r="BK164" s="184">
        <f>ROUND(I164*H164,2)</f>
        <v>0</v>
      </c>
      <c r="BL164" s="19" t="s">
        <v>147</v>
      </c>
      <c r="BM164" s="183" t="s">
        <v>762</v>
      </c>
    </row>
    <row r="165" s="2" customFormat="1">
      <c r="A165" s="38"/>
      <c r="B165" s="39"/>
      <c r="C165" s="38"/>
      <c r="D165" s="185" t="s">
        <v>149</v>
      </c>
      <c r="E165" s="38"/>
      <c r="F165" s="186" t="s">
        <v>761</v>
      </c>
      <c r="G165" s="38"/>
      <c r="H165" s="38"/>
      <c r="I165" s="187"/>
      <c r="J165" s="38"/>
      <c r="K165" s="38"/>
      <c r="L165" s="39"/>
      <c r="M165" s="188"/>
      <c r="N165" s="189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149</v>
      </c>
      <c r="AU165" s="19" t="s">
        <v>86</v>
      </c>
    </row>
    <row r="166" s="13" customFormat="1">
      <c r="A166" s="13"/>
      <c r="B166" s="190"/>
      <c r="C166" s="13"/>
      <c r="D166" s="185" t="s">
        <v>151</v>
      </c>
      <c r="E166" s="191" t="s">
        <v>1</v>
      </c>
      <c r="F166" s="192" t="s">
        <v>737</v>
      </c>
      <c r="G166" s="13"/>
      <c r="H166" s="191" t="s">
        <v>1</v>
      </c>
      <c r="I166" s="193"/>
      <c r="J166" s="13"/>
      <c r="K166" s="13"/>
      <c r="L166" s="190"/>
      <c r="M166" s="194"/>
      <c r="N166" s="195"/>
      <c r="O166" s="195"/>
      <c r="P166" s="195"/>
      <c r="Q166" s="195"/>
      <c r="R166" s="195"/>
      <c r="S166" s="195"/>
      <c r="T166" s="19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1" t="s">
        <v>151</v>
      </c>
      <c r="AU166" s="191" t="s">
        <v>86</v>
      </c>
      <c r="AV166" s="13" t="s">
        <v>84</v>
      </c>
      <c r="AW166" s="13" t="s">
        <v>32</v>
      </c>
      <c r="AX166" s="13" t="s">
        <v>76</v>
      </c>
      <c r="AY166" s="191" t="s">
        <v>140</v>
      </c>
    </row>
    <row r="167" s="14" customFormat="1">
      <c r="A167" s="14"/>
      <c r="B167" s="197"/>
      <c r="C167" s="14"/>
      <c r="D167" s="185" t="s">
        <v>151</v>
      </c>
      <c r="E167" s="198" t="s">
        <v>1</v>
      </c>
      <c r="F167" s="199" t="s">
        <v>763</v>
      </c>
      <c r="G167" s="14"/>
      <c r="H167" s="200">
        <v>2.952</v>
      </c>
      <c r="I167" s="201"/>
      <c r="J167" s="14"/>
      <c r="K167" s="14"/>
      <c r="L167" s="197"/>
      <c r="M167" s="202"/>
      <c r="N167" s="203"/>
      <c r="O167" s="203"/>
      <c r="P167" s="203"/>
      <c r="Q167" s="203"/>
      <c r="R167" s="203"/>
      <c r="S167" s="203"/>
      <c r="T167" s="20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8" t="s">
        <v>151</v>
      </c>
      <c r="AU167" s="198" t="s">
        <v>86</v>
      </c>
      <c r="AV167" s="14" t="s">
        <v>86</v>
      </c>
      <c r="AW167" s="14" t="s">
        <v>32</v>
      </c>
      <c r="AX167" s="14" t="s">
        <v>84</v>
      </c>
      <c r="AY167" s="198" t="s">
        <v>140</v>
      </c>
    </row>
    <row r="168" s="12" customFormat="1" ht="22.8" customHeight="1">
      <c r="A168" s="12"/>
      <c r="B168" s="158"/>
      <c r="C168" s="12"/>
      <c r="D168" s="159" t="s">
        <v>75</v>
      </c>
      <c r="E168" s="169" t="s">
        <v>190</v>
      </c>
      <c r="F168" s="169" t="s">
        <v>764</v>
      </c>
      <c r="G168" s="12"/>
      <c r="H168" s="12"/>
      <c r="I168" s="161"/>
      <c r="J168" s="170">
        <f>BK168</f>
        <v>0</v>
      </c>
      <c r="K168" s="12"/>
      <c r="L168" s="158"/>
      <c r="M168" s="163"/>
      <c r="N168" s="164"/>
      <c r="O168" s="164"/>
      <c r="P168" s="165">
        <f>SUM(P169:P176)</f>
        <v>0</v>
      </c>
      <c r="Q168" s="164"/>
      <c r="R168" s="165">
        <f>SUM(R169:R176)</f>
        <v>16.506107999999998</v>
      </c>
      <c r="S168" s="164"/>
      <c r="T168" s="166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9" t="s">
        <v>84</v>
      </c>
      <c r="AT168" s="167" t="s">
        <v>75</v>
      </c>
      <c r="AU168" s="167" t="s">
        <v>84</v>
      </c>
      <c r="AY168" s="159" t="s">
        <v>140</v>
      </c>
      <c r="BK168" s="168">
        <f>SUM(BK169:BK176)</f>
        <v>0</v>
      </c>
    </row>
    <row r="169" s="2" customFormat="1" ht="33" customHeight="1">
      <c r="A169" s="38"/>
      <c r="B169" s="171"/>
      <c r="C169" s="172" t="s">
        <v>236</v>
      </c>
      <c r="D169" s="172" t="s">
        <v>142</v>
      </c>
      <c r="E169" s="173" t="s">
        <v>765</v>
      </c>
      <c r="F169" s="174" t="s">
        <v>766</v>
      </c>
      <c r="G169" s="175" t="s">
        <v>145</v>
      </c>
      <c r="H169" s="176">
        <v>36.899999999999999</v>
      </c>
      <c r="I169" s="177"/>
      <c r="J169" s="178">
        <f>ROUND(I169*H169,2)</f>
        <v>0</v>
      </c>
      <c r="K169" s="174" t="s">
        <v>1</v>
      </c>
      <c r="L169" s="39"/>
      <c r="M169" s="179" t="s">
        <v>1</v>
      </c>
      <c r="N169" s="180" t="s">
        <v>41</v>
      </c>
      <c r="O169" s="77"/>
      <c r="P169" s="181">
        <f>O169*H169</f>
        <v>0</v>
      </c>
      <c r="Q169" s="181">
        <v>0.34499999999999997</v>
      </c>
      <c r="R169" s="181">
        <f>Q169*H169</f>
        <v>12.730499999999999</v>
      </c>
      <c r="S169" s="181">
        <v>0</v>
      </c>
      <c r="T169" s="18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3" t="s">
        <v>147</v>
      </c>
      <c r="AT169" s="183" t="s">
        <v>142</v>
      </c>
      <c r="AU169" s="183" t="s">
        <v>86</v>
      </c>
      <c r="AY169" s="19" t="s">
        <v>140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9" t="s">
        <v>84</v>
      </c>
      <c r="BK169" s="184">
        <f>ROUND(I169*H169,2)</f>
        <v>0</v>
      </c>
      <c r="BL169" s="19" t="s">
        <v>147</v>
      </c>
      <c r="BM169" s="183" t="s">
        <v>767</v>
      </c>
    </row>
    <row r="170" s="2" customFormat="1">
      <c r="A170" s="38"/>
      <c r="B170" s="39"/>
      <c r="C170" s="38"/>
      <c r="D170" s="185" t="s">
        <v>149</v>
      </c>
      <c r="E170" s="38"/>
      <c r="F170" s="186" t="s">
        <v>766</v>
      </c>
      <c r="G170" s="38"/>
      <c r="H170" s="38"/>
      <c r="I170" s="187"/>
      <c r="J170" s="38"/>
      <c r="K170" s="38"/>
      <c r="L170" s="39"/>
      <c r="M170" s="188"/>
      <c r="N170" s="189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149</v>
      </c>
      <c r="AU170" s="19" t="s">
        <v>86</v>
      </c>
    </row>
    <row r="171" s="2" customFormat="1" ht="76.35" customHeight="1">
      <c r="A171" s="38"/>
      <c r="B171" s="171"/>
      <c r="C171" s="172" t="s">
        <v>241</v>
      </c>
      <c r="D171" s="172" t="s">
        <v>142</v>
      </c>
      <c r="E171" s="173" t="s">
        <v>768</v>
      </c>
      <c r="F171" s="174" t="s">
        <v>769</v>
      </c>
      <c r="G171" s="175" t="s">
        <v>145</v>
      </c>
      <c r="H171" s="176">
        <v>36.899999999999999</v>
      </c>
      <c r="I171" s="177"/>
      <c r="J171" s="178">
        <f>ROUND(I171*H171,2)</f>
        <v>0</v>
      </c>
      <c r="K171" s="174" t="s">
        <v>1</v>
      </c>
      <c r="L171" s="39"/>
      <c r="M171" s="179" t="s">
        <v>1</v>
      </c>
      <c r="N171" s="180" t="s">
        <v>41</v>
      </c>
      <c r="O171" s="77"/>
      <c r="P171" s="181">
        <f>O171*H171</f>
        <v>0</v>
      </c>
      <c r="Q171" s="181">
        <v>0.089219999999999994</v>
      </c>
      <c r="R171" s="181">
        <f>Q171*H171</f>
        <v>3.2922179999999996</v>
      </c>
      <c r="S171" s="181">
        <v>0</v>
      </c>
      <c r="T171" s="18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3" t="s">
        <v>147</v>
      </c>
      <c r="AT171" s="183" t="s">
        <v>142</v>
      </c>
      <c r="AU171" s="183" t="s">
        <v>86</v>
      </c>
      <c r="AY171" s="19" t="s">
        <v>140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9" t="s">
        <v>84</v>
      </c>
      <c r="BK171" s="184">
        <f>ROUND(I171*H171,2)</f>
        <v>0</v>
      </c>
      <c r="BL171" s="19" t="s">
        <v>147</v>
      </c>
      <c r="BM171" s="183" t="s">
        <v>770</v>
      </c>
    </row>
    <row r="172" s="2" customFormat="1">
      <c r="A172" s="38"/>
      <c r="B172" s="39"/>
      <c r="C172" s="38"/>
      <c r="D172" s="185" t="s">
        <v>149</v>
      </c>
      <c r="E172" s="38"/>
      <c r="F172" s="186" t="s">
        <v>771</v>
      </c>
      <c r="G172" s="38"/>
      <c r="H172" s="38"/>
      <c r="I172" s="187"/>
      <c r="J172" s="38"/>
      <c r="K172" s="38"/>
      <c r="L172" s="39"/>
      <c r="M172" s="188"/>
      <c r="N172" s="189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149</v>
      </c>
      <c r="AU172" s="19" t="s">
        <v>86</v>
      </c>
    </row>
    <row r="173" s="2" customFormat="1" ht="21.75" customHeight="1">
      <c r="A173" s="38"/>
      <c r="B173" s="171"/>
      <c r="C173" s="213" t="s">
        <v>246</v>
      </c>
      <c r="D173" s="213" t="s">
        <v>156</v>
      </c>
      <c r="E173" s="214" t="s">
        <v>772</v>
      </c>
      <c r="F173" s="215" t="s">
        <v>773</v>
      </c>
      <c r="G173" s="216" t="s">
        <v>145</v>
      </c>
      <c r="H173" s="217">
        <v>3.6899999999999999</v>
      </c>
      <c r="I173" s="218"/>
      <c r="J173" s="219">
        <f>ROUND(I173*H173,2)</f>
        <v>0</v>
      </c>
      <c r="K173" s="215" t="s">
        <v>1</v>
      </c>
      <c r="L173" s="220"/>
      <c r="M173" s="221" t="s">
        <v>1</v>
      </c>
      <c r="N173" s="222" t="s">
        <v>41</v>
      </c>
      <c r="O173" s="77"/>
      <c r="P173" s="181">
        <f>O173*H173</f>
        <v>0</v>
      </c>
      <c r="Q173" s="181">
        <v>0.13100000000000001</v>
      </c>
      <c r="R173" s="181">
        <f>Q173*H173</f>
        <v>0.48338999999999999</v>
      </c>
      <c r="S173" s="181">
        <v>0</v>
      </c>
      <c r="T173" s="18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3" t="s">
        <v>159</v>
      </c>
      <c r="AT173" s="183" t="s">
        <v>156</v>
      </c>
      <c r="AU173" s="183" t="s">
        <v>86</v>
      </c>
      <c r="AY173" s="19" t="s">
        <v>140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9" t="s">
        <v>84</v>
      </c>
      <c r="BK173" s="184">
        <f>ROUND(I173*H173,2)</f>
        <v>0</v>
      </c>
      <c r="BL173" s="19" t="s">
        <v>147</v>
      </c>
      <c r="BM173" s="183" t="s">
        <v>774</v>
      </c>
    </row>
    <row r="174" s="2" customFormat="1">
      <c r="A174" s="38"/>
      <c r="B174" s="39"/>
      <c r="C174" s="38"/>
      <c r="D174" s="185" t="s">
        <v>149</v>
      </c>
      <c r="E174" s="38"/>
      <c r="F174" s="186" t="s">
        <v>773</v>
      </c>
      <c r="G174" s="38"/>
      <c r="H174" s="38"/>
      <c r="I174" s="187"/>
      <c r="J174" s="38"/>
      <c r="K174" s="38"/>
      <c r="L174" s="39"/>
      <c r="M174" s="188"/>
      <c r="N174" s="189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149</v>
      </c>
      <c r="AU174" s="19" t="s">
        <v>86</v>
      </c>
    </row>
    <row r="175" s="13" customFormat="1">
      <c r="A175" s="13"/>
      <c r="B175" s="190"/>
      <c r="C175" s="13"/>
      <c r="D175" s="185" t="s">
        <v>151</v>
      </c>
      <c r="E175" s="191" t="s">
        <v>1</v>
      </c>
      <c r="F175" s="192" t="s">
        <v>775</v>
      </c>
      <c r="G175" s="13"/>
      <c r="H175" s="191" t="s">
        <v>1</v>
      </c>
      <c r="I175" s="193"/>
      <c r="J175" s="13"/>
      <c r="K175" s="13"/>
      <c r="L175" s="190"/>
      <c r="M175" s="194"/>
      <c r="N175" s="195"/>
      <c r="O175" s="195"/>
      <c r="P175" s="195"/>
      <c r="Q175" s="195"/>
      <c r="R175" s="195"/>
      <c r="S175" s="195"/>
      <c r="T175" s="19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1" t="s">
        <v>151</v>
      </c>
      <c r="AU175" s="191" t="s">
        <v>86</v>
      </c>
      <c r="AV175" s="13" t="s">
        <v>84</v>
      </c>
      <c r="AW175" s="13" t="s">
        <v>32</v>
      </c>
      <c r="AX175" s="13" t="s">
        <v>76</v>
      </c>
      <c r="AY175" s="191" t="s">
        <v>140</v>
      </c>
    </row>
    <row r="176" s="14" customFormat="1">
      <c r="A176" s="14"/>
      <c r="B176" s="197"/>
      <c r="C176" s="14"/>
      <c r="D176" s="185" t="s">
        <v>151</v>
      </c>
      <c r="E176" s="198" t="s">
        <v>1</v>
      </c>
      <c r="F176" s="199" t="s">
        <v>776</v>
      </c>
      <c r="G176" s="14"/>
      <c r="H176" s="200">
        <v>3.6899999999999999</v>
      </c>
      <c r="I176" s="201"/>
      <c r="J176" s="14"/>
      <c r="K176" s="14"/>
      <c r="L176" s="197"/>
      <c r="M176" s="202"/>
      <c r="N176" s="203"/>
      <c r="O176" s="203"/>
      <c r="P176" s="203"/>
      <c r="Q176" s="203"/>
      <c r="R176" s="203"/>
      <c r="S176" s="203"/>
      <c r="T176" s="20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8" t="s">
        <v>151</v>
      </c>
      <c r="AU176" s="198" t="s">
        <v>86</v>
      </c>
      <c r="AV176" s="14" t="s">
        <v>86</v>
      </c>
      <c r="AW176" s="14" t="s">
        <v>32</v>
      </c>
      <c r="AX176" s="14" t="s">
        <v>84</v>
      </c>
      <c r="AY176" s="198" t="s">
        <v>140</v>
      </c>
    </row>
    <row r="177" s="12" customFormat="1" ht="22.8" customHeight="1">
      <c r="A177" s="12"/>
      <c r="B177" s="158"/>
      <c r="C177" s="12"/>
      <c r="D177" s="159" t="s">
        <v>75</v>
      </c>
      <c r="E177" s="169" t="s">
        <v>159</v>
      </c>
      <c r="F177" s="169" t="s">
        <v>777</v>
      </c>
      <c r="G177" s="12"/>
      <c r="H177" s="12"/>
      <c r="I177" s="161"/>
      <c r="J177" s="170">
        <f>BK177</f>
        <v>0</v>
      </c>
      <c r="K177" s="12"/>
      <c r="L177" s="158"/>
      <c r="M177" s="163"/>
      <c r="N177" s="164"/>
      <c r="O177" s="164"/>
      <c r="P177" s="165">
        <f>SUM(P178:P191)</f>
        <v>0</v>
      </c>
      <c r="Q177" s="164"/>
      <c r="R177" s="165">
        <f>SUM(R178:R191)</f>
        <v>0.096799999999999997</v>
      </c>
      <c r="S177" s="164"/>
      <c r="T177" s="166">
        <f>SUM(T178:T191)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9" t="s">
        <v>84</v>
      </c>
      <c r="AT177" s="167" t="s">
        <v>75</v>
      </c>
      <c r="AU177" s="167" t="s">
        <v>84</v>
      </c>
      <c r="AY177" s="159" t="s">
        <v>140</v>
      </c>
      <c r="BK177" s="168">
        <f>SUM(BK178:BK191)</f>
        <v>0</v>
      </c>
    </row>
    <row r="178" s="2" customFormat="1" ht="24.15" customHeight="1">
      <c r="A178" s="38"/>
      <c r="B178" s="171"/>
      <c r="C178" s="172" t="s">
        <v>252</v>
      </c>
      <c r="D178" s="172" t="s">
        <v>142</v>
      </c>
      <c r="E178" s="173" t="s">
        <v>778</v>
      </c>
      <c r="F178" s="174" t="s">
        <v>779</v>
      </c>
      <c r="G178" s="175" t="s">
        <v>166</v>
      </c>
      <c r="H178" s="176">
        <v>30</v>
      </c>
      <c r="I178" s="177"/>
      <c r="J178" s="178">
        <f>ROUND(I178*H178,2)</f>
        <v>0</v>
      </c>
      <c r="K178" s="174" t="s">
        <v>146</v>
      </c>
      <c r="L178" s="39"/>
      <c r="M178" s="179" t="s">
        <v>1</v>
      </c>
      <c r="N178" s="180" t="s">
        <v>41</v>
      </c>
      <c r="O178" s="77"/>
      <c r="P178" s="181">
        <f>O178*H178</f>
        <v>0</v>
      </c>
      <c r="Q178" s="181">
        <v>1.0000000000000001E-05</v>
      </c>
      <c r="R178" s="181">
        <f>Q178*H178</f>
        <v>0.00030000000000000003</v>
      </c>
      <c r="S178" s="181">
        <v>0</v>
      </c>
      <c r="T178" s="18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3" t="s">
        <v>147</v>
      </c>
      <c r="AT178" s="183" t="s">
        <v>142</v>
      </c>
      <c r="AU178" s="183" t="s">
        <v>86</v>
      </c>
      <c r="AY178" s="19" t="s">
        <v>140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9" t="s">
        <v>84</v>
      </c>
      <c r="BK178" s="184">
        <f>ROUND(I178*H178,2)</f>
        <v>0</v>
      </c>
      <c r="BL178" s="19" t="s">
        <v>147</v>
      </c>
      <c r="BM178" s="183" t="s">
        <v>780</v>
      </c>
    </row>
    <row r="179" s="2" customFormat="1">
      <c r="A179" s="38"/>
      <c r="B179" s="39"/>
      <c r="C179" s="38"/>
      <c r="D179" s="185" t="s">
        <v>149</v>
      </c>
      <c r="E179" s="38"/>
      <c r="F179" s="186" t="s">
        <v>781</v>
      </c>
      <c r="G179" s="38"/>
      <c r="H179" s="38"/>
      <c r="I179" s="187"/>
      <c r="J179" s="38"/>
      <c r="K179" s="38"/>
      <c r="L179" s="39"/>
      <c r="M179" s="188"/>
      <c r="N179" s="189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149</v>
      </c>
      <c r="AU179" s="19" t="s">
        <v>86</v>
      </c>
    </row>
    <row r="180" s="2" customFormat="1" ht="24.15" customHeight="1">
      <c r="A180" s="38"/>
      <c r="B180" s="171"/>
      <c r="C180" s="213" t="s">
        <v>257</v>
      </c>
      <c r="D180" s="213" t="s">
        <v>156</v>
      </c>
      <c r="E180" s="214" t="s">
        <v>782</v>
      </c>
      <c r="F180" s="215" t="s">
        <v>783</v>
      </c>
      <c r="G180" s="216" t="s">
        <v>166</v>
      </c>
      <c r="H180" s="217">
        <v>30</v>
      </c>
      <c r="I180" s="218"/>
      <c r="J180" s="219">
        <f>ROUND(I180*H180,2)</f>
        <v>0</v>
      </c>
      <c r="K180" s="215" t="s">
        <v>146</v>
      </c>
      <c r="L180" s="220"/>
      <c r="M180" s="221" t="s">
        <v>1</v>
      </c>
      <c r="N180" s="222" t="s">
        <v>41</v>
      </c>
      <c r="O180" s="77"/>
      <c r="P180" s="181">
        <f>O180*H180</f>
        <v>0</v>
      </c>
      <c r="Q180" s="181">
        <v>0.0014499999999999999</v>
      </c>
      <c r="R180" s="181">
        <f>Q180*H180</f>
        <v>0.043499999999999997</v>
      </c>
      <c r="S180" s="181">
        <v>0</v>
      </c>
      <c r="T180" s="18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3" t="s">
        <v>159</v>
      </c>
      <c r="AT180" s="183" t="s">
        <v>156</v>
      </c>
      <c r="AU180" s="183" t="s">
        <v>86</v>
      </c>
      <c r="AY180" s="19" t="s">
        <v>140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9" t="s">
        <v>84</v>
      </c>
      <c r="BK180" s="184">
        <f>ROUND(I180*H180,2)</f>
        <v>0</v>
      </c>
      <c r="BL180" s="19" t="s">
        <v>147</v>
      </c>
      <c r="BM180" s="183" t="s">
        <v>784</v>
      </c>
    </row>
    <row r="181" s="2" customFormat="1">
      <c r="A181" s="38"/>
      <c r="B181" s="39"/>
      <c r="C181" s="38"/>
      <c r="D181" s="185" t="s">
        <v>149</v>
      </c>
      <c r="E181" s="38"/>
      <c r="F181" s="186" t="s">
        <v>783</v>
      </c>
      <c r="G181" s="38"/>
      <c r="H181" s="38"/>
      <c r="I181" s="187"/>
      <c r="J181" s="38"/>
      <c r="K181" s="38"/>
      <c r="L181" s="39"/>
      <c r="M181" s="188"/>
      <c r="N181" s="189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149</v>
      </c>
      <c r="AU181" s="19" t="s">
        <v>86</v>
      </c>
    </row>
    <row r="182" s="2" customFormat="1" ht="37.8" customHeight="1">
      <c r="A182" s="38"/>
      <c r="B182" s="171"/>
      <c r="C182" s="172" t="s">
        <v>262</v>
      </c>
      <c r="D182" s="172" t="s">
        <v>142</v>
      </c>
      <c r="E182" s="173" t="s">
        <v>785</v>
      </c>
      <c r="F182" s="174" t="s">
        <v>786</v>
      </c>
      <c r="G182" s="175" t="s">
        <v>331</v>
      </c>
      <c r="H182" s="176">
        <v>2</v>
      </c>
      <c r="I182" s="177"/>
      <c r="J182" s="178">
        <f>ROUND(I182*H182,2)</f>
        <v>0</v>
      </c>
      <c r="K182" s="174" t="s">
        <v>146</v>
      </c>
      <c r="L182" s="39"/>
      <c r="M182" s="179" t="s">
        <v>1</v>
      </c>
      <c r="N182" s="180" t="s">
        <v>41</v>
      </c>
      <c r="O182" s="77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3" t="s">
        <v>147</v>
      </c>
      <c r="AT182" s="183" t="s">
        <v>142</v>
      </c>
      <c r="AU182" s="183" t="s">
        <v>86</v>
      </c>
      <c r="AY182" s="19" t="s">
        <v>140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9" t="s">
        <v>84</v>
      </c>
      <c r="BK182" s="184">
        <f>ROUND(I182*H182,2)</f>
        <v>0</v>
      </c>
      <c r="BL182" s="19" t="s">
        <v>147</v>
      </c>
      <c r="BM182" s="183" t="s">
        <v>787</v>
      </c>
    </row>
    <row r="183" s="2" customFormat="1">
      <c r="A183" s="38"/>
      <c r="B183" s="39"/>
      <c r="C183" s="38"/>
      <c r="D183" s="185" t="s">
        <v>149</v>
      </c>
      <c r="E183" s="38"/>
      <c r="F183" s="186" t="s">
        <v>788</v>
      </c>
      <c r="G183" s="38"/>
      <c r="H183" s="38"/>
      <c r="I183" s="187"/>
      <c r="J183" s="38"/>
      <c r="K183" s="38"/>
      <c r="L183" s="39"/>
      <c r="M183" s="188"/>
      <c r="N183" s="189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149</v>
      </c>
      <c r="AU183" s="19" t="s">
        <v>86</v>
      </c>
    </row>
    <row r="184" s="2" customFormat="1" ht="24.15" customHeight="1">
      <c r="A184" s="38"/>
      <c r="B184" s="171"/>
      <c r="C184" s="213" t="s">
        <v>267</v>
      </c>
      <c r="D184" s="213" t="s">
        <v>156</v>
      </c>
      <c r="E184" s="214" t="s">
        <v>789</v>
      </c>
      <c r="F184" s="215" t="s">
        <v>790</v>
      </c>
      <c r="G184" s="216" t="s">
        <v>331</v>
      </c>
      <c r="H184" s="217">
        <v>2</v>
      </c>
      <c r="I184" s="218"/>
      <c r="J184" s="219">
        <f>ROUND(I184*H184,2)</f>
        <v>0</v>
      </c>
      <c r="K184" s="215" t="s">
        <v>146</v>
      </c>
      <c r="L184" s="220"/>
      <c r="M184" s="221" t="s">
        <v>1</v>
      </c>
      <c r="N184" s="222" t="s">
        <v>41</v>
      </c>
      <c r="O184" s="77"/>
      <c r="P184" s="181">
        <f>O184*H184</f>
        <v>0</v>
      </c>
      <c r="Q184" s="181">
        <v>0.0015</v>
      </c>
      <c r="R184" s="181">
        <f>Q184*H184</f>
        <v>0.0030000000000000001</v>
      </c>
      <c r="S184" s="181">
        <v>0</v>
      </c>
      <c r="T184" s="18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83" t="s">
        <v>159</v>
      </c>
      <c r="AT184" s="183" t="s">
        <v>156</v>
      </c>
      <c r="AU184" s="183" t="s">
        <v>86</v>
      </c>
      <c r="AY184" s="19" t="s">
        <v>140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9" t="s">
        <v>84</v>
      </c>
      <c r="BK184" s="184">
        <f>ROUND(I184*H184,2)</f>
        <v>0</v>
      </c>
      <c r="BL184" s="19" t="s">
        <v>147</v>
      </c>
      <c r="BM184" s="183" t="s">
        <v>791</v>
      </c>
    </row>
    <row r="185" s="2" customFormat="1">
      <c r="A185" s="38"/>
      <c r="B185" s="39"/>
      <c r="C185" s="38"/>
      <c r="D185" s="185" t="s">
        <v>149</v>
      </c>
      <c r="E185" s="38"/>
      <c r="F185" s="186" t="s">
        <v>790</v>
      </c>
      <c r="G185" s="38"/>
      <c r="H185" s="38"/>
      <c r="I185" s="187"/>
      <c r="J185" s="38"/>
      <c r="K185" s="38"/>
      <c r="L185" s="39"/>
      <c r="M185" s="188"/>
      <c r="N185" s="189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149</v>
      </c>
      <c r="AU185" s="19" t="s">
        <v>86</v>
      </c>
    </row>
    <row r="186" s="2" customFormat="1" ht="24.15" customHeight="1">
      <c r="A186" s="38"/>
      <c r="B186" s="171"/>
      <c r="C186" s="172" t="s">
        <v>276</v>
      </c>
      <c r="D186" s="172" t="s">
        <v>142</v>
      </c>
      <c r="E186" s="173" t="s">
        <v>792</v>
      </c>
      <c r="F186" s="174" t="s">
        <v>793</v>
      </c>
      <c r="G186" s="175" t="s">
        <v>794</v>
      </c>
      <c r="H186" s="176">
        <v>1</v>
      </c>
      <c r="I186" s="177"/>
      <c r="J186" s="178">
        <f>ROUND(I186*H186,2)</f>
        <v>0</v>
      </c>
      <c r="K186" s="174" t="s">
        <v>1</v>
      </c>
      <c r="L186" s="39"/>
      <c r="M186" s="179" t="s">
        <v>1</v>
      </c>
      <c r="N186" s="180" t="s">
        <v>41</v>
      </c>
      <c r="O186" s="77"/>
      <c r="P186" s="181">
        <f>O186*H186</f>
        <v>0</v>
      </c>
      <c r="Q186" s="181">
        <v>0.040000000000000001</v>
      </c>
      <c r="R186" s="181">
        <f>Q186*H186</f>
        <v>0.040000000000000001</v>
      </c>
      <c r="S186" s="181">
        <v>0</v>
      </c>
      <c r="T186" s="18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3" t="s">
        <v>147</v>
      </c>
      <c r="AT186" s="183" t="s">
        <v>142</v>
      </c>
      <c r="AU186" s="183" t="s">
        <v>86</v>
      </c>
      <c r="AY186" s="19" t="s">
        <v>140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9" t="s">
        <v>84</v>
      </c>
      <c r="BK186" s="184">
        <f>ROUND(I186*H186,2)</f>
        <v>0</v>
      </c>
      <c r="BL186" s="19" t="s">
        <v>147</v>
      </c>
      <c r="BM186" s="183" t="s">
        <v>795</v>
      </c>
    </row>
    <row r="187" s="2" customFormat="1">
      <c r="A187" s="38"/>
      <c r="B187" s="39"/>
      <c r="C187" s="38"/>
      <c r="D187" s="185" t="s">
        <v>149</v>
      </c>
      <c r="E187" s="38"/>
      <c r="F187" s="186" t="s">
        <v>793</v>
      </c>
      <c r="G187" s="38"/>
      <c r="H187" s="38"/>
      <c r="I187" s="187"/>
      <c r="J187" s="38"/>
      <c r="K187" s="38"/>
      <c r="L187" s="39"/>
      <c r="M187" s="188"/>
      <c r="N187" s="189"/>
      <c r="O187" s="77"/>
      <c r="P187" s="77"/>
      <c r="Q187" s="77"/>
      <c r="R187" s="77"/>
      <c r="S187" s="77"/>
      <c r="T187" s="7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9" t="s">
        <v>149</v>
      </c>
      <c r="AU187" s="19" t="s">
        <v>86</v>
      </c>
    </row>
    <row r="188" s="2" customFormat="1" ht="16.5" customHeight="1">
      <c r="A188" s="38"/>
      <c r="B188" s="171"/>
      <c r="C188" s="172" t="s">
        <v>7</v>
      </c>
      <c r="D188" s="172" t="s">
        <v>142</v>
      </c>
      <c r="E188" s="173" t="s">
        <v>796</v>
      </c>
      <c r="F188" s="174" t="s">
        <v>797</v>
      </c>
      <c r="G188" s="175" t="s">
        <v>331</v>
      </c>
      <c r="H188" s="176">
        <v>1</v>
      </c>
      <c r="I188" s="177"/>
      <c r="J188" s="178">
        <f>ROUND(I188*H188,2)</f>
        <v>0</v>
      </c>
      <c r="K188" s="174" t="s">
        <v>1</v>
      </c>
      <c r="L188" s="39"/>
      <c r="M188" s="179" t="s">
        <v>1</v>
      </c>
      <c r="N188" s="180" t="s">
        <v>41</v>
      </c>
      <c r="O188" s="77"/>
      <c r="P188" s="181">
        <f>O188*H188</f>
        <v>0</v>
      </c>
      <c r="Q188" s="181">
        <v>0.01</v>
      </c>
      <c r="R188" s="181">
        <f>Q188*H188</f>
        <v>0.01</v>
      </c>
      <c r="S188" s="181">
        <v>0</v>
      </c>
      <c r="T188" s="18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83" t="s">
        <v>147</v>
      </c>
      <c r="AT188" s="183" t="s">
        <v>142</v>
      </c>
      <c r="AU188" s="183" t="s">
        <v>86</v>
      </c>
      <c r="AY188" s="19" t="s">
        <v>140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9" t="s">
        <v>84</v>
      </c>
      <c r="BK188" s="184">
        <f>ROUND(I188*H188,2)</f>
        <v>0</v>
      </c>
      <c r="BL188" s="19" t="s">
        <v>147</v>
      </c>
      <c r="BM188" s="183" t="s">
        <v>798</v>
      </c>
    </row>
    <row r="189" s="2" customFormat="1">
      <c r="A189" s="38"/>
      <c r="B189" s="39"/>
      <c r="C189" s="38"/>
      <c r="D189" s="185" t="s">
        <v>149</v>
      </c>
      <c r="E189" s="38"/>
      <c r="F189" s="186" t="s">
        <v>799</v>
      </c>
      <c r="G189" s="38"/>
      <c r="H189" s="38"/>
      <c r="I189" s="187"/>
      <c r="J189" s="38"/>
      <c r="K189" s="38"/>
      <c r="L189" s="39"/>
      <c r="M189" s="188"/>
      <c r="N189" s="189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149</v>
      </c>
      <c r="AU189" s="19" t="s">
        <v>86</v>
      </c>
    </row>
    <row r="190" s="2" customFormat="1" ht="21.75" customHeight="1">
      <c r="A190" s="38"/>
      <c r="B190" s="171"/>
      <c r="C190" s="172" t="s">
        <v>287</v>
      </c>
      <c r="D190" s="172" t="s">
        <v>142</v>
      </c>
      <c r="E190" s="173" t="s">
        <v>800</v>
      </c>
      <c r="F190" s="174" t="s">
        <v>801</v>
      </c>
      <c r="G190" s="175" t="s">
        <v>166</v>
      </c>
      <c r="H190" s="176">
        <v>30</v>
      </c>
      <c r="I190" s="177"/>
      <c r="J190" s="178">
        <f>ROUND(I190*H190,2)</f>
        <v>0</v>
      </c>
      <c r="K190" s="174" t="s">
        <v>146</v>
      </c>
      <c r="L190" s="39"/>
      <c r="M190" s="179" t="s">
        <v>1</v>
      </c>
      <c r="N190" s="180" t="s">
        <v>41</v>
      </c>
      <c r="O190" s="77"/>
      <c r="P190" s="181">
        <f>O190*H190</f>
        <v>0</v>
      </c>
      <c r="Q190" s="181">
        <v>0</v>
      </c>
      <c r="R190" s="181">
        <f>Q190*H190</f>
        <v>0</v>
      </c>
      <c r="S190" s="181">
        <v>0</v>
      </c>
      <c r="T190" s="18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83" t="s">
        <v>147</v>
      </c>
      <c r="AT190" s="183" t="s">
        <v>142</v>
      </c>
      <c r="AU190" s="183" t="s">
        <v>86</v>
      </c>
      <c r="AY190" s="19" t="s">
        <v>140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9" t="s">
        <v>84</v>
      </c>
      <c r="BK190" s="184">
        <f>ROUND(I190*H190,2)</f>
        <v>0</v>
      </c>
      <c r="BL190" s="19" t="s">
        <v>147</v>
      </c>
      <c r="BM190" s="183" t="s">
        <v>802</v>
      </c>
    </row>
    <row r="191" s="2" customFormat="1">
      <c r="A191" s="38"/>
      <c r="B191" s="39"/>
      <c r="C191" s="38"/>
      <c r="D191" s="185" t="s">
        <v>149</v>
      </c>
      <c r="E191" s="38"/>
      <c r="F191" s="186" t="s">
        <v>803</v>
      </c>
      <c r="G191" s="38"/>
      <c r="H191" s="38"/>
      <c r="I191" s="187"/>
      <c r="J191" s="38"/>
      <c r="K191" s="38"/>
      <c r="L191" s="39"/>
      <c r="M191" s="188"/>
      <c r="N191" s="189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149</v>
      </c>
      <c r="AU191" s="19" t="s">
        <v>86</v>
      </c>
    </row>
    <row r="192" s="12" customFormat="1" ht="22.8" customHeight="1">
      <c r="A192" s="12"/>
      <c r="B192" s="158"/>
      <c r="C192" s="12"/>
      <c r="D192" s="159" t="s">
        <v>75</v>
      </c>
      <c r="E192" s="169" t="s">
        <v>297</v>
      </c>
      <c r="F192" s="169" t="s">
        <v>298</v>
      </c>
      <c r="G192" s="12"/>
      <c r="H192" s="12"/>
      <c r="I192" s="161"/>
      <c r="J192" s="170">
        <f>BK192</f>
        <v>0</v>
      </c>
      <c r="K192" s="12"/>
      <c r="L192" s="158"/>
      <c r="M192" s="163"/>
      <c r="N192" s="164"/>
      <c r="O192" s="164"/>
      <c r="P192" s="165">
        <f>SUM(P193:P194)</f>
        <v>0</v>
      </c>
      <c r="Q192" s="164"/>
      <c r="R192" s="165">
        <f>SUM(R193:R194)</f>
        <v>0</v>
      </c>
      <c r="S192" s="164"/>
      <c r="T192" s="166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59" t="s">
        <v>84</v>
      </c>
      <c r="AT192" s="167" t="s">
        <v>75</v>
      </c>
      <c r="AU192" s="167" t="s">
        <v>84</v>
      </c>
      <c r="AY192" s="159" t="s">
        <v>140</v>
      </c>
      <c r="BK192" s="168">
        <f>SUM(BK193:BK194)</f>
        <v>0</v>
      </c>
    </row>
    <row r="193" s="2" customFormat="1" ht="49.05" customHeight="1">
      <c r="A193" s="38"/>
      <c r="B193" s="171"/>
      <c r="C193" s="172" t="s">
        <v>292</v>
      </c>
      <c r="D193" s="172" t="s">
        <v>142</v>
      </c>
      <c r="E193" s="173" t="s">
        <v>804</v>
      </c>
      <c r="F193" s="174" t="s">
        <v>805</v>
      </c>
      <c r="G193" s="175" t="s">
        <v>279</v>
      </c>
      <c r="H193" s="176">
        <v>22.199999999999999</v>
      </c>
      <c r="I193" s="177"/>
      <c r="J193" s="178">
        <f>ROUND(I193*H193,2)</f>
        <v>0</v>
      </c>
      <c r="K193" s="174" t="s">
        <v>1</v>
      </c>
      <c r="L193" s="39"/>
      <c r="M193" s="179" t="s">
        <v>1</v>
      </c>
      <c r="N193" s="180" t="s">
        <v>41</v>
      </c>
      <c r="O193" s="77"/>
      <c r="P193" s="181">
        <f>O193*H193</f>
        <v>0</v>
      </c>
      <c r="Q193" s="181">
        <v>0</v>
      </c>
      <c r="R193" s="181">
        <f>Q193*H193</f>
        <v>0</v>
      </c>
      <c r="S193" s="181">
        <v>0</v>
      </c>
      <c r="T193" s="18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83" t="s">
        <v>147</v>
      </c>
      <c r="AT193" s="183" t="s">
        <v>142</v>
      </c>
      <c r="AU193" s="183" t="s">
        <v>86</v>
      </c>
      <c r="AY193" s="19" t="s">
        <v>140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9" t="s">
        <v>84</v>
      </c>
      <c r="BK193" s="184">
        <f>ROUND(I193*H193,2)</f>
        <v>0</v>
      </c>
      <c r="BL193" s="19" t="s">
        <v>147</v>
      </c>
      <c r="BM193" s="183" t="s">
        <v>806</v>
      </c>
    </row>
    <row r="194" s="2" customFormat="1">
      <c r="A194" s="38"/>
      <c r="B194" s="39"/>
      <c r="C194" s="38"/>
      <c r="D194" s="185" t="s">
        <v>149</v>
      </c>
      <c r="E194" s="38"/>
      <c r="F194" s="186" t="s">
        <v>805</v>
      </c>
      <c r="G194" s="38"/>
      <c r="H194" s="38"/>
      <c r="I194" s="187"/>
      <c r="J194" s="38"/>
      <c r="K194" s="38"/>
      <c r="L194" s="39"/>
      <c r="M194" s="188"/>
      <c r="N194" s="189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149</v>
      </c>
      <c r="AU194" s="19" t="s">
        <v>86</v>
      </c>
    </row>
    <row r="195" s="12" customFormat="1" ht="25.92" customHeight="1">
      <c r="A195" s="12"/>
      <c r="B195" s="158"/>
      <c r="C195" s="12"/>
      <c r="D195" s="159" t="s">
        <v>75</v>
      </c>
      <c r="E195" s="160" t="s">
        <v>585</v>
      </c>
      <c r="F195" s="160" t="s">
        <v>586</v>
      </c>
      <c r="G195" s="12"/>
      <c r="H195" s="12"/>
      <c r="I195" s="161"/>
      <c r="J195" s="162">
        <f>BK195</f>
        <v>0</v>
      </c>
      <c r="K195" s="12"/>
      <c r="L195" s="158"/>
      <c r="M195" s="163"/>
      <c r="N195" s="164"/>
      <c r="O195" s="164"/>
      <c r="P195" s="165">
        <f>P196</f>
        <v>0</v>
      </c>
      <c r="Q195" s="164"/>
      <c r="R195" s="165">
        <f>R196</f>
        <v>0</v>
      </c>
      <c r="S195" s="164"/>
      <c r="T195" s="166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9" t="s">
        <v>190</v>
      </c>
      <c r="AT195" s="167" t="s">
        <v>75</v>
      </c>
      <c r="AU195" s="167" t="s">
        <v>76</v>
      </c>
      <c r="AY195" s="159" t="s">
        <v>140</v>
      </c>
      <c r="BK195" s="168">
        <f>BK196</f>
        <v>0</v>
      </c>
    </row>
    <row r="196" s="12" customFormat="1" ht="22.8" customHeight="1">
      <c r="A196" s="12"/>
      <c r="B196" s="158"/>
      <c r="C196" s="12"/>
      <c r="D196" s="159" t="s">
        <v>75</v>
      </c>
      <c r="E196" s="169" t="s">
        <v>587</v>
      </c>
      <c r="F196" s="169" t="s">
        <v>807</v>
      </c>
      <c r="G196" s="12"/>
      <c r="H196" s="12"/>
      <c r="I196" s="161"/>
      <c r="J196" s="170">
        <f>BK196</f>
        <v>0</v>
      </c>
      <c r="K196" s="12"/>
      <c r="L196" s="158"/>
      <c r="M196" s="163"/>
      <c r="N196" s="164"/>
      <c r="O196" s="164"/>
      <c r="P196" s="165">
        <f>SUM(P197:P198)</f>
        <v>0</v>
      </c>
      <c r="Q196" s="164"/>
      <c r="R196" s="165">
        <f>SUM(R197:R198)</f>
        <v>0</v>
      </c>
      <c r="S196" s="164"/>
      <c r="T196" s="166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9" t="s">
        <v>190</v>
      </c>
      <c r="AT196" s="167" t="s">
        <v>75</v>
      </c>
      <c r="AU196" s="167" t="s">
        <v>84</v>
      </c>
      <c r="AY196" s="159" t="s">
        <v>140</v>
      </c>
      <c r="BK196" s="168">
        <f>SUM(BK197:BK198)</f>
        <v>0</v>
      </c>
    </row>
    <row r="197" s="2" customFormat="1" ht="16.5" customHeight="1">
      <c r="A197" s="38"/>
      <c r="B197" s="171"/>
      <c r="C197" s="172" t="s">
        <v>299</v>
      </c>
      <c r="D197" s="172" t="s">
        <v>142</v>
      </c>
      <c r="E197" s="173" t="s">
        <v>808</v>
      </c>
      <c r="F197" s="174" t="s">
        <v>809</v>
      </c>
      <c r="G197" s="175" t="s">
        <v>386</v>
      </c>
      <c r="H197" s="176">
        <v>1</v>
      </c>
      <c r="I197" s="177"/>
      <c r="J197" s="178">
        <f>ROUND(I197*H197,2)</f>
        <v>0</v>
      </c>
      <c r="K197" s="174" t="s">
        <v>146</v>
      </c>
      <c r="L197" s="39"/>
      <c r="M197" s="179" t="s">
        <v>1</v>
      </c>
      <c r="N197" s="180" t="s">
        <v>41</v>
      </c>
      <c r="O197" s="77"/>
      <c r="P197" s="181">
        <f>O197*H197</f>
        <v>0</v>
      </c>
      <c r="Q197" s="181">
        <v>0</v>
      </c>
      <c r="R197" s="181">
        <f>Q197*H197</f>
        <v>0</v>
      </c>
      <c r="S197" s="181">
        <v>0</v>
      </c>
      <c r="T197" s="18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83" t="s">
        <v>592</v>
      </c>
      <c r="AT197" s="183" t="s">
        <v>142</v>
      </c>
      <c r="AU197" s="183" t="s">
        <v>86</v>
      </c>
      <c r="AY197" s="19" t="s">
        <v>140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9" t="s">
        <v>84</v>
      </c>
      <c r="BK197" s="184">
        <f>ROUND(I197*H197,2)</f>
        <v>0</v>
      </c>
      <c r="BL197" s="19" t="s">
        <v>592</v>
      </c>
      <c r="BM197" s="183" t="s">
        <v>810</v>
      </c>
    </row>
    <row r="198" s="2" customFormat="1">
      <c r="A198" s="38"/>
      <c r="B198" s="39"/>
      <c r="C198" s="38"/>
      <c r="D198" s="185" t="s">
        <v>149</v>
      </c>
      <c r="E198" s="38"/>
      <c r="F198" s="186" t="s">
        <v>811</v>
      </c>
      <c r="G198" s="38"/>
      <c r="H198" s="38"/>
      <c r="I198" s="187"/>
      <c r="J198" s="38"/>
      <c r="K198" s="38"/>
      <c r="L198" s="39"/>
      <c r="M198" s="232"/>
      <c r="N198" s="233"/>
      <c r="O198" s="234"/>
      <c r="P198" s="234"/>
      <c r="Q198" s="234"/>
      <c r="R198" s="234"/>
      <c r="S198" s="234"/>
      <c r="T198" s="23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149</v>
      </c>
      <c r="AU198" s="19" t="s">
        <v>86</v>
      </c>
    </row>
    <row r="199" s="2" customFormat="1" ht="6.96" customHeight="1">
      <c r="A199" s="38"/>
      <c r="B199" s="60"/>
      <c r="C199" s="61"/>
      <c r="D199" s="61"/>
      <c r="E199" s="61"/>
      <c r="F199" s="61"/>
      <c r="G199" s="61"/>
      <c r="H199" s="61"/>
      <c r="I199" s="61"/>
      <c r="J199" s="61"/>
      <c r="K199" s="61"/>
      <c r="L199" s="39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autoFilter ref="C123:K19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SIMA\Miroslav Šíma</dc:creator>
  <cp:lastModifiedBy>SIMA\Miroslav Šíma</cp:lastModifiedBy>
  <dcterms:created xsi:type="dcterms:W3CDTF">2025-01-29T09:35:16Z</dcterms:created>
  <dcterms:modified xsi:type="dcterms:W3CDTF">2025-01-29T09:35:25Z</dcterms:modified>
</cp:coreProperties>
</file>