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1 - ZS ZA Chlumem - 23.2.2024\12. Rozpočet originál 22.1.2026\"/>
    </mc:Choice>
  </mc:AlternateContent>
  <bookViews>
    <workbookView xWindow="0" yWindow="0" windowWidth="0" windowHeight="0"/>
  </bookViews>
  <sheets>
    <sheet name="Rekapitulace stavby" sheetId="1" r:id="rId1"/>
    <sheet name="2.1 - Stavební úpravy" sheetId="2" r:id="rId2"/>
    <sheet name="2.4 - Elektroinstalace - ..." sheetId="3" r:id="rId3"/>
    <sheet name="2.5 - Elektroinstalace - ..." sheetId="4" r:id="rId4"/>
    <sheet name="2.9 - VRN a ostatní náklady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'2.1 - Stavební úpravy'!$C$102:$K$568</definedName>
    <definedName name="_xlnm.Print_Area" localSheetId="1">'2.1 - Stavební úpravy'!$C$4:$J$41,'2.1 - Stavební úpravy'!$C$47:$J$82,'2.1 - Stavební úpravy'!$C$88:$K$568</definedName>
    <definedName name="_xlnm.Print_Titles" localSheetId="1">'2.1 - Stavební úpravy'!$102:$102</definedName>
    <definedName name="_xlnm._FilterDatabase" localSheetId="2" hidden="1">'2.4 - Elektroinstalace - ...'!$C$101:$K$264</definedName>
    <definedName name="_xlnm.Print_Area" localSheetId="2">'2.4 - Elektroinstalace - ...'!$C$4:$J$41,'2.4 - Elektroinstalace - ...'!$C$47:$J$81,'2.4 - Elektroinstalace - ...'!$C$87:$K$264</definedName>
    <definedName name="_xlnm.Print_Titles" localSheetId="2">'2.4 - Elektroinstalace - ...'!$101:$101</definedName>
    <definedName name="_xlnm._FilterDatabase" localSheetId="3" hidden="1">'2.5 - Elektroinstalace - ...'!$C$87:$K$124</definedName>
    <definedName name="_xlnm.Print_Area" localSheetId="3">'2.5 - Elektroinstalace - ...'!$C$4:$J$41,'2.5 - Elektroinstalace - ...'!$C$47:$J$67,'2.5 - Elektroinstalace - ...'!$C$73:$K$124</definedName>
    <definedName name="_xlnm.Print_Titles" localSheetId="3">'2.5 - Elektroinstalace - ...'!$87:$87</definedName>
    <definedName name="_xlnm._FilterDatabase" localSheetId="4" hidden="1">'2.9 - VRN a ostatní náklady'!$C$90:$K$108</definedName>
    <definedName name="_xlnm.Print_Area" localSheetId="4">'2.9 - VRN a ostatní náklady'!$C$4:$J$41,'2.9 - VRN a ostatní náklady'!$C$47:$J$70,'2.9 - VRN a ostatní náklady'!$C$76:$K$108</definedName>
    <definedName name="_xlnm.Print_Titles" localSheetId="4">'2.9 - VRN a ostatní náklady'!$90:$90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9"/>
  <c r="J38"/>
  <c i="1" r="AY59"/>
  <c i="5" r="J37"/>
  <c i="1" r="AX59"/>
  <c i="5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BI94"/>
  <c r="BH94"/>
  <c r="BG94"/>
  <c r="BF94"/>
  <c r="T94"/>
  <c r="T93"/>
  <c r="T92"/>
  <c r="T91"/>
  <c r="R94"/>
  <c r="R93"/>
  <c r="P94"/>
  <c r="P93"/>
  <c r="F85"/>
  <c r="E83"/>
  <c r="F56"/>
  <c r="E54"/>
  <c r="J26"/>
  <c r="E26"/>
  <c r="J88"/>
  <c r="J25"/>
  <c r="J23"/>
  <c r="E23"/>
  <c r="J87"/>
  <c r="J22"/>
  <c r="J20"/>
  <c r="E20"/>
  <c r="F88"/>
  <c r="J19"/>
  <c r="J17"/>
  <c r="E17"/>
  <c r="F58"/>
  <c r="J16"/>
  <c r="J14"/>
  <c r="J85"/>
  <c r="E7"/>
  <c r="E50"/>
  <c i="4" r="J39"/>
  <c r="J38"/>
  <c i="1" r="AY58"/>
  <c i="4" r="J37"/>
  <c i="1" r="AX58"/>
  <c i="4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F82"/>
  <c r="E80"/>
  <c r="F56"/>
  <c r="E54"/>
  <c r="J26"/>
  <c r="E26"/>
  <c r="J85"/>
  <c r="J25"/>
  <c r="J23"/>
  <c r="E23"/>
  <c r="J58"/>
  <c r="J22"/>
  <c r="J20"/>
  <c r="E20"/>
  <c r="F85"/>
  <c r="J19"/>
  <c r="J17"/>
  <c r="E17"/>
  <c r="F84"/>
  <c r="J16"/>
  <c r="J14"/>
  <c r="J82"/>
  <c r="E7"/>
  <c r="E50"/>
  <c i="3" r="J39"/>
  <c r="J38"/>
  <c i="1" r="AY57"/>
  <c i="3" r="J37"/>
  <c i="1" r="AX57"/>
  <c i="3"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F96"/>
  <c r="E94"/>
  <c r="F56"/>
  <c r="E54"/>
  <c r="J26"/>
  <c r="E26"/>
  <c r="J99"/>
  <c r="J25"/>
  <c r="J23"/>
  <c r="E23"/>
  <c r="J58"/>
  <c r="J22"/>
  <c r="J20"/>
  <c r="E20"/>
  <c r="F59"/>
  <c r="J19"/>
  <c r="J17"/>
  <c r="E17"/>
  <c r="F98"/>
  <c r="J16"/>
  <c r="J14"/>
  <c r="J96"/>
  <c r="E7"/>
  <c r="E90"/>
  <c i="2" r="J39"/>
  <c r="J38"/>
  <c i="1" r="AY56"/>
  <c i="2" r="J37"/>
  <c i="1" r="AX56"/>
  <c i="2" r="BI567"/>
  <c r="BH567"/>
  <c r="BG567"/>
  <c r="BF567"/>
  <c r="T567"/>
  <c r="R567"/>
  <c r="P567"/>
  <c r="BI565"/>
  <c r="BH565"/>
  <c r="BG565"/>
  <c r="BF565"/>
  <c r="T565"/>
  <c r="R565"/>
  <c r="P565"/>
  <c r="BI555"/>
  <c r="BH555"/>
  <c r="BG555"/>
  <c r="BF555"/>
  <c r="T555"/>
  <c r="R555"/>
  <c r="P555"/>
  <c r="BI548"/>
  <c r="BH548"/>
  <c r="BG548"/>
  <c r="BF548"/>
  <c r="T548"/>
  <c r="R548"/>
  <c r="P548"/>
  <c r="BI542"/>
  <c r="BH542"/>
  <c r="BG542"/>
  <c r="BF542"/>
  <c r="T542"/>
  <c r="R542"/>
  <c r="P542"/>
  <c r="BI535"/>
  <c r="BH535"/>
  <c r="BG535"/>
  <c r="BF535"/>
  <c r="T535"/>
  <c r="R535"/>
  <c r="P535"/>
  <c r="BI530"/>
  <c r="BH530"/>
  <c r="BG530"/>
  <c r="BF530"/>
  <c r="T530"/>
  <c r="R530"/>
  <c r="P530"/>
  <c r="BI525"/>
  <c r="BH525"/>
  <c r="BG525"/>
  <c r="BF525"/>
  <c r="T525"/>
  <c r="R525"/>
  <c r="P525"/>
  <c r="BI521"/>
  <c r="BH521"/>
  <c r="BG521"/>
  <c r="BF521"/>
  <c r="T521"/>
  <c r="R521"/>
  <c r="P521"/>
  <c r="BI501"/>
  <c r="BH501"/>
  <c r="BG501"/>
  <c r="BF501"/>
  <c r="T501"/>
  <c r="R501"/>
  <c r="P501"/>
  <c r="BI498"/>
  <c r="BH498"/>
  <c r="BG498"/>
  <c r="BF498"/>
  <c r="T498"/>
  <c r="R498"/>
  <c r="P498"/>
  <c r="BI488"/>
  <c r="BH488"/>
  <c r="BG488"/>
  <c r="BF488"/>
  <c r="T488"/>
  <c r="R488"/>
  <c r="P488"/>
  <c r="BI486"/>
  <c r="BH486"/>
  <c r="BG486"/>
  <c r="BF486"/>
  <c r="T486"/>
  <c r="R486"/>
  <c r="P486"/>
  <c r="BI466"/>
  <c r="BH466"/>
  <c r="BG466"/>
  <c r="BF466"/>
  <c r="T466"/>
  <c r="R466"/>
  <c r="P466"/>
  <c r="BI460"/>
  <c r="BH460"/>
  <c r="BG460"/>
  <c r="BF460"/>
  <c r="T460"/>
  <c r="T449"/>
  <c r="R460"/>
  <c r="R449"/>
  <c r="P460"/>
  <c r="P449"/>
  <c r="BI455"/>
  <c r="BH455"/>
  <c r="BG455"/>
  <c r="BF455"/>
  <c r="T455"/>
  <c r="R455"/>
  <c r="P455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18"/>
  <c r="BH418"/>
  <c r="BG418"/>
  <c r="BF418"/>
  <c r="T418"/>
  <c r="R418"/>
  <c r="P418"/>
  <c r="BI413"/>
  <c r="BH413"/>
  <c r="BG413"/>
  <c r="BF413"/>
  <c r="T413"/>
  <c r="R413"/>
  <c r="P413"/>
  <c r="BI408"/>
  <c r="BH408"/>
  <c r="BG408"/>
  <c r="BF408"/>
  <c r="T408"/>
  <c r="R408"/>
  <c r="P408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77"/>
  <c r="BH377"/>
  <c r="BG377"/>
  <c r="BF377"/>
  <c r="T377"/>
  <c r="R377"/>
  <c r="P377"/>
  <c r="BI369"/>
  <c r="BH369"/>
  <c r="BG369"/>
  <c r="BF369"/>
  <c r="T369"/>
  <c r="R369"/>
  <c r="P369"/>
  <c r="BI352"/>
  <c r="BH352"/>
  <c r="BG352"/>
  <c r="BF352"/>
  <c r="T352"/>
  <c r="T351"/>
  <c r="R352"/>
  <c r="R351"/>
  <c r="P352"/>
  <c r="P351"/>
  <c r="BI346"/>
  <c r="BH346"/>
  <c r="BG346"/>
  <c r="BF346"/>
  <c r="T346"/>
  <c r="T345"/>
  <c r="R346"/>
  <c r="R345"/>
  <c r="P346"/>
  <c r="P345"/>
  <c r="BI343"/>
  <c r="BH343"/>
  <c r="BG343"/>
  <c r="BF343"/>
  <c r="T343"/>
  <c r="R343"/>
  <c r="P343"/>
  <c r="BI341"/>
  <c r="BH341"/>
  <c r="BG341"/>
  <c r="BF341"/>
  <c r="T341"/>
  <c r="R341"/>
  <c r="P341"/>
  <c r="BI334"/>
  <c r="BH334"/>
  <c r="BG334"/>
  <c r="BF334"/>
  <c r="T334"/>
  <c r="R334"/>
  <c r="P334"/>
  <c r="BI327"/>
  <c r="BH327"/>
  <c r="BG327"/>
  <c r="BF327"/>
  <c r="T327"/>
  <c r="R327"/>
  <c r="P327"/>
  <c r="BI323"/>
  <c r="BH323"/>
  <c r="BG323"/>
  <c r="BF323"/>
  <c r="T323"/>
  <c r="R323"/>
  <c r="P323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5"/>
  <c r="BH305"/>
  <c r="BG305"/>
  <c r="BF305"/>
  <c r="T305"/>
  <c r="R305"/>
  <c r="P305"/>
  <c r="BI304"/>
  <c r="BH304"/>
  <c r="BG304"/>
  <c r="BF304"/>
  <c r="T304"/>
  <c r="R304"/>
  <c r="P304"/>
  <c r="BI301"/>
  <c r="BH301"/>
  <c r="BG301"/>
  <c r="BF301"/>
  <c r="T301"/>
  <c r="R301"/>
  <c r="P301"/>
  <c r="BI296"/>
  <c r="BH296"/>
  <c r="BG296"/>
  <c r="BF296"/>
  <c r="T296"/>
  <c r="R296"/>
  <c r="P296"/>
  <c r="BI290"/>
  <c r="BH290"/>
  <c r="BG290"/>
  <c r="BF290"/>
  <c r="T290"/>
  <c r="R290"/>
  <c r="P290"/>
  <c r="BI288"/>
  <c r="BH288"/>
  <c r="BG288"/>
  <c r="BF288"/>
  <c r="T288"/>
  <c r="T287"/>
  <c r="R288"/>
  <c r="R287"/>
  <c r="P288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T267"/>
  <c r="R268"/>
  <c r="R267"/>
  <c r="P268"/>
  <c r="P267"/>
  <c r="BI258"/>
  <c r="BH258"/>
  <c r="BG258"/>
  <c r="BF258"/>
  <c r="T258"/>
  <c r="R258"/>
  <c r="P258"/>
  <c r="BI251"/>
  <c r="BH251"/>
  <c r="BG251"/>
  <c r="BF251"/>
  <c r="T251"/>
  <c r="R251"/>
  <c r="P251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209"/>
  <c r="BH209"/>
  <c r="BG209"/>
  <c r="BF209"/>
  <c r="T209"/>
  <c r="R209"/>
  <c r="P209"/>
  <c r="BI204"/>
  <c r="BH204"/>
  <c r="BG204"/>
  <c r="BF204"/>
  <c r="T204"/>
  <c r="R204"/>
  <c r="P204"/>
  <c r="BI199"/>
  <c r="BH199"/>
  <c r="BG199"/>
  <c r="BF199"/>
  <c r="T199"/>
  <c r="R199"/>
  <c r="P199"/>
  <c r="BI197"/>
  <c r="BH197"/>
  <c r="BG197"/>
  <c r="BF197"/>
  <c r="T197"/>
  <c r="R197"/>
  <c r="P197"/>
  <c r="BI188"/>
  <c r="BH188"/>
  <c r="BG188"/>
  <c r="BF188"/>
  <c r="T188"/>
  <c r="R188"/>
  <c r="P188"/>
  <c r="BI176"/>
  <c r="BH176"/>
  <c r="BG176"/>
  <c r="BF176"/>
  <c r="T176"/>
  <c r="R176"/>
  <c r="P176"/>
  <c r="BI172"/>
  <c r="BH172"/>
  <c r="BG172"/>
  <c r="BF172"/>
  <c r="T172"/>
  <c r="R172"/>
  <c r="P172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3"/>
  <c r="BH123"/>
  <c r="BG123"/>
  <c r="BF123"/>
  <c r="T123"/>
  <c r="R123"/>
  <c r="P123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F97"/>
  <c r="E95"/>
  <c r="F56"/>
  <c r="E54"/>
  <c r="J26"/>
  <c r="E26"/>
  <c r="J100"/>
  <c r="J25"/>
  <c r="J23"/>
  <c r="E23"/>
  <c r="J58"/>
  <c r="J22"/>
  <c r="J20"/>
  <c r="E20"/>
  <c r="F100"/>
  <c r="J19"/>
  <c r="J17"/>
  <c r="E17"/>
  <c r="F58"/>
  <c r="J16"/>
  <c r="J14"/>
  <c r="J97"/>
  <c r="E7"/>
  <c r="E50"/>
  <c i="1" r="L50"/>
  <c r="AM50"/>
  <c r="AM49"/>
  <c r="L49"/>
  <c r="AM47"/>
  <c r="L47"/>
  <c r="L45"/>
  <c r="L44"/>
  <c i="4" r="J108"/>
  <c i="5" r="BK97"/>
  <c i="4" r="J103"/>
  <c r="J93"/>
  <c i="3" r="BK250"/>
  <c r="J237"/>
  <c r="J216"/>
  <c r="BK186"/>
  <c r="J164"/>
  <c r="BK130"/>
  <c r="J114"/>
  <c i="2" r="J548"/>
  <c r="J400"/>
  <c r="BK285"/>
  <c r="BK233"/>
  <c r="J138"/>
  <c i="4" r="BK124"/>
  <c r="J112"/>
  <c r="J92"/>
  <c i="3" r="BK235"/>
  <c r="J226"/>
  <c r="BK206"/>
  <c r="BK150"/>
  <c r="BK124"/>
  <c i="2" r="J567"/>
  <c r="BK488"/>
  <c r="J391"/>
  <c r="J285"/>
  <c r="J231"/>
  <c r="BK154"/>
  <c i="4" r="BK92"/>
  <c i="3" r="BK225"/>
  <c r="J188"/>
  <c r="J162"/>
  <c r="BK140"/>
  <c r="BK115"/>
  <c i="2" r="BK400"/>
  <c r="J290"/>
  <c r="BK199"/>
  <c r="J158"/>
  <c i="4" r="J111"/>
  <c i="2" r="BK240"/>
  <c i="5" r="F38"/>
  <c i="3" r="J203"/>
  <c r="BK179"/>
  <c r="J158"/>
  <c r="BK134"/>
  <c r="J111"/>
  <c i="2" r="BK388"/>
  <c r="J301"/>
  <c r="BK251"/>
  <c r="J197"/>
  <c i="5" r="J103"/>
  <c i="4" r="J98"/>
  <c i="3" r="J238"/>
  <c r="BK221"/>
  <c r="BK182"/>
  <c r="BK166"/>
  <c r="BK146"/>
  <c r="BK131"/>
  <c r="J117"/>
  <c r="BK108"/>
  <c i="2" r="BK521"/>
  <c r="BK397"/>
  <c r="BK343"/>
  <c i="4" r="J116"/>
  <c r="BK98"/>
  <c r="BK118"/>
  <c i="3" r="BK263"/>
  <c r="J249"/>
  <c r="J240"/>
  <c r="BK214"/>
  <c r="BK184"/>
  <c r="J142"/>
  <c r="BK122"/>
  <c r="J108"/>
  <c i="2" r="BK434"/>
  <c r="BK341"/>
  <c r="J305"/>
  <c r="J277"/>
  <c r="BK204"/>
  <c i="5" r="J97"/>
  <c i="4" r="BK106"/>
  <c i="3" r="BK238"/>
  <c r="J230"/>
  <c r="J211"/>
  <c r="BK180"/>
  <c r="BK143"/>
  <c r="BK118"/>
  <c i="2" r="J542"/>
  <c r="J445"/>
  <c r="J316"/>
  <c r="BK223"/>
  <c i="4" r="J109"/>
  <c i="3" r="J221"/>
  <c r="J179"/>
  <c r="BK145"/>
  <c r="J119"/>
  <c r="J107"/>
  <c i="2" r="J394"/>
  <c r="J272"/>
  <c r="BK197"/>
  <c r="J154"/>
  <c i="4" r="BK108"/>
  <c i="2" r="J134"/>
  <c i="4" r="J119"/>
  <c r="BK110"/>
  <c i="3" r="BK264"/>
  <c r="J256"/>
  <c r="J242"/>
  <c r="BK216"/>
  <c r="J182"/>
  <c r="J150"/>
  <c r="BK116"/>
  <c i="2" r="J434"/>
  <c r="BK316"/>
  <c r="BK238"/>
  <c r="J188"/>
  <c i="4" r="J106"/>
  <c i="3" r="J251"/>
  <c r="BK226"/>
  <c r="J206"/>
  <c r="J171"/>
  <c r="BK141"/>
  <c r="J127"/>
  <c i="2" r="J555"/>
  <c r="J498"/>
  <c r="BK394"/>
  <c i="5" r="J107"/>
  <c i="4" r="J99"/>
  <c r="J105"/>
  <c i="3" r="J262"/>
  <c r="BK247"/>
  <c r="BK236"/>
  <c r="J208"/>
  <c r="BK176"/>
  <c r="BK154"/>
  <c r="J115"/>
  <c i="2" r="BK567"/>
  <c r="J437"/>
  <c r="J346"/>
  <c r="J296"/>
  <c r="J268"/>
  <c r="BK134"/>
  <c i="4" r="J120"/>
  <c r="BK105"/>
  <c i="3" r="J257"/>
  <c r="J234"/>
  <c r="BK215"/>
  <c r="BK204"/>
  <c r="J146"/>
  <c r="J121"/>
  <c r="BK105"/>
  <c i="2" r="BK455"/>
  <c r="BK352"/>
  <c r="BK283"/>
  <c r="J172"/>
  <c i="3" r="BK257"/>
  <c r="BK211"/>
  <c r="J178"/>
  <c r="J147"/>
  <c r="J122"/>
  <c r="BK109"/>
  <c i="2" r="BK437"/>
  <c r="BK301"/>
  <c r="J176"/>
  <c i="5" r="BK107"/>
  <c i="2" r="BK258"/>
  <c r="BK121"/>
  <c i="4" r="J114"/>
  <c r="BK96"/>
  <c i="3" r="J259"/>
  <c r="J247"/>
  <c r="BK222"/>
  <c r="J192"/>
  <c r="BK172"/>
  <c r="J137"/>
  <c i="2" r="BK442"/>
  <c r="J334"/>
  <c r="J240"/>
  <c r="BK176"/>
  <c i="4" r="BK115"/>
  <c i="3" r="BK249"/>
  <c r="BK227"/>
  <c r="J214"/>
  <c r="BK175"/>
  <c r="BK147"/>
  <c r="BK136"/>
  <c r="BK113"/>
  <c i="2" r="BK542"/>
  <c r="J460"/>
  <c i="4" r="BK103"/>
  <c r="BK123"/>
  <c r="J110"/>
  <c r="J95"/>
  <c i="3" r="BK260"/>
  <c r="BK242"/>
  <c r="BK234"/>
  <c r="J200"/>
  <c r="J173"/>
  <c r="J141"/>
  <c r="BK127"/>
  <c r="J112"/>
  <c i="2" r="BK525"/>
  <c r="BK391"/>
  <c r="J323"/>
  <c r="J251"/>
  <c r="J166"/>
  <c i="4" r="J123"/>
  <c r="BK111"/>
  <c i="3" r="BK262"/>
  <c r="BK237"/>
  <c r="J225"/>
  <c r="BK209"/>
  <c r="BK158"/>
  <c r="BK132"/>
  <c r="BK117"/>
  <c i="2" r="BK555"/>
  <c r="J369"/>
  <c r="J278"/>
  <c r="J204"/>
  <c r="J106"/>
  <c i="3" r="J227"/>
  <c r="J198"/>
  <c r="J156"/>
  <c r="J132"/>
  <c r="J116"/>
  <c i="2" r="J455"/>
  <c r="J343"/>
  <c r="BK268"/>
  <c r="BK188"/>
  <c r="BK112"/>
  <c i="4" r="J102"/>
  <c i="2" r="J162"/>
  <c i="4" r="J118"/>
  <c r="BK104"/>
  <c i="3" r="J260"/>
  <c r="BK251"/>
  <c r="J236"/>
  <c r="J212"/>
  <c r="J180"/>
  <c r="BK162"/>
  <c r="J124"/>
  <c i="2" r="BK445"/>
  <c r="BK327"/>
  <c r="J275"/>
  <c r="J216"/>
  <c r="BK117"/>
  <c i="4" r="J104"/>
  <c i="3" r="J235"/>
  <c r="BK219"/>
  <c r="BK198"/>
  <c r="BK173"/>
  <c r="BK148"/>
  <c r="J140"/>
  <c r="BK126"/>
  <c r="J109"/>
  <c i="2" r="J525"/>
  <c r="J418"/>
  <c i="4" r="BK119"/>
  <c r="BK93"/>
  <c r="J113"/>
  <c r="J94"/>
  <c i="3" r="J254"/>
  <c r="BK246"/>
  <c r="J224"/>
  <c r="BK188"/>
  <c r="J143"/>
  <c r="J129"/>
  <c r="J106"/>
  <c i="2" r="J488"/>
  <c r="J385"/>
  <c r="J304"/>
  <c r="BK278"/>
  <c r="BK172"/>
  <c r="J112"/>
  <c i="4" r="BK113"/>
  <c r="J96"/>
  <c i="3" r="BK256"/>
  <c r="BK231"/>
  <c r="J218"/>
  <c r="J207"/>
  <c r="BK160"/>
  <c r="J131"/>
  <c r="BK111"/>
  <c i="2" r="J535"/>
  <c r="J447"/>
  <c r="BK311"/>
  <c r="J244"/>
  <c r="BK138"/>
  <c i="4" r="BK91"/>
  <c i="3" r="J222"/>
  <c r="BK192"/>
  <c r="J174"/>
  <c r="J126"/>
  <c i="2" r="J501"/>
  <c r="J377"/>
  <c r="BK282"/>
  <c r="J233"/>
  <c r="J117"/>
  <c i="4" r="BK116"/>
  <c i="2" r="J235"/>
  <c i="4" r="BK120"/>
  <c r="BK112"/>
  <c i="3" r="J263"/>
  <c r="J253"/>
  <c r="BK243"/>
  <c r="BK218"/>
  <c r="J186"/>
  <c r="J175"/>
  <c r="J130"/>
  <c i="2" r="BK460"/>
  <c r="BK385"/>
  <c r="J283"/>
  <c r="BK231"/>
  <c r="BK132"/>
  <c i="4" r="J101"/>
  <c i="3" r="J239"/>
  <c r="BK224"/>
  <c r="BK203"/>
  <c r="BK174"/>
  <c r="J152"/>
  <c r="BK137"/>
  <c r="BK120"/>
  <c i="2" r="J565"/>
  <c r="BK501"/>
  <c r="BK413"/>
  <c r="BK369"/>
  <c i="4" r="J121"/>
  <c r="BK100"/>
  <c r="J122"/>
  <c r="BK97"/>
  <c i="3" r="BK261"/>
  <c r="J243"/>
  <c r="J228"/>
  <c r="BK194"/>
  <c r="BK168"/>
  <c r="J136"/>
  <c r="BK119"/>
  <c r="BK107"/>
  <c i="2" r="BK498"/>
  <c r="BK334"/>
  <c r="J288"/>
  <c r="J223"/>
  <c r="J132"/>
  <c i="4" r="BK121"/>
  <c r="BK109"/>
  <c i="3" r="BK259"/>
  <c r="J219"/>
  <c r="BK208"/>
  <c r="J168"/>
  <c r="J128"/>
  <c r="J110"/>
  <c i="2" r="J530"/>
  <c r="J442"/>
  <c r="BK305"/>
  <c r="BK209"/>
  <c i="3" r="BK233"/>
  <c r="J217"/>
  <c r="J184"/>
  <c r="J148"/>
  <c r="J120"/>
  <c i="2" r="BK466"/>
  <c r="BK346"/>
  <c r="BK288"/>
  <c r="BK221"/>
  <c r="BK106"/>
  <c i="4" r="J97"/>
  <c i="2" r="J199"/>
  <c i="4" r="J117"/>
  <c r="BK99"/>
  <c i="3" r="J258"/>
  <c r="J246"/>
  <c r="BK207"/>
  <c r="BK190"/>
  <c r="BK177"/>
  <c r="J133"/>
  <c r="J105"/>
  <c i="2" r="J397"/>
  <c r="BK290"/>
  <c r="J221"/>
  <c r="BK158"/>
  <c i="4" r="BK114"/>
  <c i="3" r="BK253"/>
  <c r="J233"/>
  <c r="BK210"/>
  <c r="J177"/>
  <c r="J154"/>
  <c r="BK139"/>
  <c r="BK125"/>
  <c i="2" r="BK548"/>
  <c r="J486"/>
  <c r="J327"/>
  <c i="4" r="BK122"/>
  <c r="J124"/>
  <c r="BK101"/>
  <c i="3" r="J264"/>
  <c r="BK258"/>
  <c r="BK245"/>
  <c r="BK217"/>
  <c r="BK196"/>
  <c r="BK171"/>
  <c r="BK133"/>
  <c r="BK121"/>
  <c i="2" r="BK565"/>
  <c r="J466"/>
  <c r="J388"/>
  <c r="J311"/>
  <c r="J282"/>
  <c r="BK216"/>
  <c r="BK123"/>
  <c i="4" r="BK117"/>
  <c r="BK102"/>
  <c i="3" r="BK239"/>
  <c r="BK228"/>
  <c r="BK212"/>
  <c r="J190"/>
  <c r="BK152"/>
  <c r="J125"/>
  <c r="BK106"/>
  <c i="2" r="J521"/>
  <c r="J413"/>
  <c r="BK296"/>
  <c r="BK272"/>
  <c r="J121"/>
  <c i="3" r="BK230"/>
  <c r="J210"/>
  <c r="J172"/>
  <c r="J139"/>
  <c r="J113"/>
  <c i="2" r="BK447"/>
  <c r="J313"/>
  <c r="BK244"/>
  <c r="BK166"/>
  <c i="5" r="BK103"/>
  <c i="4" r="J91"/>
  <c i="2" r="J123"/>
  <c i="4" r="J115"/>
  <c r="J100"/>
  <c i="3" r="J261"/>
  <c r="J250"/>
  <c r="BK240"/>
  <c r="J194"/>
  <c r="J166"/>
  <c r="BK144"/>
  <c r="J118"/>
  <c i="2" r="J408"/>
  <c r="BK304"/>
  <c r="BK235"/>
  <c r="J136"/>
  <c i="5" r="J94"/>
  <c i="3" r="J245"/>
  <c r="J215"/>
  <c r="J196"/>
  <c r="J160"/>
  <c r="J145"/>
  <c r="BK129"/>
  <c r="BK110"/>
  <c i="2" r="BK530"/>
  <c r="BK450"/>
  <c r="BK377"/>
  <c i="5" r="BK94"/>
  <c i="3" r="F37"/>
  <c i="2" r="BK486"/>
  <c r="J341"/>
  <c r="BK275"/>
  <c r="BK136"/>
  <c i="3" r="BK229"/>
  <c r="BK200"/>
  <c r="J176"/>
  <c r="J144"/>
  <c r="BK114"/>
  <c i="2" r="J450"/>
  <c r="BK323"/>
  <c r="J258"/>
  <c r="BK162"/>
  <c i="5" r="J100"/>
  <c i="2" r="J238"/>
  <c i="1" r="AS55"/>
  <c i="4" r="BK94"/>
  <c i="3" r="BK254"/>
  <c r="J229"/>
  <c r="J204"/>
  <c r="BK178"/>
  <c r="BK156"/>
  <c r="BK128"/>
  <c i="2" r="BK418"/>
  <c r="J352"/>
  <c r="BK277"/>
  <c r="J209"/>
  <c i="5" r="BK100"/>
  <c i="4" r="BK95"/>
  <c i="3" r="J231"/>
  <c r="J209"/>
  <c r="BK164"/>
  <c r="BK142"/>
  <c r="J134"/>
  <c r="BK112"/>
  <c i="2" r="BK535"/>
  <c r="BK408"/>
  <c r="BK313"/>
  <c i="5" l="1" r="P92"/>
  <c r="P91"/>
  <c i="1" r="AU59"/>
  <c i="5" r="R92"/>
  <c r="R91"/>
  <c i="2" r="P120"/>
  <c r="R203"/>
  <c r="T203"/>
  <c r="P276"/>
  <c r="R289"/>
  <c r="T315"/>
  <c r="R368"/>
  <c r="T465"/>
  <c i="3" r="T104"/>
  <c r="T135"/>
  <c r="T170"/>
  <c r="P205"/>
  <c r="P220"/>
  <c r="P232"/>
  <c r="P248"/>
  <c r="R255"/>
  <c i="4" r="BK90"/>
  <c r="J90"/>
  <c r="J65"/>
  <c r="R107"/>
  <c i="2" r="BK105"/>
  <c r="J105"/>
  <c r="J65"/>
  <c r="P105"/>
  <c r="R105"/>
  <c r="T105"/>
  <c r="BK203"/>
  <c r="J203"/>
  <c r="J67"/>
  <c r="P230"/>
  <c r="BK271"/>
  <c r="BK276"/>
  <c r="J276"/>
  <c r="J72"/>
  <c r="BK289"/>
  <c r="J289"/>
  <c r="J74"/>
  <c r="R315"/>
  <c r="R465"/>
  <c r="R547"/>
  <c i="3" r="BK138"/>
  <c r="J138"/>
  <c r="J68"/>
  <c r="R170"/>
  <c r="T202"/>
  <c r="T213"/>
  <c r="R232"/>
  <c r="BK244"/>
  <c r="J244"/>
  <c r="J77"/>
  <c r="R248"/>
  <c r="P252"/>
  <c r="T123"/>
  <c r="P138"/>
  <c r="BK202"/>
  <c r="J202"/>
  <c r="J70"/>
  <c r="R205"/>
  <c r="R220"/>
  <c r="T232"/>
  <c r="P244"/>
  <c r="T255"/>
  <c i="4" r="BK107"/>
  <c r="J107"/>
  <c r="J66"/>
  <c i="2" r="T120"/>
  <c r="BK230"/>
  <c r="J230"/>
  <c r="J68"/>
  <c r="R271"/>
  <c r="T276"/>
  <c r="BK315"/>
  <c r="J315"/>
  <c r="J75"/>
  <c r="P368"/>
  <c r="P465"/>
  <c r="BK547"/>
  <c r="J547"/>
  <c r="J81"/>
  <c i="3" r="BK123"/>
  <c r="J123"/>
  <c r="J66"/>
  <c r="P135"/>
  <c r="BK170"/>
  <c r="J170"/>
  <c r="J69"/>
  <c r="BK205"/>
  <c r="J205"/>
  <c r="J71"/>
  <c r="R213"/>
  <c r="BK232"/>
  <c r="J232"/>
  <c r="J75"/>
  <c r="R241"/>
  <c r="BK248"/>
  <c r="J248"/>
  <c r="J78"/>
  <c r="P255"/>
  <c i="2" r="BK120"/>
  <c r="J120"/>
  <c r="J66"/>
  <c r="P203"/>
  <c r="T230"/>
  <c r="P271"/>
  <c r="R276"/>
  <c r="T289"/>
  <c r="T368"/>
  <c r="BK465"/>
  <c r="J465"/>
  <c r="J80"/>
  <c r="T547"/>
  <c i="3" r="BK104"/>
  <c r="R123"/>
  <c r="T138"/>
  <c r="P202"/>
  <c r="BK213"/>
  <c r="J213"/>
  <c r="J72"/>
  <c r="BK223"/>
  <c r="J223"/>
  <c r="J74"/>
  <c r="P223"/>
  <c r="T241"/>
  <c r="T248"/>
  <c r="R252"/>
  <c i="4" r="R90"/>
  <c r="R89"/>
  <c r="R88"/>
  <c r="T107"/>
  <c i="2" r="R120"/>
  <c r="R230"/>
  <c r="T271"/>
  <c r="P289"/>
  <c r="P315"/>
  <c r="BK368"/>
  <c r="J368"/>
  <c r="J78"/>
  <c r="P547"/>
  <c i="3" r="R104"/>
  <c r="BK135"/>
  <c r="J135"/>
  <c r="J67"/>
  <c r="P170"/>
  <c r="T205"/>
  <c r="BK220"/>
  <c r="J220"/>
  <c r="J73"/>
  <c r="T223"/>
  <c r="P241"/>
  <c r="T244"/>
  <c r="BK255"/>
  <c r="J255"/>
  <c r="J80"/>
  <c i="4" r="P107"/>
  <c i="3" r="P104"/>
  <c r="P123"/>
  <c r="R135"/>
  <c r="R138"/>
  <c r="R202"/>
  <c r="P213"/>
  <c r="T220"/>
  <c r="R223"/>
  <c r="BK241"/>
  <c r="J241"/>
  <c r="J76"/>
  <c r="R244"/>
  <c r="BK252"/>
  <c r="J252"/>
  <c r="J79"/>
  <c r="T252"/>
  <c i="4" r="P90"/>
  <c r="P89"/>
  <c r="P88"/>
  <c i="1" r="AU58"/>
  <c i="4" r="T90"/>
  <c r="T89"/>
  <c r="T88"/>
  <c r="J59"/>
  <c i="2" r="BE316"/>
  <c r="BE323"/>
  <c r="BE434"/>
  <c r="BE442"/>
  <c r="BE460"/>
  <c r="BE525"/>
  <c r="BE530"/>
  <c r="BE535"/>
  <c r="BE565"/>
  <c i="3" r="F58"/>
  <c r="BE105"/>
  <c r="BE115"/>
  <c r="BE128"/>
  <c r="BE133"/>
  <c r="BE144"/>
  <c r="BE150"/>
  <c r="BE158"/>
  <c r="BE168"/>
  <c r="BE176"/>
  <c r="BE186"/>
  <c r="BE194"/>
  <c r="BE208"/>
  <c r="BE212"/>
  <c r="BE216"/>
  <c r="BE229"/>
  <c r="BE234"/>
  <c r="BE236"/>
  <c i="4" r="F58"/>
  <c r="BE97"/>
  <c r="BE108"/>
  <c r="BE109"/>
  <c r="BE112"/>
  <c r="BE113"/>
  <c r="BE118"/>
  <c i="5" r="E79"/>
  <c r="F87"/>
  <c r="BE100"/>
  <c r="BE107"/>
  <c i="2" r="F59"/>
  <c r="F99"/>
  <c r="BE106"/>
  <c r="BE112"/>
  <c r="BE123"/>
  <c r="BE134"/>
  <c r="BE154"/>
  <c r="BE162"/>
  <c r="BE166"/>
  <c r="BE244"/>
  <c r="BE268"/>
  <c r="BE272"/>
  <c r="BE282"/>
  <c r="BE285"/>
  <c r="BE304"/>
  <c r="BE311"/>
  <c r="BE346"/>
  <c r="BE369"/>
  <c r="BE388"/>
  <c r="BE394"/>
  <c r="BE400"/>
  <c r="BE413"/>
  <c r="BE447"/>
  <c r="BE455"/>
  <c r="BE466"/>
  <c r="BE501"/>
  <c r="BK351"/>
  <c r="J351"/>
  <c r="J77"/>
  <c r="BK449"/>
  <c r="J449"/>
  <c r="J79"/>
  <c i="3" r="J56"/>
  <c r="J59"/>
  <c r="F99"/>
  <c r="BE107"/>
  <c r="BE108"/>
  <c r="BE110"/>
  <c r="BE112"/>
  <c r="BE114"/>
  <c r="BE117"/>
  <c r="BE119"/>
  <c r="BE125"/>
  <c r="BE126"/>
  <c r="BE132"/>
  <c r="BE136"/>
  <c r="BE139"/>
  <c r="BE147"/>
  <c r="BE148"/>
  <c r="BE152"/>
  <c r="BE164"/>
  <c r="BE174"/>
  <c r="BE184"/>
  <c r="BE200"/>
  <c r="BE206"/>
  <c r="BE211"/>
  <c r="BE215"/>
  <c r="BE225"/>
  <c r="BE235"/>
  <c r="BE237"/>
  <c r="BE238"/>
  <c r="BE256"/>
  <c r="BE258"/>
  <c r="BE261"/>
  <c r="BE263"/>
  <c i="1" r="BB57"/>
  <c i="4" r="J84"/>
  <c r="BE95"/>
  <c r="BE98"/>
  <c r="BE101"/>
  <c r="BE106"/>
  <c r="BE111"/>
  <c r="BE116"/>
  <c i="2" r="J59"/>
  <c r="BE117"/>
  <c r="BE223"/>
  <c r="BE231"/>
  <c r="BE233"/>
  <c r="BE275"/>
  <c r="BE277"/>
  <c r="BE278"/>
  <c i="4" r="E76"/>
  <c r="BE93"/>
  <c r="BE121"/>
  <c r="BE123"/>
  <c i="5" r="J58"/>
  <c r="BE97"/>
  <c i="2" r="BE132"/>
  <c r="BE138"/>
  <c r="BE172"/>
  <c r="BE204"/>
  <c r="BE209"/>
  <c r="BE235"/>
  <c r="BE238"/>
  <c r="BE283"/>
  <c r="BE305"/>
  <c r="BE341"/>
  <c r="BE391"/>
  <c r="BE445"/>
  <c r="BE488"/>
  <c r="BE498"/>
  <c r="BK267"/>
  <c r="J267"/>
  <c r="J69"/>
  <c i="3" r="J98"/>
  <c r="BE106"/>
  <c r="BE121"/>
  <c r="BE131"/>
  <c r="BE137"/>
  <c r="BE142"/>
  <c r="BE143"/>
  <c r="BE146"/>
  <c r="BE154"/>
  <c r="BE160"/>
  <c r="BE171"/>
  <c r="BE175"/>
  <c r="BE177"/>
  <c r="BE182"/>
  <c r="BE190"/>
  <c r="BE196"/>
  <c r="BE204"/>
  <c r="BE209"/>
  <c r="BE218"/>
  <c r="BE219"/>
  <c r="BE226"/>
  <c r="BE228"/>
  <c r="BE243"/>
  <c i="4" r="J56"/>
  <c r="BE94"/>
  <c r="BE102"/>
  <c r="BE103"/>
  <c r="BE104"/>
  <c r="BE105"/>
  <c r="BE110"/>
  <c i="2" r="J56"/>
  <c r="E91"/>
  <c r="J99"/>
  <c r="BE158"/>
  <c r="BE197"/>
  <c r="BE216"/>
  <c r="BE221"/>
  <c r="BE240"/>
  <c r="BE251"/>
  <c r="BE288"/>
  <c r="BE313"/>
  <c r="BE334"/>
  <c r="BE343"/>
  <c r="BE385"/>
  <c r="BE408"/>
  <c r="BE437"/>
  <c r="BE542"/>
  <c r="BE548"/>
  <c r="BE567"/>
  <c r="BK287"/>
  <c r="J287"/>
  <c r="J73"/>
  <c r="BK345"/>
  <c r="J345"/>
  <c r="J76"/>
  <c i="3" r="E50"/>
  <c r="BE109"/>
  <c r="BE113"/>
  <c r="BE116"/>
  <c r="BE120"/>
  <c r="BE122"/>
  <c r="BE127"/>
  <c r="BE129"/>
  <c r="BE130"/>
  <c r="BE141"/>
  <c r="BE145"/>
  <c r="BE162"/>
  <c r="BE166"/>
  <c r="BE173"/>
  <c r="BE179"/>
  <c r="BE188"/>
  <c r="BE192"/>
  <c r="BE203"/>
  <c r="BE210"/>
  <c r="BE214"/>
  <c r="BE217"/>
  <c r="BE221"/>
  <c r="BE224"/>
  <c r="BE227"/>
  <c r="BE240"/>
  <c r="BE242"/>
  <c r="BE245"/>
  <c r="BE246"/>
  <c r="BE247"/>
  <c r="BE249"/>
  <c r="BE250"/>
  <c r="BE260"/>
  <c i="4" r="BE119"/>
  <c r="BE122"/>
  <c i="5" r="F59"/>
  <c i="2" r="BE121"/>
  <c r="BE136"/>
  <c r="BE176"/>
  <c r="BE188"/>
  <c r="BE199"/>
  <c r="BE258"/>
  <c r="BE290"/>
  <c r="BE296"/>
  <c r="BE301"/>
  <c r="BE327"/>
  <c r="BE352"/>
  <c r="BE377"/>
  <c r="BE397"/>
  <c r="BE418"/>
  <c r="BE450"/>
  <c r="BE486"/>
  <c r="BE521"/>
  <c r="BE555"/>
  <c i="3" r="BE111"/>
  <c r="BE118"/>
  <c r="BE124"/>
  <c r="BE134"/>
  <c r="BE140"/>
  <c r="BE156"/>
  <c r="BE172"/>
  <c r="BE178"/>
  <c r="BE180"/>
  <c r="BE198"/>
  <c r="BE207"/>
  <c r="BE222"/>
  <c r="BE230"/>
  <c r="BE231"/>
  <c r="BE233"/>
  <c r="BE239"/>
  <c r="BE251"/>
  <c r="BE253"/>
  <c r="BE254"/>
  <c r="BE257"/>
  <c r="BE259"/>
  <c r="BE262"/>
  <c r="BE264"/>
  <c i="4" r="F59"/>
  <c r="BE91"/>
  <c r="BE92"/>
  <c r="BE99"/>
  <c r="BE100"/>
  <c r="BE114"/>
  <c r="BE117"/>
  <c i="5" r="BE94"/>
  <c i="4" r="BE96"/>
  <c r="BE115"/>
  <c r="BE120"/>
  <c r="BE124"/>
  <c i="5" r="J56"/>
  <c r="J59"/>
  <c r="BE103"/>
  <c i="1" r="BC59"/>
  <c i="5" r="BK93"/>
  <c r="J93"/>
  <c r="J65"/>
  <c r="BK96"/>
  <c r="J96"/>
  <c r="J66"/>
  <c r="BK99"/>
  <c r="J99"/>
  <c r="J67"/>
  <c r="BK102"/>
  <c r="J102"/>
  <c r="J68"/>
  <c r="BK106"/>
  <c r="J106"/>
  <c r="J69"/>
  <c r="F39"/>
  <c i="1" r="BD59"/>
  <c i="3" r="F36"/>
  <c i="1" r="BA57"/>
  <c i="3" r="J36"/>
  <c i="1" r="AW57"/>
  <c i="2" r="F38"/>
  <c i="1" r="BC56"/>
  <c i="5" r="J36"/>
  <c i="1" r="AW59"/>
  <c i="4" r="J36"/>
  <c i="1" r="AW58"/>
  <c i="2" r="J36"/>
  <c i="1" r="AW56"/>
  <c i="2" r="F39"/>
  <c i="1" r="BD56"/>
  <c i="3" r="F38"/>
  <c i="1" r="BC57"/>
  <c i="2" r="F36"/>
  <c i="1" r="BA56"/>
  <c i="4" r="F38"/>
  <c i="1" r="BC58"/>
  <c i="2" r="F37"/>
  <c i="1" r="BB56"/>
  <c i="5" r="F36"/>
  <c i="1" r="BA59"/>
  <c r="AS54"/>
  <c i="4" r="F37"/>
  <c i="1" r="BB58"/>
  <c i="4" r="F36"/>
  <c i="1" r="BA58"/>
  <c i="5" r="F37"/>
  <c i="1" r="BB59"/>
  <c i="4" r="F39"/>
  <c i="1" r="BD58"/>
  <c i="3" r="F39"/>
  <c i="1" r="BD57"/>
  <c i="2" l="1" r="T270"/>
  <c i="3" r="BK103"/>
  <c r="J103"/>
  <c r="J64"/>
  <c i="2" r="BK270"/>
  <c r="J270"/>
  <c r="J70"/>
  <c r="T104"/>
  <c r="T103"/>
  <c i="3" r="R103"/>
  <c r="R102"/>
  <c r="T103"/>
  <c r="T102"/>
  <c r="P103"/>
  <c r="P102"/>
  <c i="1" r="AU57"/>
  <c i="2" r="P104"/>
  <c r="P270"/>
  <c r="R270"/>
  <c r="R104"/>
  <c r="J271"/>
  <c r="J71"/>
  <c r="BK104"/>
  <c r="J104"/>
  <c r="J64"/>
  <c i="3" r="J104"/>
  <c r="J65"/>
  <c i="4" r="BK89"/>
  <c r="J89"/>
  <c r="J64"/>
  <c i="5" r="BK92"/>
  <c r="J92"/>
  <c r="J64"/>
  <c i="2" r="J35"/>
  <c i="1" r="AV56"/>
  <c r="AT56"/>
  <c i="3" r="F35"/>
  <c i="1" r="AZ57"/>
  <c i="4" r="F35"/>
  <c i="1" r="AZ58"/>
  <c r="BC55"/>
  <c r="AY55"/>
  <c i="4" r="J35"/>
  <c i="1" r="AV58"/>
  <c r="AT58"/>
  <c r="BA55"/>
  <c r="AW55"/>
  <c r="BD55"/>
  <c r="BD54"/>
  <c r="W33"/>
  <c i="5" r="J35"/>
  <c i="1" r="AV59"/>
  <c r="AT59"/>
  <c i="3" r="J35"/>
  <c i="1" r="AV57"/>
  <c r="AT57"/>
  <c r="BB55"/>
  <c r="BB54"/>
  <c r="W31"/>
  <c i="5" r="F35"/>
  <c i="1" r="AZ59"/>
  <c i="2" r="F35"/>
  <c i="1" r="AZ56"/>
  <c i="2" l="1" r="R103"/>
  <c r="P103"/>
  <c i="1" r="AU56"/>
  <c i="2" r="BK103"/>
  <c r="J103"/>
  <c i="3" r="BK102"/>
  <c r="J102"/>
  <c r="J63"/>
  <c i="4" r="BK88"/>
  <c r="J88"/>
  <c r="J63"/>
  <c i="5" r="BK91"/>
  <c r="J91"/>
  <c r="J63"/>
  <c i="1" r="BA54"/>
  <c r="W30"/>
  <c r="AZ55"/>
  <c r="AZ54"/>
  <c r="W29"/>
  <c r="BC54"/>
  <c r="W32"/>
  <c r="AX54"/>
  <c i="2" r="J32"/>
  <c i="1" r="AG56"/>
  <c r="AN56"/>
  <c r="AX55"/>
  <c r="AU55"/>
  <c r="AU54"/>
  <c i="2" l="1" r="J41"/>
  <c r="J63"/>
  <c i="1" r="AV54"/>
  <c r="AK29"/>
  <c i="3" r="J32"/>
  <c i="1" r="AG57"/>
  <c r="AN57"/>
  <c i="4" r="J32"/>
  <c i="1" r="AG58"/>
  <c r="AN58"/>
  <c r="AY54"/>
  <c r="AW54"/>
  <c r="AK30"/>
  <c r="AV55"/>
  <c r="AT55"/>
  <c i="5" r="J32"/>
  <c i="1" r="AG59"/>
  <c r="AN59"/>
  <c i="4" l="1" r="J41"/>
  <c i="3" r="J41"/>
  <c i="5" r="J41"/>
  <c i="1" r="AT54"/>
  <c r="AG55"/>
  <c r="AG54"/>
  <c r="AN54"/>
  <c l="1" r="AN55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<sst xmlns="http://schemas.openxmlformats.org/spreadsheetml/2006/main">
  <si>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</si>
  <si>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</si>
  <si>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</si>
  <si>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</si>
  <si>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</si>
  <si>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{9636df1d-651b-42af-93f2-062d5fd48d93}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</si>
  <si>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</si>
  <si>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</si>
  <si>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</si>
  <si>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</si>
  <si>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</si>
  <si>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</si>
  <si>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</si>
  <si>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</si>
  <si>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</si>
  <si>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</si>
  <si>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</si>
  <si>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Odborné učebny v objektu ZŠ Za Chlumem 824, Bílina - D2</t>
  </si>
  <si>
    <t>KSO:</t>
  </si>
  <si>
    <t/>
  </si>
  <si>
    <t>CC-CZ:</t>
  </si>
  <si>
    <t>Místo:</t>
  </si>
  <si>
    <t xml:space="preserve"> </t>
  </si>
  <si>
    <t>Datum:</t>
  </si>
  <si>
    <t>22. 1. 2026</t>
  </si>
  <si>
    <t>Zadavatel:</t>
  </si>
  <si>
    <t>IČ:</t>
  </si>
  <si>
    <t>Město Bílina</t>
  </si>
  <si>
    <t>DIČ:</t>
  </si>
  <si>
    <t>Účastník:</t>
  </si>
  <si>
    <t>Vyplň údaj</t>
  </si>
  <si>
    <t>Projektant:</t>
  </si>
  <si>
    <t>73660680</t>
  </si>
  <si>
    <t>Ing. arch. Jan Heller, ČKA 04261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</si>
  <si>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</si>
  <si>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</si>
  <si>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</si>
  <si>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</si>
  <si>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</si>
  <si>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</si>
  <si>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</si>
  <si>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</si>
  <si>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</si>
  <si>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</si>
  <si>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</si>
  <si>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</si>
  <si>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</si>
  <si>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</si>
  <si>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</si>
  <si>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</si>
  <si>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</si>
  <si>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</si>
  <si>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</si>
  <si>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</si>
  <si>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</si>
  <si>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</si>
  <si>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</si>
  <si>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</si>
  <si>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</si>
  <si>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</si>
  <si>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</si>
  <si>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</si>
  <si>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</si>
  <si>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</si>
  <si>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</si>
  <si>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</si>
  <si>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</si>
  <si>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</si>
  <si>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</si>
  <si>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</si>
  <si>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</si>
  <si>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</si>
  <si>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</si>
  <si>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</si>
  <si>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</si>
  <si>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</si>
  <si>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D2</t>
  </si>
  <si>
    <t>Stavební objekt učebna jazyků a kabinet</t>
  </si>
  <si>
    <t>STA</t>
  </si>
  <si>
    <t>1</t>
  </si>
  <si>
    <t>{50471cda-32e5-49d0-8c20-a2701569c8d7}</t>
  </si>
  <si>
    <t>2</t>
  </si>
  <si>
    <t>/</t>
  </si>
  <si>
    <t>2.1</t>
  </si>
  <si>
    <t>Stavební úpravy</t>
  </si>
  <si>
    <t>Soupis</t>
  </si>
  <si>
    <t>{f48bec89-493f-4ae5-b4fe-54661d980c04}</t>
  </si>
  <si>
    <t>2.4</t>
  </si>
  <si>
    <t>Elektroinstalace - silnoproud</t>
  </si>
  <si>
    <t>{b57b17d9-d69c-49e4-b45a-a404f91a1e95}</t>
  </si>
  <si>
    <t>2.5</t>
  </si>
  <si>
    <t>Elektroinstalace - slaboproud</t>
  </si>
  <si>
    <t>{d26825dd-3c4d-48f5-b605-ebc4b6474821}</t>
  </si>
  <si>
    <t>2.9</t>
  </si>
  <si>
    <t>VRN a ostatní náklady</t>
  </si>
  <si>
    <t>{da382950-d24a-43ca-b38f-a3e2a248ec22}</t>
  </si>
  <si>
    <t>KRYCÍ LIST SOUPISU PRACÍ</t>
  </si>
  <si>
    <t>Objekt:</t>
  </si>
  <si>
    <t>D2 - Stavební objekt učebna jazyků a kabinet</t>
  </si>
  <si>
    <t>Soupis:</t>
  </si>
  <si>
    <t>2.1 -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</si>
  <si>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</si>
  <si>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</si>
  <si>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</si>
  <si>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</si>
  <si>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</si>
  <si>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</si>
  <si>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</si>
  <si>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</si>
  <si>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</si>
  <si>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</si>
  <si>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</si>
  <si>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</si>
  <si>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</si>
  <si>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</si>
  <si>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</si>
  <si>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</si>
  <si>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</si>
  <si>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</si>
  <si>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</si>
  <si>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</si>
  <si>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</si>
  <si>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</si>
  <si>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</si>
  <si>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</si>
  <si>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</si>
  <si>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</si>
  <si>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</si>
  <si>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</si>
  <si>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</si>
  <si>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</si>
  <si>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</si>
  <si>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</si>
  <si>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</si>
  <si>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</si>
  <si>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</si>
  <si>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</si>
  <si>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</si>
  <si>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</si>
  <si>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</si>
  <si>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</si>
  <si>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</si>
  <si>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346272236</t>
  </si>
  <si>
    <t>Přizdívky z pórobetonových tvárnic objemová hmotnost do 500 kg/m3, na tenké maltové lože, tloušťka přizdívky 100 mm</t>
  </si>
  <si>
    <t>m2</t>
  </si>
  <si>
    <t>CS ÚRS 2025 01</t>
  </si>
  <si>
    <t>4</t>
  </si>
  <si>
    <t>-1552617933</t>
  </si>
  <si>
    <t>Online PSC</t>
  </si>
  <si>
    <t>https://podminky.urs.cz/item/CS_URS_2025_01/346272236</t>
  </si>
  <si>
    <t>P</t>
  </si>
  <si>
    <t>Poznámka k položce:_x000d_
výkres č. 102</t>
  </si>
  <si>
    <t>VV</t>
  </si>
  <si>
    <t>m.č. 2.02</t>
  </si>
  <si>
    <t>(0,93+4,51)*3,3-0,9*2</t>
  </si>
  <si>
    <t>Součet</t>
  </si>
  <si>
    <t>317941121</t>
  </si>
  <si>
    <t>Osazování ocelových válcovaných nosníků na zdivu I nebo IE nebo U nebo UE nebo L do č. 12 nebo výšky do 120 mm</t>
  </si>
  <si>
    <t>t</t>
  </si>
  <si>
    <t>-939646778</t>
  </si>
  <si>
    <t>https://podminky.urs.cz/item/CS_URS_2025_01/317941121</t>
  </si>
  <si>
    <t>1,5*11,1/1000</t>
  </si>
  <si>
    <t>M</t>
  </si>
  <si>
    <t>13010714</t>
  </si>
  <si>
    <t>ocel profilová jakost S235JR (11 375) průřez I (IPN) 120</t>
  </si>
  <si>
    <t>8</t>
  </si>
  <si>
    <t>-1627570044</t>
  </si>
  <si>
    <t>1,5*11,1/1000*1,08</t>
  </si>
  <si>
    <t>6</t>
  </si>
  <si>
    <t>Úpravy povrchů, podlahy a osazování výplní</t>
  </si>
  <si>
    <t>612135101</t>
  </si>
  <si>
    <t>Hrubá výplň rýh maltou jakékoli šířky rýhy ve stěnách</t>
  </si>
  <si>
    <t>-588002155</t>
  </si>
  <si>
    <t>https://podminky.urs.cz/item/CS_URS_2025_01/612135101</t>
  </si>
  <si>
    <t>5</t>
  </si>
  <si>
    <t>611325412</t>
  </si>
  <si>
    <t>Oprava vápenocementové omítky vnitřních ploch hladké, tl. do 20 mm stropů, v rozsahu opravované plochy přes 10 do 30%</t>
  </si>
  <si>
    <t>105761041</t>
  </si>
  <si>
    <t>https://podminky.urs.cz/item/CS_URS_2025_01/611325412</t>
  </si>
  <si>
    <t>5,6*0,4*2</t>
  </si>
  <si>
    <t>(7,16-0,4-0,6)*0,3</t>
  </si>
  <si>
    <t>m.č. 2.03</t>
  </si>
  <si>
    <t>11,06</t>
  </si>
  <si>
    <t>611131121</t>
  </si>
  <si>
    <t>Podkladní a spojovací vrstva vnitřních omítaných ploch penetrace disperzní nanášená ručně stropů</t>
  </si>
  <si>
    <t>-1195234270</t>
  </si>
  <si>
    <t>https://podminky.urs.cz/item/CS_URS_2025_01/611131121</t>
  </si>
  <si>
    <t>7</t>
  </si>
  <si>
    <t>611142001</t>
  </si>
  <si>
    <t>Pletivo vnitřních ploch v ploše nebo pruzích, na plném podkladu sklovláknité vtlačené do tmelu včetně tmelu stropů</t>
  </si>
  <si>
    <t>-1934835724</t>
  </si>
  <si>
    <t>https://podminky.urs.cz/item/CS_URS_2025_01/611142001</t>
  </si>
  <si>
    <t>611321132</t>
  </si>
  <si>
    <t>Vápenocementový štuk vnitřních ploch tloušťky do 3 mm vodorovných konstrukcí stropů žebrových nebo osamělých trámů</t>
  </si>
  <si>
    <t>-320996192</t>
  </si>
  <si>
    <t>https://podminky.urs.cz/item/CS_URS_2025_01/611321132</t>
  </si>
  <si>
    <t>9</t>
  </si>
  <si>
    <t>612325412</t>
  </si>
  <si>
    <t>Oprava vápenocementové omítky vnitřních ploch hladké, tl. do 20 mm stěn, v rozsahu opravované plochy přes 10 do 30%</t>
  </si>
  <si>
    <t>1273380550</t>
  </si>
  <si>
    <t>https://podminky.urs.cz/item/CS_URS_2025_01/612325412</t>
  </si>
  <si>
    <t>Poznámka k položce:_x000d_
výkres č. 102 a 5200</t>
  </si>
  <si>
    <t>(7,16+0,1)*3,2</t>
  </si>
  <si>
    <t>0,56*3,2</t>
  </si>
  <si>
    <t>6*3,2</t>
  </si>
  <si>
    <t>Mezisoučet</t>
  </si>
  <si>
    <t>3,59*3,2-(0,8*2)</t>
  </si>
  <si>
    <t>3,06*3,2</t>
  </si>
  <si>
    <t>3,59*3,2</t>
  </si>
  <si>
    <t>10</t>
  </si>
  <si>
    <t>612131121</t>
  </si>
  <si>
    <t>Podkladní a spojovací vrstva vnitřních omítaných ploch penetrace disperzní nanášená ručně stěn</t>
  </si>
  <si>
    <t>1307956771</t>
  </si>
  <si>
    <t>https://podminky.urs.cz/item/CS_URS_2025_01/612131121</t>
  </si>
  <si>
    <t>108,416</t>
  </si>
  <si>
    <t>11</t>
  </si>
  <si>
    <t>612142001</t>
  </si>
  <si>
    <t>Pletivo vnitřních ploch v ploše nebo pruzích, na plném podkladu sklovláknité vtlačené do tmelu včetně tmelu stěn</t>
  </si>
  <si>
    <t>2089755951</t>
  </si>
  <si>
    <t>https://podminky.urs.cz/item/CS_URS_2025_01/612142001</t>
  </si>
  <si>
    <t>612321131</t>
  </si>
  <si>
    <t>Vápenocementový štuk vnitřních ploch tloušťky do 3 mm svislých konstrukcí stěn</t>
  </si>
  <si>
    <t>786680931</t>
  </si>
  <si>
    <t>https://podminky.urs.cz/item/CS_URS_2025_01/612321131</t>
  </si>
  <si>
    <t>13</t>
  </si>
  <si>
    <t>612321141</t>
  </si>
  <si>
    <t>Omítka vápenocementová vnitřních ploch nanášená ručně dvouvrstvá, tloušťky jádrové omítky do 10 mm a tloušťky štuku do 3 mm štuková svislých konstrukcí stěn</t>
  </si>
  <si>
    <t>-1127068980</t>
  </si>
  <si>
    <t>https://podminky.urs.cz/item/CS_URS_2025_01/612321141</t>
  </si>
  <si>
    <t>Poznámka k položce:_x000d_
výkres č. 102 a 5201</t>
  </si>
  <si>
    <t>(0,93+4,51)*3,2-(0,9*2)</t>
  </si>
  <si>
    <t>14</t>
  </si>
  <si>
    <t>615142012</t>
  </si>
  <si>
    <t>Pletivo vnitřních ploch v ploše nebo pruzích, na plném podkladu rabicové provizorně přichycené nosníků</t>
  </si>
  <si>
    <t>1245818974</t>
  </si>
  <si>
    <t>https://podminky.urs.cz/item/CS_URS_2025_01/615142012</t>
  </si>
  <si>
    <t>(0,2+0,1+0,2)*1,6</t>
  </si>
  <si>
    <t>15</t>
  </si>
  <si>
    <t>619991011</t>
  </si>
  <si>
    <t>Zakrytí vnitřních ploch před znečištěním PE fólií včetně pozdějšího odkrytí samostatných konstrukcí a prvků</t>
  </si>
  <si>
    <t>1198032114</t>
  </si>
  <si>
    <t>https://podminky.urs.cz/item/CS_URS_2025_01/619991011</t>
  </si>
  <si>
    <t>(0,9*2)</t>
  </si>
  <si>
    <t>(2,4*2,2)*2</t>
  </si>
  <si>
    <t>(0,8*2)</t>
  </si>
  <si>
    <t>(2,4*2,2)</t>
  </si>
  <si>
    <t>16</t>
  </si>
  <si>
    <t>6211430R</t>
  </si>
  <si>
    <t>Montáž omítkových profilů plastových, pozinkovaných nebo dřevěných upevněných vtlačením do podkladní vrstvy nebo přibitím rohových s tkaninou</t>
  </si>
  <si>
    <t>m</t>
  </si>
  <si>
    <t>-873464659</t>
  </si>
  <si>
    <t>Poznámka k položce:_x000d_
výkres č. 102 a 5200, skladba 5201 a 5202</t>
  </si>
  <si>
    <t>2*3,2</t>
  </si>
  <si>
    <t>4*3,2</t>
  </si>
  <si>
    <t>1*3,2</t>
  </si>
  <si>
    <t>17</t>
  </si>
  <si>
    <t>553001</t>
  </si>
  <si>
    <t>profil rohový podomítkový se sklotextilní síťovinou</t>
  </si>
  <si>
    <t>-1967293306</t>
  </si>
  <si>
    <t>28,8*1,05 'Přepočtené koeficientem množství</t>
  </si>
  <si>
    <t>18</t>
  </si>
  <si>
    <t>63245144R</t>
  </si>
  <si>
    <t>Vyplnění rýh po instalaci, bet. C25/30</t>
  </si>
  <si>
    <t>-165870482</t>
  </si>
  <si>
    <t>Poznámka k položce:_x000d_
výkres č. 1102 a 5100, skladba 5102 a 5103</t>
  </si>
  <si>
    <t>13,93*0,2</t>
  </si>
  <si>
    <t>Ostatní konstrukce a práce, bourání</t>
  </si>
  <si>
    <t>19</t>
  </si>
  <si>
    <t>949101111</t>
  </si>
  <si>
    <t>Lešení pomocné pracovní pro objekty pozemních staveb pro zatížení do 150 kg/m2, o výšce lešeňové podlahy do 1,9 m</t>
  </si>
  <si>
    <t>374422351</t>
  </si>
  <si>
    <t>https://podminky.urs.cz/item/CS_URS_2025_01/949101111</t>
  </si>
  <si>
    <t>42,93</t>
  </si>
  <si>
    <t>20</t>
  </si>
  <si>
    <t>952901111</t>
  </si>
  <si>
    <t>Vyčištění budov nebo objektů před předáním do užívání budov bytové nebo občanské výstavby, světlé výšky podlaží do 4 m</t>
  </si>
  <si>
    <t>-1947251069</t>
  </si>
  <si>
    <t>https://podminky.urs.cz/item/CS_URS_2025_01/952901111</t>
  </si>
  <si>
    <t>953993326</t>
  </si>
  <si>
    <t>Osazení bezpečnostní, orientační nebo informační tabulky plastové nebo smaltované přivrtáním na zdivo</t>
  </si>
  <si>
    <t>kus</t>
  </si>
  <si>
    <t>-1848347973</t>
  </si>
  <si>
    <t>https://podminky.urs.cz/item/CS_URS_2025_01/953993326</t>
  </si>
  <si>
    <t>Poznámka k položce:_x000d_
výkres č. 6615</t>
  </si>
  <si>
    <t>m.č. 2.02+2.03</t>
  </si>
  <si>
    <t>22</t>
  </si>
  <si>
    <t>735002</t>
  </si>
  <si>
    <t>tabulka s únikovým symbolem 200 x 100 mm, plast 1,3 mm, fotoluminiscenční folie</t>
  </si>
  <si>
    <t>1874461381</t>
  </si>
  <si>
    <t>23</t>
  </si>
  <si>
    <t>974042565</t>
  </si>
  <si>
    <t>Vysekání rýh v betonové nebo jiné monolitické dlažbě s betonovým podkladem do hl. 150 mm a šířky do 200 mm</t>
  </si>
  <si>
    <t>1908317018</t>
  </si>
  <si>
    <t>https://podminky.urs.cz/item/CS_URS_2025_01/974042565</t>
  </si>
  <si>
    <t>Poznámka k položce:_x000d_
výkres č. 1102</t>
  </si>
  <si>
    <t>2,8*2</t>
  </si>
  <si>
    <t>3,07+2,5+1,11+1,65</t>
  </si>
  <si>
    <t>997</t>
  </si>
  <si>
    <t>Přesun sutě</t>
  </si>
  <si>
    <t>24</t>
  </si>
  <si>
    <t>997006012</t>
  </si>
  <si>
    <t>Úprava stavebního odpadu třídění ruční</t>
  </si>
  <si>
    <t>48702663</t>
  </si>
  <si>
    <t>https://podminky.urs.cz/item/CS_URS_2025_01/997006012</t>
  </si>
  <si>
    <t>25</t>
  </si>
  <si>
    <t>997013212</t>
  </si>
  <si>
    <t>Vnitrostaveništní doprava suti a vybouraných hmot vodorovně do 50 m s naložením ručně pro budovy a haly výšky přes 6 do 9 m</t>
  </si>
  <si>
    <t>371224895</t>
  </si>
  <si>
    <t>https://podminky.urs.cz/item/CS_URS_2025_01/997013212</t>
  </si>
  <si>
    <t>26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</si>
  <si>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</si>
  <si>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</si>
  <si>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-1348145535</t>
  </si>
  <si>
    <t>https://podminky.urs.cz/item/CS_URS_2025_01/997013219</t>
  </si>
  <si>
    <t>2,444*2 'Přepočtené koeficientem množství</t>
  </si>
  <si>
    <t>27</t>
  </si>
  <si>
    <t>997013501</t>
  </si>
  <si>
    <t>Odvoz suti a vybouraných hmot na skládku nebo meziskládku se složením, na vzdálenost do 1 km</t>
  </si>
  <si>
    <t>1937747138</t>
  </si>
  <si>
    <t>https://podminky.urs.cz/item/CS_URS_2025_01/997013501</t>
  </si>
  <si>
    <t>28</t>
  </si>
  <si>
    <t>997013509</t>
  </si>
  <si>
    <t>Odvoz suti a vybouraných hmot na skládku nebo meziskládku se složením, na vzdálenost Příplatek k ceně za každý další započatý 1 km přes 1 km</t>
  </si>
  <si>
    <t>1979738333</t>
  </si>
  <si>
    <t>https://podminky.urs.cz/item/CS_URS_2025_01/997013509</t>
  </si>
  <si>
    <t>Poznámka k položce:_x000d_
Náklady na odvoz do skutečné vzdálenosti bude započítán do ceny</t>
  </si>
  <si>
    <t>2,444*9 'Přepočtené koeficientem množství</t>
  </si>
  <si>
    <t>29</t>
  </si>
  <si>
    <t>997013813</t>
  </si>
  <si>
    <t>Poplatek za uložení stavebního odpadu na skládce (skládkovné) z plastických hmot zatříděného do Katalogu odpadů pod kódem 17 02 03</t>
  </si>
  <si>
    <t>-2069800084</t>
  </si>
  <si>
    <t>https://podminky.urs.cz/item/CS_URS_2025_01/997013813</t>
  </si>
  <si>
    <t>folie PE</t>
  </si>
  <si>
    <t>povlakové podlahoviny</t>
  </si>
  <si>
    <t>0,162+0,162</t>
  </si>
  <si>
    <t>30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</si>
  <si>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</si>
  <si>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</si>
  <si>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-1931541164</t>
  </si>
  <si>
    <t>https://podminky.urs.cz/item/CS_URS_2025_01/997013869</t>
  </si>
  <si>
    <t>beton z rýh</t>
  </si>
  <si>
    <t>0,919</t>
  </si>
  <si>
    <t>obklady, soklíky, dlažba</t>
  </si>
  <si>
    <t>0,445</t>
  </si>
  <si>
    <t>31</t>
  </si>
  <si>
    <t>997013871</t>
  </si>
  <si>
    <t>Poplatek za uložení stavebního odpadu na recyklační skládce (skládkovné) směsného stavebního a demoličního zatříděného do Katalogu odpadů pod kódem 17 09 04</t>
  </si>
  <si>
    <t>1922712841</t>
  </si>
  <si>
    <t>https://podminky.urs.cz/item/CS_URS_2025_01/997013871</t>
  </si>
  <si>
    <t>otvory a bourání v SDK</t>
  </si>
  <si>
    <t>0,007+0,149</t>
  </si>
  <si>
    <t>škrábání maleb</t>
  </si>
  <si>
    <t>0,056</t>
  </si>
  <si>
    <t>demontáže parapetů, rámů, garnýží, mříží</t>
  </si>
  <si>
    <t>0,206+0,128+0,104+0,104</t>
  </si>
  <si>
    <t>998</t>
  </si>
  <si>
    <t>Přesun hmot</t>
  </si>
  <si>
    <t>32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</si>
  <si>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</si>
  <si>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</si>
  <si>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-1017805784</t>
  </si>
  <si>
    <t>https://podminky.urs.cz/item/CS_URS_2025_01/998018002</t>
  </si>
  <si>
    <t>PSV</t>
  </si>
  <si>
    <t>Práce a dodávky PSV</t>
  </si>
  <si>
    <t>734</t>
  </si>
  <si>
    <t>Ústřední vytápění - armatury</t>
  </si>
  <si>
    <t>33</t>
  </si>
  <si>
    <t>734291951</t>
  </si>
  <si>
    <t>Opravy armatur závitových zpětná montáž hlavic ručního a termostatického ovládání</t>
  </si>
  <si>
    <t>1051012019</t>
  </si>
  <si>
    <t>https://podminky.urs.cz/item/CS_URS_2025_01/734291951</t>
  </si>
  <si>
    <t>Poznámka k položce:_x000d_
specifikace 6611 a 6612</t>
  </si>
  <si>
    <t>34</t>
  </si>
  <si>
    <t>551001</t>
  </si>
  <si>
    <t>Termostatická hlavice, barva šedá</t>
  </si>
  <si>
    <t>-2003809521</t>
  </si>
  <si>
    <t>735</t>
  </si>
  <si>
    <t>Ústřední vytápění - otopná tělesa</t>
  </si>
  <si>
    <t>35</t>
  </si>
  <si>
    <t>73549481R</t>
  </si>
  <si>
    <t>Vypuštění a napuštění vody do soustavy vytápění po provedení nátěru otopných těles</t>
  </si>
  <si>
    <t>soubor</t>
  </si>
  <si>
    <t>1857251584</t>
  </si>
  <si>
    <t>36</t>
  </si>
  <si>
    <t>73511181R</t>
  </si>
  <si>
    <t>Demontáž litinového otopného tělesa pro nátěr</t>
  </si>
  <si>
    <t>-723392184</t>
  </si>
  <si>
    <t>0,42*30*2</t>
  </si>
  <si>
    <t>0,42*18</t>
  </si>
  <si>
    <t>37</t>
  </si>
  <si>
    <t>73511711R</t>
  </si>
  <si>
    <t>Montáž litinového otopného tělesa po nátěru</t>
  </si>
  <si>
    <t>-1709267726</t>
  </si>
  <si>
    <t>38</t>
  </si>
  <si>
    <t>998735201</t>
  </si>
  <si>
    <t>Přesun hmot pro otopná tělesa stanovený procentní sazbou (%) z ceny vodorovná dopravní vzdálenost do 50 m základní v objektech výšky do 6 m</t>
  </si>
  <si>
    <t>%</t>
  </si>
  <si>
    <t>59935611</t>
  </si>
  <si>
    <t>https://podminky.urs.cz/item/CS_URS_2025_01/998735201</t>
  </si>
  <si>
    <t>39</t>
  </si>
  <si>
    <t>998735293</t>
  </si>
  <si>
    <t>Přesun hmot pro otopná tělesa stanovený procentní sazbou (%) z ceny vodorovná dopravní vzdálenost do 50 m Příplatek k cenám za zvětšený přesun přes vymezenou vodorovnou dopravní vzdálenost do 500 m</t>
  </si>
  <si>
    <t>-1406222231</t>
  </si>
  <si>
    <t>https://podminky.urs.cz/item/CS_URS_2025_01/998735293</t>
  </si>
  <si>
    <t>741</t>
  </si>
  <si>
    <t>40</t>
  </si>
  <si>
    <t>741001R</t>
  </si>
  <si>
    <t>Demontáž stávajícího rozvodu elektro</t>
  </si>
  <si>
    <t>hod</t>
  </si>
  <si>
    <t>159842910</t>
  </si>
  <si>
    <t>763</t>
  </si>
  <si>
    <t>Konstrukce suché výstavby</t>
  </si>
  <si>
    <t>41</t>
  </si>
  <si>
    <t>763131451</t>
  </si>
  <si>
    <t>Podhled ze sádrokartonových desek dvouvrstvá zavěšená spodní konstrukce z ocelových profilů CD, UD jednoduše opláštěná deskou impregnovanou H2, tl. 12,5 mm, bez izolace</t>
  </si>
  <si>
    <t>-1161804531</t>
  </si>
  <si>
    <t>https://podminky.urs.cz/item/CS_URS_2025_01/763131451</t>
  </si>
  <si>
    <t>Poznámka k položce:_x000d_
výkres č. 202 a 5200, skladba 5211</t>
  </si>
  <si>
    <t>(5,75*6,37)-28,428</t>
  </si>
  <si>
    <t>42</t>
  </si>
  <si>
    <t>76313155R</t>
  </si>
  <si>
    <t>SDK podhled deska 1x akustická 12,5 s izolací jednovrstvá spodní kce, děrovaný sádrokarton 8/18q s bílou tkaninou</t>
  </si>
  <si>
    <t>-391997973</t>
  </si>
  <si>
    <t>Poznámka k položce:_x000d_
výkres č. 202 a 5200, skladba 5212</t>
  </si>
  <si>
    <t>5,15*5,52</t>
  </si>
  <si>
    <t>43</t>
  </si>
  <si>
    <t>763231912</t>
  </si>
  <si>
    <t>Zhotovení otvorů v podhledech a podkrovích ze sádrovláknitých desek pro prostupy (voda, elektro, topení, VZT), osvětlení, sprinklery, revizní klapky a dvířka včetně vyztužení profily, velikost přes 0,10 do 0,25 m2</t>
  </si>
  <si>
    <t>-287845275</t>
  </si>
  <si>
    <t>https://podminky.urs.cz/item/CS_URS_2025_01/763231912</t>
  </si>
  <si>
    <t>Poznámka k položce:_x000d_
výkres č. 102 a 202 a 5200, skladba 5212</t>
  </si>
  <si>
    <t>44</t>
  </si>
  <si>
    <t>59030713</t>
  </si>
  <si>
    <t>dvířka revizní jednokřídlá s automatickým zámkem 500x500mm</t>
  </si>
  <si>
    <t>1545277886</t>
  </si>
  <si>
    <t>45</t>
  </si>
  <si>
    <t>763231913</t>
  </si>
  <si>
    <t>Zhotovení otvorů v podhledech a podkrovích ze sádrovláknitých desek pro prostupy (voda, elektro, topení, VZT), osvětlení, sprinklery, revizní klapky a dvířka včetně vyztužení profily, velikost přes 0,25 do 0,50 m2</t>
  </si>
  <si>
    <t>-291681119</t>
  </si>
  <si>
    <t>https://podminky.urs.cz/item/CS_URS_2025_01/763231913</t>
  </si>
  <si>
    <t>Poznámka k položce:_x000d_
výkres č. 202 a 5200, skladba 5211 a 5212</t>
  </si>
  <si>
    <t>46</t>
  </si>
  <si>
    <t>998763402</t>
  </si>
  <si>
    <t>Přesun hmot pro konstrukce montované z desek sádrokartonových, sádrovláknitých, cementovláknitých nebo cementových stanovený procentní sazbou (%) z ceny vodorovná dopravní vzdálenost do 50 m základní v objektech výšky přes 6 do 12 m</t>
  </si>
  <si>
    <t>-837164686</t>
  </si>
  <si>
    <t>https://podminky.urs.cz/item/CS_URS_2025_01/998763402</t>
  </si>
  <si>
    <t>47</t>
  </si>
  <si>
    <t>998763491</t>
  </si>
  <si>
    <t>Přesun hmot pro konstrukce montované z desek sádrokartonových, sádrovláknitých, cementovláknitých nebo cementových stanovený procentní sazbou (%) z ceny vodorovná dopravní vzdálenost do 50 m Příplatek k cenám za zvětšený přesun přes vymezenou vodorovnou dopravní vzdálenost do 100 m</t>
  </si>
  <si>
    <t>-221474426</t>
  </si>
  <si>
    <t>https://podminky.urs.cz/item/CS_URS_2025_01/998763491</t>
  </si>
  <si>
    <t>766</t>
  </si>
  <si>
    <t>Konstrukce truhlářské</t>
  </si>
  <si>
    <t>48</t>
  </si>
  <si>
    <t>766001R</t>
  </si>
  <si>
    <t>Demontáž parapetu včetně nosné ocelové konstrukce</t>
  </si>
  <si>
    <t>-1597030479</t>
  </si>
  <si>
    <t>5,6</t>
  </si>
  <si>
    <t>2,64</t>
  </si>
  <si>
    <t>49</t>
  </si>
  <si>
    <t>766002R</t>
  </si>
  <si>
    <t>Demontáž dřevěného rámu</t>
  </si>
  <si>
    <t>-316518805</t>
  </si>
  <si>
    <t>3,2*2+3,2*2</t>
  </si>
  <si>
    <t>50</t>
  </si>
  <si>
    <t>7664328R</t>
  </si>
  <si>
    <t>Demontáž garnýží</t>
  </si>
  <si>
    <t>346574835</t>
  </si>
  <si>
    <t>2,9*2</t>
  </si>
  <si>
    <t>2,9</t>
  </si>
  <si>
    <t>51</t>
  </si>
  <si>
    <t>7664142R</t>
  </si>
  <si>
    <t>Dodávka a montáž zákrytu otopného tělesa - svařovaný rám, obklad DTD laminovanou deskou, povrchová uprava, větrací mřížka</t>
  </si>
  <si>
    <t>-768161191</t>
  </si>
  <si>
    <t>Poznámka k položce:_x000d_
výkres č. 102, 6303 a 6304</t>
  </si>
  <si>
    <t>52</t>
  </si>
  <si>
    <t>998766202</t>
  </si>
  <si>
    <t>Přesun hmot pro konstrukce truhlářské stanovený procentní sazbou (%) z ceny vodorovná dopravní vzdálenost do 50 m základní v objektech výšky přes 6 do 12 m</t>
  </si>
  <si>
    <t>-1422672296</t>
  </si>
  <si>
    <t>https://podminky.urs.cz/item/CS_URS_2025_01/998766202</t>
  </si>
  <si>
    <t>53</t>
  </si>
  <si>
    <t>998766292</t>
  </si>
  <si>
    <t>Přesun hmot pro konstrukce truhlářské stanovený procentní sazbou (%) z ceny vodorovná dopravní vzdálenost do 50 m Příplatek k cenám za zvětšený přesun přes vymezenou vodorovnou dopravní vzdálenost do 100 m</t>
  </si>
  <si>
    <t>596226864</t>
  </si>
  <si>
    <t>https://podminky.urs.cz/item/CS_URS_2025_01/998766292</t>
  </si>
  <si>
    <t>767</t>
  </si>
  <si>
    <t>Konstrukce zámečnické</t>
  </si>
  <si>
    <t>54</t>
  </si>
  <si>
    <t>767661811</t>
  </si>
  <si>
    <t>Demontáž mříží pevných nebo otevíravých</t>
  </si>
  <si>
    <t>-1495995081</t>
  </si>
  <si>
    <t>https://podminky.urs.cz/item/CS_URS_2025_01/767661811</t>
  </si>
  <si>
    <t>2,6*2</t>
  </si>
  <si>
    <t>771</t>
  </si>
  <si>
    <t>Podlahy z dlaždic</t>
  </si>
  <si>
    <t>55</t>
  </si>
  <si>
    <t>771471810</t>
  </si>
  <si>
    <t>Demontáž soklíků z dlaždic keramických kladených do malty rovných</t>
  </si>
  <si>
    <t>28340591</t>
  </si>
  <si>
    <t>https://podminky.urs.cz/item/CS_URS_2025_01/771471810</t>
  </si>
  <si>
    <t>Poznámka k položce:_x000d_
výkres č. 1102 a 5100, skladba 1502</t>
  </si>
  <si>
    <t>7,16</t>
  </si>
  <si>
    <t>6-0,9</t>
  </si>
  <si>
    <t>3,59-0,8</t>
  </si>
  <si>
    <t>3,06</t>
  </si>
  <si>
    <t>3,59</t>
  </si>
  <si>
    <t>776</t>
  </si>
  <si>
    <t>Podlahy povlakové</t>
  </si>
  <si>
    <t>56</t>
  </si>
  <si>
    <t>776201814</t>
  </si>
  <si>
    <t>Demontáž povlakových podlahovin volně položených podlepených páskou</t>
  </si>
  <si>
    <t>-1702977113</t>
  </si>
  <si>
    <t>https://podminky.urs.cz/item/CS_URS_2025_01/776201814</t>
  </si>
  <si>
    <t>Poznámka k položce:_x000d_
výkres č. 1102 a 5100, skladba 1502 - koberec</t>
  </si>
  <si>
    <t>57</t>
  </si>
  <si>
    <t>776201812</t>
  </si>
  <si>
    <t>Demontáž povlakových podlahovin lepených ručně s podložkou</t>
  </si>
  <si>
    <t>1747176439</t>
  </si>
  <si>
    <t>https://podminky.urs.cz/item/CS_URS_2025_01/776201812</t>
  </si>
  <si>
    <t>58</t>
  </si>
  <si>
    <t>776111116</t>
  </si>
  <si>
    <t>Příprava podkladu povlakových podlah a stěn broušení podlah stávajícího podkladu pro odstranění lepidla (po starých krytinách)</t>
  </si>
  <si>
    <t>-1692779996</t>
  </si>
  <si>
    <t>https://podminky.urs.cz/item/CS_URS_2025_01/776111116</t>
  </si>
  <si>
    <t>53,99</t>
  </si>
  <si>
    <t>59</t>
  </si>
  <si>
    <t>776111115</t>
  </si>
  <si>
    <t>Příprava podkladu povlakových podlah a stěn broušení podlah stávajícího podkladu před litím stěrky</t>
  </si>
  <si>
    <t>-1901340456</t>
  </si>
  <si>
    <t>https://podminky.urs.cz/item/CS_URS_2025_01/776111115</t>
  </si>
  <si>
    <t>60</t>
  </si>
  <si>
    <t>776111311</t>
  </si>
  <si>
    <t>Příprava podkladu povlakových podlah a stěn vysátí podlah</t>
  </si>
  <si>
    <t>1213254499</t>
  </si>
  <si>
    <t>https://podminky.urs.cz/item/CS_URS_2025_01/776111311</t>
  </si>
  <si>
    <t>61</t>
  </si>
  <si>
    <t>776121112</t>
  </si>
  <si>
    <t>Příprava podkladu povlakových podlah a stěn penetrace vodou ředitelná podlah</t>
  </si>
  <si>
    <t>674247973</t>
  </si>
  <si>
    <t>https://podminky.urs.cz/item/CS_URS_2025_01/776121112</t>
  </si>
  <si>
    <t>62</t>
  </si>
  <si>
    <t>776141R</t>
  </si>
  <si>
    <t>Příprava podkladu vyrovnání samonivelační stěrkou se skelným vláknem ve dvou vrstvách, 20 mm</t>
  </si>
  <si>
    <t>94591047</t>
  </si>
  <si>
    <t>Poznámka k položce:_x000d_
výkres č. 102 a 5100, skladba 5102 a 5103</t>
  </si>
  <si>
    <t>63</t>
  </si>
  <si>
    <t>776231111</t>
  </si>
  <si>
    <t>Montáž podlahovin z vinylu lepením lamel nebo čtverců standardním lepidlem</t>
  </si>
  <si>
    <t>1270430569</t>
  </si>
  <si>
    <t>https://podminky.urs.cz/item/CS_URS_2025_01/776231111</t>
  </si>
  <si>
    <t>64</t>
  </si>
  <si>
    <t>284002</t>
  </si>
  <si>
    <t>Vinylová kompaktní podlahová krytina 3 mm</t>
  </si>
  <si>
    <t>-1709660420</t>
  </si>
  <si>
    <t>Poznámka k položce:_x000d_
výkres č. 102 a 5100, popis skladba 5102</t>
  </si>
  <si>
    <t>42,93*1,1</t>
  </si>
  <si>
    <t>65</t>
  </si>
  <si>
    <t>284003</t>
  </si>
  <si>
    <t>-1435084434</t>
  </si>
  <si>
    <t>Poznámka k položce:_x000d_
výkres č. 102 a 5100, popis skladba 5103</t>
  </si>
  <si>
    <t>11,06*1,1</t>
  </si>
  <si>
    <t>66</t>
  </si>
  <si>
    <t>776411211</t>
  </si>
  <si>
    <t>Montáž soklíků tahaných (fabiony) z PVC obvodových, výšky do 80 mm</t>
  </si>
  <si>
    <t>-2069649988</t>
  </si>
  <si>
    <t>https://podminky.urs.cz/item/CS_URS_2025_01/776411211</t>
  </si>
  <si>
    <t>67</t>
  </si>
  <si>
    <t>28411007</t>
  </si>
  <si>
    <t>lišta soklová PVC 15x50mm</t>
  </si>
  <si>
    <t>1102668568</t>
  </si>
  <si>
    <t>37,92*1,1</t>
  </si>
  <si>
    <t>68</t>
  </si>
  <si>
    <t>776421312</t>
  </si>
  <si>
    <t>Montáž lišt přechodových šroubovaných</t>
  </si>
  <si>
    <t>1151099024</t>
  </si>
  <si>
    <t>https://podminky.urs.cz/item/CS_URS_2025_01/776421312</t>
  </si>
  <si>
    <t>Poznámka k položce:_x000d_
výkres č. 102 a 6613</t>
  </si>
  <si>
    <t>1*2</t>
  </si>
  <si>
    <t>69</t>
  </si>
  <si>
    <t>590001</t>
  </si>
  <si>
    <t>Přechodová lišta eloxovaný hliník, povrch imitace nerez, š. 25 mm</t>
  </si>
  <si>
    <t>-430820010</t>
  </si>
  <si>
    <t>2*1,1 'Přepočtené koeficientem množství</t>
  </si>
  <si>
    <t>70</t>
  </si>
  <si>
    <t>998776202</t>
  </si>
  <si>
    <t>Přesun hmot pro podlahy povlakové stanovený procentní sazbou (%) z ceny vodorovná dopravní vzdálenost do 50 m základní v objektech výšky přes 6 do 12 m</t>
  </si>
  <si>
    <t>-230568413</t>
  </si>
  <si>
    <t>https://podminky.urs.cz/item/CS_URS_2025_01/998776202</t>
  </si>
  <si>
    <t>71</t>
  </si>
  <si>
    <t>998776292</t>
  </si>
  <si>
    <t>Přesun hmot pro podlahy povlakové stanovený procentní sazbou (%) z ceny vodorovná dopravní vzdálenost do 50 m Příplatek k cenám za zvětšený přesun přes vymezenou vodorovnou dopravní vzdálenost do 100 m</t>
  </si>
  <si>
    <t>1757629862</t>
  </si>
  <si>
    <t>https://podminky.urs.cz/item/CS_URS_2025_01/998776292</t>
  </si>
  <si>
    <t>783</t>
  </si>
  <si>
    <t>Dokončovací práce - nátěry</t>
  </si>
  <si>
    <t>72</t>
  </si>
  <si>
    <t>783004R</t>
  </si>
  <si>
    <t>Nový nátěr litinového otopného tělesa 30 článků, hloubka 220 mm, výška 600 mm - odstranění nátěru, přebroušení, 2 x podkladní nátěr, 2 x vrchní nátěr barva světle šedá RAL 7038</t>
  </si>
  <si>
    <t>1947240221</t>
  </si>
  <si>
    <t>Poznámka k položce:_x000d_
výkres č. 102 a 6611</t>
  </si>
  <si>
    <t>73</t>
  </si>
  <si>
    <t>783005R</t>
  </si>
  <si>
    <t>Nový nátěr litinového otopného tělesa 18 článků, hloubka 220 mm, výška 600 mm - odstranění nátěru, přebroušení, 2 x podkladní nátěr, 2 x vrchní nátěr barva světle šedá RAL 7038</t>
  </si>
  <si>
    <t>2085245115</t>
  </si>
  <si>
    <t>Poznámka k položce:_x000d_
výkres č. 102 a 6612</t>
  </si>
  <si>
    <t>74</t>
  </si>
  <si>
    <t>783006R</t>
  </si>
  <si>
    <t>Nový nátěr svislých a vodorovných rozvodů otopné soustavy, průměr 1" - odstranění nátěru, přebroušení, 2 x podkladní nátěr, 2 x vrchní nátěr barva světle šedá RAL 7038</t>
  </si>
  <si>
    <t>1778720614</t>
  </si>
  <si>
    <t>Poznámka k položce:_x000d_
výkres č. 102, 6613</t>
  </si>
  <si>
    <t>m.č. 2.02 a 2,03</t>
  </si>
  <si>
    <t>6,2</t>
  </si>
  <si>
    <t>784</t>
  </si>
  <si>
    <t>Dokončovací práce - malby a tapety</t>
  </si>
  <si>
    <t>75</t>
  </si>
  <si>
    <t>784121001</t>
  </si>
  <si>
    <t>Oškrabání malby v místnostech výšky do 3,80 m</t>
  </si>
  <si>
    <t>-277133536</t>
  </si>
  <si>
    <t>https://podminky.urs.cz/item/CS_URS_2025_01/784121001</t>
  </si>
  <si>
    <t>Poznámka k položce:_x000d_
výkres č. 1102 a 5200, skladba 1521</t>
  </si>
  <si>
    <t>7,16*3,2</t>
  </si>
  <si>
    <t>(6)*3,2</t>
  </si>
  <si>
    <t>(3,06)*3,2</t>
  </si>
  <si>
    <t>76</t>
  </si>
  <si>
    <t>784171001R</t>
  </si>
  <si>
    <t>Olepování vnitřních ploch včetně dodávky materiálu, včetně pozdějšího odlepení páskou nebo fólií v místnostech výšky do 3,80 m</t>
  </si>
  <si>
    <t>-619136457</t>
  </si>
  <si>
    <t>5*2</t>
  </si>
  <si>
    <t>77</t>
  </si>
  <si>
    <t>784171111R</t>
  </si>
  <si>
    <t>Zakrytí nemalovaných ploch, včetně materiálu folie, včetně pozdějšího odkrytí svislých ploch např. stěn, oken, dveří v místnostech výšky do 3,80</t>
  </si>
  <si>
    <t>-1974704171</t>
  </si>
  <si>
    <t>78</t>
  </si>
  <si>
    <t>784171121R</t>
  </si>
  <si>
    <t>Zakrytí nemalovaných ploch včetně dodávky materiálu, včetně pozdějšího odkrytí konstrukcí nebo samostatných prvků např. schodišť, nábytku, radiátorů, zábradlí v místnostech výšky do 3,80</t>
  </si>
  <si>
    <t>-1411347575</t>
  </si>
  <si>
    <t>1,3*(6+3,06)</t>
  </si>
  <si>
    <t>79</t>
  </si>
  <si>
    <t>784181101</t>
  </si>
  <si>
    <t>Penetrace podkladu jednonásobná základní akrylátová bezbarvá v místnostech výšky do 3,80 m</t>
  </si>
  <si>
    <t>-2091463997</t>
  </si>
  <si>
    <t>https://podminky.urs.cz/item/CS_URS_2025_01/784181101</t>
  </si>
  <si>
    <t>Poznámka k položce:_x000d_
výkres č. 102 a 5300, skladba 5301 a 5302</t>
  </si>
  <si>
    <t>Mezisoučet strop</t>
  </si>
  <si>
    <t>7,16*3,1</t>
  </si>
  <si>
    <t>(6)*3,1</t>
  </si>
  <si>
    <t>3,59*3,1</t>
  </si>
  <si>
    <t>(3,06)*3,1</t>
  </si>
  <si>
    <t>80</t>
  </si>
  <si>
    <t>784221101</t>
  </si>
  <si>
    <t>Malby z malířských směsí otěruvzdorných za sucha dvojnásobné, bílé za sucha otěruvzdorné dobře v místnostech výšky do 3,80 m</t>
  </si>
  <si>
    <t>321462150</t>
  </si>
  <si>
    <t>https://podminky.urs.cz/item/CS_URS_2025_01/784221101</t>
  </si>
  <si>
    <t xml:space="preserve">Poznámka k položce:_x000d_
výkres č. 102 a 5300, skladba 5301 a 5302 </t>
  </si>
  <si>
    <t>176,812</t>
  </si>
  <si>
    <t>81</t>
  </si>
  <si>
    <t>784221133</t>
  </si>
  <si>
    <t>Malby z malířských směsí otěruvzdorných za sucha Příplatek k cenám dvojnásobných maleb za zvýšenou pracnost při provádění styku 2 barev</t>
  </si>
  <si>
    <t>-729275095</t>
  </si>
  <si>
    <t>https://podminky.urs.cz/item/CS_URS_2025_01/784221133</t>
  </si>
  <si>
    <t>3,1*2+7,16</t>
  </si>
  <si>
    <t>82</t>
  </si>
  <si>
    <t>784221153</t>
  </si>
  <si>
    <t>Malby z malířských směsí otěruvzdorných za sucha Příplatek k cenám dvojnásobných maleb na tónovacích automatech, v odstínu středně sytém</t>
  </si>
  <si>
    <t>-1548051061</t>
  </si>
  <si>
    <t>https://podminky.urs.cz/item/CS_URS_2025_01/784221153</t>
  </si>
  <si>
    <t>83</t>
  </si>
  <si>
    <t>784191003</t>
  </si>
  <si>
    <t>Čištění vnitřních ploch hrubý úklid po provedení malířských prací omytím oken dvojitých nebo zdvojených</t>
  </si>
  <si>
    <t>308000932</t>
  </si>
  <si>
    <t>https://podminky.urs.cz/item/CS_URS_2025_01/784191003</t>
  </si>
  <si>
    <t>2,4*2,2*2</t>
  </si>
  <si>
    <t>0,9*2</t>
  </si>
  <si>
    <t>2,4*2,2</t>
  </si>
  <si>
    <t>0,8*2</t>
  </si>
  <si>
    <t>84</t>
  </si>
  <si>
    <t>784191007</t>
  </si>
  <si>
    <t>Čištění vnitřních ploch hrubý úklid po provedení malířských prací omytím podlah</t>
  </si>
  <si>
    <t>416660448</t>
  </si>
  <si>
    <t>https://podminky.urs.cz/item/CS_URS_2025_01/784191007</t>
  </si>
  <si>
    <t>786</t>
  </si>
  <si>
    <t>Dokončovací práce - čalounické úpravy</t>
  </si>
  <si>
    <t>85</t>
  </si>
  <si>
    <t>786614003R</t>
  </si>
  <si>
    <t>Montáž vnitřních stínicích rolet, ovládaných motorem, včetně horního boxu a vodících profilů, plochy přes 4 do 6 m2</t>
  </si>
  <si>
    <t>1501310261</t>
  </si>
  <si>
    <t>Poznámka k položce:_x000d_
výkres č. 102, 6403 a 6404</t>
  </si>
  <si>
    <t>86</t>
  </si>
  <si>
    <t>63128006R</t>
  </si>
  <si>
    <t>roleta látková s výztužnou membránou, výška 2220 mm, šířka 2640 až 2810 mm, omyvatelná, nehořlavost dle ČSN EN 1101, spodní těsnící profil kotven do parapetu, svislé vodící lišty s kartáčky, schránka s roletou nad nadpražím okna, včetně elektrického pohonu</t>
  </si>
  <si>
    <t>1791429983</t>
  </si>
  <si>
    <t>2,81*2,22</t>
  </si>
  <si>
    <t>2,79*2,22</t>
  </si>
  <si>
    <t>2,64*2,22</t>
  </si>
  <si>
    <t>87</t>
  </si>
  <si>
    <t>998786202</t>
  </si>
  <si>
    <t>Přesun hmot pro stínění a čalounické úpravy stanovený procentní sazbou (%) z ceny vodorovná dopravní vzdálenost do 50 m základní v objektech výšky přes 6 do 12 m</t>
  </si>
  <si>
    <t>-395937412</t>
  </si>
  <si>
    <t>https://podminky.urs.cz/item/CS_URS_2025_01/998786202</t>
  </si>
  <si>
    <t>88</t>
  </si>
  <si>
    <t>998786292</t>
  </si>
  <si>
    <t>Přesun hmot pro stínění a čalounické úpravy stanovený procentní sazbou (%) z ceny vodorovná dopravní vzdálenost do 50 m Příplatek k cenám za zvětšený přesun přes vymezenou vodorovnou dopravní vzdálenost do 100 m</t>
  </si>
  <si>
    <t>219993181</t>
  </si>
  <si>
    <t>https://podminky.urs.cz/item/CS_URS_2025_01/998786292</t>
  </si>
  <si>
    <t>2.4 - Elektroinstalace - silnoproud</t>
  </si>
  <si>
    <t>M - Silnoproud</t>
  </si>
  <si>
    <t xml:space="preserve">    ROZV-MAT - Rozvaděč R2 prvky silové - materiál</t>
  </si>
  <si>
    <t xml:space="preserve">    ROZV-MONT - Rozvaděč R2 prvky silové - montáž</t>
  </si>
  <si>
    <t xml:space="preserve">    ROZV-PRIR - Rozvadeč R2 prvky silové - přirážky</t>
  </si>
  <si>
    <t xml:space="preserve">    KOMPLET-MAT - Kompletační materiál - materiál</t>
  </si>
  <si>
    <t xml:space="preserve">    KOMPLET - MONT - Kompletační materiál - montáž</t>
  </si>
  <si>
    <t xml:space="preserve">    KOMPLET-PRIR - Kompletační materiál - přirážka</t>
  </si>
  <si>
    <t xml:space="preserve">    UPEV-MAT - Upevňovací a úložný materiál - materiál</t>
  </si>
  <si>
    <t xml:space="preserve">    UPEV - MONT - Upevňovací a úložný materiál - montáž</t>
  </si>
  <si>
    <t xml:space="preserve">    UPEV-PRIR - Upevňovací a úložný materiál - přirážka</t>
  </si>
  <si>
    <t xml:space="preserve">    KABELY-MAT - Kabely silnoproud - materiál</t>
  </si>
  <si>
    <t xml:space="preserve">    KABELY-MONT - Kabely silnoproud - montáž</t>
  </si>
  <si>
    <t xml:space="preserve">    KABELY-PRIR - Kabely silnoproud - přirážka</t>
  </si>
  <si>
    <t xml:space="preserve">    SVITIDLA - MAT - Svítidla - materiál</t>
  </si>
  <si>
    <t xml:space="preserve">    SVITIDLA-MONT - Svítidla - montáž</t>
  </si>
  <si>
    <t xml:space="preserve">    SVITIDLA-PRIR - Svítidla - přirážka</t>
  </si>
  <si>
    <t xml:space="preserve">    OST - Ostatní</t>
  </si>
  <si>
    <t>Silnoproud</t>
  </si>
  <si>
    <t>ROZV-MAT</t>
  </si>
  <si>
    <t>Rozvaděč R2 prvky silové - materiál</t>
  </si>
  <si>
    <t>BP-U-3S-600/4</t>
  </si>
  <si>
    <t>Rám s dveřmi, otočný plast. zámek, IP30, šedá, montáž POD omítku, ŠxV=635x460</t>
  </si>
  <si>
    <t>ks</t>
  </si>
  <si>
    <t>256</t>
  </si>
  <si>
    <t>62853091</t>
  </si>
  <si>
    <t>BPZ-MSW-4/SNAP</t>
  </si>
  <si>
    <t>Bočnice, V=350, včetně západky</t>
  </si>
  <si>
    <t>-158403244</t>
  </si>
  <si>
    <t>BPZ-WB3S-600/7/2</t>
  </si>
  <si>
    <t>Ochranný kryt, montáž POD omítku, ŠxVxH=635x460x240</t>
  </si>
  <si>
    <t>-73802348</t>
  </si>
  <si>
    <t>BPZ-LOCK</t>
  </si>
  <si>
    <t>Zámek s plochým klíčem šedý</t>
  </si>
  <si>
    <t>1038294953</t>
  </si>
  <si>
    <t>LAB-BAG_A4</t>
  </si>
  <si>
    <t>Schránka na dokumentaci A4</t>
  </si>
  <si>
    <t>732961963</t>
  </si>
  <si>
    <t>BPZ-DINR24-600</t>
  </si>
  <si>
    <t>DIN lišta přístrojová hliníková, šířka skříně = 600, šířka lišty = 488 (24 modulů)</t>
  </si>
  <si>
    <t>2060202592</t>
  </si>
  <si>
    <t>BEL01</t>
  </si>
  <si>
    <t>Upevňovací úchytka s vodivým propojením (zelená)</t>
  </si>
  <si>
    <t>20587615</t>
  </si>
  <si>
    <t>BEL12</t>
  </si>
  <si>
    <t>Upevňovací úchytka celoplastová (bílá)</t>
  </si>
  <si>
    <t>1488485565</t>
  </si>
  <si>
    <t>BPZ-FP-600/150-45</t>
  </si>
  <si>
    <t>Krycí deska, s výřezem 45 mm, plechová, šedá, Š=600, V=150</t>
  </si>
  <si>
    <t>1790384663</t>
  </si>
  <si>
    <t>BPZ-FP-600/050-BL</t>
  </si>
  <si>
    <t>Krycí deska, bez výřezu, plechová, šedá, Š=800, V=50</t>
  </si>
  <si>
    <t>-678720072</t>
  </si>
  <si>
    <t>NBP-1000</t>
  </si>
  <si>
    <t>Zaslepovací pás max. délka 1m, pro výřezy 45mm, šedý</t>
  </si>
  <si>
    <t>1062553180</t>
  </si>
  <si>
    <t>PL7-B25/3</t>
  </si>
  <si>
    <t>Jistič PL7, char B, 3-pólový, Icn=10kA, In=25A</t>
  </si>
  <si>
    <t>-1132308988</t>
  </si>
  <si>
    <t>SPCT2-385-3-NPE</t>
  </si>
  <si>
    <t>Svodič přepětí třídy T2 (II, C), modulový, TN-S,TT; 3+Npól, Un=385V</t>
  </si>
  <si>
    <t>1828326824</t>
  </si>
  <si>
    <t>PL7-C10/1</t>
  </si>
  <si>
    <t>Jistič PL7, char C, 1-pólový, Icn=10kA, In=10A</t>
  </si>
  <si>
    <t>1385267527</t>
  </si>
  <si>
    <t>PFL7-16/1N/B/003-A</t>
  </si>
  <si>
    <t>Chránič s nadproudovou ochranou, Ir=250A +puls.SS, typ A, 1+N, 10kA, char. B,4-pol, Idn=0,03A, In=16A</t>
  </si>
  <si>
    <t>-968034595</t>
  </si>
  <si>
    <t>PF7-25/4/003-A</t>
  </si>
  <si>
    <t>Chránič Ir=250A, typ A, 4-pol, Idn=0,03A, In=25A</t>
  </si>
  <si>
    <t>270827543</t>
  </si>
  <si>
    <t>PL7-B16/1</t>
  </si>
  <si>
    <t>Jistič PL7, char B, 1-pólový, Icn=10kA, In=16A</t>
  </si>
  <si>
    <t>686941780</t>
  </si>
  <si>
    <t>EL001</t>
  </si>
  <si>
    <t>svorka řadová</t>
  </si>
  <si>
    <t>1436714480</t>
  </si>
  <si>
    <t>ROZV-MONT</t>
  </si>
  <si>
    <t>Rozvaděč R2 prvky silové - montáž</t>
  </si>
  <si>
    <t>-950688808</t>
  </si>
  <si>
    <t>1145091918</t>
  </si>
  <si>
    <t>955447708</t>
  </si>
  <si>
    <t>2075248979</t>
  </si>
  <si>
    <t>Chránič s nadproudovou ochranou, Ir=250A + puls.SS, typ A, 1+N, 10kA, char. B, Idn=0,03A, In=16A</t>
  </si>
  <si>
    <t>245952970</t>
  </si>
  <si>
    <t>PF7-5/4/003-A</t>
  </si>
  <si>
    <t>Chránič Ir=250A, typ A, 4-pól, Idn=0,03A, In=25A</t>
  </si>
  <si>
    <t>861083856</t>
  </si>
  <si>
    <t>1549761855</t>
  </si>
  <si>
    <t>ELM001</t>
  </si>
  <si>
    <t>87585373</t>
  </si>
  <si>
    <t>ELM902</t>
  </si>
  <si>
    <t>Ukončení vodičů v rozvaděči + zapojení do 2,5 mm2</t>
  </si>
  <si>
    <t>-1957283467</t>
  </si>
  <si>
    <t>ELM903</t>
  </si>
  <si>
    <t>Ukončení vodičů v rozvaděči + zapojení do 6 mm2</t>
  </si>
  <si>
    <t>-1188974494</t>
  </si>
  <si>
    <t>ELM904</t>
  </si>
  <si>
    <t>Zkoušky, revize, protokol</t>
  </si>
  <si>
    <t>-338590953</t>
  </si>
  <si>
    <t>ROZV-PRIR</t>
  </si>
  <si>
    <t>Rozvadeč R2 prvky silové - přirážky</t>
  </si>
  <si>
    <t>ELP001</t>
  </si>
  <si>
    <t>Podružný materiál</t>
  </si>
  <si>
    <t>-1071334890</t>
  </si>
  <si>
    <t>ELP002</t>
  </si>
  <si>
    <t>PPV</t>
  </si>
  <si>
    <t>916162484</t>
  </si>
  <si>
    <t>KOMPLET-MAT</t>
  </si>
  <si>
    <t>Kompletační materiál - materiál</t>
  </si>
  <si>
    <t>EL002</t>
  </si>
  <si>
    <t>spínač řaz. 1, 10A/230V/IP20, bílá</t>
  </si>
  <si>
    <t>1442422670</t>
  </si>
  <si>
    <t>EL028</t>
  </si>
  <si>
    <t>spínač řaz. 5, 10A/230V/IP20, bílá</t>
  </si>
  <si>
    <t>1841786206</t>
  </si>
  <si>
    <t>EL005</t>
  </si>
  <si>
    <t>Žaluziový ovladač, bílá</t>
  </si>
  <si>
    <t>756995265</t>
  </si>
  <si>
    <t>EL007</t>
  </si>
  <si>
    <t>Zásuvka 230V/16A dětská ochr., bílá</t>
  </si>
  <si>
    <t>8978591</t>
  </si>
  <si>
    <t>EL008</t>
  </si>
  <si>
    <t>Rámeček 1. nás., bílá</t>
  </si>
  <si>
    <t>-76522587</t>
  </si>
  <si>
    <t>EL029</t>
  </si>
  <si>
    <t>-1058757374</t>
  </si>
  <si>
    <t>EL009</t>
  </si>
  <si>
    <t>Rámeček 2. nás., bílá</t>
  </si>
  <si>
    <t>1582340950</t>
  </si>
  <si>
    <t>EL011</t>
  </si>
  <si>
    <t>Rámeček 4. nás., bílá</t>
  </si>
  <si>
    <t>168313491</t>
  </si>
  <si>
    <t>EL012</t>
  </si>
  <si>
    <t>Rámeček 5. nás., bílá</t>
  </si>
  <si>
    <t>1893764800</t>
  </si>
  <si>
    <t>088022-088002</t>
  </si>
  <si>
    <t>Podlahová krabice B, 24M, 8x230V, 1x230V vývod, 4xRJ45, 2x Cat.6</t>
  </si>
  <si>
    <t>-897012639</t>
  </si>
  <si>
    <t>Poznámka k položce:_x000d_
podlahová krabice, podlahový kanál</t>
  </si>
  <si>
    <t>088020-088000</t>
  </si>
  <si>
    <t>Podlahová krabice C, 12M, 4x230V, 2xRJ45</t>
  </si>
  <si>
    <t>-660792026</t>
  </si>
  <si>
    <t>077140</t>
  </si>
  <si>
    <t>Zásuvka 230V/16A</t>
  </si>
  <si>
    <t>-2028982396</t>
  </si>
  <si>
    <t>Z77140</t>
  </si>
  <si>
    <t>Zásuvka 230V/16A s integrovanou přepěťovou ochranou III. stupně, třídy 3 (akustická signalizace poruchy)</t>
  </si>
  <si>
    <t>-1090194645</t>
  </si>
  <si>
    <t>076561</t>
  </si>
  <si>
    <t>Zásuvka RJ 45 cat. 6, STP, 1 modul</t>
  </si>
  <si>
    <t>-1896530743</t>
  </si>
  <si>
    <t>88190</t>
  </si>
  <si>
    <t>Inst. krabice do betonu výška potěru 70 - 110 mm, 8/12M</t>
  </si>
  <si>
    <t>-448878815</t>
  </si>
  <si>
    <t>88191</t>
  </si>
  <si>
    <t>Inst. krabice do betonu výška potěru 70 - 110 mm, 12/18M</t>
  </si>
  <si>
    <t>-1592029759</t>
  </si>
  <si>
    <t>088192</t>
  </si>
  <si>
    <t>Inst. krabice do betonu výška potěru 70 - 110 mm, 16/24M</t>
  </si>
  <si>
    <t>529061403</t>
  </si>
  <si>
    <t>89670</t>
  </si>
  <si>
    <t>Plastový protahovací kanál, 4 komory, 200x38</t>
  </si>
  <si>
    <t>631877589</t>
  </si>
  <si>
    <t>DATA4</t>
  </si>
  <si>
    <t>Připojení datového rozváděče (není dodávkou elektro)</t>
  </si>
  <si>
    <t>1678508525</t>
  </si>
  <si>
    <t>Poznámka k položce:_x000d_
Zařízení</t>
  </si>
  <si>
    <t>EL014</t>
  </si>
  <si>
    <t>Rolety (není dodávkou elektro)</t>
  </si>
  <si>
    <t>-231757971</t>
  </si>
  <si>
    <t>KOMPLET - MONT</t>
  </si>
  <si>
    <t>Kompletační materiál - montáž</t>
  </si>
  <si>
    <t>ELM002</t>
  </si>
  <si>
    <t>-896753330</t>
  </si>
  <si>
    <t>ELM028</t>
  </si>
  <si>
    <t>-255585796</t>
  </si>
  <si>
    <t>ELM005</t>
  </si>
  <si>
    <t>-1581028181</t>
  </si>
  <si>
    <t>ELM007</t>
  </si>
  <si>
    <t>-1993935734</t>
  </si>
  <si>
    <t>ELM008</t>
  </si>
  <si>
    <t>-708109232</t>
  </si>
  <si>
    <t>ELM029</t>
  </si>
  <si>
    <t>-147781987</t>
  </si>
  <si>
    <t>ELM009</t>
  </si>
  <si>
    <t>1703902044</t>
  </si>
  <si>
    <t>ELM011</t>
  </si>
  <si>
    <t>861499114</t>
  </si>
  <si>
    <t>ELM012</t>
  </si>
  <si>
    <t>-54659264</t>
  </si>
  <si>
    <t>957629077</t>
  </si>
  <si>
    <t>2008592643</t>
  </si>
  <si>
    <t>808843244</t>
  </si>
  <si>
    <t>-1224722644</t>
  </si>
  <si>
    <t>-1772096375</t>
  </si>
  <si>
    <t>Inst. krabice do betonu, výška potěru 70 - 110 mm, 8/12M</t>
  </si>
  <si>
    <t>-1596215766</t>
  </si>
  <si>
    <t>Inst. krabice do betonu, výška potěru 70 - 110 mm, 12/18M</t>
  </si>
  <si>
    <t>1464072297</t>
  </si>
  <si>
    <t>Inst. krabice do betonu, výška potěru 70 - 110 mm, 16/24M</t>
  </si>
  <si>
    <t>293389216</t>
  </si>
  <si>
    <t>2054076489</t>
  </si>
  <si>
    <t>Připojení datového rozváděče</t>
  </si>
  <si>
    <t>-352657017</t>
  </si>
  <si>
    <t>ELM014</t>
  </si>
  <si>
    <t xml:space="preserve">Rolety </t>
  </si>
  <si>
    <t>1926973750</t>
  </si>
  <si>
    <t>KOMPLET-PRIR</t>
  </si>
  <si>
    <t>Kompletační materiál - přirážka</t>
  </si>
  <si>
    <t>723098</t>
  </si>
  <si>
    <t>-1739222903</t>
  </si>
  <si>
    <t>UPEV-MAT</t>
  </si>
  <si>
    <t>Upevňovací a úložný materiál - materiál</t>
  </si>
  <si>
    <t>KU68</t>
  </si>
  <si>
    <t>Krabice rozbočná pod omítku KU68</t>
  </si>
  <si>
    <t>-1202574520</t>
  </si>
  <si>
    <t>i12</t>
  </si>
  <si>
    <t>Krabice instalační i12</t>
  </si>
  <si>
    <t>1336162406</t>
  </si>
  <si>
    <t>EL015</t>
  </si>
  <si>
    <t>Plastové kabelové úchyty do 10-ti kabelů 3x2,5</t>
  </si>
  <si>
    <t>837691029</t>
  </si>
  <si>
    <t>EL016</t>
  </si>
  <si>
    <t>Trubka ohebná 1423 mm</t>
  </si>
  <si>
    <t>277788638</t>
  </si>
  <si>
    <t>EL017</t>
  </si>
  <si>
    <t>Trubka ohebná 1429 mm</t>
  </si>
  <si>
    <t>155921453</t>
  </si>
  <si>
    <t>EL018</t>
  </si>
  <si>
    <t>Trubka ohebná 1436 mm</t>
  </si>
  <si>
    <t>-379637463</t>
  </si>
  <si>
    <t>EL019</t>
  </si>
  <si>
    <t>Upevňovací materiál</t>
  </si>
  <si>
    <t>kpl</t>
  </si>
  <si>
    <t>-1872090064</t>
  </si>
  <si>
    <t>UPEV - MONT</t>
  </si>
  <si>
    <t>Upevňovací a úložný materiál - montáž</t>
  </si>
  <si>
    <t>729137490</t>
  </si>
  <si>
    <t>-178186222</t>
  </si>
  <si>
    <t>ELM015</t>
  </si>
  <si>
    <t>-519371768</t>
  </si>
  <si>
    <t>ELM016</t>
  </si>
  <si>
    <t>-2142879516</t>
  </si>
  <si>
    <t>ELM017</t>
  </si>
  <si>
    <t>845220041</t>
  </si>
  <si>
    <t>ELM018</t>
  </si>
  <si>
    <t>905494041</t>
  </si>
  <si>
    <t>UPEV-PRIR</t>
  </si>
  <si>
    <t>Upevňovací a úložný materiál - přirážka</t>
  </si>
  <si>
    <t>-1523692920</t>
  </si>
  <si>
    <t>82443348</t>
  </si>
  <si>
    <t>KABELY-MAT</t>
  </si>
  <si>
    <t>Kabely silnoproud - materiál</t>
  </si>
  <si>
    <t>89</t>
  </si>
  <si>
    <t>EL020</t>
  </si>
  <si>
    <t>Kabel CYKY 3x1,5</t>
  </si>
  <si>
    <t>-1054629616</t>
  </si>
  <si>
    <t>90</t>
  </si>
  <si>
    <t>EL021</t>
  </si>
  <si>
    <t>Kabel CYKY 5Jx1,5</t>
  </si>
  <si>
    <t>1883759383</t>
  </si>
  <si>
    <t>91</t>
  </si>
  <si>
    <t>EL022</t>
  </si>
  <si>
    <t>Kabel CYKY 3Jx2,5</t>
  </si>
  <si>
    <t>660183085</t>
  </si>
  <si>
    <t>92</t>
  </si>
  <si>
    <t>EL023</t>
  </si>
  <si>
    <t>Kabel CYKY 5Jx6</t>
  </si>
  <si>
    <t>942913037</t>
  </si>
  <si>
    <t>93</t>
  </si>
  <si>
    <t>EL024</t>
  </si>
  <si>
    <t>Vodič CYA 4zž</t>
  </si>
  <si>
    <t>-702972040</t>
  </si>
  <si>
    <t>94</t>
  </si>
  <si>
    <t>EL025</t>
  </si>
  <si>
    <t>Vodič CYA 10zž</t>
  </si>
  <si>
    <t>809419707</t>
  </si>
  <si>
    <t>95</t>
  </si>
  <si>
    <t>EL026</t>
  </si>
  <si>
    <t>Vodič CYA 16zž</t>
  </si>
  <si>
    <t>-481177303</t>
  </si>
  <si>
    <t>96</t>
  </si>
  <si>
    <t>EL027</t>
  </si>
  <si>
    <t>Ukončení vývodů svorkou</t>
  </si>
  <si>
    <t>-1905817728</t>
  </si>
  <si>
    <t>KABELY-MONT</t>
  </si>
  <si>
    <t>Kabely silnoproud - montáž</t>
  </si>
  <si>
    <t>97</t>
  </si>
  <si>
    <t>ELM020</t>
  </si>
  <si>
    <t>1841416300</t>
  </si>
  <si>
    <t>98</t>
  </si>
  <si>
    <t>ELM021</t>
  </si>
  <si>
    <t>-39219045</t>
  </si>
  <si>
    <t>99</t>
  </si>
  <si>
    <t>ELM022</t>
  </si>
  <si>
    <t>38586007</t>
  </si>
  <si>
    <t>100</t>
  </si>
  <si>
    <t>ELM023</t>
  </si>
  <si>
    <t>1514883684</t>
  </si>
  <si>
    <t>101</t>
  </si>
  <si>
    <t>ELM024</t>
  </si>
  <si>
    <t>183217150</t>
  </si>
  <si>
    <t>102</t>
  </si>
  <si>
    <t>ELM025</t>
  </si>
  <si>
    <t>-2116200161</t>
  </si>
  <si>
    <t>103</t>
  </si>
  <si>
    <t>ELM026</t>
  </si>
  <si>
    <t>671689160</t>
  </si>
  <si>
    <t>104</t>
  </si>
  <si>
    <t>ELM027</t>
  </si>
  <si>
    <t>-1466185285</t>
  </si>
  <si>
    <t>KABELY-PRIR</t>
  </si>
  <si>
    <t>Kabely silnoproud - přirážka</t>
  </si>
  <si>
    <t>105</t>
  </si>
  <si>
    <t>2078683409</t>
  </si>
  <si>
    <t>106</t>
  </si>
  <si>
    <t>-704035228</t>
  </si>
  <si>
    <t>SVITIDLA - MAT</t>
  </si>
  <si>
    <t>Svítidla - materiál</t>
  </si>
  <si>
    <t>107</t>
  </si>
  <si>
    <t>N1</t>
  </si>
  <si>
    <t>Nouzové svítidlo piktogram dolu. difuzor: opalizované plexisklo (PL) UV stabilní základna: bílý polykarbonát, rozměry min. 337/189/57, autonomnost 1h, krytí IP44</t>
  </si>
  <si>
    <t>-1554307400</t>
  </si>
  <si>
    <t>108</t>
  </si>
  <si>
    <t>S1</t>
  </si>
  <si>
    <t>Přisazené stropní LED svítidlo 32W, UGR &lt;19, 4004 lm, 125lm/W, 4000K, IP20, rozměry min. 1200x306x47mm, CRI80, prismatický optický difuzor, s nouzovým modulem 1 hodina</t>
  </si>
  <si>
    <t>1766307</t>
  </si>
  <si>
    <t>109</t>
  </si>
  <si>
    <t>S2</t>
  </si>
  <si>
    <t>Přisazené LED svítidlo 16W, 2000 lm, 125lm/W, 4000K, IP20, elektronický předřadník se stálým výstupem. S asymetrickou vyařovací charakteristikou, speciálně navrženo s PMMA čočkou a reflektorem pro homogenní osvětlení černé a bílé tabule. Elektrická třída ochrany I. Rozměry min. 1200x306x47mm</t>
  </si>
  <si>
    <t>-1152176005</t>
  </si>
  <si>
    <t>SVITIDLA-MONT</t>
  </si>
  <si>
    <t>Svítidla - montáž</t>
  </si>
  <si>
    <t>110</t>
  </si>
  <si>
    <t>-2144353208</t>
  </si>
  <si>
    <t>111</t>
  </si>
  <si>
    <t>955827686</t>
  </si>
  <si>
    <t>112</t>
  </si>
  <si>
    <t>-189071812</t>
  </si>
  <si>
    <t>SVITIDLA-PRIR</t>
  </si>
  <si>
    <t>Svítidla - přirážka</t>
  </si>
  <si>
    <t>113</t>
  </si>
  <si>
    <t>1351020485</t>
  </si>
  <si>
    <t>114</t>
  </si>
  <si>
    <t>2080815666</t>
  </si>
  <si>
    <t>OST</t>
  </si>
  <si>
    <t>Ostatní</t>
  </si>
  <si>
    <t>115</t>
  </si>
  <si>
    <t>OST001</t>
  </si>
  <si>
    <t>Pronájem lešení</t>
  </si>
  <si>
    <t>802715362</t>
  </si>
  <si>
    <t>116</t>
  </si>
  <si>
    <t>OST002</t>
  </si>
  <si>
    <t>Úklid stavby, likvidace odpadů</t>
  </si>
  <si>
    <t>1749384054</t>
  </si>
  <si>
    <t>117</t>
  </si>
  <si>
    <t>OST003</t>
  </si>
  <si>
    <t>Koordinace díla na stavbě</t>
  </si>
  <si>
    <t>-275603712</t>
  </si>
  <si>
    <t>118</t>
  </si>
  <si>
    <t>OST004</t>
  </si>
  <si>
    <t>Zkoušky, revize elektro</t>
  </si>
  <si>
    <t>1146520940</t>
  </si>
  <si>
    <t>119</t>
  </si>
  <si>
    <t>OST005</t>
  </si>
  <si>
    <t xml:space="preserve">Měření intenzity osvětlení ke kolaudaci </t>
  </si>
  <si>
    <t>-354271230</t>
  </si>
  <si>
    <t>120</t>
  </si>
  <si>
    <t>OST006</t>
  </si>
  <si>
    <t>Dokumentace skutečného provedení</t>
  </si>
  <si>
    <t>-215423438</t>
  </si>
  <si>
    <t>121</t>
  </si>
  <si>
    <t>OST007</t>
  </si>
  <si>
    <t>Doprava</t>
  </si>
  <si>
    <t>-1182171094</t>
  </si>
  <si>
    <t>122</t>
  </si>
  <si>
    <t>OST008</t>
  </si>
  <si>
    <t>Náklady na zařízení staveniště a ostatní vedlejší náklady</t>
  </si>
  <si>
    <t>980342766</t>
  </si>
  <si>
    <t>123</t>
  </si>
  <si>
    <t>OST009</t>
  </si>
  <si>
    <t>Stavební přípomoce - sekací práce, průrazy</t>
  </si>
  <si>
    <t>-180340636</t>
  </si>
  <si>
    <t>2.5 - Elektroinstalace - slaboproud</t>
  </si>
  <si>
    <t>M - M</t>
  </si>
  <si>
    <t xml:space="preserve">    M-dodávka - Dodávka SKS</t>
  </si>
  <si>
    <t xml:space="preserve">    M-montáže - Montáže SKS</t>
  </si>
  <si>
    <t>M-dodávka</t>
  </si>
  <si>
    <t>Dodávka SKS</t>
  </si>
  <si>
    <t>M001</t>
  </si>
  <si>
    <t>UTP Cat. 6 300MHz, AWG24</t>
  </si>
  <si>
    <t>-2129613484</t>
  </si>
  <si>
    <t>M002</t>
  </si>
  <si>
    <t>Kabel 2x1,5 mm2</t>
  </si>
  <si>
    <t>1998297079</t>
  </si>
  <si>
    <t>M003</t>
  </si>
  <si>
    <t>Kabel HDMI 8K@60Hz, délky 10 m</t>
  </si>
  <si>
    <t>829078134</t>
  </si>
  <si>
    <t>M014</t>
  </si>
  <si>
    <t>Stereokabel s ukončením JACK 3,5mm, délky 6m</t>
  </si>
  <si>
    <t>-502344810</t>
  </si>
  <si>
    <t>M005</t>
  </si>
  <si>
    <t>Stereokabel</t>
  </si>
  <si>
    <t>1393637480</t>
  </si>
  <si>
    <t>M006</t>
  </si>
  <si>
    <t xml:space="preserve">Trubka PVC samozhášivá pod omítkou 40 mm </t>
  </si>
  <si>
    <t>-38488641</t>
  </si>
  <si>
    <t>M008</t>
  </si>
  <si>
    <t xml:space="preserve">Trubka PVC samozhášivá pod omítkou 16 mm </t>
  </si>
  <si>
    <t>2142099861</t>
  </si>
  <si>
    <t>M009</t>
  </si>
  <si>
    <t>Zásuvka panelová komunikační HDMI</t>
  </si>
  <si>
    <t>2143651180</t>
  </si>
  <si>
    <t>M010</t>
  </si>
  <si>
    <t>Zásuvka panelová reproduktorová speakon 2xRCA</t>
  </si>
  <si>
    <t>-1547038956</t>
  </si>
  <si>
    <t>M011</t>
  </si>
  <si>
    <t>Zásuvka panelová audio jack 3,5 mm</t>
  </si>
  <si>
    <t>-1310252000</t>
  </si>
  <si>
    <t>M012</t>
  </si>
  <si>
    <t>Datová zásuvka - 2 x RJ45 Cat. 6 UTP, montážní rám</t>
  </si>
  <si>
    <t>-1494432517</t>
  </si>
  <si>
    <t>M013</t>
  </si>
  <si>
    <t>LAN switch 24 portů, web management, 24 portů typu 1G, 2 porty SFP, přepínací kapacita 100 Gbps, rychlost směrování 76Mpps, paměť pro 16 MAC adres</t>
  </si>
  <si>
    <t>1755021625</t>
  </si>
  <si>
    <t>M015</t>
  </si>
  <si>
    <t>Napájecí modul do AV racku, 9 x zásuvka 230 V</t>
  </si>
  <si>
    <t>-1716328020</t>
  </si>
  <si>
    <t>M016</t>
  </si>
  <si>
    <t>Police do AV racku výšky 14U a hloubky 45 cm</t>
  </si>
  <si>
    <t>172211552</t>
  </si>
  <si>
    <t>M017</t>
  </si>
  <si>
    <t>Patch panel 24 portů CAT 6 - 1U</t>
  </si>
  <si>
    <t>1559642121</t>
  </si>
  <si>
    <t>M018</t>
  </si>
  <si>
    <t>Vyvazovací modul výšky 1U</t>
  </si>
  <si>
    <t>692421432</t>
  </si>
  <si>
    <t>M-montáže</t>
  </si>
  <si>
    <t>Montáže SKS</t>
  </si>
  <si>
    <t>M101</t>
  </si>
  <si>
    <t>Datový kabel UTP 4*2 v trubce, liště</t>
  </si>
  <si>
    <t>-1776426506</t>
  </si>
  <si>
    <t>M102</t>
  </si>
  <si>
    <t>Kabel 2 x 1,5 mm2</t>
  </si>
  <si>
    <t>1425437987</t>
  </si>
  <si>
    <t>M103</t>
  </si>
  <si>
    <t>Kabel HDMI</t>
  </si>
  <si>
    <t>959331281</t>
  </si>
  <si>
    <t>M114</t>
  </si>
  <si>
    <t>Stereokabel délky 6 m</t>
  </si>
  <si>
    <t>-590654297</t>
  </si>
  <si>
    <t>M105</t>
  </si>
  <si>
    <t>1323134711</t>
  </si>
  <si>
    <t>M106</t>
  </si>
  <si>
    <t>Účastnické zásuvky</t>
  </si>
  <si>
    <t>-607931655</t>
  </si>
  <si>
    <t>M107</t>
  </si>
  <si>
    <t>Trubka PVC pod omítkou 16 mm</t>
  </si>
  <si>
    <t>52882751</t>
  </si>
  <si>
    <t>M109</t>
  </si>
  <si>
    <t>Trubka PVC pod omítkou 40 mm</t>
  </si>
  <si>
    <t>-312567607</t>
  </si>
  <si>
    <t>M115</t>
  </si>
  <si>
    <t>Demontáž nástěnného rozváděče 6 - 12U</t>
  </si>
  <si>
    <t>987713053</t>
  </si>
  <si>
    <t>M116</t>
  </si>
  <si>
    <t>Nástěnný rozváděč 6 - 12U</t>
  </si>
  <si>
    <t>837722809</t>
  </si>
  <si>
    <t>M117</t>
  </si>
  <si>
    <t>Přepojení rozváděče z výšky 1500 mm do výšky 900 mm nad zemí</t>
  </si>
  <si>
    <t>-2092785266</t>
  </si>
  <si>
    <t>M118</t>
  </si>
  <si>
    <t>Patch panel, police</t>
  </si>
  <si>
    <t>1339413725</t>
  </si>
  <si>
    <t>M119</t>
  </si>
  <si>
    <t>Napájecí modul</t>
  </si>
  <si>
    <t>-1975641044</t>
  </si>
  <si>
    <t>M110</t>
  </si>
  <si>
    <t>LAN switch</t>
  </si>
  <si>
    <t>-511231547</t>
  </si>
  <si>
    <t>M111</t>
  </si>
  <si>
    <t>Montáž 1 vývodu RJ 45</t>
  </si>
  <si>
    <t>2056871078</t>
  </si>
  <si>
    <t>M112</t>
  </si>
  <si>
    <t>Montáž 1 vývodu audio, HDMI, speakon</t>
  </si>
  <si>
    <t>-1604396455</t>
  </si>
  <si>
    <t>M113</t>
  </si>
  <si>
    <t>Měření trasy + protokol</t>
  </si>
  <si>
    <t>554079350</t>
  </si>
  <si>
    <t>2.9 - VRN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</si>
  <si>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</si>
  <si>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</si>
  <si>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</si>
  <si>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</si>
  <si>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</si>
  <si>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</si>
  <si>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</si>
  <si>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</si>
  <si>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</si>
  <si>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</si>
  <si>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</si>
  <si>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</si>
  <si>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</si>
  <si>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1739521347</t>
  </si>
  <si>
    <t>https://podminky.urs.cz/item/CS_URS_2025_01/013254000</t>
  </si>
  <si>
    <t>VRN3</t>
  </si>
  <si>
    <t>Zařízení staveniště</t>
  </si>
  <si>
    <t>030001000</t>
  </si>
  <si>
    <t>-1423371042</t>
  </si>
  <si>
    <t>https://podminky.urs.cz/item/CS_URS_2025_01/030001000</t>
  </si>
  <si>
    <t>VRN4</t>
  </si>
  <si>
    <t>Inženýrská činnost</t>
  </si>
  <si>
    <t>045303000</t>
  </si>
  <si>
    <t>Koordinační činnost</t>
  </si>
  <si>
    <t>souor</t>
  </si>
  <si>
    <t>-1988438181</t>
  </si>
  <si>
    <t>https://podminky.urs.cz/item/CS_URS_2025_01/045303000</t>
  </si>
  <si>
    <t>VRN5</t>
  </si>
  <si>
    <t>Finanční náklady</t>
  </si>
  <si>
    <t>051002000</t>
  </si>
  <si>
    <t>Bankovní garance dle požadavku smlouvy</t>
  </si>
  <si>
    <t>-114384721</t>
  </si>
  <si>
    <t>https://podminky.urs.cz/item/CS_URS_2025_01/051002000</t>
  </si>
  <si>
    <t>Poznámka k položce:_x000d_
dle požadavku smlouvy o dílo</t>
  </si>
  <si>
    <t>VRN7</t>
  </si>
  <si>
    <t>Provozní vlivy</t>
  </si>
  <si>
    <t>071002000</t>
  </si>
  <si>
    <t>Provoz investora, třetích osob</t>
  </si>
  <si>
    <t>1651301105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</si>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</sst>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6272236" TargetMode="External" /><Relationship Id="rId2" Type="http://schemas.openxmlformats.org/officeDocument/2006/relationships/hyperlink" Target="https://podminky.urs.cz/item/CS_URS_2025_01/317941121" TargetMode="External" /><Relationship Id="rId3" Type="http://schemas.openxmlformats.org/officeDocument/2006/relationships/hyperlink" Target="https://podminky.urs.cz/item/CS_URS_2025_01/612135101" TargetMode="External" /><Relationship Id="rId4" Type="http://schemas.openxmlformats.org/officeDocument/2006/relationships/hyperlink" Target="https://podminky.urs.cz/item/CS_URS_2025_01/611325412" TargetMode="External" /><Relationship Id="rId5" Type="http://schemas.openxmlformats.org/officeDocument/2006/relationships/hyperlink" Target="https://podminky.urs.cz/item/CS_URS_2025_01/611131121" TargetMode="External" /><Relationship Id="rId6" Type="http://schemas.openxmlformats.org/officeDocument/2006/relationships/hyperlink" Target="https://podminky.urs.cz/item/CS_URS_2025_01/611142001" TargetMode="External" /><Relationship Id="rId7" Type="http://schemas.openxmlformats.org/officeDocument/2006/relationships/hyperlink" Target="https://podminky.urs.cz/item/CS_URS_2025_01/611321132" TargetMode="External" /><Relationship Id="rId8" Type="http://schemas.openxmlformats.org/officeDocument/2006/relationships/hyperlink" Target="https://podminky.urs.cz/item/CS_URS_2025_01/612325412" TargetMode="External" /><Relationship Id="rId9" Type="http://schemas.openxmlformats.org/officeDocument/2006/relationships/hyperlink" Target="https://podminky.urs.cz/item/CS_URS_2025_01/61213112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21131" TargetMode="External" /><Relationship Id="rId12" Type="http://schemas.openxmlformats.org/officeDocument/2006/relationships/hyperlink" Target="https://podminky.urs.cz/item/CS_URS_2025_01/612321141" TargetMode="External" /><Relationship Id="rId13" Type="http://schemas.openxmlformats.org/officeDocument/2006/relationships/hyperlink" Target="https://podminky.urs.cz/item/CS_URS_2025_01/615142012" TargetMode="External" /><Relationship Id="rId14" Type="http://schemas.openxmlformats.org/officeDocument/2006/relationships/hyperlink" Target="https://podminky.urs.cz/item/CS_URS_2025_01/619991011" TargetMode="External" /><Relationship Id="rId15" Type="http://schemas.openxmlformats.org/officeDocument/2006/relationships/hyperlink" Target="https://podminky.urs.cz/item/CS_URS_2025_01/949101111" TargetMode="External" /><Relationship Id="rId16" Type="http://schemas.openxmlformats.org/officeDocument/2006/relationships/hyperlink" Target="https://podminky.urs.cz/item/CS_URS_2025_01/952901111" TargetMode="External" /><Relationship Id="rId17" Type="http://schemas.openxmlformats.org/officeDocument/2006/relationships/hyperlink" Target="https://podminky.urs.cz/item/CS_URS_2025_01/953993326" TargetMode="External" /><Relationship Id="rId18" Type="http://schemas.openxmlformats.org/officeDocument/2006/relationships/hyperlink" Target="https://podminky.urs.cz/item/CS_URS_2025_01/974042565" TargetMode="External" /><Relationship Id="rId19" Type="http://schemas.openxmlformats.org/officeDocument/2006/relationships/hyperlink" Target="https://podminky.urs.cz/item/CS_URS_2025_01/997006012" TargetMode="External" /><Relationship Id="rId20" Type="http://schemas.openxmlformats.org/officeDocument/2006/relationships/hyperlink" Target="https://podminky.urs.cz/item/CS_URS_2025_01/997013212" TargetMode="External" /><Relationship Id="rId21" Type="http://schemas.openxmlformats.org/officeDocument/2006/relationships/hyperlink" Target="https://podminky.urs.cz/item/CS_URS_2025_01/997013219" TargetMode="External" /><Relationship Id="rId22" Type="http://schemas.openxmlformats.org/officeDocument/2006/relationships/hyperlink" Target="https://podminky.urs.cz/item/CS_URS_2025_01/997013501" TargetMode="External" /><Relationship Id="rId23" Type="http://schemas.openxmlformats.org/officeDocument/2006/relationships/hyperlink" Target="https://podminky.urs.cz/item/CS_URS_2025_01/997013509" TargetMode="External" /><Relationship Id="rId24" Type="http://schemas.openxmlformats.org/officeDocument/2006/relationships/hyperlink" Target="https://podminky.urs.cz/item/CS_URS_2025_01/997013813" TargetMode="External" /><Relationship Id="rId25" Type="http://schemas.openxmlformats.org/officeDocument/2006/relationships/hyperlink" Target="https://podminky.urs.cz/item/CS_URS_2025_01/997013869" TargetMode="External" /><Relationship Id="rId26" Type="http://schemas.openxmlformats.org/officeDocument/2006/relationships/hyperlink" Target="https://podminky.urs.cz/item/CS_URS_2025_01/997013871" TargetMode="External" /><Relationship Id="rId27" Type="http://schemas.openxmlformats.org/officeDocument/2006/relationships/hyperlink" Target="https://podminky.urs.cz/item/CS_URS_2025_01/998018002" TargetMode="External" /><Relationship Id="rId28" Type="http://schemas.openxmlformats.org/officeDocument/2006/relationships/hyperlink" Target="https://podminky.urs.cz/item/CS_URS_2025_01/734291951" TargetMode="External" /><Relationship Id="rId29" Type="http://schemas.openxmlformats.org/officeDocument/2006/relationships/hyperlink" Target="https://podminky.urs.cz/item/CS_URS_2025_01/998735201" TargetMode="External" /><Relationship Id="rId30" Type="http://schemas.openxmlformats.org/officeDocument/2006/relationships/hyperlink" Target="https://podminky.urs.cz/item/CS_URS_2025_01/998735293" TargetMode="External" /><Relationship Id="rId31" Type="http://schemas.openxmlformats.org/officeDocument/2006/relationships/hyperlink" Target="https://podminky.urs.cz/item/CS_URS_2025_01/763131451" TargetMode="External" /><Relationship Id="rId32" Type="http://schemas.openxmlformats.org/officeDocument/2006/relationships/hyperlink" Target="https://podminky.urs.cz/item/CS_URS_2025_01/763231912" TargetMode="External" /><Relationship Id="rId33" Type="http://schemas.openxmlformats.org/officeDocument/2006/relationships/hyperlink" Target="https://podminky.urs.cz/item/CS_URS_2025_01/763231913" TargetMode="External" /><Relationship Id="rId34" Type="http://schemas.openxmlformats.org/officeDocument/2006/relationships/hyperlink" Target="https://podminky.urs.cz/item/CS_URS_2025_01/998763402" TargetMode="External" /><Relationship Id="rId35" Type="http://schemas.openxmlformats.org/officeDocument/2006/relationships/hyperlink" Target="https://podminky.urs.cz/item/CS_URS_2025_01/998763491" TargetMode="External" /><Relationship Id="rId36" Type="http://schemas.openxmlformats.org/officeDocument/2006/relationships/hyperlink" Target="https://podminky.urs.cz/item/CS_URS_2025_01/998766202" TargetMode="External" /><Relationship Id="rId37" Type="http://schemas.openxmlformats.org/officeDocument/2006/relationships/hyperlink" Target="https://podminky.urs.cz/item/CS_URS_2025_01/998766292" TargetMode="External" /><Relationship Id="rId38" Type="http://schemas.openxmlformats.org/officeDocument/2006/relationships/hyperlink" Target="https://podminky.urs.cz/item/CS_URS_2025_01/767661811" TargetMode="External" /><Relationship Id="rId39" Type="http://schemas.openxmlformats.org/officeDocument/2006/relationships/hyperlink" Target="https://podminky.urs.cz/item/CS_URS_2025_01/771471810" TargetMode="External" /><Relationship Id="rId40" Type="http://schemas.openxmlformats.org/officeDocument/2006/relationships/hyperlink" Target="https://podminky.urs.cz/item/CS_URS_2025_01/776201814" TargetMode="External" /><Relationship Id="rId41" Type="http://schemas.openxmlformats.org/officeDocument/2006/relationships/hyperlink" Target="https://podminky.urs.cz/item/CS_URS_2025_01/776201812" TargetMode="External" /><Relationship Id="rId42" Type="http://schemas.openxmlformats.org/officeDocument/2006/relationships/hyperlink" Target="https://podminky.urs.cz/item/CS_URS_2025_01/776111116" TargetMode="External" /><Relationship Id="rId43" Type="http://schemas.openxmlformats.org/officeDocument/2006/relationships/hyperlink" Target="https://podminky.urs.cz/item/CS_URS_2025_01/776111115" TargetMode="External" /><Relationship Id="rId44" Type="http://schemas.openxmlformats.org/officeDocument/2006/relationships/hyperlink" Target="https://podminky.urs.cz/item/CS_URS_2025_01/776111311" TargetMode="External" /><Relationship Id="rId45" Type="http://schemas.openxmlformats.org/officeDocument/2006/relationships/hyperlink" Target="https://podminky.urs.cz/item/CS_URS_2025_01/776121112" TargetMode="External" /><Relationship Id="rId46" Type="http://schemas.openxmlformats.org/officeDocument/2006/relationships/hyperlink" Target="https://podminky.urs.cz/item/CS_URS_2025_01/776231111" TargetMode="External" /><Relationship Id="rId47" Type="http://schemas.openxmlformats.org/officeDocument/2006/relationships/hyperlink" Target="https://podminky.urs.cz/item/CS_URS_2025_01/776411211" TargetMode="External" /><Relationship Id="rId48" Type="http://schemas.openxmlformats.org/officeDocument/2006/relationships/hyperlink" Target="https://podminky.urs.cz/item/CS_URS_2025_01/776421312" TargetMode="External" /><Relationship Id="rId49" Type="http://schemas.openxmlformats.org/officeDocument/2006/relationships/hyperlink" Target="https://podminky.urs.cz/item/CS_URS_2025_01/998776202" TargetMode="External" /><Relationship Id="rId50" Type="http://schemas.openxmlformats.org/officeDocument/2006/relationships/hyperlink" Target="https://podminky.urs.cz/item/CS_URS_2025_01/998776292" TargetMode="External" /><Relationship Id="rId51" Type="http://schemas.openxmlformats.org/officeDocument/2006/relationships/hyperlink" Target="https://podminky.urs.cz/item/CS_URS_2025_01/784121001" TargetMode="External" /><Relationship Id="rId52" Type="http://schemas.openxmlformats.org/officeDocument/2006/relationships/hyperlink" Target="https://podminky.urs.cz/item/CS_URS_2025_01/784181101" TargetMode="External" /><Relationship Id="rId53" Type="http://schemas.openxmlformats.org/officeDocument/2006/relationships/hyperlink" Target="https://podminky.urs.cz/item/CS_URS_2025_01/784221101" TargetMode="External" /><Relationship Id="rId54" Type="http://schemas.openxmlformats.org/officeDocument/2006/relationships/hyperlink" Target="https://podminky.urs.cz/item/CS_URS_2025_01/784221133" TargetMode="External" /><Relationship Id="rId55" Type="http://schemas.openxmlformats.org/officeDocument/2006/relationships/hyperlink" Target="https://podminky.urs.cz/item/CS_URS_2025_01/784221153" TargetMode="External" /><Relationship Id="rId56" Type="http://schemas.openxmlformats.org/officeDocument/2006/relationships/hyperlink" Target="https://podminky.urs.cz/item/CS_URS_2025_01/784191003" TargetMode="External" /><Relationship Id="rId57" Type="http://schemas.openxmlformats.org/officeDocument/2006/relationships/hyperlink" Target="https://podminky.urs.cz/item/CS_URS_2025_01/784191007" TargetMode="External" /><Relationship Id="rId58" Type="http://schemas.openxmlformats.org/officeDocument/2006/relationships/hyperlink" Target="https://podminky.urs.cz/item/CS_URS_2025_01/998786202" TargetMode="External" /><Relationship Id="rId59" Type="http://schemas.openxmlformats.org/officeDocument/2006/relationships/hyperlink" Target="https://podminky.urs.cz/item/CS_URS_2025_01/998786292" TargetMode="External" /><Relationship Id="rId6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303000" TargetMode="External" /><Relationship Id="rId4" Type="http://schemas.openxmlformats.org/officeDocument/2006/relationships/hyperlink" Target="https://podminky.urs.cz/item/CS_URS_2025_01/051002000" TargetMode="External" /><Relationship Id="rId5" Type="http://schemas.openxmlformats.org/officeDocument/2006/relationships/hyperlink" Target="https://podminky.urs.cz/item/CS_URS_2025_01/071002000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Odborné učebny v objektu ZŠ Za Chlumem 824, Bílina - D2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Bílina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arch. Jan Heller, ČKA 04261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ROUND(SUM(AG56:AG59),2)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ROUND(SUM(AS56:AS59),2)</f>
        <v>0</v>
      </c>
      <c r="AT55" s="123">
        <f>ROUND(SUM(AV55:AW55),2)</f>
        <v>0</v>
      </c>
      <c r="AU55" s="124">
        <f>ROUND(SUM(AU56:AU59),5)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ROUND(SUM(AZ56:AZ59),2)</f>
        <v>0</v>
      </c>
      <c r="BA55" s="123">
        <f>ROUND(SUM(BA56:BA59),2)</f>
        <v>0</v>
      </c>
      <c r="BB55" s="123">
        <f>ROUND(SUM(BB56:BB59),2)</f>
        <v>0</v>
      </c>
      <c r="BC55" s="123">
        <f>ROUND(SUM(BC56:BC59),2)</f>
        <v>0</v>
      </c>
      <c r="BD55" s="125">
        <f>ROUND(SUM(BD56:BD59),2)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'2.1 -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'2.1 - Stavební úpravy'!P103</f>
        <v>0</v>
      </c>
      <c r="AV56" s="133">
        <f>'2.1 - Stavební úpravy'!J35</f>
        <v>0</v>
      </c>
      <c r="AW56" s="133">
        <f>'2.1 - Stavební úpravy'!J36</f>
        <v>0</v>
      </c>
      <c r="AX56" s="133">
        <f>'2.1 - Stavební úpravy'!J37</f>
        <v>0</v>
      </c>
      <c r="AY56" s="133">
        <f>'2.1 - Stavební úpravy'!J38</f>
        <v>0</v>
      </c>
      <c r="AZ56" s="133">
        <f>'2.1 - Stavební úpravy'!F35</f>
        <v>0</v>
      </c>
      <c r="BA56" s="133">
        <f>'2.1 - Stavební úpravy'!F36</f>
        <v>0</v>
      </c>
      <c r="BB56" s="133">
        <f>'2.1 - Stavební úpravy'!F37</f>
        <v>0</v>
      </c>
      <c r="BC56" s="133">
        <f>'2.1 - Stavební úpravy'!F38</f>
        <v>0</v>
      </c>
      <c r="BD56" s="135">
        <f>'2.1 - Stavební úpravy'!F39</f>
        <v>0</v>
      </c>
      <c r="BE56" s="4"/>
      <c r="BT56" s="136" t="s">
        <v>81</v>
      </c>
      <c r="BV56" s="136" t="s">
        <v>74</v>
      </c>
      <c r="BW56" s="136" t="s">
        <v>86</v>
      </c>
      <c r="BX56" s="136" t="s">
        <v>80</v>
      </c>
      <c r="CL56" s="136" t="s">
        <v>19</v>
      </c>
    </row>
    <row r="57" s="4" customFormat="1" ht="16.5" customHeight="1">
      <c r="A57" s="127" t="s">
        <v>82</v>
      </c>
      <c r="B57" s="66"/>
      <c r="C57" s="128"/>
      <c r="D57" s="128"/>
      <c r="E57" s="129" t="s">
        <v>87</v>
      </c>
      <c r="F57" s="129"/>
      <c r="G57" s="129"/>
      <c r="H57" s="129"/>
      <c r="I57" s="129"/>
      <c r="J57" s="128"/>
      <c r="K57" s="129" t="s">
        <v>88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'2.4 - Elektroinstalace - 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'2.4 - Elektroinstalace - ...'!P102</f>
        <v>0</v>
      </c>
      <c r="AV57" s="133">
        <f>'2.4 - Elektroinstalace - ...'!J35</f>
        <v>0</v>
      </c>
      <c r="AW57" s="133">
        <f>'2.4 - Elektroinstalace - ...'!J36</f>
        <v>0</v>
      </c>
      <c r="AX57" s="133">
        <f>'2.4 - Elektroinstalace - ...'!J37</f>
        <v>0</v>
      </c>
      <c r="AY57" s="133">
        <f>'2.4 - Elektroinstalace - ...'!J38</f>
        <v>0</v>
      </c>
      <c r="AZ57" s="133">
        <f>'2.4 - Elektroinstalace - ...'!F35</f>
        <v>0</v>
      </c>
      <c r="BA57" s="133">
        <f>'2.4 - Elektroinstalace - ...'!F36</f>
        <v>0</v>
      </c>
      <c r="BB57" s="133">
        <f>'2.4 - Elektroinstalace - ...'!F37</f>
        <v>0</v>
      </c>
      <c r="BC57" s="133">
        <f>'2.4 - Elektroinstalace - ...'!F38</f>
        <v>0</v>
      </c>
      <c r="BD57" s="135">
        <f>'2.4 - Elektroinstalace - ...'!F39</f>
        <v>0</v>
      </c>
      <c r="BE57" s="4"/>
      <c r="BT57" s="136" t="s">
        <v>81</v>
      </c>
      <c r="BV57" s="136" t="s">
        <v>74</v>
      </c>
      <c r="BW57" s="136" t="s">
        <v>89</v>
      </c>
      <c r="BX57" s="136" t="s">
        <v>80</v>
      </c>
      <c r="CL57" s="136" t="s">
        <v>19</v>
      </c>
    </row>
    <row r="58" s="4" customFormat="1" ht="16.5" customHeight="1">
      <c r="A58" s="127" t="s">
        <v>82</v>
      </c>
      <c r="B58" s="66"/>
      <c r="C58" s="128"/>
      <c r="D58" s="128"/>
      <c r="E58" s="129" t="s">
        <v>90</v>
      </c>
      <c r="F58" s="129"/>
      <c r="G58" s="129"/>
      <c r="H58" s="129"/>
      <c r="I58" s="129"/>
      <c r="J58" s="128"/>
      <c r="K58" s="129" t="s">
        <v>91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'2.5 - Elektroinstalace - ...'!J32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'2.5 - Elektroinstalace - ...'!P88</f>
        <v>0</v>
      </c>
      <c r="AV58" s="133">
        <f>'2.5 - Elektroinstalace - ...'!J35</f>
        <v>0</v>
      </c>
      <c r="AW58" s="133">
        <f>'2.5 - Elektroinstalace - ...'!J36</f>
        <v>0</v>
      </c>
      <c r="AX58" s="133">
        <f>'2.5 - Elektroinstalace - ...'!J37</f>
        <v>0</v>
      </c>
      <c r="AY58" s="133">
        <f>'2.5 - Elektroinstalace - ...'!J38</f>
        <v>0</v>
      </c>
      <c r="AZ58" s="133">
        <f>'2.5 - Elektroinstalace - ...'!F35</f>
        <v>0</v>
      </c>
      <c r="BA58" s="133">
        <f>'2.5 - Elektroinstalace - ...'!F36</f>
        <v>0</v>
      </c>
      <c r="BB58" s="133">
        <f>'2.5 - Elektroinstalace - ...'!F37</f>
        <v>0</v>
      </c>
      <c r="BC58" s="133">
        <f>'2.5 - Elektroinstalace - ...'!F38</f>
        <v>0</v>
      </c>
      <c r="BD58" s="135">
        <f>'2.5 - Elektroinstalace - ...'!F39</f>
        <v>0</v>
      </c>
      <c r="BE58" s="4"/>
      <c r="BT58" s="136" t="s">
        <v>81</v>
      </c>
      <c r="BV58" s="136" t="s">
        <v>74</v>
      </c>
      <c r="BW58" s="136" t="s">
        <v>92</v>
      </c>
      <c r="BX58" s="136" t="s">
        <v>80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93</v>
      </c>
      <c r="F59" s="129"/>
      <c r="G59" s="129"/>
      <c r="H59" s="129"/>
      <c r="I59" s="129"/>
      <c r="J59" s="128"/>
      <c r="K59" s="129" t="s">
        <v>94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'2.9 - VRN a ostatní náklady'!J32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7">
        <v>0</v>
      </c>
      <c r="AT59" s="138">
        <f>ROUND(SUM(AV59:AW59),2)</f>
        <v>0</v>
      </c>
      <c r="AU59" s="139">
        <f>'2.9 - VRN a ostatní náklady'!P91</f>
        <v>0</v>
      </c>
      <c r="AV59" s="138">
        <f>'2.9 - VRN a ostatní náklady'!J35</f>
        <v>0</v>
      </c>
      <c r="AW59" s="138">
        <f>'2.9 - VRN a ostatní náklady'!J36</f>
        <v>0</v>
      </c>
      <c r="AX59" s="138">
        <f>'2.9 - VRN a ostatní náklady'!J37</f>
        <v>0</v>
      </c>
      <c r="AY59" s="138">
        <f>'2.9 - VRN a ostatní náklady'!J38</f>
        <v>0</v>
      </c>
      <c r="AZ59" s="138">
        <f>'2.9 - VRN a ostatní náklady'!F35</f>
        <v>0</v>
      </c>
      <c r="BA59" s="138">
        <f>'2.9 - VRN a ostatní náklady'!F36</f>
        <v>0</v>
      </c>
      <c r="BB59" s="138">
        <f>'2.9 - VRN a ostatní náklady'!F37</f>
        <v>0</v>
      </c>
      <c r="BC59" s="138">
        <f>'2.9 - VRN a ostatní náklady'!F38</f>
        <v>0</v>
      </c>
      <c r="BD59" s="140">
        <f>'2.9 - VRN a ostatní náklady'!F39</f>
        <v>0</v>
      </c>
      <c r="BE59" s="4"/>
      <c r="BT59" s="136" t="s">
        <v>81</v>
      </c>
      <c r="BV59" s="136" t="s">
        <v>74</v>
      </c>
      <c r="BW59" s="136" t="s">
        <v>95</v>
      </c>
      <c r="BX59" s="136" t="s">
        <v>80</v>
      </c>
      <c r="CL59" s="136" t="s">
        <v>19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7pFjaTTUVoYan7B6VS+4zolOlvPcagXR26djDbcczYs+NMFXI1t23lbVGjAjK4QplghDZxYqsbpBjYfWas1Obg==" hashValue="92ijkG6fz8CXdbfNVCERU3KQJ1Ty9+mtWznyIiIkNo70rWRvHspO6n6YycfBEneNcdw7o5RXOr4gUBOSs7eyHQ==" algorithmName="SHA-512" password="CC45"/>
  <mergeCells count="58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2.1 - Stavební úpravy'!C2" display="/"/>
    <hyperlink ref="A57" location="'2.4 - Elektroinstalace - ...'!C2" display="/"/>
    <hyperlink ref="A58" location="'2.5 - Elektroinstalace - ...'!C2" display="/"/>
    <hyperlink ref="A59" location="'2.9 - VRN a ostatn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D2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ROUND((SUM(BE103:BE568)),  2)</f>
        <v>0</v>
      </c>
      <c r="G35" s="41"/>
      <c r="H35" s="41"/>
      <c r="I35" s="160">
        <v>0.20999999999999999</v>
      </c>
      <c r="J35" s="159">
        <f>ROUND(((SUM(BE103:BE568))*I35),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ROUND((SUM(BF103:BF568)),  2)</f>
        <v>0</v>
      </c>
      <c r="G36" s="41"/>
      <c r="H36" s="41"/>
      <c r="I36" s="160">
        <v>0.12</v>
      </c>
      <c r="J36" s="159">
        <f>ROUND(((SUM(BF103:BF568))*I36),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ROUND((SUM(BG103:BG568)),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ROUND((SUM(BH103:BH568)),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ROUND((SUM(BI103:BI568)),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2.1 -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105</v>
      </c>
      <c r="E64" s="180"/>
      <c r="F64" s="180"/>
      <c r="G64" s="180"/>
      <c r="H64" s="180"/>
      <c r="I64" s="180"/>
      <c r="J64" s="181">
        <f>J104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106</v>
      </c>
      <c r="E65" s="185"/>
      <c r="F65" s="185"/>
      <c r="G65" s="185"/>
      <c r="H65" s="185"/>
      <c r="I65" s="185"/>
      <c r="J65" s="186">
        <f>J105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107</v>
      </c>
      <c r="E66" s="185"/>
      <c r="F66" s="185"/>
      <c r="G66" s="185"/>
      <c r="H66" s="185"/>
      <c r="I66" s="185"/>
      <c r="J66" s="186">
        <f>J120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108</v>
      </c>
      <c r="E67" s="185"/>
      <c r="F67" s="185"/>
      <c r="G67" s="185"/>
      <c r="H67" s="185"/>
      <c r="I67" s="185"/>
      <c r="J67" s="186">
        <f>J203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109</v>
      </c>
      <c r="E68" s="185"/>
      <c r="F68" s="185"/>
      <c r="G68" s="185"/>
      <c r="H68" s="185"/>
      <c r="I68" s="185"/>
      <c r="J68" s="186">
        <f>J230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110</v>
      </c>
      <c r="E69" s="185"/>
      <c r="F69" s="185"/>
      <c r="G69" s="185"/>
      <c r="H69" s="185"/>
      <c r="I69" s="185"/>
      <c r="J69" s="186">
        <f>J267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111</v>
      </c>
      <c r="E70" s="180"/>
      <c r="F70" s="180"/>
      <c r="G70" s="180"/>
      <c r="H70" s="180"/>
      <c r="I70" s="180"/>
      <c r="J70" s="181">
        <f>J270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112</v>
      </c>
      <c r="E71" s="185"/>
      <c r="F71" s="185"/>
      <c r="G71" s="185"/>
      <c r="H71" s="185"/>
      <c r="I71" s="185"/>
      <c r="J71" s="186">
        <f>J271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113</v>
      </c>
      <c r="E72" s="185"/>
      <c r="F72" s="185"/>
      <c r="G72" s="185"/>
      <c r="H72" s="185"/>
      <c r="I72" s="185"/>
      <c r="J72" s="186">
        <f>J276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114</v>
      </c>
      <c r="E73" s="185"/>
      <c r="F73" s="185"/>
      <c r="G73" s="185"/>
      <c r="H73" s="185"/>
      <c r="I73" s="185"/>
      <c r="J73" s="186">
        <f>J287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115</v>
      </c>
      <c r="E74" s="185"/>
      <c r="F74" s="185"/>
      <c r="G74" s="185"/>
      <c r="H74" s="185"/>
      <c r="I74" s="185"/>
      <c r="J74" s="186">
        <f>J289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116</v>
      </c>
      <c r="E75" s="185"/>
      <c r="F75" s="185"/>
      <c r="G75" s="185"/>
      <c r="H75" s="185"/>
      <c r="I75" s="185"/>
      <c r="J75" s="186">
        <f>J315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117</v>
      </c>
      <c r="E76" s="185"/>
      <c r="F76" s="185"/>
      <c r="G76" s="185"/>
      <c r="H76" s="185"/>
      <c r="I76" s="185"/>
      <c r="J76" s="186">
        <f>J345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118</v>
      </c>
      <c r="E77" s="185"/>
      <c r="F77" s="185"/>
      <c r="G77" s="185"/>
      <c r="H77" s="185"/>
      <c r="I77" s="185"/>
      <c r="J77" s="186">
        <f>J351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119</v>
      </c>
      <c r="E78" s="185"/>
      <c r="F78" s="185"/>
      <c r="G78" s="185"/>
      <c r="H78" s="185"/>
      <c r="I78" s="185"/>
      <c r="J78" s="186">
        <f>J368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120</v>
      </c>
      <c r="E79" s="185"/>
      <c r="F79" s="185"/>
      <c r="G79" s="185"/>
      <c r="H79" s="185"/>
      <c r="I79" s="185"/>
      <c r="J79" s="186">
        <f>J449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121</v>
      </c>
      <c r="E80" s="185"/>
      <c r="F80" s="185"/>
      <c r="G80" s="185"/>
      <c r="H80" s="185"/>
      <c r="I80" s="185"/>
      <c r="J80" s="186">
        <f>J465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122</v>
      </c>
      <c r="E81" s="185"/>
      <c r="F81" s="185"/>
      <c r="G81" s="185"/>
      <c r="H81" s="185"/>
      <c r="I81" s="185"/>
      <c r="J81" s="186">
        <f>J547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7" s="2" customFormat="1" ht="6.96" customHeight="1">
      <c r="A87" s="41"/>
      <c r="B87" s="64"/>
      <c r="C87" s="65"/>
      <c r="D87" s="65"/>
      <c r="E87" s="65"/>
      <c r="F87" s="65"/>
      <c r="G87" s="65"/>
      <c r="H87" s="65"/>
      <c r="I87" s="65"/>
      <c r="J87" s="65"/>
      <c r="K87" s="65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4.96" customHeight="1">
      <c r="A88" s="41"/>
      <c r="B88" s="42"/>
      <c r="C88" s="26" t="s">
        <v>123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16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172" t="str">
        <f>E7</f>
        <v>Odborné učebny v objektu ZŠ Za Chlumem 824, Bílina - D2</v>
      </c>
      <c r="F91" s="35"/>
      <c r="G91" s="35"/>
      <c r="H91" s="35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" customFormat="1" ht="12" customHeight="1">
      <c r="B92" s="24"/>
      <c r="C92" s="35" t="s">
        <v>97</v>
      </c>
      <c r="D92" s="25"/>
      <c r="E92" s="25"/>
      <c r="F92" s="25"/>
      <c r="G92" s="25"/>
      <c r="H92" s="25"/>
      <c r="I92" s="25"/>
      <c r="J92" s="25"/>
      <c r="K92" s="25"/>
      <c r="L92" s="23"/>
    </row>
    <row r="93" s="2" customFormat="1" ht="16.5" customHeight="1">
      <c r="A93" s="41"/>
      <c r="B93" s="42"/>
      <c r="C93" s="43"/>
      <c r="D93" s="43"/>
      <c r="E93" s="172" t="s">
        <v>98</v>
      </c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99</v>
      </c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72" t="str">
        <f>E11</f>
        <v>2.1 - Stavební úpravy</v>
      </c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21</v>
      </c>
      <c r="D97" s="43"/>
      <c r="E97" s="43"/>
      <c r="F97" s="30" t="str">
        <f>F14</f>
        <v xml:space="preserve"> </v>
      </c>
      <c r="G97" s="43"/>
      <c r="H97" s="43"/>
      <c r="I97" s="35" t="s">
        <v>23</v>
      </c>
      <c r="J97" s="75" t="str">
        <f>IF(J14="","",J14)</f>
        <v>22. 1. 2026</v>
      </c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25.65" customHeight="1">
      <c r="A99" s="41"/>
      <c r="B99" s="42"/>
      <c r="C99" s="35" t="s">
        <v>25</v>
      </c>
      <c r="D99" s="43"/>
      <c r="E99" s="43"/>
      <c r="F99" s="30" t="str">
        <f>E17</f>
        <v>Město Bílina</v>
      </c>
      <c r="G99" s="43"/>
      <c r="H99" s="43"/>
      <c r="I99" s="35" t="s">
        <v>31</v>
      </c>
      <c r="J99" s="39" t="str">
        <f>E23</f>
        <v>Ing. arch. Jan Heller, ČKA 04261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29</v>
      </c>
      <c r="D100" s="43"/>
      <c r="E100" s="43"/>
      <c r="F100" s="30" t="str">
        <f>IF(E20="","",E20)</f>
        <v>Vyplň údaj</v>
      </c>
      <c r="G100" s="43"/>
      <c r="H100" s="43"/>
      <c r="I100" s="35" t="s">
        <v>35</v>
      </c>
      <c r="J100" s="39" t="str">
        <f>E26</f>
        <v xml:space="preserve"> </v>
      </c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0.32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11" customFormat="1" ht="29.28" customHeight="1">
      <c r="A102" s="188"/>
      <c r="B102" s="189"/>
      <c r="C102" s="190" t="s">
        <v>124</v>
      </c>
      <c r="D102" s="191" t="s">
        <v>57</v>
      </c>
      <c r="E102" s="191" t="s">
        <v>53</v>
      </c>
      <c r="F102" s="191" t="s">
        <v>54</v>
      </c>
      <c r="G102" s="191" t="s">
        <v>125</v>
      </c>
      <c r="H102" s="191" t="s">
        <v>126</v>
      </c>
      <c r="I102" s="191" t="s">
        <v>127</v>
      </c>
      <c r="J102" s="191" t="s">
        <v>103</v>
      </c>
      <c r="K102" s="192" t="s">
        <v>128</v>
      </c>
      <c r="L102" s="193"/>
      <c r="M102" s="95" t="s">
        <v>19</v>
      </c>
      <c r="N102" s="96" t="s">
        <v>42</v>
      </c>
      <c r="O102" s="96" t="s">
        <v>129</v>
      </c>
      <c r="P102" s="96" t="s">
        <v>130</v>
      </c>
      <c r="Q102" s="96" t="s">
        <v>131</v>
      </c>
      <c r="R102" s="96" t="s">
        <v>132</v>
      </c>
      <c r="S102" s="96" t="s">
        <v>133</v>
      </c>
      <c r="T102" s="97" t="s">
        <v>134</v>
      </c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</row>
    <row r="103" s="2" customFormat="1" ht="22.8" customHeight="1">
      <c r="A103" s="41"/>
      <c r="B103" s="42"/>
      <c r="C103" s="102" t="s">
        <v>135</v>
      </c>
      <c r="D103" s="43"/>
      <c r="E103" s="43"/>
      <c r="F103" s="43"/>
      <c r="G103" s="43"/>
      <c r="H103" s="43"/>
      <c r="I103" s="43"/>
      <c r="J103" s="194">
        <f>BK103</f>
        <v>0</v>
      </c>
      <c r="K103" s="43"/>
      <c r="L103" s="47"/>
      <c r="M103" s="98"/>
      <c r="N103" s="195"/>
      <c r="O103" s="99"/>
      <c r="P103" s="196">
        <f>P104+P270</f>
        <v>0</v>
      </c>
      <c r="Q103" s="99"/>
      <c r="R103" s="196">
        <f>R104+R270</f>
        <v>7.0791698209399989</v>
      </c>
      <c r="S103" s="99"/>
      <c r="T103" s="197">
        <f>T104+T270</f>
        <v>2.4436851399999999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71</v>
      </c>
      <c r="AU103" s="20" t="s">
        <v>104</v>
      </c>
      <c r="BK103" s="198">
        <f>BK104+BK270</f>
        <v>0</v>
      </c>
    </row>
    <row r="104" s="12" customFormat="1" ht="25.92" customHeight="1">
      <c r="A104" s="12"/>
      <c r="B104" s="199"/>
      <c r="C104" s="200"/>
      <c r="D104" s="201" t="s">
        <v>71</v>
      </c>
      <c r="E104" s="202" t="s">
        <v>136</v>
      </c>
      <c r="F104" s="202" t="s">
        <v>137</v>
      </c>
      <c r="G104" s="200"/>
      <c r="H104" s="200"/>
      <c r="I104" s="203"/>
      <c r="J104" s="204">
        <f>BK104</f>
        <v>0</v>
      </c>
      <c r="K104" s="200"/>
      <c r="L104" s="205"/>
      <c r="M104" s="206"/>
      <c r="N104" s="207"/>
      <c r="O104" s="207"/>
      <c r="P104" s="208">
        <f>P105+P120+P203+P230+P267</f>
        <v>0</v>
      </c>
      <c r="Q104" s="207"/>
      <c r="R104" s="208">
        <f>R105+R120+R203+R230+R267</f>
        <v>5.0082259099999993</v>
      </c>
      <c r="S104" s="207"/>
      <c r="T104" s="209">
        <f>T105+T120+T203+T230+T267</f>
        <v>0.92053439999999997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79</v>
      </c>
      <c r="AT104" s="211" t="s">
        <v>71</v>
      </c>
      <c r="AU104" s="211" t="s">
        <v>72</v>
      </c>
      <c r="AY104" s="210" t="s">
        <v>138</v>
      </c>
      <c r="BK104" s="212">
        <f>BK105+BK120+BK203+BK230+BK267</f>
        <v>0</v>
      </c>
    </row>
    <row r="105" s="12" customFormat="1" ht="22.8" customHeight="1">
      <c r="A105" s="12"/>
      <c r="B105" s="199"/>
      <c r="C105" s="200"/>
      <c r="D105" s="201" t="s">
        <v>71</v>
      </c>
      <c r="E105" s="213" t="s">
        <v>139</v>
      </c>
      <c r="F105" s="213" t="s">
        <v>140</v>
      </c>
      <c r="G105" s="200"/>
      <c r="H105" s="200"/>
      <c r="I105" s="203"/>
      <c r="J105" s="214">
        <f>BK105</f>
        <v>0</v>
      </c>
      <c r="K105" s="200"/>
      <c r="L105" s="205"/>
      <c r="M105" s="206"/>
      <c r="N105" s="207"/>
      <c r="O105" s="207"/>
      <c r="P105" s="208">
        <f>SUM(P106:P119)</f>
        <v>0</v>
      </c>
      <c r="Q105" s="207"/>
      <c r="R105" s="208">
        <f>SUM(R106:R119)</f>
        <v>1.060459152</v>
      </c>
      <c r="S105" s="207"/>
      <c r="T105" s="209">
        <f>SUM(T106:T119)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0" t="s">
        <v>79</v>
      </c>
      <c r="AT105" s="211" t="s">
        <v>71</v>
      </c>
      <c r="AU105" s="211" t="s">
        <v>79</v>
      </c>
      <c r="AY105" s="210" t="s">
        <v>138</v>
      </c>
      <c r="BK105" s="212">
        <f>SUM(BK106:BK119)</f>
        <v>0</v>
      </c>
    </row>
    <row r="106" s="2" customFormat="1" ht="24.15" customHeight="1">
      <c r="A106" s="41"/>
      <c r="B106" s="42"/>
      <c r="C106" s="215" t="s">
        <v>79</v>
      </c>
      <c r="D106" s="215" t="s">
        <v>141</v>
      </c>
      <c r="E106" s="216" t="s">
        <v>142</v>
      </c>
      <c r="F106" s="217" t="s">
        <v>143</v>
      </c>
      <c r="G106" s="218" t="s">
        <v>144</v>
      </c>
      <c r="H106" s="219">
        <v>16.152000000000001</v>
      </c>
      <c r="I106" s="220"/>
      <c r="J106" s="221">
        <f>ROUND(I106*H106,2)</f>
        <v>0</v>
      </c>
      <c r="K106" s="217" t="s">
        <v>145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0.064519999999999994</v>
      </c>
      <c r="R106" s="224">
        <f>Q106*H106</f>
        <v>1.04212704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146</v>
      </c>
      <c r="AT106" s="226" t="s">
        <v>141</v>
      </c>
      <c r="AU106" s="226" t="s">
        <v>81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146</v>
      </c>
      <c r="BM106" s="226" t="s">
        <v>147</v>
      </c>
    </row>
    <row r="107" s="2" customFormat="1">
      <c r="A107" s="41"/>
      <c r="B107" s="42"/>
      <c r="C107" s="43"/>
      <c r="D107" s="228" t="s">
        <v>148</v>
      </c>
      <c r="E107" s="43"/>
      <c r="F107" s="229" t="s">
        <v>149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148</v>
      </c>
      <c r="AU107" s="20" t="s">
        <v>81</v>
      </c>
    </row>
    <row r="108" s="2" customFormat="1">
      <c r="A108" s="41"/>
      <c r="B108" s="42"/>
      <c r="C108" s="43"/>
      <c r="D108" s="233" t="s">
        <v>150</v>
      </c>
      <c r="E108" s="43"/>
      <c r="F108" s="234" t="s">
        <v>151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150</v>
      </c>
      <c r="AU108" s="20" t="s">
        <v>81</v>
      </c>
    </row>
    <row r="109" s="13" customFormat="1">
      <c r="A109" s="13"/>
      <c r="B109" s="235"/>
      <c r="C109" s="236"/>
      <c r="D109" s="233" t="s">
        <v>152</v>
      </c>
      <c r="E109" s="237" t="s">
        <v>19</v>
      </c>
      <c r="F109" s="238" t="s">
        <v>153</v>
      </c>
      <c r="G109" s="236"/>
      <c r="H109" s="237" t="s">
        <v>19</v>
      </c>
      <c r="I109" s="239"/>
      <c r="J109" s="236"/>
      <c r="K109" s="236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152</v>
      </c>
      <c r="AU109" s="244" t="s">
        <v>81</v>
      </c>
      <c r="AV109" s="13" t="s">
        <v>79</v>
      </c>
      <c r="AW109" s="13" t="s">
        <v>34</v>
      </c>
      <c r="AX109" s="13" t="s">
        <v>72</v>
      </c>
      <c r="AY109" s="244" t="s">
        <v>138</v>
      </c>
    </row>
    <row r="110" s="14" customFormat="1">
      <c r="A110" s="14"/>
      <c r="B110" s="245"/>
      <c r="C110" s="246"/>
      <c r="D110" s="233" t="s">
        <v>152</v>
      </c>
      <c r="E110" s="247" t="s">
        <v>19</v>
      </c>
      <c r="F110" s="248" t="s">
        <v>154</v>
      </c>
      <c r="G110" s="246"/>
      <c r="H110" s="249">
        <v>16.152000000000001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152</v>
      </c>
      <c r="AU110" s="255" t="s">
        <v>81</v>
      </c>
      <c r="AV110" s="14" t="s">
        <v>81</v>
      </c>
      <c r="AW110" s="14" t="s">
        <v>34</v>
      </c>
      <c r="AX110" s="14" t="s">
        <v>72</v>
      </c>
      <c r="AY110" s="255" t="s">
        <v>138</v>
      </c>
    </row>
    <row r="111" s="15" customFormat="1">
      <c r="A111" s="15"/>
      <c r="B111" s="256"/>
      <c r="C111" s="257"/>
      <c r="D111" s="233" t="s">
        <v>152</v>
      </c>
      <c r="E111" s="258" t="s">
        <v>19</v>
      </c>
      <c r="F111" s="259" t="s">
        <v>155</v>
      </c>
      <c r="G111" s="257"/>
      <c r="H111" s="260">
        <v>16.152000000000001</v>
      </c>
      <c r="I111" s="261"/>
      <c r="J111" s="257"/>
      <c r="K111" s="257"/>
      <c r="L111" s="262"/>
      <c r="M111" s="263"/>
      <c r="N111" s="264"/>
      <c r="O111" s="264"/>
      <c r="P111" s="264"/>
      <c r="Q111" s="264"/>
      <c r="R111" s="264"/>
      <c r="S111" s="264"/>
      <c r="T111" s="26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6" t="s">
        <v>152</v>
      </c>
      <c r="AU111" s="266" t="s">
        <v>81</v>
      </c>
      <c r="AV111" s="15" t="s">
        <v>146</v>
      </c>
      <c r="AW111" s="15" t="s">
        <v>34</v>
      </c>
      <c r="AX111" s="15" t="s">
        <v>79</v>
      </c>
      <c r="AY111" s="266" t="s">
        <v>138</v>
      </c>
    </row>
    <row r="112" s="2" customFormat="1" ht="24.15" customHeight="1">
      <c r="A112" s="41"/>
      <c r="B112" s="42"/>
      <c r="C112" s="215" t="s">
        <v>81</v>
      </c>
      <c r="D112" s="215" t="s">
        <v>141</v>
      </c>
      <c r="E112" s="216" t="s">
        <v>156</v>
      </c>
      <c r="F112" s="217" t="s">
        <v>157</v>
      </c>
      <c r="G112" s="218" t="s">
        <v>158</v>
      </c>
      <c r="H112" s="219">
        <v>0.017000000000000001</v>
      </c>
      <c r="I112" s="220"/>
      <c r="J112" s="221">
        <f>ROUND(I112*H112,2)</f>
        <v>0</v>
      </c>
      <c r="K112" s="217" t="s">
        <v>145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0.019536000000000001</v>
      </c>
      <c r="R112" s="224">
        <f>Q112*H112</f>
        <v>0.00033211200000000002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146</v>
      </c>
      <c r="AT112" s="226" t="s">
        <v>141</v>
      </c>
      <c r="AU112" s="226" t="s">
        <v>81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146</v>
      </c>
      <c r="BM112" s="226" t="s">
        <v>159</v>
      </c>
    </row>
    <row r="113" s="2" customFormat="1">
      <c r="A113" s="41"/>
      <c r="B113" s="42"/>
      <c r="C113" s="43"/>
      <c r="D113" s="228" t="s">
        <v>148</v>
      </c>
      <c r="E113" s="43"/>
      <c r="F113" s="229" t="s">
        <v>160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148</v>
      </c>
      <c r="AU113" s="20" t="s">
        <v>81</v>
      </c>
    </row>
    <row r="114" s="2" customFormat="1">
      <c r="A114" s="41"/>
      <c r="B114" s="42"/>
      <c r="C114" s="43"/>
      <c r="D114" s="233" t="s">
        <v>150</v>
      </c>
      <c r="E114" s="43"/>
      <c r="F114" s="234" t="s">
        <v>151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150</v>
      </c>
      <c r="AU114" s="20" t="s">
        <v>81</v>
      </c>
    </row>
    <row r="115" s="14" customFormat="1">
      <c r="A115" s="14"/>
      <c r="B115" s="245"/>
      <c r="C115" s="246"/>
      <c r="D115" s="233" t="s">
        <v>152</v>
      </c>
      <c r="E115" s="247" t="s">
        <v>19</v>
      </c>
      <c r="F115" s="248" t="s">
        <v>161</v>
      </c>
      <c r="G115" s="246"/>
      <c r="H115" s="249">
        <v>0.017000000000000001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152</v>
      </c>
      <c r="AU115" s="255" t="s">
        <v>81</v>
      </c>
      <c r="AV115" s="14" t="s">
        <v>81</v>
      </c>
      <c r="AW115" s="14" t="s">
        <v>34</v>
      </c>
      <c r="AX115" s="14" t="s">
        <v>72</v>
      </c>
      <c r="AY115" s="255" t="s">
        <v>138</v>
      </c>
    </row>
    <row r="116" s="15" customFormat="1">
      <c r="A116" s="15"/>
      <c r="B116" s="256"/>
      <c r="C116" s="257"/>
      <c r="D116" s="233" t="s">
        <v>152</v>
      </c>
      <c r="E116" s="258" t="s">
        <v>19</v>
      </c>
      <c r="F116" s="259" t="s">
        <v>155</v>
      </c>
      <c r="G116" s="257"/>
      <c r="H116" s="260">
        <v>0.017000000000000001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152</v>
      </c>
      <c r="AU116" s="266" t="s">
        <v>81</v>
      </c>
      <c r="AV116" s="15" t="s">
        <v>146</v>
      </c>
      <c r="AW116" s="15" t="s">
        <v>34</v>
      </c>
      <c r="AX116" s="15" t="s">
        <v>79</v>
      </c>
      <c r="AY116" s="266" t="s">
        <v>138</v>
      </c>
    </row>
    <row r="117" s="2" customFormat="1" ht="16.5" customHeight="1">
      <c r="A117" s="41"/>
      <c r="B117" s="42"/>
      <c r="C117" s="267" t="s">
        <v>139</v>
      </c>
      <c r="D117" s="267" t="s">
        <v>162</v>
      </c>
      <c r="E117" s="268" t="s">
        <v>163</v>
      </c>
      <c r="F117" s="269" t="s">
        <v>164</v>
      </c>
      <c r="G117" s="270" t="s">
        <v>158</v>
      </c>
      <c r="H117" s="271">
        <v>0.017999999999999999</v>
      </c>
      <c r="I117" s="272"/>
      <c r="J117" s="273">
        <f>ROUND(I117*H117,2)</f>
        <v>0</v>
      </c>
      <c r="K117" s="269" t="s">
        <v>145</v>
      </c>
      <c r="L117" s="274"/>
      <c r="M117" s="275" t="s">
        <v>19</v>
      </c>
      <c r="N117" s="276" t="s">
        <v>43</v>
      </c>
      <c r="O117" s="87"/>
      <c r="P117" s="224">
        <f>O117*H117</f>
        <v>0</v>
      </c>
      <c r="Q117" s="224">
        <v>1</v>
      </c>
      <c r="R117" s="224">
        <f>Q117*H117</f>
        <v>0.017999999999999999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165</v>
      </c>
      <c r="AT117" s="226" t="s">
        <v>162</v>
      </c>
      <c r="AU117" s="226" t="s">
        <v>81</v>
      </c>
      <c r="AY117" s="20" t="s">
        <v>138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146</v>
      </c>
      <c r="BM117" s="226" t="s">
        <v>166</v>
      </c>
    </row>
    <row r="118" s="14" customFormat="1">
      <c r="A118" s="14"/>
      <c r="B118" s="245"/>
      <c r="C118" s="246"/>
      <c r="D118" s="233" t="s">
        <v>152</v>
      </c>
      <c r="E118" s="247" t="s">
        <v>19</v>
      </c>
      <c r="F118" s="248" t="s">
        <v>167</v>
      </c>
      <c r="G118" s="246"/>
      <c r="H118" s="249">
        <v>0.017999999999999999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152</v>
      </c>
      <c r="AU118" s="255" t="s">
        <v>81</v>
      </c>
      <c r="AV118" s="14" t="s">
        <v>81</v>
      </c>
      <c r="AW118" s="14" t="s">
        <v>34</v>
      </c>
      <c r="AX118" s="14" t="s">
        <v>72</v>
      </c>
      <c r="AY118" s="255" t="s">
        <v>138</v>
      </c>
    </row>
    <row r="119" s="15" customFormat="1">
      <c r="A119" s="15"/>
      <c r="B119" s="256"/>
      <c r="C119" s="257"/>
      <c r="D119" s="233" t="s">
        <v>152</v>
      </c>
      <c r="E119" s="258" t="s">
        <v>19</v>
      </c>
      <c r="F119" s="259" t="s">
        <v>155</v>
      </c>
      <c r="G119" s="257"/>
      <c r="H119" s="260">
        <v>0.017999999999999999</v>
      </c>
      <c r="I119" s="261"/>
      <c r="J119" s="257"/>
      <c r="K119" s="257"/>
      <c r="L119" s="262"/>
      <c r="M119" s="263"/>
      <c r="N119" s="264"/>
      <c r="O119" s="264"/>
      <c r="P119" s="264"/>
      <c r="Q119" s="264"/>
      <c r="R119" s="264"/>
      <c r="S119" s="264"/>
      <c r="T119" s="26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6" t="s">
        <v>152</v>
      </c>
      <c r="AU119" s="266" t="s">
        <v>81</v>
      </c>
      <c r="AV119" s="15" t="s">
        <v>146</v>
      </c>
      <c r="AW119" s="15" t="s">
        <v>34</v>
      </c>
      <c r="AX119" s="15" t="s">
        <v>79</v>
      </c>
      <c r="AY119" s="266" t="s">
        <v>138</v>
      </c>
    </row>
    <row r="120" s="12" customFormat="1" ht="22.8" customHeight="1">
      <c r="A120" s="12"/>
      <c r="B120" s="199"/>
      <c r="C120" s="200"/>
      <c r="D120" s="201" t="s">
        <v>71</v>
      </c>
      <c r="E120" s="213" t="s">
        <v>168</v>
      </c>
      <c r="F120" s="213" t="s">
        <v>169</v>
      </c>
      <c r="G120" s="200"/>
      <c r="H120" s="200"/>
      <c r="I120" s="203"/>
      <c r="J120" s="214">
        <f>BK120</f>
        <v>0</v>
      </c>
      <c r="K120" s="200"/>
      <c r="L120" s="205"/>
      <c r="M120" s="206"/>
      <c r="N120" s="207"/>
      <c r="O120" s="207"/>
      <c r="P120" s="208">
        <f>SUM(P121:P202)</f>
        <v>0</v>
      </c>
      <c r="Q120" s="207"/>
      <c r="R120" s="208">
        <f>SUM(R121:R202)</f>
        <v>3.9454083079999998</v>
      </c>
      <c r="S120" s="207"/>
      <c r="T120" s="209">
        <f>SUM(T121:T202)</f>
        <v>0.0011543999999999999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79</v>
      </c>
      <c r="AT120" s="211" t="s">
        <v>71</v>
      </c>
      <c r="AU120" s="211" t="s">
        <v>79</v>
      </c>
      <c r="AY120" s="210" t="s">
        <v>138</v>
      </c>
      <c r="BK120" s="212">
        <f>SUM(BK121:BK202)</f>
        <v>0</v>
      </c>
    </row>
    <row r="121" s="2" customFormat="1" ht="16.5" customHeight="1">
      <c r="A121" s="41"/>
      <c r="B121" s="42"/>
      <c r="C121" s="215" t="s">
        <v>146</v>
      </c>
      <c r="D121" s="215" t="s">
        <v>141</v>
      </c>
      <c r="E121" s="216" t="s">
        <v>170</v>
      </c>
      <c r="F121" s="217" t="s">
        <v>171</v>
      </c>
      <c r="G121" s="218" t="s">
        <v>144</v>
      </c>
      <c r="H121" s="219">
        <v>5.9400000000000004</v>
      </c>
      <c r="I121" s="220"/>
      <c r="J121" s="221">
        <f>ROUND(I121*H121,2)</f>
        <v>0</v>
      </c>
      <c r="K121" s="217" t="s">
        <v>145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0.056000000000000001</v>
      </c>
      <c r="R121" s="224">
        <f>Q121*H121</f>
        <v>0.33264000000000005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146</v>
      </c>
      <c r="AT121" s="226" t="s">
        <v>141</v>
      </c>
      <c r="AU121" s="226" t="s">
        <v>81</v>
      </c>
      <c r="AY121" s="20" t="s">
        <v>138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146</v>
      </c>
      <c r="BM121" s="226" t="s">
        <v>172</v>
      </c>
    </row>
    <row r="122" s="2" customFormat="1">
      <c r="A122" s="41"/>
      <c r="B122" s="42"/>
      <c r="C122" s="43"/>
      <c r="D122" s="228" t="s">
        <v>148</v>
      </c>
      <c r="E122" s="43"/>
      <c r="F122" s="229" t="s">
        <v>173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148</v>
      </c>
      <c r="AU122" s="20" t="s">
        <v>81</v>
      </c>
    </row>
    <row r="123" s="2" customFormat="1" ht="24.15" customHeight="1">
      <c r="A123" s="41"/>
      <c r="B123" s="42"/>
      <c r="C123" s="215" t="s">
        <v>174</v>
      </c>
      <c r="D123" s="215" t="s">
        <v>141</v>
      </c>
      <c r="E123" s="216" t="s">
        <v>175</v>
      </c>
      <c r="F123" s="217" t="s">
        <v>176</v>
      </c>
      <c r="G123" s="218" t="s">
        <v>144</v>
      </c>
      <c r="H123" s="219">
        <v>17.388000000000002</v>
      </c>
      <c r="I123" s="220"/>
      <c r="J123" s="221">
        <f>ROUND(I123*H123,2)</f>
        <v>0</v>
      </c>
      <c r="K123" s="217" t="s">
        <v>145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0.0178</v>
      </c>
      <c r="R123" s="224">
        <f>Q123*H123</f>
        <v>0.30950640000000001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146</v>
      </c>
      <c r="AT123" s="226" t="s">
        <v>141</v>
      </c>
      <c r="AU123" s="226" t="s">
        <v>81</v>
      </c>
      <c r="AY123" s="20" t="s">
        <v>138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146</v>
      </c>
      <c r="BM123" s="226" t="s">
        <v>177</v>
      </c>
    </row>
    <row r="124" s="2" customFormat="1">
      <c r="A124" s="41"/>
      <c r="B124" s="42"/>
      <c r="C124" s="43"/>
      <c r="D124" s="228" t="s">
        <v>148</v>
      </c>
      <c r="E124" s="43"/>
      <c r="F124" s="229" t="s">
        <v>178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148</v>
      </c>
      <c r="AU124" s="20" t="s">
        <v>81</v>
      </c>
    </row>
    <row r="125" s="2" customFormat="1">
      <c r="A125" s="41"/>
      <c r="B125" s="42"/>
      <c r="C125" s="43"/>
      <c r="D125" s="233" t="s">
        <v>150</v>
      </c>
      <c r="E125" s="43"/>
      <c r="F125" s="234" t="s">
        <v>151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150</v>
      </c>
      <c r="AU125" s="20" t="s">
        <v>81</v>
      </c>
    </row>
    <row r="126" s="13" customFormat="1">
      <c r="A126" s="13"/>
      <c r="B126" s="235"/>
      <c r="C126" s="236"/>
      <c r="D126" s="233" t="s">
        <v>152</v>
      </c>
      <c r="E126" s="237" t="s">
        <v>19</v>
      </c>
      <c r="F126" s="238" t="s">
        <v>153</v>
      </c>
      <c r="G126" s="236"/>
      <c r="H126" s="237" t="s">
        <v>19</v>
      </c>
      <c r="I126" s="239"/>
      <c r="J126" s="236"/>
      <c r="K126" s="236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152</v>
      </c>
      <c r="AU126" s="244" t="s">
        <v>81</v>
      </c>
      <c r="AV126" s="13" t="s">
        <v>79</v>
      </c>
      <c r="AW126" s="13" t="s">
        <v>34</v>
      </c>
      <c r="AX126" s="13" t="s">
        <v>72</v>
      </c>
      <c r="AY126" s="244" t="s">
        <v>138</v>
      </c>
    </row>
    <row r="127" s="14" customFormat="1">
      <c r="A127" s="14"/>
      <c r="B127" s="245"/>
      <c r="C127" s="246"/>
      <c r="D127" s="233" t="s">
        <v>152</v>
      </c>
      <c r="E127" s="247" t="s">
        <v>19</v>
      </c>
      <c r="F127" s="248" t="s">
        <v>179</v>
      </c>
      <c r="G127" s="246"/>
      <c r="H127" s="249">
        <v>4.4800000000000004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152</v>
      </c>
      <c r="AU127" s="255" t="s">
        <v>81</v>
      </c>
      <c r="AV127" s="14" t="s">
        <v>81</v>
      </c>
      <c r="AW127" s="14" t="s">
        <v>34</v>
      </c>
      <c r="AX127" s="14" t="s">
        <v>72</v>
      </c>
      <c r="AY127" s="255" t="s">
        <v>138</v>
      </c>
    </row>
    <row r="128" s="14" customFormat="1">
      <c r="A128" s="14"/>
      <c r="B128" s="245"/>
      <c r="C128" s="246"/>
      <c r="D128" s="233" t="s">
        <v>152</v>
      </c>
      <c r="E128" s="247" t="s">
        <v>19</v>
      </c>
      <c r="F128" s="248" t="s">
        <v>180</v>
      </c>
      <c r="G128" s="246"/>
      <c r="H128" s="249">
        <v>1.8480000000000001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152</v>
      </c>
      <c r="AU128" s="255" t="s">
        <v>81</v>
      </c>
      <c r="AV128" s="14" t="s">
        <v>81</v>
      </c>
      <c r="AW128" s="14" t="s">
        <v>34</v>
      </c>
      <c r="AX128" s="14" t="s">
        <v>72</v>
      </c>
      <c r="AY128" s="255" t="s">
        <v>138</v>
      </c>
    </row>
    <row r="129" s="13" customFormat="1">
      <c r="A129" s="13"/>
      <c r="B129" s="235"/>
      <c r="C129" s="236"/>
      <c r="D129" s="233" t="s">
        <v>152</v>
      </c>
      <c r="E129" s="237" t="s">
        <v>19</v>
      </c>
      <c r="F129" s="238" t="s">
        <v>181</v>
      </c>
      <c r="G129" s="236"/>
      <c r="H129" s="237" t="s">
        <v>19</v>
      </c>
      <c r="I129" s="239"/>
      <c r="J129" s="236"/>
      <c r="K129" s="236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152</v>
      </c>
      <c r="AU129" s="244" t="s">
        <v>81</v>
      </c>
      <c r="AV129" s="13" t="s">
        <v>79</v>
      </c>
      <c r="AW129" s="13" t="s">
        <v>34</v>
      </c>
      <c r="AX129" s="13" t="s">
        <v>72</v>
      </c>
      <c r="AY129" s="244" t="s">
        <v>138</v>
      </c>
    </row>
    <row r="130" s="14" customFormat="1">
      <c r="A130" s="14"/>
      <c r="B130" s="245"/>
      <c r="C130" s="246"/>
      <c r="D130" s="233" t="s">
        <v>152</v>
      </c>
      <c r="E130" s="247" t="s">
        <v>19</v>
      </c>
      <c r="F130" s="248" t="s">
        <v>182</v>
      </c>
      <c r="G130" s="246"/>
      <c r="H130" s="249">
        <v>11.060000000000001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152</v>
      </c>
      <c r="AU130" s="255" t="s">
        <v>81</v>
      </c>
      <c r="AV130" s="14" t="s">
        <v>81</v>
      </c>
      <c r="AW130" s="14" t="s">
        <v>34</v>
      </c>
      <c r="AX130" s="14" t="s">
        <v>72</v>
      </c>
      <c r="AY130" s="255" t="s">
        <v>138</v>
      </c>
    </row>
    <row r="131" s="15" customFormat="1">
      <c r="A131" s="15"/>
      <c r="B131" s="256"/>
      <c r="C131" s="257"/>
      <c r="D131" s="233" t="s">
        <v>152</v>
      </c>
      <c r="E131" s="258" t="s">
        <v>19</v>
      </c>
      <c r="F131" s="259" t="s">
        <v>155</v>
      </c>
      <c r="G131" s="257"/>
      <c r="H131" s="260">
        <v>17.388000000000002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6" t="s">
        <v>152</v>
      </c>
      <c r="AU131" s="266" t="s">
        <v>81</v>
      </c>
      <c r="AV131" s="15" t="s">
        <v>146</v>
      </c>
      <c r="AW131" s="15" t="s">
        <v>34</v>
      </c>
      <c r="AX131" s="15" t="s">
        <v>79</v>
      </c>
      <c r="AY131" s="266" t="s">
        <v>138</v>
      </c>
    </row>
    <row r="132" s="2" customFormat="1" ht="16.5" customHeight="1">
      <c r="A132" s="41"/>
      <c r="B132" s="42"/>
      <c r="C132" s="215" t="s">
        <v>168</v>
      </c>
      <c r="D132" s="215" t="s">
        <v>141</v>
      </c>
      <c r="E132" s="216" t="s">
        <v>183</v>
      </c>
      <c r="F132" s="217" t="s">
        <v>184</v>
      </c>
      <c r="G132" s="218" t="s">
        <v>144</v>
      </c>
      <c r="H132" s="219">
        <v>17.388000000000002</v>
      </c>
      <c r="I132" s="220"/>
      <c r="J132" s="221">
        <f>ROUND(I132*H132,2)</f>
        <v>0</v>
      </c>
      <c r="K132" s="217" t="s">
        <v>145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0.000263</v>
      </c>
      <c r="R132" s="224">
        <f>Q132*H132</f>
        <v>0.0045730440000000001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146</v>
      </c>
      <c r="AT132" s="226" t="s">
        <v>141</v>
      </c>
      <c r="AU132" s="226" t="s">
        <v>81</v>
      </c>
      <c r="AY132" s="20" t="s">
        <v>138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146</v>
      </c>
      <c r="BM132" s="226" t="s">
        <v>185</v>
      </c>
    </row>
    <row r="133" s="2" customFormat="1">
      <c r="A133" s="41"/>
      <c r="B133" s="42"/>
      <c r="C133" s="43"/>
      <c r="D133" s="228" t="s">
        <v>148</v>
      </c>
      <c r="E133" s="43"/>
      <c r="F133" s="229" t="s">
        <v>186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148</v>
      </c>
      <c r="AU133" s="20" t="s">
        <v>81</v>
      </c>
    </row>
    <row r="134" s="2" customFormat="1" ht="24.15" customHeight="1">
      <c r="A134" s="41"/>
      <c r="B134" s="42"/>
      <c r="C134" s="215" t="s">
        <v>187</v>
      </c>
      <c r="D134" s="215" t="s">
        <v>141</v>
      </c>
      <c r="E134" s="216" t="s">
        <v>188</v>
      </c>
      <c r="F134" s="217" t="s">
        <v>189</v>
      </c>
      <c r="G134" s="218" t="s">
        <v>144</v>
      </c>
      <c r="H134" s="219">
        <v>17.388000000000002</v>
      </c>
      <c r="I134" s="220"/>
      <c r="J134" s="221">
        <f>ROUND(I134*H134,2)</f>
        <v>0</v>
      </c>
      <c r="K134" s="217" t="s">
        <v>145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0.0043839999999999999</v>
      </c>
      <c r="R134" s="224">
        <f>Q134*H134</f>
        <v>0.076228992000000009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146</v>
      </c>
      <c r="AT134" s="226" t="s">
        <v>141</v>
      </c>
      <c r="AU134" s="226" t="s">
        <v>81</v>
      </c>
      <c r="AY134" s="20" t="s">
        <v>138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146</v>
      </c>
      <c r="BM134" s="226" t="s">
        <v>190</v>
      </c>
    </row>
    <row r="135" s="2" customFormat="1">
      <c r="A135" s="41"/>
      <c r="B135" s="42"/>
      <c r="C135" s="43"/>
      <c r="D135" s="228" t="s">
        <v>148</v>
      </c>
      <c r="E135" s="43"/>
      <c r="F135" s="229" t="s">
        <v>191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148</v>
      </c>
      <c r="AU135" s="20" t="s">
        <v>81</v>
      </c>
    </row>
    <row r="136" s="2" customFormat="1" ht="24.15" customHeight="1">
      <c r="A136" s="41"/>
      <c r="B136" s="42"/>
      <c r="C136" s="215" t="s">
        <v>165</v>
      </c>
      <c r="D136" s="215" t="s">
        <v>141</v>
      </c>
      <c r="E136" s="216" t="s">
        <v>192</v>
      </c>
      <c r="F136" s="217" t="s">
        <v>193</v>
      </c>
      <c r="G136" s="218" t="s">
        <v>144</v>
      </c>
      <c r="H136" s="219">
        <v>17.388000000000002</v>
      </c>
      <c r="I136" s="220"/>
      <c r="J136" s="221">
        <f>ROUND(I136*H136,2)</f>
        <v>0</v>
      </c>
      <c r="K136" s="217" t="s">
        <v>145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0.0030000000000000001</v>
      </c>
      <c r="R136" s="224">
        <f>Q136*H136</f>
        <v>0.052164000000000009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146</v>
      </c>
      <c r="AT136" s="226" t="s">
        <v>141</v>
      </c>
      <c r="AU136" s="226" t="s">
        <v>81</v>
      </c>
      <c r="AY136" s="20" t="s">
        <v>138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146</v>
      </c>
      <c r="BM136" s="226" t="s">
        <v>194</v>
      </c>
    </row>
    <row r="137" s="2" customFormat="1">
      <c r="A137" s="41"/>
      <c r="B137" s="42"/>
      <c r="C137" s="43"/>
      <c r="D137" s="228" t="s">
        <v>148</v>
      </c>
      <c r="E137" s="43"/>
      <c r="F137" s="229" t="s">
        <v>195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148</v>
      </c>
      <c r="AU137" s="20" t="s">
        <v>81</v>
      </c>
    </row>
    <row r="138" s="2" customFormat="1" ht="24.15" customHeight="1">
      <c r="A138" s="41"/>
      <c r="B138" s="42"/>
      <c r="C138" s="215" t="s">
        <v>196</v>
      </c>
      <c r="D138" s="215" t="s">
        <v>141</v>
      </c>
      <c r="E138" s="216" t="s">
        <v>197</v>
      </c>
      <c r="F138" s="217" t="s">
        <v>198</v>
      </c>
      <c r="G138" s="218" t="s">
        <v>144</v>
      </c>
      <c r="H138" s="219">
        <v>108.416</v>
      </c>
      <c r="I138" s="220"/>
      <c r="J138" s="221">
        <f>ROUND(I138*H138,2)</f>
        <v>0</v>
      </c>
      <c r="K138" s="217" t="s">
        <v>145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0.016500000000000001</v>
      </c>
      <c r="R138" s="224">
        <f>Q138*H138</f>
        <v>1.788864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146</v>
      </c>
      <c r="AT138" s="226" t="s">
        <v>141</v>
      </c>
      <c r="AU138" s="226" t="s">
        <v>81</v>
      </c>
      <c r="AY138" s="20" t="s">
        <v>138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146</v>
      </c>
      <c r="BM138" s="226" t="s">
        <v>199</v>
      </c>
    </row>
    <row r="139" s="2" customFormat="1">
      <c r="A139" s="41"/>
      <c r="B139" s="42"/>
      <c r="C139" s="43"/>
      <c r="D139" s="228" t="s">
        <v>148</v>
      </c>
      <c r="E139" s="43"/>
      <c r="F139" s="229" t="s">
        <v>200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148</v>
      </c>
      <c r="AU139" s="20" t="s">
        <v>81</v>
      </c>
    </row>
    <row r="140" s="2" customFormat="1">
      <c r="A140" s="41"/>
      <c r="B140" s="42"/>
      <c r="C140" s="43"/>
      <c r="D140" s="233" t="s">
        <v>150</v>
      </c>
      <c r="E140" s="43"/>
      <c r="F140" s="234" t="s">
        <v>201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150</v>
      </c>
      <c r="AU140" s="20" t="s">
        <v>81</v>
      </c>
    </row>
    <row r="141" s="13" customFormat="1">
      <c r="A141" s="13"/>
      <c r="B141" s="235"/>
      <c r="C141" s="236"/>
      <c r="D141" s="233" t="s">
        <v>152</v>
      </c>
      <c r="E141" s="237" t="s">
        <v>19</v>
      </c>
      <c r="F141" s="238" t="s">
        <v>153</v>
      </c>
      <c r="G141" s="236"/>
      <c r="H141" s="237" t="s">
        <v>19</v>
      </c>
      <c r="I141" s="239"/>
      <c r="J141" s="236"/>
      <c r="K141" s="236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152</v>
      </c>
      <c r="AU141" s="244" t="s">
        <v>81</v>
      </c>
      <c r="AV141" s="13" t="s">
        <v>79</v>
      </c>
      <c r="AW141" s="13" t="s">
        <v>34</v>
      </c>
      <c r="AX141" s="13" t="s">
        <v>72</v>
      </c>
      <c r="AY141" s="244" t="s">
        <v>138</v>
      </c>
    </row>
    <row r="142" s="14" customFormat="1">
      <c r="A142" s="14"/>
      <c r="B142" s="245"/>
      <c r="C142" s="246"/>
      <c r="D142" s="233" t="s">
        <v>152</v>
      </c>
      <c r="E142" s="247" t="s">
        <v>19</v>
      </c>
      <c r="F142" s="248" t="s">
        <v>202</v>
      </c>
      <c r="G142" s="246"/>
      <c r="H142" s="249">
        <v>23.231999999999999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152</v>
      </c>
      <c r="AU142" s="255" t="s">
        <v>81</v>
      </c>
      <c r="AV142" s="14" t="s">
        <v>81</v>
      </c>
      <c r="AW142" s="14" t="s">
        <v>34</v>
      </c>
      <c r="AX142" s="14" t="s">
        <v>72</v>
      </c>
      <c r="AY142" s="255" t="s">
        <v>138</v>
      </c>
    </row>
    <row r="143" s="14" customFormat="1">
      <c r="A143" s="14"/>
      <c r="B143" s="245"/>
      <c r="C143" s="246"/>
      <c r="D143" s="233" t="s">
        <v>152</v>
      </c>
      <c r="E143" s="247" t="s">
        <v>19</v>
      </c>
      <c r="F143" s="248" t="s">
        <v>203</v>
      </c>
      <c r="G143" s="246"/>
      <c r="H143" s="249">
        <v>1.792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152</v>
      </c>
      <c r="AU143" s="255" t="s">
        <v>81</v>
      </c>
      <c r="AV143" s="14" t="s">
        <v>81</v>
      </c>
      <c r="AW143" s="14" t="s">
        <v>34</v>
      </c>
      <c r="AX143" s="14" t="s">
        <v>72</v>
      </c>
      <c r="AY143" s="255" t="s">
        <v>138</v>
      </c>
    </row>
    <row r="144" s="14" customFormat="1">
      <c r="A144" s="14"/>
      <c r="B144" s="245"/>
      <c r="C144" s="246"/>
      <c r="D144" s="233" t="s">
        <v>152</v>
      </c>
      <c r="E144" s="247" t="s">
        <v>19</v>
      </c>
      <c r="F144" s="248" t="s">
        <v>202</v>
      </c>
      <c r="G144" s="246"/>
      <c r="H144" s="249">
        <v>23.231999999999999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152</v>
      </c>
      <c r="AU144" s="255" t="s">
        <v>81</v>
      </c>
      <c r="AV144" s="14" t="s">
        <v>81</v>
      </c>
      <c r="AW144" s="14" t="s">
        <v>34</v>
      </c>
      <c r="AX144" s="14" t="s">
        <v>72</v>
      </c>
      <c r="AY144" s="255" t="s">
        <v>138</v>
      </c>
    </row>
    <row r="145" s="14" customFormat="1">
      <c r="A145" s="14"/>
      <c r="B145" s="245"/>
      <c r="C145" s="246"/>
      <c r="D145" s="233" t="s">
        <v>152</v>
      </c>
      <c r="E145" s="247" t="s">
        <v>19</v>
      </c>
      <c r="F145" s="248" t="s">
        <v>204</v>
      </c>
      <c r="G145" s="246"/>
      <c r="H145" s="249">
        <v>19.199999999999999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152</v>
      </c>
      <c r="AU145" s="255" t="s">
        <v>81</v>
      </c>
      <c r="AV145" s="14" t="s">
        <v>81</v>
      </c>
      <c r="AW145" s="14" t="s">
        <v>34</v>
      </c>
      <c r="AX145" s="14" t="s">
        <v>72</v>
      </c>
      <c r="AY145" s="255" t="s">
        <v>138</v>
      </c>
    </row>
    <row r="146" s="16" customFormat="1">
      <c r="A146" s="16"/>
      <c r="B146" s="277"/>
      <c r="C146" s="278"/>
      <c r="D146" s="233" t="s">
        <v>152</v>
      </c>
      <c r="E146" s="279" t="s">
        <v>19</v>
      </c>
      <c r="F146" s="280" t="s">
        <v>205</v>
      </c>
      <c r="G146" s="278"/>
      <c r="H146" s="281">
        <v>67.456000000000003</v>
      </c>
      <c r="I146" s="282"/>
      <c r="J146" s="278"/>
      <c r="K146" s="278"/>
      <c r="L146" s="283"/>
      <c r="M146" s="284"/>
      <c r="N146" s="285"/>
      <c r="O146" s="285"/>
      <c r="P146" s="285"/>
      <c r="Q146" s="285"/>
      <c r="R146" s="285"/>
      <c r="S146" s="285"/>
      <c r="T146" s="28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7" t="s">
        <v>152</v>
      </c>
      <c r="AU146" s="287" t="s">
        <v>81</v>
      </c>
      <c r="AV146" s="16" t="s">
        <v>139</v>
      </c>
      <c r="AW146" s="16" t="s">
        <v>34</v>
      </c>
      <c r="AX146" s="16" t="s">
        <v>72</v>
      </c>
      <c r="AY146" s="287" t="s">
        <v>138</v>
      </c>
    </row>
    <row r="147" s="13" customFormat="1">
      <c r="A147" s="13"/>
      <c r="B147" s="235"/>
      <c r="C147" s="236"/>
      <c r="D147" s="233" t="s">
        <v>152</v>
      </c>
      <c r="E147" s="237" t="s">
        <v>19</v>
      </c>
      <c r="F147" s="238" t="s">
        <v>181</v>
      </c>
      <c r="G147" s="236"/>
      <c r="H147" s="237" t="s">
        <v>19</v>
      </c>
      <c r="I147" s="239"/>
      <c r="J147" s="236"/>
      <c r="K147" s="236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152</v>
      </c>
      <c r="AU147" s="244" t="s">
        <v>81</v>
      </c>
      <c r="AV147" s="13" t="s">
        <v>79</v>
      </c>
      <c r="AW147" s="13" t="s">
        <v>34</v>
      </c>
      <c r="AX147" s="13" t="s">
        <v>72</v>
      </c>
      <c r="AY147" s="244" t="s">
        <v>138</v>
      </c>
    </row>
    <row r="148" s="14" customFormat="1">
      <c r="A148" s="14"/>
      <c r="B148" s="245"/>
      <c r="C148" s="246"/>
      <c r="D148" s="233" t="s">
        <v>152</v>
      </c>
      <c r="E148" s="247" t="s">
        <v>19</v>
      </c>
      <c r="F148" s="248" t="s">
        <v>206</v>
      </c>
      <c r="G148" s="246"/>
      <c r="H148" s="249">
        <v>9.8879999999999999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152</v>
      </c>
      <c r="AU148" s="255" t="s">
        <v>81</v>
      </c>
      <c r="AV148" s="14" t="s">
        <v>81</v>
      </c>
      <c r="AW148" s="14" t="s">
        <v>34</v>
      </c>
      <c r="AX148" s="14" t="s">
        <v>72</v>
      </c>
      <c r="AY148" s="255" t="s">
        <v>138</v>
      </c>
    </row>
    <row r="149" s="14" customFormat="1">
      <c r="A149" s="14"/>
      <c r="B149" s="245"/>
      <c r="C149" s="246"/>
      <c r="D149" s="233" t="s">
        <v>152</v>
      </c>
      <c r="E149" s="247" t="s">
        <v>19</v>
      </c>
      <c r="F149" s="248" t="s">
        <v>207</v>
      </c>
      <c r="G149" s="246"/>
      <c r="H149" s="249">
        <v>9.7919999999999998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152</v>
      </c>
      <c r="AU149" s="255" t="s">
        <v>81</v>
      </c>
      <c r="AV149" s="14" t="s">
        <v>81</v>
      </c>
      <c r="AW149" s="14" t="s">
        <v>34</v>
      </c>
      <c r="AX149" s="14" t="s">
        <v>72</v>
      </c>
      <c r="AY149" s="255" t="s">
        <v>138</v>
      </c>
    </row>
    <row r="150" s="14" customFormat="1">
      <c r="A150" s="14"/>
      <c r="B150" s="245"/>
      <c r="C150" s="246"/>
      <c r="D150" s="233" t="s">
        <v>152</v>
      </c>
      <c r="E150" s="247" t="s">
        <v>19</v>
      </c>
      <c r="F150" s="248" t="s">
        <v>208</v>
      </c>
      <c r="G150" s="246"/>
      <c r="H150" s="249">
        <v>11.488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152</v>
      </c>
      <c r="AU150" s="255" t="s">
        <v>81</v>
      </c>
      <c r="AV150" s="14" t="s">
        <v>81</v>
      </c>
      <c r="AW150" s="14" t="s">
        <v>34</v>
      </c>
      <c r="AX150" s="14" t="s">
        <v>72</v>
      </c>
      <c r="AY150" s="255" t="s">
        <v>138</v>
      </c>
    </row>
    <row r="151" s="14" customFormat="1">
      <c r="A151" s="14"/>
      <c r="B151" s="245"/>
      <c r="C151" s="246"/>
      <c r="D151" s="233" t="s">
        <v>152</v>
      </c>
      <c r="E151" s="247" t="s">
        <v>19</v>
      </c>
      <c r="F151" s="248" t="s">
        <v>207</v>
      </c>
      <c r="G151" s="246"/>
      <c r="H151" s="249">
        <v>9.7919999999999998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152</v>
      </c>
      <c r="AU151" s="255" t="s">
        <v>81</v>
      </c>
      <c r="AV151" s="14" t="s">
        <v>81</v>
      </c>
      <c r="AW151" s="14" t="s">
        <v>34</v>
      </c>
      <c r="AX151" s="14" t="s">
        <v>72</v>
      </c>
      <c r="AY151" s="255" t="s">
        <v>138</v>
      </c>
    </row>
    <row r="152" s="16" customFormat="1">
      <c r="A152" s="16"/>
      <c r="B152" s="277"/>
      <c r="C152" s="278"/>
      <c r="D152" s="233" t="s">
        <v>152</v>
      </c>
      <c r="E152" s="279" t="s">
        <v>19</v>
      </c>
      <c r="F152" s="280" t="s">
        <v>205</v>
      </c>
      <c r="G152" s="278"/>
      <c r="H152" s="281">
        <v>40.960000000000001</v>
      </c>
      <c r="I152" s="282"/>
      <c r="J152" s="278"/>
      <c r="K152" s="278"/>
      <c r="L152" s="283"/>
      <c r="M152" s="284"/>
      <c r="N152" s="285"/>
      <c r="O152" s="285"/>
      <c r="P152" s="285"/>
      <c r="Q152" s="285"/>
      <c r="R152" s="285"/>
      <c r="S152" s="285"/>
      <c r="T152" s="28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87" t="s">
        <v>152</v>
      </c>
      <c r="AU152" s="287" t="s">
        <v>81</v>
      </c>
      <c r="AV152" s="16" t="s">
        <v>139</v>
      </c>
      <c r="AW152" s="16" t="s">
        <v>34</v>
      </c>
      <c r="AX152" s="16" t="s">
        <v>72</v>
      </c>
      <c r="AY152" s="287" t="s">
        <v>138</v>
      </c>
    </row>
    <row r="153" s="15" customFormat="1">
      <c r="A153" s="15"/>
      <c r="B153" s="256"/>
      <c r="C153" s="257"/>
      <c r="D153" s="233" t="s">
        <v>152</v>
      </c>
      <c r="E153" s="258" t="s">
        <v>19</v>
      </c>
      <c r="F153" s="259" t="s">
        <v>155</v>
      </c>
      <c r="G153" s="257"/>
      <c r="H153" s="260">
        <v>108.416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6" t="s">
        <v>152</v>
      </c>
      <c r="AU153" s="266" t="s">
        <v>81</v>
      </c>
      <c r="AV153" s="15" t="s">
        <v>146</v>
      </c>
      <c r="AW153" s="15" t="s">
        <v>34</v>
      </c>
      <c r="AX153" s="15" t="s">
        <v>79</v>
      </c>
      <c r="AY153" s="266" t="s">
        <v>138</v>
      </c>
    </row>
    <row r="154" s="2" customFormat="1" ht="16.5" customHeight="1">
      <c r="A154" s="41"/>
      <c r="B154" s="42"/>
      <c r="C154" s="215" t="s">
        <v>209</v>
      </c>
      <c r="D154" s="215" t="s">
        <v>141</v>
      </c>
      <c r="E154" s="216" t="s">
        <v>210</v>
      </c>
      <c r="F154" s="217" t="s">
        <v>211</v>
      </c>
      <c r="G154" s="218" t="s">
        <v>144</v>
      </c>
      <c r="H154" s="219">
        <v>108.416</v>
      </c>
      <c r="I154" s="220"/>
      <c r="J154" s="221">
        <f>ROUND(I154*H154,2)</f>
        <v>0</v>
      </c>
      <c r="K154" s="217" t="s">
        <v>145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0.000263</v>
      </c>
      <c r="R154" s="224">
        <f>Q154*H154</f>
        <v>0.028513407999999997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146</v>
      </c>
      <c r="AT154" s="226" t="s">
        <v>141</v>
      </c>
      <c r="AU154" s="226" t="s">
        <v>81</v>
      </c>
      <c r="AY154" s="20" t="s">
        <v>138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146</v>
      </c>
      <c r="BM154" s="226" t="s">
        <v>212</v>
      </c>
    </row>
    <row r="155" s="2" customFormat="1">
      <c r="A155" s="41"/>
      <c r="B155" s="42"/>
      <c r="C155" s="43"/>
      <c r="D155" s="228" t="s">
        <v>148</v>
      </c>
      <c r="E155" s="43"/>
      <c r="F155" s="229" t="s">
        <v>213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148</v>
      </c>
      <c r="AU155" s="20" t="s">
        <v>81</v>
      </c>
    </row>
    <row r="156" s="2" customFormat="1">
      <c r="A156" s="41"/>
      <c r="B156" s="42"/>
      <c r="C156" s="43"/>
      <c r="D156" s="233" t="s">
        <v>150</v>
      </c>
      <c r="E156" s="43"/>
      <c r="F156" s="234" t="s">
        <v>201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150</v>
      </c>
      <c r="AU156" s="20" t="s">
        <v>81</v>
      </c>
    </row>
    <row r="157" s="14" customFormat="1">
      <c r="A157" s="14"/>
      <c r="B157" s="245"/>
      <c r="C157" s="246"/>
      <c r="D157" s="233" t="s">
        <v>152</v>
      </c>
      <c r="E157" s="247" t="s">
        <v>19</v>
      </c>
      <c r="F157" s="248" t="s">
        <v>214</v>
      </c>
      <c r="G157" s="246"/>
      <c r="H157" s="249">
        <v>108.416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152</v>
      </c>
      <c r="AU157" s="255" t="s">
        <v>81</v>
      </c>
      <c r="AV157" s="14" t="s">
        <v>81</v>
      </c>
      <c r="AW157" s="14" t="s">
        <v>34</v>
      </c>
      <c r="AX157" s="14" t="s">
        <v>79</v>
      </c>
      <c r="AY157" s="255" t="s">
        <v>138</v>
      </c>
    </row>
    <row r="158" s="2" customFormat="1" ht="24.15" customHeight="1">
      <c r="A158" s="41"/>
      <c r="B158" s="42"/>
      <c r="C158" s="215" t="s">
        <v>215</v>
      </c>
      <c r="D158" s="215" t="s">
        <v>141</v>
      </c>
      <c r="E158" s="216" t="s">
        <v>216</v>
      </c>
      <c r="F158" s="217" t="s">
        <v>217</v>
      </c>
      <c r="G158" s="218" t="s">
        <v>144</v>
      </c>
      <c r="H158" s="219">
        <v>108.416</v>
      </c>
      <c r="I158" s="220"/>
      <c r="J158" s="221">
        <f>ROUND(I158*H158,2)</f>
        <v>0</v>
      </c>
      <c r="K158" s="217" t="s">
        <v>145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0.0043839999999999999</v>
      </c>
      <c r="R158" s="224">
        <f>Q158*H158</f>
        <v>0.47529574399999996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146</v>
      </c>
      <c r="AT158" s="226" t="s">
        <v>141</v>
      </c>
      <c r="AU158" s="226" t="s">
        <v>81</v>
      </c>
      <c r="AY158" s="20" t="s">
        <v>138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146</v>
      </c>
      <c r="BM158" s="226" t="s">
        <v>218</v>
      </c>
    </row>
    <row r="159" s="2" customFormat="1">
      <c r="A159" s="41"/>
      <c r="B159" s="42"/>
      <c r="C159" s="43"/>
      <c r="D159" s="228" t="s">
        <v>148</v>
      </c>
      <c r="E159" s="43"/>
      <c r="F159" s="229" t="s">
        <v>219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148</v>
      </c>
      <c r="AU159" s="20" t="s">
        <v>81</v>
      </c>
    </row>
    <row r="160" s="2" customFormat="1">
      <c r="A160" s="41"/>
      <c r="B160" s="42"/>
      <c r="C160" s="43"/>
      <c r="D160" s="233" t="s">
        <v>150</v>
      </c>
      <c r="E160" s="43"/>
      <c r="F160" s="234" t="s">
        <v>201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150</v>
      </c>
      <c r="AU160" s="20" t="s">
        <v>81</v>
      </c>
    </row>
    <row r="161" s="14" customFormat="1">
      <c r="A161" s="14"/>
      <c r="B161" s="245"/>
      <c r="C161" s="246"/>
      <c r="D161" s="233" t="s">
        <v>152</v>
      </c>
      <c r="E161" s="247" t="s">
        <v>19</v>
      </c>
      <c r="F161" s="248" t="s">
        <v>214</v>
      </c>
      <c r="G161" s="246"/>
      <c r="H161" s="249">
        <v>108.416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152</v>
      </c>
      <c r="AU161" s="255" t="s">
        <v>81</v>
      </c>
      <c r="AV161" s="14" t="s">
        <v>81</v>
      </c>
      <c r="AW161" s="14" t="s">
        <v>34</v>
      </c>
      <c r="AX161" s="14" t="s">
        <v>79</v>
      </c>
      <c r="AY161" s="255" t="s">
        <v>138</v>
      </c>
    </row>
    <row r="162" s="2" customFormat="1" ht="16.5" customHeight="1">
      <c r="A162" s="41"/>
      <c r="B162" s="42"/>
      <c r="C162" s="215" t="s">
        <v>8</v>
      </c>
      <c r="D162" s="215" t="s">
        <v>141</v>
      </c>
      <c r="E162" s="216" t="s">
        <v>220</v>
      </c>
      <c r="F162" s="217" t="s">
        <v>221</v>
      </c>
      <c r="G162" s="218" t="s">
        <v>144</v>
      </c>
      <c r="H162" s="219">
        <v>108.416</v>
      </c>
      <c r="I162" s="220"/>
      <c r="J162" s="221">
        <f>ROUND(I162*H162,2)</f>
        <v>0</v>
      </c>
      <c r="K162" s="217" t="s">
        <v>145</v>
      </c>
      <c r="L162" s="47"/>
      <c r="M162" s="222" t="s">
        <v>19</v>
      </c>
      <c r="N162" s="223" t="s">
        <v>43</v>
      </c>
      <c r="O162" s="87"/>
      <c r="P162" s="224">
        <f>O162*H162</f>
        <v>0</v>
      </c>
      <c r="Q162" s="224">
        <v>0.0030000000000000001</v>
      </c>
      <c r="R162" s="224">
        <f>Q162*H162</f>
        <v>0.32524799999999998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146</v>
      </c>
      <c r="AT162" s="226" t="s">
        <v>141</v>
      </c>
      <c r="AU162" s="226" t="s">
        <v>81</v>
      </c>
      <c r="AY162" s="20" t="s">
        <v>138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146</v>
      </c>
      <c r="BM162" s="226" t="s">
        <v>222</v>
      </c>
    </row>
    <row r="163" s="2" customFormat="1">
      <c r="A163" s="41"/>
      <c r="B163" s="42"/>
      <c r="C163" s="43"/>
      <c r="D163" s="228" t="s">
        <v>148</v>
      </c>
      <c r="E163" s="43"/>
      <c r="F163" s="229" t="s">
        <v>223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148</v>
      </c>
      <c r="AU163" s="20" t="s">
        <v>81</v>
      </c>
    </row>
    <row r="164" s="2" customFormat="1">
      <c r="A164" s="41"/>
      <c r="B164" s="42"/>
      <c r="C164" s="43"/>
      <c r="D164" s="233" t="s">
        <v>150</v>
      </c>
      <c r="E164" s="43"/>
      <c r="F164" s="234" t="s">
        <v>201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150</v>
      </c>
      <c r="AU164" s="20" t="s">
        <v>81</v>
      </c>
    </row>
    <row r="165" s="14" customFormat="1">
      <c r="A165" s="14"/>
      <c r="B165" s="245"/>
      <c r="C165" s="246"/>
      <c r="D165" s="233" t="s">
        <v>152</v>
      </c>
      <c r="E165" s="247" t="s">
        <v>19</v>
      </c>
      <c r="F165" s="248" t="s">
        <v>214</v>
      </c>
      <c r="G165" s="246"/>
      <c r="H165" s="249">
        <v>108.416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152</v>
      </c>
      <c r="AU165" s="255" t="s">
        <v>81</v>
      </c>
      <c r="AV165" s="14" t="s">
        <v>81</v>
      </c>
      <c r="AW165" s="14" t="s">
        <v>34</v>
      </c>
      <c r="AX165" s="14" t="s">
        <v>79</v>
      </c>
      <c r="AY165" s="255" t="s">
        <v>138</v>
      </c>
    </row>
    <row r="166" s="2" customFormat="1" ht="24.15" customHeight="1">
      <c r="A166" s="41"/>
      <c r="B166" s="42"/>
      <c r="C166" s="215" t="s">
        <v>224</v>
      </c>
      <c r="D166" s="215" t="s">
        <v>141</v>
      </c>
      <c r="E166" s="216" t="s">
        <v>225</v>
      </c>
      <c r="F166" s="217" t="s">
        <v>226</v>
      </c>
      <c r="G166" s="218" t="s">
        <v>144</v>
      </c>
      <c r="H166" s="219">
        <v>15.608000000000001</v>
      </c>
      <c r="I166" s="220"/>
      <c r="J166" s="221">
        <f>ROUND(I166*H166,2)</f>
        <v>0</v>
      </c>
      <c r="K166" s="217" t="s">
        <v>145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0.018380000000000001</v>
      </c>
      <c r="R166" s="224">
        <f>Q166*H166</f>
        <v>0.28687504000000003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146</v>
      </c>
      <c r="AT166" s="226" t="s">
        <v>141</v>
      </c>
      <c r="AU166" s="226" t="s">
        <v>81</v>
      </c>
      <c r="AY166" s="20" t="s">
        <v>138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146</v>
      </c>
      <c r="BM166" s="226" t="s">
        <v>227</v>
      </c>
    </row>
    <row r="167" s="2" customFormat="1">
      <c r="A167" s="41"/>
      <c r="B167" s="42"/>
      <c r="C167" s="43"/>
      <c r="D167" s="228" t="s">
        <v>148</v>
      </c>
      <c r="E167" s="43"/>
      <c r="F167" s="229" t="s">
        <v>228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148</v>
      </c>
      <c r="AU167" s="20" t="s">
        <v>81</v>
      </c>
    </row>
    <row r="168" s="2" customFormat="1">
      <c r="A168" s="41"/>
      <c r="B168" s="42"/>
      <c r="C168" s="43"/>
      <c r="D168" s="233" t="s">
        <v>150</v>
      </c>
      <c r="E168" s="43"/>
      <c r="F168" s="234" t="s">
        <v>229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150</v>
      </c>
      <c r="AU168" s="20" t="s">
        <v>81</v>
      </c>
    </row>
    <row r="169" s="13" customFormat="1">
      <c r="A169" s="13"/>
      <c r="B169" s="235"/>
      <c r="C169" s="236"/>
      <c r="D169" s="233" t="s">
        <v>152</v>
      </c>
      <c r="E169" s="237" t="s">
        <v>19</v>
      </c>
      <c r="F169" s="238" t="s">
        <v>153</v>
      </c>
      <c r="G169" s="236"/>
      <c r="H169" s="237" t="s">
        <v>19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152</v>
      </c>
      <c r="AU169" s="244" t="s">
        <v>81</v>
      </c>
      <c r="AV169" s="13" t="s">
        <v>79</v>
      </c>
      <c r="AW169" s="13" t="s">
        <v>34</v>
      </c>
      <c r="AX169" s="13" t="s">
        <v>72</v>
      </c>
      <c r="AY169" s="244" t="s">
        <v>138</v>
      </c>
    </row>
    <row r="170" s="14" customFormat="1">
      <c r="A170" s="14"/>
      <c r="B170" s="245"/>
      <c r="C170" s="246"/>
      <c r="D170" s="233" t="s">
        <v>152</v>
      </c>
      <c r="E170" s="247" t="s">
        <v>19</v>
      </c>
      <c r="F170" s="248" t="s">
        <v>230</v>
      </c>
      <c r="G170" s="246"/>
      <c r="H170" s="249">
        <v>15.608000000000001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152</v>
      </c>
      <c r="AU170" s="255" t="s">
        <v>81</v>
      </c>
      <c r="AV170" s="14" t="s">
        <v>81</v>
      </c>
      <c r="AW170" s="14" t="s">
        <v>34</v>
      </c>
      <c r="AX170" s="14" t="s">
        <v>72</v>
      </c>
      <c r="AY170" s="255" t="s">
        <v>138</v>
      </c>
    </row>
    <row r="171" s="15" customFormat="1">
      <c r="A171" s="15"/>
      <c r="B171" s="256"/>
      <c r="C171" s="257"/>
      <c r="D171" s="233" t="s">
        <v>152</v>
      </c>
      <c r="E171" s="258" t="s">
        <v>19</v>
      </c>
      <c r="F171" s="259" t="s">
        <v>155</v>
      </c>
      <c r="G171" s="257"/>
      <c r="H171" s="260">
        <v>15.608000000000001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152</v>
      </c>
      <c r="AU171" s="266" t="s">
        <v>81</v>
      </c>
      <c r="AV171" s="15" t="s">
        <v>146</v>
      </c>
      <c r="AW171" s="15" t="s">
        <v>34</v>
      </c>
      <c r="AX171" s="15" t="s">
        <v>79</v>
      </c>
      <c r="AY171" s="266" t="s">
        <v>138</v>
      </c>
    </row>
    <row r="172" s="2" customFormat="1" ht="21.75" customHeight="1">
      <c r="A172" s="41"/>
      <c r="B172" s="42"/>
      <c r="C172" s="215" t="s">
        <v>231</v>
      </c>
      <c r="D172" s="215" t="s">
        <v>141</v>
      </c>
      <c r="E172" s="216" t="s">
        <v>232</v>
      </c>
      <c r="F172" s="217" t="s">
        <v>233</v>
      </c>
      <c r="G172" s="218" t="s">
        <v>144</v>
      </c>
      <c r="H172" s="219">
        <v>0.80000000000000004</v>
      </c>
      <c r="I172" s="220"/>
      <c r="J172" s="221">
        <f>ROUND(I172*H172,2)</f>
        <v>0</v>
      </c>
      <c r="K172" s="217" t="s">
        <v>145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0.000852</v>
      </c>
      <c r="R172" s="224">
        <f>Q172*H172</f>
        <v>0.00068160000000000009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146</v>
      </c>
      <c r="AT172" s="226" t="s">
        <v>141</v>
      </c>
      <c r="AU172" s="226" t="s">
        <v>81</v>
      </c>
      <c r="AY172" s="20" t="s">
        <v>138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146</v>
      </c>
      <c r="BM172" s="226" t="s">
        <v>234</v>
      </c>
    </row>
    <row r="173" s="2" customFormat="1">
      <c r="A173" s="41"/>
      <c r="B173" s="42"/>
      <c r="C173" s="43"/>
      <c r="D173" s="228" t="s">
        <v>148</v>
      </c>
      <c r="E173" s="43"/>
      <c r="F173" s="229" t="s">
        <v>235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148</v>
      </c>
      <c r="AU173" s="20" t="s">
        <v>81</v>
      </c>
    </row>
    <row r="174" s="2" customFormat="1">
      <c r="A174" s="41"/>
      <c r="B174" s="42"/>
      <c r="C174" s="43"/>
      <c r="D174" s="233" t="s">
        <v>150</v>
      </c>
      <c r="E174" s="43"/>
      <c r="F174" s="234" t="s">
        <v>151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150</v>
      </c>
      <c r="AU174" s="20" t="s">
        <v>81</v>
      </c>
    </row>
    <row r="175" s="14" customFormat="1">
      <c r="A175" s="14"/>
      <c r="B175" s="245"/>
      <c r="C175" s="246"/>
      <c r="D175" s="233" t="s">
        <v>152</v>
      </c>
      <c r="E175" s="247" t="s">
        <v>19</v>
      </c>
      <c r="F175" s="248" t="s">
        <v>236</v>
      </c>
      <c r="G175" s="246"/>
      <c r="H175" s="249">
        <v>0.80000000000000004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152</v>
      </c>
      <c r="AU175" s="255" t="s">
        <v>81</v>
      </c>
      <c r="AV175" s="14" t="s">
        <v>81</v>
      </c>
      <c r="AW175" s="14" t="s">
        <v>34</v>
      </c>
      <c r="AX175" s="14" t="s">
        <v>79</v>
      </c>
      <c r="AY175" s="255" t="s">
        <v>138</v>
      </c>
    </row>
    <row r="176" s="2" customFormat="1" ht="21.75" customHeight="1">
      <c r="A176" s="41"/>
      <c r="B176" s="42"/>
      <c r="C176" s="215" t="s">
        <v>237</v>
      </c>
      <c r="D176" s="215" t="s">
        <v>141</v>
      </c>
      <c r="E176" s="216" t="s">
        <v>238</v>
      </c>
      <c r="F176" s="217" t="s">
        <v>239</v>
      </c>
      <c r="G176" s="218" t="s">
        <v>144</v>
      </c>
      <c r="H176" s="219">
        <v>19.239999999999998</v>
      </c>
      <c r="I176" s="220"/>
      <c r="J176" s="221">
        <f>ROUND(I176*H176,2)</f>
        <v>0</v>
      </c>
      <c r="K176" s="217" t="s">
        <v>145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8.7999999999999998E-05</v>
      </c>
      <c r="R176" s="224">
        <f>Q176*H176</f>
        <v>0.0016931199999999998</v>
      </c>
      <c r="S176" s="224">
        <v>6.0000000000000002E-05</v>
      </c>
      <c r="T176" s="225">
        <f>S176*H176</f>
        <v>0.0011543999999999999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146</v>
      </c>
      <c r="AT176" s="226" t="s">
        <v>141</v>
      </c>
      <c r="AU176" s="226" t="s">
        <v>81</v>
      </c>
      <c r="AY176" s="20" t="s">
        <v>138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146</v>
      </c>
      <c r="BM176" s="226" t="s">
        <v>240</v>
      </c>
    </row>
    <row r="177" s="2" customFormat="1">
      <c r="A177" s="41"/>
      <c r="B177" s="42"/>
      <c r="C177" s="43"/>
      <c r="D177" s="228" t="s">
        <v>148</v>
      </c>
      <c r="E177" s="43"/>
      <c r="F177" s="229" t="s">
        <v>241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148</v>
      </c>
      <c r="AU177" s="20" t="s">
        <v>81</v>
      </c>
    </row>
    <row r="178" s="2" customFormat="1">
      <c r="A178" s="41"/>
      <c r="B178" s="42"/>
      <c r="C178" s="43"/>
      <c r="D178" s="233" t="s">
        <v>150</v>
      </c>
      <c r="E178" s="43"/>
      <c r="F178" s="234" t="s">
        <v>201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150</v>
      </c>
      <c r="AU178" s="20" t="s">
        <v>81</v>
      </c>
    </row>
    <row r="179" s="13" customFormat="1">
      <c r="A179" s="13"/>
      <c r="B179" s="235"/>
      <c r="C179" s="236"/>
      <c r="D179" s="233" t="s">
        <v>152</v>
      </c>
      <c r="E179" s="237" t="s">
        <v>19</v>
      </c>
      <c r="F179" s="238" t="s">
        <v>153</v>
      </c>
      <c r="G179" s="236"/>
      <c r="H179" s="237" t="s">
        <v>19</v>
      </c>
      <c r="I179" s="239"/>
      <c r="J179" s="236"/>
      <c r="K179" s="236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152</v>
      </c>
      <c r="AU179" s="244" t="s">
        <v>81</v>
      </c>
      <c r="AV179" s="13" t="s">
        <v>79</v>
      </c>
      <c r="AW179" s="13" t="s">
        <v>34</v>
      </c>
      <c r="AX179" s="13" t="s">
        <v>72</v>
      </c>
      <c r="AY179" s="244" t="s">
        <v>138</v>
      </c>
    </row>
    <row r="180" s="14" customFormat="1">
      <c r="A180" s="14"/>
      <c r="B180" s="245"/>
      <c r="C180" s="246"/>
      <c r="D180" s="233" t="s">
        <v>152</v>
      </c>
      <c r="E180" s="247" t="s">
        <v>19</v>
      </c>
      <c r="F180" s="248" t="s">
        <v>242</v>
      </c>
      <c r="G180" s="246"/>
      <c r="H180" s="249">
        <v>1.8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152</v>
      </c>
      <c r="AU180" s="255" t="s">
        <v>81</v>
      </c>
      <c r="AV180" s="14" t="s">
        <v>81</v>
      </c>
      <c r="AW180" s="14" t="s">
        <v>34</v>
      </c>
      <c r="AX180" s="14" t="s">
        <v>72</v>
      </c>
      <c r="AY180" s="255" t="s">
        <v>138</v>
      </c>
    </row>
    <row r="181" s="14" customFormat="1">
      <c r="A181" s="14"/>
      <c r="B181" s="245"/>
      <c r="C181" s="246"/>
      <c r="D181" s="233" t="s">
        <v>152</v>
      </c>
      <c r="E181" s="247" t="s">
        <v>19</v>
      </c>
      <c r="F181" s="248" t="s">
        <v>243</v>
      </c>
      <c r="G181" s="246"/>
      <c r="H181" s="249">
        <v>10.560000000000001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152</v>
      </c>
      <c r="AU181" s="255" t="s">
        <v>81</v>
      </c>
      <c r="AV181" s="14" t="s">
        <v>81</v>
      </c>
      <c r="AW181" s="14" t="s">
        <v>34</v>
      </c>
      <c r="AX181" s="14" t="s">
        <v>72</v>
      </c>
      <c r="AY181" s="255" t="s">
        <v>138</v>
      </c>
    </row>
    <row r="182" s="16" customFormat="1">
      <c r="A182" s="16"/>
      <c r="B182" s="277"/>
      <c r="C182" s="278"/>
      <c r="D182" s="233" t="s">
        <v>152</v>
      </c>
      <c r="E182" s="279" t="s">
        <v>19</v>
      </c>
      <c r="F182" s="280" t="s">
        <v>205</v>
      </c>
      <c r="G182" s="278"/>
      <c r="H182" s="281">
        <v>12.359999999999999</v>
      </c>
      <c r="I182" s="282"/>
      <c r="J182" s="278"/>
      <c r="K182" s="278"/>
      <c r="L182" s="283"/>
      <c r="M182" s="284"/>
      <c r="N182" s="285"/>
      <c r="O182" s="285"/>
      <c r="P182" s="285"/>
      <c r="Q182" s="285"/>
      <c r="R182" s="285"/>
      <c r="S182" s="285"/>
      <c r="T182" s="28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87" t="s">
        <v>152</v>
      </c>
      <c r="AU182" s="287" t="s">
        <v>81</v>
      </c>
      <c r="AV182" s="16" t="s">
        <v>139</v>
      </c>
      <c r="AW182" s="16" t="s">
        <v>34</v>
      </c>
      <c r="AX182" s="16" t="s">
        <v>72</v>
      </c>
      <c r="AY182" s="287" t="s">
        <v>138</v>
      </c>
    </row>
    <row r="183" s="13" customFormat="1">
      <c r="A183" s="13"/>
      <c r="B183" s="235"/>
      <c r="C183" s="236"/>
      <c r="D183" s="233" t="s">
        <v>152</v>
      </c>
      <c r="E183" s="237" t="s">
        <v>19</v>
      </c>
      <c r="F183" s="238" t="s">
        <v>181</v>
      </c>
      <c r="G183" s="236"/>
      <c r="H183" s="237" t="s">
        <v>19</v>
      </c>
      <c r="I183" s="239"/>
      <c r="J183" s="236"/>
      <c r="K183" s="236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152</v>
      </c>
      <c r="AU183" s="244" t="s">
        <v>81</v>
      </c>
      <c r="AV183" s="13" t="s">
        <v>79</v>
      </c>
      <c r="AW183" s="13" t="s">
        <v>34</v>
      </c>
      <c r="AX183" s="13" t="s">
        <v>72</v>
      </c>
      <c r="AY183" s="244" t="s">
        <v>138</v>
      </c>
    </row>
    <row r="184" s="14" customFormat="1">
      <c r="A184" s="14"/>
      <c r="B184" s="245"/>
      <c r="C184" s="246"/>
      <c r="D184" s="233" t="s">
        <v>152</v>
      </c>
      <c r="E184" s="247" t="s">
        <v>19</v>
      </c>
      <c r="F184" s="248" t="s">
        <v>244</v>
      </c>
      <c r="G184" s="246"/>
      <c r="H184" s="249">
        <v>1.6000000000000001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152</v>
      </c>
      <c r="AU184" s="255" t="s">
        <v>81</v>
      </c>
      <c r="AV184" s="14" t="s">
        <v>81</v>
      </c>
      <c r="AW184" s="14" t="s">
        <v>34</v>
      </c>
      <c r="AX184" s="14" t="s">
        <v>72</v>
      </c>
      <c r="AY184" s="255" t="s">
        <v>138</v>
      </c>
    </row>
    <row r="185" s="14" customFormat="1">
      <c r="A185" s="14"/>
      <c r="B185" s="245"/>
      <c r="C185" s="246"/>
      <c r="D185" s="233" t="s">
        <v>152</v>
      </c>
      <c r="E185" s="247" t="s">
        <v>19</v>
      </c>
      <c r="F185" s="248" t="s">
        <v>245</v>
      </c>
      <c r="G185" s="246"/>
      <c r="H185" s="249">
        <v>5.2800000000000002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152</v>
      </c>
      <c r="AU185" s="255" t="s">
        <v>81</v>
      </c>
      <c r="AV185" s="14" t="s">
        <v>81</v>
      </c>
      <c r="AW185" s="14" t="s">
        <v>34</v>
      </c>
      <c r="AX185" s="14" t="s">
        <v>72</v>
      </c>
      <c r="AY185" s="255" t="s">
        <v>138</v>
      </c>
    </row>
    <row r="186" s="16" customFormat="1">
      <c r="A186" s="16"/>
      <c r="B186" s="277"/>
      <c r="C186" s="278"/>
      <c r="D186" s="233" t="s">
        <v>152</v>
      </c>
      <c r="E186" s="279" t="s">
        <v>19</v>
      </c>
      <c r="F186" s="280" t="s">
        <v>205</v>
      </c>
      <c r="G186" s="278"/>
      <c r="H186" s="281">
        <v>6.8799999999999999</v>
      </c>
      <c r="I186" s="282"/>
      <c r="J186" s="278"/>
      <c r="K186" s="278"/>
      <c r="L186" s="283"/>
      <c r="M186" s="284"/>
      <c r="N186" s="285"/>
      <c r="O186" s="285"/>
      <c r="P186" s="285"/>
      <c r="Q186" s="285"/>
      <c r="R186" s="285"/>
      <c r="S186" s="285"/>
      <c r="T186" s="28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87" t="s">
        <v>152</v>
      </c>
      <c r="AU186" s="287" t="s">
        <v>81</v>
      </c>
      <c r="AV186" s="16" t="s">
        <v>139</v>
      </c>
      <c r="AW186" s="16" t="s">
        <v>34</v>
      </c>
      <c r="AX186" s="16" t="s">
        <v>72</v>
      </c>
      <c r="AY186" s="287" t="s">
        <v>138</v>
      </c>
    </row>
    <row r="187" s="15" customFormat="1">
      <c r="A187" s="15"/>
      <c r="B187" s="256"/>
      <c r="C187" s="257"/>
      <c r="D187" s="233" t="s">
        <v>152</v>
      </c>
      <c r="E187" s="258" t="s">
        <v>19</v>
      </c>
      <c r="F187" s="259" t="s">
        <v>155</v>
      </c>
      <c r="G187" s="257"/>
      <c r="H187" s="260">
        <v>19.239999999999998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6" t="s">
        <v>152</v>
      </c>
      <c r="AU187" s="266" t="s">
        <v>81</v>
      </c>
      <c r="AV187" s="15" t="s">
        <v>146</v>
      </c>
      <c r="AW187" s="15" t="s">
        <v>34</v>
      </c>
      <c r="AX187" s="15" t="s">
        <v>79</v>
      </c>
      <c r="AY187" s="266" t="s">
        <v>138</v>
      </c>
    </row>
    <row r="188" s="2" customFormat="1" ht="24.15" customHeight="1">
      <c r="A188" s="41"/>
      <c r="B188" s="42"/>
      <c r="C188" s="215" t="s">
        <v>246</v>
      </c>
      <c r="D188" s="215" t="s">
        <v>141</v>
      </c>
      <c r="E188" s="216" t="s">
        <v>247</v>
      </c>
      <c r="F188" s="217" t="s">
        <v>248</v>
      </c>
      <c r="G188" s="218" t="s">
        <v>249</v>
      </c>
      <c r="H188" s="219">
        <v>28.800000000000001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146</v>
      </c>
      <c r="AT188" s="226" t="s">
        <v>141</v>
      </c>
      <c r="AU188" s="226" t="s">
        <v>81</v>
      </c>
      <c r="AY188" s="20" t="s">
        <v>138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146</v>
      </c>
      <c r="BM188" s="226" t="s">
        <v>250</v>
      </c>
    </row>
    <row r="189" s="2" customFormat="1">
      <c r="A189" s="41"/>
      <c r="B189" s="42"/>
      <c r="C189" s="43"/>
      <c r="D189" s="233" t="s">
        <v>150</v>
      </c>
      <c r="E189" s="43"/>
      <c r="F189" s="234" t="s">
        <v>251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150</v>
      </c>
      <c r="AU189" s="20" t="s">
        <v>81</v>
      </c>
    </row>
    <row r="190" s="13" customFormat="1">
      <c r="A190" s="13"/>
      <c r="B190" s="235"/>
      <c r="C190" s="236"/>
      <c r="D190" s="233" t="s">
        <v>152</v>
      </c>
      <c r="E190" s="237" t="s">
        <v>19</v>
      </c>
      <c r="F190" s="238" t="s">
        <v>153</v>
      </c>
      <c r="G190" s="236"/>
      <c r="H190" s="237" t="s">
        <v>19</v>
      </c>
      <c r="I190" s="239"/>
      <c r="J190" s="236"/>
      <c r="K190" s="236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152</v>
      </c>
      <c r="AU190" s="244" t="s">
        <v>81</v>
      </c>
      <c r="AV190" s="13" t="s">
        <v>79</v>
      </c>
      <c r="AW190" s="13" t="s">
        <v>34</v>
      </c>
      <c r="AX190" s="13" t="s">
        <v>72</v>
      </c>
      <c r="AY190" s="244" t="s">
        <v>138</v>
      </c>
    </row>
    <row r="191" s="14" customFormat="1">
      <c r="A191" s="14"/>
      <c r="B191" s="245"/>
      <c r="C191" s="246"/>
      <c r="D191" s="233" t="s">
        <v>152</v>
      </c>
      <c r="E191" s="247" t="s">
        <v>19</v>
      </c>
      <c r="F191" s="248" t="s">
        <v>252</v>
      </c>
      <c r="G191" s="246"/>
      <c r="H191" s="249">
        <v>6.4000000000000004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152</v>
      </c>
      <c r="AU191" s="255" t="s">
        <v>81</v>
      </c>
      <c r="AV191" s="14" t="s">
        <v>81</v>
      </c>
      <c r="AW191" s="14" t="s">
        <v>34</v>
      </c>
      <c r="AX191" s="14" t="s">
        <v>72</v>
      </c>
      <c r="AY191" s="255" t="s">
        <v>138</v>
      </c>
    </row>
    <row r="192" s="14" customFormat="1">
      <c r="A192" s="14"/>
      <c r="B192" s="245"/>
      <c r="C192" s="246"/>
      <c r="D192" s="233" t="s">
        <v>152</v>
      </c>
      <c r="E192" s="247" t="s">
        <v>19</v>
      </c>
      <c r="F192" s="248" t="s">
        <v>253</v>
      </c>
      <c r="G192" s="246"/>
      <c r="H192" s="249">
        <v>12.800000000000001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152</v>
      </c>
      <c r="AU192" s="255" t="s">
        <v>81</v>
      </c>
      <c r="AV192" s="14" t="s">
        <v>81</v>
      </c>
      <c r="AW192" s="14" t="s">
        <v>34</v>
      </c>
      <c r="AX192" s="14" t="s">
        <v>72</v>
      </c>
      <c r="AY192" s="255" t="s">
        <v>138</v>
      </c>
    </row>
    <row r="193" s="13" customFormat="1">
      <c r="A193" s="13"/>
      <c r="B193" s="235"/>
      <c r="C193" s="236"/>
      <c r="D193" s="233" t="s">
        <v>152</v>
      </c>
      <c r="E193" s="237" t="s">
        <v>19</v>
      </c>
      <c r="F193" s="238" t="s">
        <v>181</v>
      </c>
      <c r="G193" s="236"/>
      <c r="H193" s="237" t="s">
        <v>19</v>
      </c>
      <c r="I193" s="239"/>
      <c r="J193" s="236"/>
      <c r="K193" s="236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152</v>
      </c>
      <c r="AU193" s="244" t="s">
        <v>81</v>
      </c>
      <c r="AV193" s="13" t="s">
        <v>79</v>
      </c>
      <c r="AW193" s="13" t="s">
        <v>34</v>
      </c>
      <c r="AX193" s="13" t="s">
        <v>72</v>
      </c>
      <c r="AY193" s="244" t="s">
        <v>138</v>
      </c>
    </row>
    <row r="194" s="14" customFormat="1">
      <c r="A194" s="14"/>
      <c r="B194" s="245"/>
      <c r="C194" s="246"/>
      <c r="D194" s="233" t="s">
        <v>152</v>
      </c>
      <c r="E194" s="247" t="s">
        <v>19</v>
      </c>
      <c r="F194" s="248" t="s">
        <v>254</v>
      </c>
      <c r="G194" s="246"/>
      <c r="H194" s="249">
        <v>3.2000000000000002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152</v>
      </c>
      <c r="AU194" s="255" t="s">
        <v>81</v>
      </c>
      <c r="AV194" s="14" t="s">
        <v>81</v>
      </c>
      <c r="AW194" s="14" t="s">
        <v>34</v>
      </c>
      <c r="AX194" s="14" t="s">
        <v>72</v>
      </c>
      <c r="AY194" s="255" t="s">
        <v>138</v>
      </c>
    </row>
    <row r="195" s="14" customFormat="1">
      <c r="A195" s="14"/>
      <c r="B195" s="245"/>
      <c r="C195" s="246"/>
      <c r="D195" s="233" t="s">
        <v>152</v>
      </c>
      <c r="E195" s="247" t="s">
        <v>19</v>
      </c>
      <c r="F195" s="248" t="s">
        <v>252</v>
      </c>
      <c r="G195" s="246"/>
      <c r="H195" s="249">
        <v>6.4000000000000004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152</v>
      </c>
      <c r="AU195" s="255" t="s">
        <v>81</v>
      </c>
      <c r="AV195" s="14" t="s">
        <v>81</v>
      </c>
      <c r="AW195" s="14" t="s">
        <v>34</v>
      </c>
      <c r="AX195" s="14" t="s">
        <v>72</v>
      </c>
      <c r="AY195" s="255" t="s">
        <v>138</v>
      </c>
    </row>
    <row r="196" s="15" customFormat="1">
      <c r="A196" s="15"/>
      <c r="B196" s="256"/>
      <c r="C196" s="257"/>
      <c r="D196" s="233" t="s">
        <v>152</v>
      </c>
      <c r="E196" s="258" t="s">
        <v>19</v>
      </c>
      <c r="F196" s="259" t="s">
        <v>155</v>
      </c>
      <c r="G196" s="257"/>
      <c r="H196" s="260">
        <v>28.800000000000004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6" t="s">
        <v>152</v>
      </c>
      <c r="AU196" s="266" t="s">
        <v>81</v>
      </c>
      <c r="AV196" s="15" t="s">
        <v>146</v>
      </c>
      <c r="AW196" s="15" t="s">
        <v>34</v>
      </c>
      <c r="AX196" s="15" t="s">
        <v>79</v>
      </c>
      <c r="AY196" s="266" t="s">
        <v>138</v>
      </c>
    </row>
    <row r="197" s="2" customFormat="1" ht="16.5" customHeight="1">
      <c r="A197" s="41"/>
      <c r="B197" s="42"/>
      <c r="C197" s="267" t="s">
        <v>255</v>
      </c>
      <c r="D197" s="267" t="s">
        <v>162</v>
      </c>
      <c r="E197" s="268" t="s">
        <v>256</v>
      </c>
      <c r="F197" s="269" t="s">
        <v>257</v>
      </c>
      <c r="G197" s="270" t="s">
        <v>249</v>
      </c>
      <c r="H197" s="271">
        <v>30.239999999999998</v>
      </c>
      <c r="I197" s="272"/>
      <c r="J197" s="273">
        <f>ROUND(I197*H197,2)</f>
        <v>0</v>
      </c>
      <c r="K197" s="269" t="s">
        <v>19</v>
      </c>
      <c r="L197" s="274"/>
      <c r="M197" s="275" t="s">
        <v>19</v>
      </c>
      <c r="N197" s="276" t="s">
        <v>43</v>
      </c>
      <c r="O197" s="87"/>
      <c r="P197" s="224">
        <f>O197*H197</f>
        <v>0</v>
      </c>
      <c r="Q197" s="224">
        <v>0.00010000000000000001</v>
      </c>
      <c r="R197" s="224">
        <f>Q197*H197</f>
        <v>0.0030239999999999998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165</v>
      </c>
      <c r="AT197" s="226" t="s">
        <v>162</v>
      </c>
      <c r="AU197" s="226" t="s">
        <v>81</v>
      </c>
      <c r="AY197" s="20" t="s">
        <v>138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146</v>
      </c>
      <c r="BM197" s="226" t="s">
        <v>258</v>
      </c>
    </row>
    <row r="198" s="14" customFormat="1">
      <c r="A198" s="14"/>
      <c r="B198" s="245"/>
      <c r="C198" s="246"/>
      <c r="D198" s="233" t="s">
        <v>152</v>
      </c>
      <c r="E198" s="246"/>
      <c r="F198" s="248" t="s">
        <v>259</v>
      </c>
      <c r="G198" s="246"/>
      <c r="H198" s="249">
        <v>30.239999999999998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152</v>
      </c>
      <c r="AU198" s="255" t="s">
        <v>81</v>
      </c>
      <c r="AV198" s="14" t="s">
        <v>81</v>
      </c>
      <c r="AW198" s="14" t="s">
        <v>4</v>
      </c>
      <c r="AX198" s="14" t="s">
        <v>79</v>
      </c>
      <c r="AY198" s="255" t="s">
        <v>138</v>
      </c>
    </row>
    <row r="199" s="2" customFormat="1" ht="16.5" customHeight="1">
      <c r="A199" s="41"/>
      <c r="B199" s="42"/>
      <c r="C199" s="215" t="s">
        <v>260</v>
      </c>
      <c r="D199" s="215" t="s">
        <v>141</v>
      </c>
      <c r="E199" s="216" t="s">
        <v>261</v>
      </c>
      <c r="F199" s="217" t="s">
        <v>262</v>
      </c>
      <c r="G199" s="218" t="s">
        <v>144</v>
      </c>
      <c r="H199" s="219">
        <v>2.786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0.093359999999999999</v>
      </c>
      <c r="R199" s="224">
        <f>Q199*H199</f>
        <v>0.26010095999999999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146</v>
      </c>
      <c r="AT199" s="226" t="s">
        <v>141</v>
      </c>
      <c r="AU199" s="226" t="s">
        <v>81</v>
      </c>
      <c r="AY199" s="20" t="s">
        <v>138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146</v>
      </c>
      <c r="BM199" s="226" t="s">
        <v>263</v>
      </c>
    </row>
    <row r="200" s="2" customFormat="1">
      <c r="A200" s="41"/>
      <c r="B200" s="42"/>
      <c r="C200" s="43"/>
      <c r="D200" s="233" t="s">
        <v>150</v>
      </c>
      <c r="E200" s="43"/>
      <c r="F200" s="234" t="s">
        <v>264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150</v>
      </c>
      <c r="AU200" s="20" t="s">
        <v>81</v>
      </c>
    </row>
    <row r="201" s="14" customFormat="1">
      <c r="A201" s="14"/>
      <c r="B201" s="245"/>
      <c r="C201" s="246"/>
      <c r="D201" s="233" t="s">
        <v>152</v>
      </c>
      <c r="E201" s="247" t="s">
        <v>19</v>
      </c>
      <c r="F201" s="248" t="s">
        <v>265</v>
      </c>
      <c r="G201" s="246"/>
      <c r="H201" s="249">
        <v>2.786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152</v>
      </c>
      <c r="AU201" s="255" t="s">
        <v>81</v>
      </c>
      <c r="AV201" s="14" t="s">
        <v>81</v>
      </c>
      <c r="AW201" s="14" t="s">
        <v>34</v>
      </c>
      <c r="AX201" s="14" t="s">
        <v>72</v>
      </c>
      <c r="AY201" s="255" t="s">
        <v>138</v>
      </c>
    </row>
    <row r="202" s="15" customFormat="1">
      <c r="A202" s="15"/>
      <c r="B202" s="256"/>
      <c r="C202" s="257"/>
      <c r="D202" s="233" t="s">
        <v>152</v>
      </c>
      <c r="E202" s="258" t="s">
        <v>19</v>
      </c>
      <c r="F202" s="259" t="s">
        <v>155</v>
      </c>
      <c r="G202" s="257"/>
      <c r="H202" s="260">
        <v>2.786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6" t="s">
        <v>152</v>
      </c>
      <c r="AU202" s="266" t="s">
        <v>81</v>
      </c>
      <c r="AV202" s="15" t="s">
        <v>146</v>
      </c>
      <c r="AW202" s="15" t="s">
        <v>34</v>
      </c>
      <c r="AX202" s="15" t="s">
        <v>79</v>
      </c>
      <c r="AY202" s="266" t="s">
        <v>138</v>
      </c>
    </row>
    <row r="203" s="12" customFormat="1" ht="22.8" customHeight="1">
      <c r="A203" s="12"/>
      <c r="B203" s="199"/>
      <c r="C203" s="200"/>
      <c r="D203" s="201" t="s">
        <v>71</v>
      </c>
      <c r="E203" s="213" t="s">
        <v>196</v>
      </c>
      <c r="F203" s="213" t="s">
        <v>266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SUM(P204:P229)</f>
        <v>0</v>
      </c>
      <c r="Q203" s="207"/>
      <c r="R203" s="208">
        <f>SUM(R204:R229)</f>
        <v>0.0023584499999999998</v>
      </c>
      <c r="S203" s="207"/>
      <c r="T203" s="209">
        <f>SUM(T204:T229)</f>
        <v>0.91937999999999998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79</v>
      </c>
      <c r="AT203" s="211" t="s">
        <v>71</v>
      </c>
      <c r="AU203" s="211" t="s">
        <v>79</v>
      </c>
      <c r="AY203" s="210" t="s">
        <v>138</v>
      </c>
      <c r="BK203" s="212">
        <f>SUM(BK204:BK229)</f>
        <v>0</v>
      </c>
    </row>
    <row r="204" s="2" customFormat="1" ht="24.15" customHeight="1">
      <c r="A204" s="41"/>
      <c r="B204" s="42"/>
      <c r="C204" s="215" t="s">
        <v>267</v>
      </c>
      <c r="D204" s="215" t="s">
        <v>141</v>
      </c>
      <c r="E204" s="216" t="s">
        <v>268</v>
      </c>
      <c r="F204" s="217" t="s">
        <v>269</v>
      </c>
      <c r="G204" s="218" t="s">
        <v>144</v>
      </c>
      <c r="H204" s="219">
        <v>53.990000000000002</v>
      </c>
      <c r="I204" s="220"/>
      <c r="J204" s="221">
        <f>ROUND(I204*H204,2)</f>
        <v>0</v>
      </c>
      <c r="K204" s="217" t="s">
        <v>145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146</v>
      </c>
      <c r="AT204" s="226" t="s">
        <v>141</v>
      </c>
      <c r="AU204" s="226" t="s">
        <v>81</v>
      </c>
      <c r="AY204" s="20" t="s">
        <v>138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146</v>
      </c>
      <c r="BM204" s="226" t="s">
        <v>270</v>
      </c>
    </row>
    <row r="205" s="2" customFormat="1">
      <c r="A205" s="41"/>
      <c r="B205" s="42"/>
      <c r="C205" s="43"/>
      <c r="D205" s="228" t="s">
        <v>148</v>
      </c>
      <c r="E205" s="43"/>
      <c r="F205" s="229" t="s">
        <v>271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148</v>
      </c>
      <c r="AU205" s="20" t="s">
        <v>81</v>
      </c>
    </row>
    <row r="206" s="14" customFormat="1">
      <c r="A206" s="14"/>
      <c r="B206" s="245"/>
      <c r="C206" s="246"/>
      <c r="D206" s="233" t="s">
        <v>152</v>
      </c>
      <c r="E206" s="247" t="s">
        <v>19</v>
      </c>
      <c r="F206" s="248" t="s">
        <v>272</v>
      </c>
      <c r="G206" s="246"/>
      <c r="H206" s="249">
        <v>42.93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152</v>
      </c>
      <c r="AU206" s="255" t="s">
        <v>81</v>
      </c>
      <c r="AV206" s="14" t="s">
        <v>81</v>
      </c>
      <c r="AW206" s="14" t="s">
        <v>34</v>
      </c>
      <c r="AX206" s="14" t="s">
        <v>72</v>
      </c>
      <c r="AY206" s="255" t="s">
        <v>138</v>
      </c>
    </row>
    <row r="207" s="14" customFormat="1">
      <c r="A207" s="14"/>
      <c r="B207" s="245"/>
      <c r="C207" s="246"/>
      <c r="D207" s="233" t="s">
        <v>152</v>
      </c>
      <c r="E207" s="247" t="s">
        <v>19</v>
      </c>
      <c r="F207" s="248" t="s">
        <v>182</v>
      </c>
      <c r="G207" s="246"/>
      <c r="H207" s="249">
        <v>11.060000000000001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152</v>
      </c>
      <c r="AU207" s="255" t="s">
        <v>81</v>
      </c>
      <c r="AV207" s="14" t="s">
        <v>81</v>
      </c>
      <c r="AW207" s="14" t="s">
        <v>34</v>
      </c>
      <c r="AX207" s="14" t="s">
        <v>72</v>
      </c>
      <c r="AY207" s="255" t="s">
        <v>138</v>
      </c>
    </row>
    <row r="208" s="15" customFormat="1">
      <c r="A208" s="15"/>
      <c r="B208" s="256"/>
      <c r="C208" s="257"/>
      <c r="D208" s="233" t="s">
        <v>152</v>
      </c>
      <c r="E208" s="258" t="s">
        <v>19</v>
      </c>
      <c r="F208" s="259" t="s">
        <v>155</v>
      </c>
      <c r="G208" s="257"/>
      <c r="H208" s="260">
        <v>53.990000000000002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6" t="s">
        <v>152</v>
      </c>
      <c r="AU208" s="266" t="s">
        <v>81</v>
      </c>
      <c r="AV208" s="15" t="s">
        <v>146</v>
      </c>
      <c r="AW208" s="15" t="s">
        <v>34</v>
      </c>
      <c r="AX208" s="15" t="s">
        <v>79</v>
      </c>
      <c r="AY208" s="266" t="s">
        <v>138</v>
      </c>
    </row>
    <row r="209" s="2" customFormat="1" ht="24.15" customHeight="1">
      <c r="A209" s="41"/>
      <c r="B209" s="42"/>
      <c r="C209" s="215" t="s">
        <v>273</v>
      </c>
      <c r="D209" s="215" t="s">
        <v>141</v>
      </c>
      <c r="E209" s="216" t="s">
        <v>274</v>
      </c>
      <c r="F209" s="217" t="s">
        <v>275</v>
      </c>
      <c r="G209" s="218" t="s">
        <v>144</v>
      </c>
      <c r="H209" s="219">
        <v>53.990000000000002</v>
      </c>
      <c r="I209" s="220"/>
      <c r="J209" s="221">
        <f>ROUND(I209*H209,2)</f>
        <v>0</v>
      </c>
      <c r="K209" s="217" t="s">
        <v>145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3.4999999999999997E-05</v>
      </c>
      <c r="R209" s="224">
        <f>Q209*H209</f>
        <v>0.0018896499999999999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146</v>
      </c>
      <c r="AT209" s="226" t="s">
        <v>141</v>
      </c>
      <c r="AU209" s="226" t="s">
        <v>81</v>
      </c>
      <c r="AY209" s="20" t="s">
        <v>138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146</v>
      </c>
      <c r="BM209" s="226" t="s">
        <v>276</v>
      </c>
    </row>
    <row r="210" s="2" customFormat="1">
      <c r="A210" s="41"/>
      <c r="B210" s="42"/>
      <c r="C210" s="43"/>
      <c r="D210" s="228" t="s">
        <v>148</v>
      </c>
      <c r="E210" s="43"/>
      <c r="F210" s="229" t="s">
        <v>277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148</v>
      </c>
      <c r="AU210" s="20" t="s">
        <v>81</v>
      </c>
    </row>
    <row r="211" s="13" customFormat="1">
      <c r="A211" s="13"/>
      <c r="B211" s="235"/>
      <c r="C211" s="236"/>
      <c r="D211" s="233" t="s">
        <v>152</v>
      </c>
      <c r="E211" s="237" t="s">
        <v>19</v>
      </c>
      <c r="F211" s="238" t="s">
        <v>153</v>
      </c>
      <c r="G211" s="236"/>
      <c r="H211" s="237" t="s">
        <v>19</v>
      </c>
      <c r="I211" s="239"/>
      <c r="J211" s="236"/>
      <c r="K211" s="236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152</v>
      </c>
      <c r="AU211" s="244" t="s">
        <v>81</v>
      </c>
      <c r="AV211" s="13" t="s">
        <v>79</v>
      </c>
      <c r="AW211" s="13" t="s">
        <v>34</v>
      </c>
      <c r="AX211" s="13" t="s">
        <v>72</v>
      </c>
      <c r="AY211" s="244" t="s">
        <v>138</v>
      </c>
    </row>
    <row r="212" s="14" customFormat="1">
      <c r="A212" s="14"/>
      <c r="B212" s="245"/>
      <c r="C212" s="246"/>
      <c r="D212" s="233" t="s">
        <v>152</v>
      </c>
      <c r="E212" s="247" t="s">
        <v>19</v>
      </c>
      <c r="F212" s="248" t="s">
        <v>272</v>
      </c>
      <c r="G212" s="246"/>
      <c r="H212" s="249">
        <v>42.93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152</v>
      </c>
      <c r="AU212" s="255" t="s">
        <v>81</v>
      </c>
      <c r="AV212" s="14" t="s">
        <v>81</v>
      </c>
      <c r="AW212" s="14" t="s">
        <v>34</v>
      </c>
      <c r="AX212" s="14" t="s">
        <v>72</v>
      </c>
      <c r="AY212" s="255" t="s">
        <v>138</v>
      </c>
    </row>
    <row r="213" s="13" customFormat="1">
      <c r="A213" s="13"/>
      <c r="B213" s="235"/>
      <c r="C213" s="236"/>
      <c r="D213" s="233" t="s">
        <v>152</v>
      </c>
      <c r="E213" s="237" t="s">
        <v>19</v>
      </c>
      <c r="F213" s="238" t="s">
        <v>181</v>
      </c>
      <c r="G213" s="236"/>
      <c r="H213" s="237" t="s">
        <v>19</v>
      </c>
      <c r="I213" s="239"/>
      <c r="J213" s="236"/>
      <c r="K213" s="236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152</v>
      </c>
      <c r="AU213" s="244" t="s">
        <v>81</v>
      </c>
      <c r="AV213" s="13" t="s">
        <v>79</v>
      </c>
      <c r="AW213" s="13" t="s">
        <v>34</v>
      </c>
      <c r="AX213" s="13" t="s">
        <v>72</v>
      </c>
      <c r="AY213" s="244" t="s">
        <v>138</v>
      </c>
    </row>
    <row r="214" s="14" customFormat="1">
      <c r="A214" s="14"/>
      <c r="B214" s="245"/>
      <c r="C214" s="246"/>
      <c r="D214" s="233" t="s">
        <v>152</v>
      </c>
      <c r="E214" s="247" t="s">
        <v>19</v>
      </c>
      <c r="F214" s="248" t="s">
        <v>182</v>
      </c>
      <c r="G214" s="246"/>
      <c r="H214" s="249">
        <v>11.060000000000001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152</v>
      </c>
      <c r="AU214" s="255" t="s">
        <v>81</v>
      </c>
      <c r="AV214" s="14" t="s">
        <v>81</v>
      </c>
      <c r="AW214" s="14" t="s">
        <v>34</v>
      </c>
      <c r="AX214" s="14" t="s">
        <v>72</v>
      </c>
      <c r="AY214" s="255" t="s">
        <v>138</v>
      </c>
    </row>
    <row r="215" s="15" customFormat="1">
      <c r="A215" s="15"/>
      <c r="B215" s="256"/>
      <c r="C215" s="257"/>
      <c r="D215" s="233" t="s">
        <v>152</v>
      </c>
      <c r="E215" s="258" t="s">
        <v>19</v>
      </c>
      <c r="F215" s="259" t="s">
        <v>155</v>
      </c>
      <c r="G215" s="257"/>
      <c r="H215" s="260">
        <v>53.990000000000002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6" t="s">
        <v>152</v>
      </c>
      <c r="AU215" s="266" t="s">
        <v>81</v>
      </c>
      <c r="AV215" s="15" t="s">
        <v>146</v>
      </c>
      <c r="AW215" s="15" t="s">
        <v>34</v>
      </c>
      <c r="AX215" s="15" t="s">
        <v>79</v>
      </c>
      <c r="AY215" s="266" t="s">
        <v>138</v>
      </c>
    </row>
    <row r="216" s="2" customFormat="1" ht="21.75" customHeight="1">
      <c r="A216" s="41"/>
      <c r="B216" s="42"/>
      <c r="C216" s="215" t="s">
        <v>7</v>
      </c>
      <c r="D216" s="215" t="s">
        <v>141</v>
      </c>
      <c r="E216" s="216" t="s">
        <v>278</v>
      </c>
      <c r="F216" s="217" t="s">
        <v>279</v>
      </c>
      <c r="G216" s="218" t="s">
        <v>280</v>
      </c>
      <c r="H216" s="219">
        <v>2</v>
      </c>
      <c r="I216" s="220"/>
      <c r="J216" s="221">
        <f>ROUND(I216*H216,2)</f>
        <v>0</v>
      </c>
      <c r="K216" s="217" t="s">
        <v>145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0.00023440000000000001</v>
      </c>
      <c r="R216" s="224">
        <f>Q216*H216</f>
        <v>0.00046880000000000001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146</v>
      </c>
      <c r="AT216" s="226" t="s">
        <v>141</v>
      </c>
      <c r="AU216" s="226" t="s">
        <v>81</v>
      </c>
      <c r="AY216" s="20" t="s">
        <v>138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146</v>
      </c>
      <c r="BM216" s="226" t="s">
        <v>281</v>
      </c>
    </row>
    <row r="217" s="2" customFormat="1">
      <c r="A217" s="41"/>
      <c r="B217" s="42"/>
      <c r="C217" s="43"/>
      <c r="D217" s="228" t="s">
        <v>148</v>
      </c>
      <c r="E217" s="43"/>
      <c r="F217" s="229" t="s">
        <v>282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148</v>
      </c>
      <c r="AU217" s="20" t="s">
        <v>81</v>
      </c>
    </row>
    <row r="218" s="2" customFormat="1">
      <c r="A218" s="41"/>
      <c r="B218" s="42"/>
      <c r="C218" s="43"/>
      <c r="D218" s="233" t="s">
        <v>150</v>
      </c>
      <c r="E218" s="43"/>
      <c r="F218" s="234" t="s">
        <v>283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150</v>
      </c>
      <c r="AU218" s="20" t="s">
        <v>81</v>
      </c>
    </row>
    <row r="219" s="13" customFormat="1">
      <c r="A219" s="13"/>
      <c r="B219" s="235"/>
      <c r="C219" s="236"/>
      <c r="D219" s="233" t="s">
        <v>152</v>
      </c>
      <c r="E219" s="237" t="s">
        <v>19</v>
      </c>
      <c r="F219" s="238" t="s">
        <v>284</v>
      </c>
      <c r="G219" s="236"/>
      <c r="H219" s="237" t="s">
        <v>19</v>
      </c>
      <c r="I219" s="239"/>
      <c r="J219" s="236"/>
      <c r="K219" s="236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152</v>
      </c>
      <c r="AU219" s="244" t="s">
        <v>81</v>
      </c>
      <c r="AV219" s="13" t="s">
        <v>79</v>
      </c>
      <c r="AW219" s="13" t="s">
        <v>34</v>
      </c>
      <c r="AX219" s="13" t="s">
        <v>72</v>
      </c>
      <c r="AY219" s="244" t="s">
        <v>138</v>
      </c>
    </row>
    <row r="220" s="14" customFormat="1">
      <c r="A220" s="14"/>
      <c r="B220" s="245"/>
      <c r="C220" s="246"/>
      <c r="D220" s="233" t="s">
        <v>152</v>
      </c>
      <c r="E220" s="247" t="s">
        <v>19</v>
      </c>
      <c r="F220" s="248" t="s">
        <v>81</v>
      </c>
      <c r="G220" s="246"/>
      <c r="H220" s="249">
        <v>2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152</v>
      </c>
      <c r="AU220" s="255" t="s">
        <v>81</v>
      </c>
      <c r="AV220" s="14" t="s">
        <v>81</v>
      </c>
      <c r="AW220" s="14" t="s">
        <v>34</v>
      </c>
      <c r="AX220" s="14" t="s">
        <v>79</v>
      </c>
      <c r="AY220" s="255" t="s">
        <v>138</v>
      </c>
    </row>
    <row r="221" s="2" customFormat="1" ht="16.5" customHeight="1">
      <c r="A221" s="41"/>
      <c r="B221" s="42"/>
      <c r="C221" s="267" t="s">
        <v>285</v>
      </c>
      <c r="D221" s="267" t="s">
        <v>162</v>
      </c>
      <c r="E221" s="268" t="s">
        <v>286</v>
      </c>
      <c r="F221" s="269" t="s">
        <v>287</v>
      </c>
      <c r="G221" s="270" t="s">
        <v>280</v>
      </c>
      <c r="H221" s="271">
        <v>2</v>
      </c>
      <c r="I221" s="272"/>
      <c r="J221" s="273">
        <f>ROUND(I221*H221,2)</f>
        <v>0</v>
      </c>
      <c r="K221" s="269" t="s">
        <v>19</v>
      </c>
      <c r="L221" s="274"/>
      <c r="M221" s="275" t="s">
        <v>19</v>
      </c>
      <c r="N221" s="276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165</v>
      </c>
      <c r="AT221" s="226" t="s">
        <v>162</v>
      </c>
      <c r="AU221" s="226" t="s">
        <v>81</v>
      </c>
      <c r="AY221" s="20" t="s">
        <v>138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146</v>
      </c>
      <c r="BM221" s="226" t="s">
        <v>288</v>
      </c>
    </row>
    <row r="222" s="2" customFormat="1">
      <c r="A222" s="41"/>
      <c r="B222" s="42"/>
      <c r="C222" s="43"/>
      <c r="D222" s="233" t="s">
        <v>150</v>
      </c>
      <c r="E222" s="43"/>
      <c r="F222" s="234" t="s">
        <v>283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150</v>
      </c>
      <c r="AU222" s="20" t="s">
        <v>81</v>
      </c>
    </row>
    <row r="223" s="2" customFormat="1" ht="24.15" customHeight="1">
      <c r="A223" s="41"/>
      <c r="B223" s="42"/>
      <c r="C223" s="215" t="s">
        <v>289</v>
      </c>
      <c r="D223" s="215" t="s">
        <v>141</v>
      </c>
      <c r="E223" s="216" t="s">
        <v>290</v>
      </c>
      <c r="F223" s="217" t="s">
        <v>291</v>
      </c>
      <c r="G223" s="218" t="s">
        <v>249</v>
      </c>
      <c r="H223" s="219">
        <v>13.93</v>
      </c>
      <c r="I223" s="220"/>
      <c r="J223" s="221">
        <f>ROUND(I223*H223,2)</f>
        <v>0</v>
      </c>
      <c r="K223" s="217" t="s">
        <v>145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0.066000000000000003</v>
      </c>
      <c r="T223" s="225">
        <f>S223*H223</f>
        <v>0.91937999999999998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146</v>
      </c>
      <c r="AT223" s="226" t="s">
        <v>141</v>
      </c>
      <c r="AU223" s="226" t="s">
        <v>81</v>
      </c>
      <c r="AY223" s="20" t="s">
        <v>138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146</v>
      </c>
      <c r="BM223" s="226" t="s">
        <v>292</v>
      </c>
    </row>
    <row r="224" s="2" customFormat="1">
      <c r="A224" s="41"/>
      <c r="B224" s="42"/>
      <c r="C224" s="43"/>
      <c r="D224" s="228" t="s">
        <v>148</v>
      </c>
      <c r="E224" s="43"/>
      <c r="F224" s="229" t="s">
        <v>293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148</v>
      </c>
      <c r="AU224" s="20" t="s">
        <v>81</v>
      </c>
    </row>
    <row r="225" s="2" customFormat="1">
      <c r="A225" s="41"/>
      <c r="B225" s="42"/>
      <c r="C225" s="43"/>
      <c r="D225" s="233" t="s">
        <v>150</v>
      </c>
      <c r="E225" s="43"/>
      <c r="F225" s="234" t="s">
        <v>294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150</v>
      </c>
      <c r="AU225" s="20" t="s">
        <v>81</v>
      </c>
    </row>
    <row r="226" s="13" customFormat="1">
      <c r="A226" s="13"/>
      <c r="B226" s="235"/>
      <c r="C226" s="236"/>
      <c r="D226" s="233" t="s">
        <v>152</v>
      </c>
      <c r="E226" s="237" t="s">
        <v>19</v>
      </c>
      <c r="F226" s="238" t="s">
        <v>153</v>
      </c>
      <c r="G226" s="236"/>
      <c r="H226" s="237" t="s">
        <v>19</v>
      </c>
      <c r="I226" s="239"/>
      <c r="J226" s="236"/>
      <c r="K226" s="236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152</v>
      </c>
      <c r="AU226" s="244" t="s">
        <v>81</v>
      </c>
      <c r="AV226" s="13" t="s">
        <v>79</v>
      </c>
      <c r="AW226" s="13" t="s">
        <v>34</v>
      </c>
      <c r="AX226" s="13" t="s">
        <v>72</v>
      </c>
      <c r="AY226" s="244" t="s">
        <v>138</v>
      </c>
    </row>
    <row r="227" s="14" customFormat="1">
      <c r="A227" s="14"/>
      <c r="B227" s="245"/>
      <c r="C227" s="246"/>
      <c r="D227" s="233" t="s">
        <v>152</v>
      </c>
      <c r="E227" s="247" t="s">
        <v>19</v>
      </c>
      <c r="F227" s="248" t="s">
        <v>295</v>
      </c>
      <c r="G227" s="246"/>
      <c r="H227" s="249">
        <v>5.5999999999999996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152</v>
      </c>
      <c r="AU227" s="255" t="s">
        <v>81</v>
      </c>
      <c r="AV227" s="14" t="s">
        <v>81</v>
      </c>
      <c r="AW227" s="14" t="s">
        <v>34</v>
      </c>
      <c r="AX227" s="14" t="s">
        <v>72</v>
      </c>
      <c r="AY227" s="255" t="s">
        <v>138</v>
      </c>
    </row>
    <row r="228" s="14" customFormat="1">
      <c r="A228" s="14"/>
      <c r="B228" s="245"/>
      <c r="C228" s="246"/>
      <c r="D228" s="233" t="s">
        <v>152</v>
      </c>
      <c r="E228" s="247" t="s">
        <v>19</v>
      </c>
      <c r="F228" s="248" t="s">
        <v>296</v>
      </c>
      <c r="G228" s="246"/>
      <c r="H228" s="249">
        <v>8.3300000000000001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152</v>
      </c>
      <c r="AU228" s="255" t="s">
        <v>81</v>
      </c>
      <c r="AV228" s="14" t="s">
        <v>81</v>
      </c>
      <c r="AW228" s="14" t="s">
        <v>34</v>
      </c>
      <c r="AX228" s="14" t="s">
        <v>72</v>
      </c>
      <c r="AY228" s="255" t="s">
        <v>138</v>
      </c>
    </row>
    <row r="229" s="15" customFormat="1">
      <c r="A229" s="15"/>
      <c r="B229" s="256"/>
      <c r="C229" s="257"/>
      <c r="D229" s="233" t="s">
        <v>152</v>
      </c>
      <c r="E229" s="258" t="s">
        <v>19</v>
      </c>
      <c r="F229" s="259" t="s">
        <v>155</v>
      </c>
      <c r="G229" s="257"/>
      <c r="H229" s="260">
        <v>13.93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6" t="s">
        <v>152</v>
      </c>
      <c r="AU229" s="266" t="s">
        <v>81</v>
      </c>
      <c r="AV229" s="15" t="s">
        <v>146</v>
      </c>
      <c r="AW229" s="15" t="s">
        <v>34</v>
      </c>
      <c r="AX229" s="15" t="s">
        <v>79</v>
      </c>
      <c r="AY229" s="266" t="s">
        <v>138</v>
      </c>
    </row>
    <row r="230" s="12" customFormat="1" ht="22.8" customHeight="1">
      <c r="A230" s="12"/>
      <c r="B230" s="199"/>
      <c r="C230" s="200"/>
      <c r="D230" s="201" t="s">
        <v>71</v>
      </c>
      <c r="E230" s="213" t="s">
        <v>297</v>
      </c>
      <c r="F230" s="213" t="s">
        <v>298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SUM(P231:P266)</f>
        <v>0</v>
      </c>
      <c r="Q230" s="207"/>
      <c r="R230" s="208">
        <f>SUM(R231:R266)</f>
        <v>0</v>
      </c>
      <c r="S230" s="207"/>
      <c r="T230" s="209">
        <f>SUM(T231:T266)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79</v>
      </c>
      <c r="AT230" s="211" t="s">
        <v>71</v>
      </c>
      <c r="AU230" s="211" t="s">
        <v>79</v>
      </c>
      <c r="AY230" s="210" t="s">
        <v>138</v>
      </c>
      <c r="BK230" s="212">
        <f>SUM(BK231:BK266)</f>
        <v>0</v>
      </c>
    </row>
    <row r="231" s="2" customFormat="1" ht="16.5" customHeight="1">
      <c r="A231" s="41"/>
      <c r="B231" s="42"/>
      <c r="C231" s="215" t="s">
        <v>299</v>
      </c>
      <c r="D231" s="215" t="s">
        <v>141</v>
      </c>
      <c r="E231" s="216" t="s">
        <v>300</v>
      </c>
      <c r="F231" s="217" t="s">
        <v>301</v>
      </c>
      <c r="G231" s="218" t="s">
        <v>158</v>
      </c>
      <c r="H231" s="219">
        <v>2.444</v>
      </c>
      <c r="I231" s="220"/>
      <c r="J231" s="221">
        <f>ROUND(I231*H231,2)</f>
        <v>0</v>
      </c>
      <c r="K231" s="217" t="s">
        <v>145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146</v>
      </c>
      <c r="AT231" s="226" t="s">
        <v>141</v>
      </c>
      <c r="AU231" s="226" t="s">
        <v>81</v>
      </c>
      <c r="AY231" s="20" t="s">
        <v>138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146</v>
      </c>
      <c r="BM231" s="226" t="s">
        <v>302</v>
      </c>
    </row>
    <row r="232" s="2" customFormat="1">
      <c r="A232" s="41"/>
      <c r="B232" s="42"/>
      <c r="C232" s="43"/>
      <c r="D232" s="228" t="s">
        <v>148</v>
      </c>
      <c r="E232" s="43"/>
      <c r="F232" s="229" t="s">
        <v>303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148</v>
      </c>
      <c r="AU232" s="20" t="s">
        <v>81</v>
      </c>
    </row>
    <row r="233" s="2" customFormat="1" ht="24.15" customHeight="1">
      <c r="A233" s="41"/>
      <c r="B233" s="42"/>
      <c r="C233" s="215" t="s">
        <v>304</v>
      </c>
      <c r="D233" s="215" t="s">
        <v>141</v>
      </c>
      <c r="E233" s="216" t="s">
        <v>305</v>
      </c>
      <c r="F233" s="217" t="s">
        <v>306</v>
      </c>
      <c r="G233" s="218" t="s">
        <v>158</v>
      </c>
      <c r="H233" s="219">
        <v>2.444</v>
      </c>
      <c r="I233" s="220"/>
      <c r="J233" s="221">
        <f>ROUND(I233*H233,2)</f>
        <v>0</v>
      </c>
      <c r="K233" s="217" t="s">
        <v>145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146</v>
      </c>
      <c r="AT233" s="226" t="s">
        <v>141</v>
      </c>
      <c r="AU233" s="226" t="s">
        <v>81</v>
      </c>
      <c r="AY233" s="20" t="s">
        <v>138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146</v>
      </c>
      <c r="BM233" s="226" t="s">
        <v>307</v>
      </c>
    </row>
    <row r="234" s="2" customFormat="1">
      <c r="A234" s="41"/>
      <c r="B234" s="42"/>
      <c r="C234" s="43"/>
      <c r="D234" s="228" t="s">
        <v>148</v>
      </c>
      <c r="E234" s="43"/>
      <c r="F234" s="229" t="s">
        <v>308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148</v>
      </c>
      <c r="AU234" s="20" t="s">
        <v>81</v>
      </c>
    </row>
    <row r="235" s="2" customFormat="1" ht="37.8" customHeight="1">
      <c r="A235" s="41"/>
      <c r="B235" s="42"/>
      <c r="C235" s="215" t="s">
        <v>309</v>
      </c>
      <c r="D235" s="215" t="s">
        <v>141</v>
      </c>
      <c r="E235" s="216" t="s">
        <v>310</v>
      </c>
      <c r="F235" s="217" t="s">
        <v>311</v>
      </c>
      <c r="G235" s="218" t="s">
        <v>158</v>
      </c>
      <c r="H235" s="219">
        <v>4.8879999999999999</v>
      </c>
      <c r="I235" s="220"/>
      <c r="J235" s="221">
        <f>ROUND(I235*H235,2)</f>
        <v>0</v>
      </c>
      <c r="K235" s="217" t="s">
        <v>145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146</v>
      </c>
      <c r="AT235" s="226" t="s">
        <v>141</v>
      </c>
      <c r="AU235" s="226" t="s">
        <v>81</v>
      </c>
      <c r="AY235" s="20" t="s">
        <v>138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146</v>
      </c>
      <c r="BM235" s="226" t="s">
        <v>312</v>
      </c>
    </row>
    <row r="236" s="2" customFormat="1">
      <c r="A236" s="41"/>
      <c r="B236" s="42"/>
      <c r="C236" s="43"/>
      <c r="D236" s="228" t="s">
        <v>148</v>
      </c>
      <c r="E236" s="43"/>
      <c r="F236" s="229" t="s">
        <v>313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148</v>
      </c>
      <c r="AU236" s="20" t="s">
        <v>81</v>
      </c>
    </row>
    <row r="237" s="14" customFormat="1">
      <c r="A237" s="14"/>
      <c r="B237" s="245"/>
      <c r="C237" s="246"/>
      <c r="D237" s="233" t="s">
        <v>152</v>
      </c>
      <c r="E237" s="246"/>
      <c r="F237" s="248" t="s">
        <v>314</v>
      </c>
      <c r="G237" s="246"/>
      <c r="H237" s="249">
        <v>4.8879999999999999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152</v>
      </c>
      <c r="AU237" s="255" t="s">
        <v>81</v>
      </c>
      <c r="AV237" s="14" t="s">
        <v>81</v>
      </c>
      <c r="AW237" s="14" t="s">
        <v>4</v>
      </c>
      <c r="AX237" s="14" t="s">
        <v>79</v>
      </c>
      <c r="AY237" s="255" t="s">
        <v>138</v>
      </c>
    </row>
    <row r="238" s="2" customFormat="1" ht="21.75" customHeight="1">
      <c r="A238" s="41"/>
      <c r="B238" s="42"/>
      <c r="C238" s="215" t="s">
        <v>315</v>
      </c>
      <c r="D238" s="215" t="s">
        <v>141</v>
      </c>
      <c r="E238" s="216" t="s">
        <v>316</v>
      </c>
      <c r="F238" s="217" t="s">
        <v>317</v>
      </c>
      <c r="G238" s="218" t="s">
        <v>158</v>
      </c>
      <c r="H238" s="219">
        <v>2.444</v>
      </c>
      <c r="I238" s="220"/>
      <c r="J238" s="221">
        <f>ROUND(I238*H238,2)</f>
        <v>0</v>
      </c>
      <c r="K238" s="217" t="s">
        <v>145</v>
      </c>
      <c r="L238" s="47"/>
      <c r="M238" s="222" t="s">
        <v>19</v>
      </c>
      <c r="N238" s="223" t="s">
        <v>43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146</v>
      </c>
      <c r="AT238" s="226" t="s">
        <v>141</v>
      </c>
      <c r="AU238" s="226" t="s">
        <v>81</v>
      </c>
      <c r="AY238" s="20" t="s">
        <v>138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79</v>
      </c>
      <c r="BK238" s="227">
        <f>ROUND(I238*H238,2)</f>
        <v>0</v>
      </c>
      <c r="BL238" s="20" t="s">
        <v>146</v>
      </c>
      <c r="BM238" s="226" t="s">
        <v>318</v>
      </c>
    </row>
    <row r="239" s="2" customFormat="1">
      <c r="A239" s="41"/>
      <c r="B239" s="42"/>
      <c r="C239" s="43"/>
      <c r="D239" s="228" t="s">
        <v>148</v>
      </c>
      <c r="E239" s="43"/>
      <c r="F239" s="229" t="s">
        <v>319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148</v>
      </c>
      <c r="AU239" s="20" t="s">
        <v>81</v>
      </c>
    </row>
    <row r="240" s="2" customFormat="1" ht="24.15" customHeight="1">
      <c r="A240" s="41"/>
      <c r="B240" s="42"/>
      <c r="C240" s="215" t="s">
        <v>320</v>
      </c>
      <c r="D240" s="215" t="s">
        <v>141</v>
      </c>
      <c r="E240" s="216" t="s">
        <v>321</v>
      </c>
      <c r="F240" s="217" t="s">
        <v>322</v>
      </c>
      <c r="G240" s="218" t="s">
        <v>158</v>
      </c>
      <c r="H240" s="219">
        <v>21.995999999999999</v>
      </c>
      <c r="I240" s="220"/>
      <c r="J240" s="221">
        <f>ROUND(I240*H240,2)</f>
        <v>0</v>
      </c>
      <c r="K240" s="217" t="s">
        <v>145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146</v>
      </c>
      <c r="AT240" s="226" t="s">
        <v>141</v>
      </c>
      <c r="AU240" s="226" t="s">
        <v>81</v>
      </c>
      <c r="AY240" s="20" t="s">
        <v>138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146</v>
      </c>
      <c r="BM240" s="226" t="s">
        <v>323</v>
      </c>
    </row>
    <row r="241" s="2" customFormat="1">
      <c r="A241" s="41"/>
      <c r="B241" s="42"/>
      <c r="C241" s="43"/>
      <c r="D241" s="228" t="s">
        <v>148</v>
      </c>
      <c r="E241" s="43"/>
      <c r="F241" s="229" t="s">
        <v>324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148</v>
      </c>
      <c r="AU241" s="20" t="s">
        <v>81</v>
      </c>
    </row>
    <row r="242" s="2" customFormat="1">
      <c r="A242" s="41"/>
      <c r="B242" s="42"/>
      <c r="C242" s="43"/>
      <c r="D242" s="233" t="s">
        <v>150</v>
      </c>
      <c r="E242" s="43"/>
      <c r="F242" s="234" t="s">
        <v>325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150</v>
      </c>
      <c r="AU242" s="20" t="s">
        <v>81</v>
      </c>
    </row>
    <row r="243" s="14" customFormat="1">
      <c r="A243" s="14"/>
      <c r="B243" s="245"/>
      <c r="C243" s="246"/>
      <c r="D243" s="233" t="s">
        <v>152</v>
      </c>
      <c r="E243" s="246"/>
      <c r="F243" s="248" t="s">
        <v>326</v>
      </c>
      <c r="G243" s="246"/>
      <c r="H243" s="249">
        <v>21.995999999999999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152</v>
      </c>
      <c r="AU243" s="255" t="s">
        <v>81</v>
      </c>
      <c r="AV243" s="14" t="s">
        <v>81</v>
      </c>
      <c r="AW243" s="14" t="s">
        <v>4</v>
      </c>
      <c r="AX243" s="14" t="s">
        <v>79</v>
      </c>
      <c r="AY243" s="255" t="s">
        <v>138</v>
      </c>
    </row>
    <row r="244" s="2" customFormat="1" ht="24.15" customHeight="1">
      <c r="A244" s="41"/>
      <c r="B244" s="42"/>
      <c r="C244" s="215" t="s">
        <v>327</v>
      </c>
      <c r="D244" s="215" t="s">
        <v>141</v>
      </c>
      <c r="E244" s="216" t="s">
        <v>328</v>
      </c>
      <c r="F244" s="217" t="s">
        <v>329</v>
      </c>
      <c r="G244" s="218" t="s">
        <v>158</v>
      </c>
      <c r="H244" s="219">
        <v>0.32500000000000001</v>
      </c>
      <c r="I244" s="220"/>
      <c r="J244" s="221">
        <f>ROUND(I244*H244,2)</f>
        <v>0</v>
      </c>
      <c r="K244" s="217" t="s">
        <v>145</v>
      </c>
      <c r="L244" s="47"/>
      <c r="M244" s="222" t="s">
        <v>19</v>
      </c>
      <c r="N244" s="223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146</v>
      </c>
      <c r="AT244" s="226" t="s">
        <v>141</v>
      </c>
      <c r="AU244" s="226" t="s">
        <v>81</v>
      </c>
      <c r="AY244" s="20" t="s">
        <v>138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79</v>
      </c>
      <c r="BK244" s="227">
        <f>ROUND(I244*H244,2)</f>
        <v>0</v>
      </c>
      <c r="BL244" s="20" t="s">
        <v>146</v>
      </c>
      <c r="BM244" s="226" t="s">
        <v>330</v>
      </c>
    </row>
    <row r="245" s="2" customFormat="1">
      <c r="A245" s="41"/>
      <c r="B245" s="42"/>
      <c r="C245" s="43"/>
      <c r="D245" s="228" t="s">
        <v>148</v>
      </c>
      <c r="E245" s="43"/>
      <c r="F245" s="229" t="s">
        <v>331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148</v>
      </c>
      <c r="AU245" s="20" t="s">
        <v>81</v>
      </c>
    </row>
    <row r="246" s="13" customFormat="1">
      <c r="A246" s="13"/>
      <c r="B246" s="235"/>
      <c r="C246" s="236"/>
      <c r="D246" s="233" t="s">
        <v>152</v>
      </c>
      <c r="E246" s="237" t="s">
        <v>19</v>
      </c>
      <c r="F246" s="238" t="s">
        <v>332</v>
      </c>
      <c r="G246" s="236"/>
      <c r="H246" s="237" t="s">
        <v>19</v>
      </c>
      <c r="I246" s="239"/>
      <c r="J246" s="236"/>
      <c r="K246" s="236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152</v>
      </c>
      <c r="AU246" s="244" t="s">
        <v>81</v>
      </c>
      <c r="AV246" s="13" t="s">
        <v>79</v>
      </c>
      <c r="AW246" s="13" t="s">
        <v>34</v>
      </c>
      <c r="AX246" s="13" t="s">
        <v>72</v>
      </c>
      <c r="AY246" s="244" t="s">
        <v>138</v>
      </c>
    </row>
    <row r="247" s="14" customFormat="1">
      <c r="A247" s="14"/>
      <c r="B247" s="245"/>
      <c r="C247" s="246"/>
      <c r="D247" s="233" t="s">
        <v>152</v>
      </c>
      <c r="E247" s="247" t="s">
        <v>19</v>
      </c>
      <c r="F247" s="248" t="s">
        <v>12</v>
      </c>
      <c r="G247" s="246"/>
      <c r="H247" s="249">
        <v>0.001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152</v>
      </c>
      <c r="AU247" s="255" t="s">
        <v>81</v>
      </c>
      <c r="AV247" s="14" t="s">
        <v>81</v>
      </c>
      <c r="AW247" s="14" t="s">
        <v>34</v>
      </c>
      <c r="AX247" s="14" t="s">
        <v>72</v>
      </c>
      <c r="AY247" s="255" t="s">
        <v>138</v>
      </c>
    </row>
    <row r="248" s="13" customFormat="1">
      <c r="A248" s="13"/>
      <c r="B248" s="235"/>
      <c r="C248" s="236"/>
      <c r="D248" s="233" t="s">
        <v>152</v>
      </c>
      <c r="E248" s="237" t="s">
        <v>19</v>
      </c>
      <c r="F248" s="238" t="s">
        <v>333</v>
      </c>
      <c r="G248" s="236"/>
      <c r="H248" s="237" t="s">
        <v>19</v>
      </c>
      <c r="I248" s="239"/>
      <c r="J248" s="236"/>
      <c r="K248" s="236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152</v>
      </c>
      <c r="AU248" s="244" t="s">
        <v>81</v>
      </c>
      <c r="AV248" s="13" t="s">
        <v>79</v>
      </c>
      <c r="AW248" s="13" t="s">
        <v>34</v>
      </c>
      <c r="AX248" s="13" t="s">
        <v>72</v>
      </c>
      <c r="AY248" s="244" t="s">
        <v>138</v>
      </c>
    </row>
    <row r="249" s="14" customFormat="1">
      <c r="A249" s="14"/>
      <c r="B249" s="245"/>
      <c r="C249" s="246"/>
      <c r="D249" s="233" t="s">
        <v>152</v>
      </c>
      <c r="E249" s="247" t="s">
        <v>19</v>
      </c>
      <c r="F249" s="248" t="s">
        <v>334</v>
      </c>
      <c r="G249" s="246"/>
      <c r="H249" s="249">
        <v>0.32400000000000001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152</v>
      </c>
      <c r="AU249" s="255" t="s">
        <v>81</v>
      </c>
      <c r="AV249" s="14" t="s">
        <v>81</v>
      </c>
      <c r="AW249" s="14" t="s">
        <v>34</v>
      </c>
      <c r="AX249" s="14" t="s">
        <v>72</v>
      </c>
      <c r="AY249" s="255" t="s">
        <v>138</v>
      </c>
    </row>
    <row r="250" s="15" customFormat="1">
      <c r="A250" s="15"/>
      <c r="B250" s="256"/>
      <c r="C250" s="257"/>
      <c r="D250" s="233" t="s">
        <v>152</v>
      </c>
      <c r="E250" s="258" t="s">
        <v>19</v>
      </c>
      <c r="F250" s="259" t="s">
        <v>155</v>
      </c>
      <c r="G250" s="257"/>
      <c r="H250" s="260">
        <v>0.32500000000000001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152</v>
      </c>
      <c r="AU250" s="266" t="s">
        <v>81</v>
      </c>
      <c r="AV250" s="15" t="s">
        <v>146</v>
      </c>
      <c r="AW250" s="15" t="s">
        <v>34</v>
      </c>
      <c r="AX250" s="15" t="s">
        <v>79</v>
      </c>
      <c r="AY250" s="266" t="s">
        <v>138</v>
      </c>
    </row>
    <row r="251" s="2" customFormat="1" ht="33" customHeight="1">
      <c r="A251" s="41"/>
      <c r="B251" s="42"/>
      <c r="C251" s="215" t="s">
        <v>335</v>
      </c>
      <c r="D251" s="215" t="s">
        <v>141</v>
      </c>
      <c r="E251" s="216" t="s">
        <v>336</v>
      </c>
      <c r="F251" s="217" t="s">
        <v>337</v>
      </c>
      <c r="G251" s="218" t="s">
        <v>158</v>
      </c>
      <c r="H251" s="219">
        <v>1.3640000000000001</v>
      </c>
      <c r="I251" s="220"/>
      <c r="J251" s="221">
        <f>ROUND(I251*H251,2)</f>
        <v>0</v>
      </c>
      <c r="K251" s="217" t="s">
        <v>145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146</v>
      </c>
      <c r="AT251" s="226" t="s">
        <v>141</v>
      </c>
      <c r="AU251" s="226" t="s">
        <v>81</v>
      </c>
      <c r="AY251" s="20" t="s">
        <v>138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146</v>
      </c>
      <c r="BM251" s="226" t="s">
        <v>338</v>
      </c>
    </row>
    <row r="252" s="2" customFormat="1">
      <c r="A252" s="41"/>
      <c r="B252" s="42"/>
      <c r="C252" s="43"/>
      <c r="D252" s="228" t="s">
        <v>148</v>
      </c>
      <c r="E252" s="43"/>
      <c r="F252" s="229" t="s">
        <v>339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148</v>
      </c>
      <c r="AU252" s="20" t="s">
        <v>81</v>
      </c>
    </row>
    <row r="253" s="13" customFormat="1">
      <c r="A253" s="13"/>
      <c r="B253" s="235"/>
      <c r="C253" s="236"/>
      <c r="D253" s="233" t="s">
        <v>152</v>
      </c>
      <c r="E253" s="237" t="s">
        <v>19</v>
      </c>
      <c r="F253" s="238" t="s">
        <v>340</v>
      </c>
      <c r="G253" s="236"/>
      <c r="H253" s="237" t="s">
        <v>19</v>
      </c>
      <c r="I253" s="239"/>
      <c r="J253" s="236"/>
      <c r="K253" s="236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152</v>
      </c>
      <c r="AU253" s="244" t="s">
        <v>81</v>
      </c>
      <c r="AV253" s="13" t="s">
        <v>79</v>
      </c>
      <c r="AW253" s="13" t="s">
        <v>34</v>
      </c>
      <c r="AX253" s="13" t="s">
        <v>72</v>
      </c>
      <c r="AY253" s="244" t="s">
        <v>138</v>
      </c>
    </row>
    <row r="254" s="14" customFormat="1">
      <c r="A254" s="14"/>
      <c r="B254" s="245"/>
      <c r="C254" s="246"/>
      <c r="D254" s="233" t="s">
        <v>152</v>
      </c>
      <c r="E254" s="247" t="s">
        <v>19</v>
      </c>
      <c r="F254" s="248" t="s">
        <v>341</v>
      </c>
      <c r="G254" s="246"/>
      <c r="H254" s="249">
        <v>0.91900000000000004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152</v>
      </c>
      <c r="AU254" s="255" t="s">
        <v>81</v>
      </c>
      <c r="AV254" s="14" t="s">
        <v>81</v>
      </c>
      <c r="AW254" s="14" t="s">
        <v>34</v>
      </c>
      <c r="AX254" s="14" t="s">
        <v>72</v>
      </c>
      <c r="AY254" s="255" t="s">
        <v>138</v>
      </c>
    </row>
    <row r="255" s="13" customFormat="1">
      <c r="A255" s="13"/>
      <c r="B255" s="235"/>
      <c r="C255" s="236"/>
      <c r="D255" s="233" t="s">
        <v>152</v>
      </c>
      <c r="E255" s="237" t="s">
        <v>19</v>
      </c>
      <c r="F255" s="238" t="s">
        <v>342</v>
      </c>
      <c r="G255" s="236"/>
      <c r="H255" s="237" t="s">
        <v>19</v>
      </c>
      <c r="I255" s="239"/>
      <c r="J255" s="236"/>
      <c r="K255" s="236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152</v>
      </c>
      <c r="AU255" s="244" t="s">
        <v>81</v>
      </c>
      <c r="AV255" s="13" t="s">
        <v>79</v>
      </c>
      <c r="AW255" s="13" t="s">
        <v>34</v>
      </c>
      <c r="AX255" s="13" t="s">
        <v>72</v>
      </c>
      <c r="AY255" s="244" t="s">
        <v>138</v>
      </c>
    </row>
    <row r="256" s="14" customFormat="1">
      <c r="A256" s="14"/>
      <c r="B256" s="245"/>
      <c r="C256" s="246"/>
      <c r="D256" s="233" t="s">
        <v>152</v>
      </c>
      <c r="E256" s="247" t="s">
        <v>19</v>
      </c>
      <c r="F256" s="248" t="s">
        <v>343</v>
      </c>
      <c r="G256" s="246"/>
      <c r="H256" s="249">
        <v>0.44500000000000001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152</v>
      </c>
      <c r="AU256" s="255" t="s">
        <v>81</v>
      </c>
      <c r="AV256" s="14" t="s">
        <v>81</v>
      </c>
      <c r="AW256" s="14" t="s">
        <v>34</v>
      </c>
      <c r="AX256" s="14" t="s">
        <v>72</v>
      </c>
      <c r="AY256" s="255" t="s">
        <v>138</v>
      </c>
    </row>
    <row r="257" s="15" customFormat="1">
      <c r="A257" s="15"/>
      <c r="B257" s="256"/>
      <c r="C257" s="257"/>
      <c r="D257" s="233" t="s">
        <v>152</v>
      </c>
      <c r="E257" s="258" t="s">
        <v>19</v>
      </c>
      <c r="F257" s="259" t="s">
        <v>155</v>
      </c>
      <c r="G257" s="257"/>
      <c r="H257" s="260">
        <v>1.3640000000000001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6" t="s">
        <v>152</v>
      </c>
      <c r="AU257" s="266" t="s">
        <v>81</v>
      </c>
      <c r="AV257" s="15" t="s">
        <v>146</v>
      </c>
      <c r="AW257" s="15" t="s">
        <v>34</v>
      </c>
      <c r="AX257" s="15" t="s">
        <v>79</v>
      </c>
      <c r="AY257" s="266" t="s">
        <v>138</v>
      </c>
    </row>
    <row r="258" s="2" customFormat="1" ht="24.15" customHeight="1">
      <c r="A258" s="41"/>
      <c r="B258" s="42"/>
      <c r="C258" s="215" t="s">
        <v>344</v>
      </c>
      <c r="D258" s="215" t="s">
        <v>141</v>
      </c>
      <c r="E258" s="216" t="s">
        <v>345</v>
      </c>
      <c r="F258" s="217" t="s">
        <v>346</v>
      </c>
      <c r="G258" s="218" t="s">
        <v>158</v>
      </c>
      <c r="H258" s="219">
        <v>0.754</v>
      </c>
      <c r="I258" s="220"/>
      <c r="J258" s="221">
        <f>ROUND(I258*H258,2)</f>
        <v>0</v>
      </c>
      <c r="K258" s="217" t="s">
        <v>145</v>
      </c>
      <c r="L258" s="47"/>
      <c r="M258" s="222" t="s">
        <v>19</v>
      </c>
      <c r="N258" s="223" t="s">
        <v>43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146</v>
      </c>
      <c r="AT258" s="226" t="s">
        <v>141</v>
      </c>
      <c r="AU258" s="226" t="s">
        <v>81</v>
      </c>
      <c r="AY258" s="20" t="s">
        <v>138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146</v>
      </c>
      <c r="BM258" s="226" t="s">
        <v>347</v>
      </c>
    </row>
    <row r="259" s="2" customFormat="1">
      <c r="A259" s="41"/>
      <c r="B259" s="42"/>
      <c r="C259" s="43"/>
      <c r="D259" s="228" t="s">
        <v>148</v>
      </c>
      <c r="E259" s="43"/>
      <c r="F259" s="229" t="s">
        <v>348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148</v>
      </c>
      <c r="AU259" s="20" t="s">
        <v>81</v>
      </c>
    </row>
    <row r="260" s="13" customFormat="1">
      <c r="A260" s="13"/>
      <c r="B260" s="235"/>
      <c r="C260" s="236"/>
      <c r="D260" s="233" t="s">
        <v>152</v>
      </c>
      <c r="E260" s="237" t="s">
        <v>19</v>
      </c>
      <c r="F260" s="238" t="s">
        <v>349</v>
      </c>
      <c r="G260" s="236"/>
      <c r="H260" s="237" t="s">
        <v>19</v>
      </c>
      <c r="I260" s="239"/>
      <c r="J260" s="236"/>
      <c r="K260" s="236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152</v>
      </c>
      <c r="AU260" s="244" t="s">
        <v>81</v>
      </c>
      <c r="AV260" s="13" t="s">
        <v>79</v>
      </c>
      <c r="AW260" s="13" t="s">
        <v>34</v>
      </c>
      <c r="AX260" s="13" t="s">
        <v>72</v>
      </c>
      <c r="AY260" s="244" t="s">
        <v>138</v>
      </c>
    </row>
    <row r="261" s="14" customFormat="1">
      <c r="A261" s="14"/>
      <c r="B261" s="245"/>
      <c r="C261" s="246"/>
      <c r="D261" s="233" t="s">
        <v>152</v>
      </c>
      <c r="E261" s="247" t="s">
        <v>19</v>
      </c>
      <c r="F261" s="248" t="s">
        <v>350</v>
      </c>
      <c r="G261" s="246"/>
      <c r="H261" s="249">
        <v>0.156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152</v>
      </c>
      <c r="AU261" s="255" t="s">
        <v>81</v>
      </c>
      <c r="AV261" s="14" t="s">
        <v>81</v>
      </c>
      <c r="AW261" s="14" t="s">
        <v>34</v>
      </c>
      <c r="AX261" s="14" t="s">
        <v>72</v>
      </c>
      <c r="AY261" s="255" t="s">
        <v>138</v>
      </c>
    </row>
    <row r="262" s="13" customFormat="1">
      <c r="A262" s="13"/>
      <c r="B262" s="235"/>
      <c r="C262" s="236"/>
      <c r="D262" s="233" t="s">
        <v>152</v>
      </c>
      <c r="E262" s="237" t="s">
        <v>19</v>
      </c>
      <c r="F262" s="238" t="s">
        <v>351</v>
      </c>
      <c r="G262" s="236"/>
      <c r="H262" s="237" t="s">
        <v>19</v>
      </c>
      <c r="I262" s="239"/>
      <c r="J262" s="236"/>
      <c r="K262" s="236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152</v>
      </c>
      <c r="AU262" s="244" t="s">
        <v>81</v>
      </c>
      <c r="AV262" s="13" t="s">
        <v>79</v>
      </c>
      <c r="AW262" s="13" t="s">
        <v>34</v>
      </c>
      <c r="AX262" s="13" t="s">
        <v>72</v>
      </c>
      <c r="AY262" s="244" t="s">
        <v>138</v>
      </c>
    </row>
    <row r="263" s="14" customFormat="1">
      <c r="A263" s="14"/>
      <c r="B263" s="245"/>
      <c r="C263" s="246"/>
      <c r="D263" s="233" t="s">
        <v>152</v>
      </c>
      <c r="E263" s="247" t="s">
        <v>19</v>
      </c>
      <c r="F263" s="248" t="s">
        <v>352</v>
      </c>
      <c r="G263" s="246"/>
      <c r="H263" s="249">
        <v>0.056000000000000001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152</v>
      </c>
      <c r="AU263" s="255" t="s">
        <v>81</v>
      </c>
      <c r="AV263" s="14" t="s">
        <v>81</v>
      </c>
      <c r="AW263" s="14" t="s">
        <v>34</v>
      </c>
      <c r="AX263" s="14" t="s">
        <v>72</v>
      </c>
      <c r="AY263" s="255" t="s">
        <v>138</v>
      </c>
    </row>
    <row r="264" s="13" customFormat="1">
      <c r="A264" s="13"/>
      <c r="B264" s="235"/>
      <c r="C264" s="236"/>
      <c r="D264" s="233" t="s">
        <v>152</v>
      </c>
      <c r="E264" s="237" t="s">
        <v>19</v>
      </c>
      <c r="F264" s="238" t="s">
        <v>353</v>
      </c>
      <c r="G264" s="236"/>
      <c r="H264" s="237" t="s">
        <v>19</v>
      </c>
      <c r="I264" s="239"/>
      <c r="J264" s="236"/>
      <c r="K264" s="236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152</v>
      </c>
      <c r="AU264" s="244" t="s">
        <v>81</v>
      </c>
      <c r="AV264" s="13" t="s">
        <v>79</v>
      </c>
      <c r="AW264" s="13" t="s">
        <v>34</v>
      </c>
      <c r="AX264" s="13" t="s">
        <v>72</v>
      </c>
      <c r="AY264" s="244" t="s">
        <v>138</v>
      </c>
    </row>
    <row r="265" s="14" customFormat="1">
      <c r="A265" s="14"/>
      <c r="B265" s="245"/>
      <c r="C265" s="246"/>
      <c r="D265" s="233" t="s">
        <v>152</v>
      </c>
      <c r="E265" s="247" t="s">
        <v>19</v>
      </c>
      <c r="F265" s="248" t="s">
        <v>354</v>
      </c>
      <c r="G265" s="246"/>
      <c r="H265" s="249">
        <v>0.54200000000000004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152</v>
      </c>
      <c r="AU265" s="255" t="s">
        <v>81</v>
      </c>
      <c r="AV265" s="14" t="s">
        <v>81</v>
      </c>
      <c r="AW265" s="14" t="s">
        <v>34</v>
      </c>
      <c r="AX265" s="14" t="s">
        <v>72</v>
      </c>
      <c r="AY265" s="255" t="s">
        <v>138</v>
      </c>
    </row>
    <row r="266" s="15" customFormat="1">
      <c r="A266" s="15"/>
      <c r="B266" s="256"/>
      <c r="C266" s="257"/>
      <c r="D266" s="233" t="s">
        <v>152</v>
      </c>
      <c r="E266" s="258" t="s">
        <v>19</v>
      </c>
      <c r="F266" s="259" t="s">
        <v>155</v>
      </c>
      <c r="G266" s="257"/>
      <c r="H266" s="260">
        <v>0.754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6" t="s">
        <v>152</v>
      </c>
      <c r="AU266" s="266" t="s">
        <v>81</v>
      </c>
      <c r="AV266" s="15" t="s">
        <v>146</v>
      </c>
      <c r="AW266" s="15" t="s">
        <v>34</v>
      </c>
      <c r="AX266" s="15" t="s">
        <v>79</v>
      </c>
      <c r="AY266" s="266" t="s">
        <v>138</v>
      </c>
    </row>
    <row r="267" s="12" customFormat="1" ht="22.8" customHeight="1">
      <c r="A267" s="12"/>
      <c r="B267" s="199"/>
      <c r="C267" s="200"/>
      <c r="D267" s="201" t="s">
        <v>71</v>
      </c>
      <c r="E267" s="213" t="s">
        <v>355</v>
      </c>
      <c r="F267" s="213" t="s">
        <v>356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SUM(P268:P269)</f>
        <v>0</v>
      </c>
      <c r="Q267" s="207"/>
      <c r="R267" s="208">
        <f>SUM(R268:R269)</f>
        <v>0</v>
      </c>
      <c r="S267" s="207"/>
      <c r="T267" s="209">
        <f>SUM(T268:T269)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79</v>
      </c>
      <c r="AT267" s="211" t="s">
        <v>71</v>
      </c>
      <c r="AU267" s="211" t="s">
        <v>79</v>
      </c>
      <c r="AY267" s="210" t="s">
        <v>138</v>
      </c>
      <c r="BK267" s="212">
        <f>SUM(BK268:BK269)</f>
        <v>0</v>
      </c>
    </row>
    <row r="268" s="2" customFormat="1" ht="33" customHeight="1">
      <c r="A268" s="41"/>
      <c r="B268" s="42"/>
      <c r="C268" s="215" t="s">
        <v>357</v>
      </c>
      <c r="D268" s="215" t="s">
        <v>141</v>
      </c>
      <c r="E268" s="216" t="s">
        <v>358</v>
      </c>
      <c r="F268" s="217" t="s">
        <v>359</v>
      </c>
      <c r="G268" s="218" t="s">
        <v>158</v>
      </c>
      <c r="H268" s="219">
        <v>5.008</v>
      </c>
      <c r="I268" s="220"/>
      <c r="J268" s="221">
        <f>ROUND(I268*H268,2)</f>
        <v>0</v>
      </c>
      <c r="K268" s="217" t="s">
        <v>145</v>
      </c>
      <c r="L268" s="47"/>
      <c r="M268" s="222" t="s">
        <v>19</v>
      </c>
      <c r="N268" s="223" t="s">
        <v>43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146</v>
      </c>
      <c r="AT268" s="226" t="s">
        <v>141</v>
      </c>
      <c r="AU268" s="226" t="s">
        <v>81</v>
      </c>
      <c r="AY268" s="20" t="s">
        <v>138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146</v>
      </c>
      <c r="BM268" s="226" t="s">
        <v>360</v>
      </c>
    </row>
    <row r="269" s="2" customFormat="1">
      <c r="A269" s="41"/>
      <c r="B269" s="42"/>
      <c r="C269" s="43"/>
      <c r="D269" s="228" t="s">
        <v>148</v>
      </c>
      <c r="E269" s="43"/>
      <c r="F269" s="229" t="s">
        <v>361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148</v>
      </c>
      <c r="AU269" s="20" t="s">
        <v>81</v>
      </c>
    </row>
    <row r="270" s="12" customFormat="1" ht="25.92" customHeight="1">
      <c r="A270" s="12"/>
      <c r="B270" s="199"/>
      <c r="C270" s="200"/>
      <c r="D270" s="201" t="s">
        <v>71</v>
      </c>
      <c r="E270" s="202" t="s">
        <v>362</v>
      </c>
      <c r="F270" s="202" t="s">
        <v>363</v>
      </c>
      <c r="G270" s="200"/>
      <c r="H270" s="200"/>
      <c r="I270" s="203"/>
      <c r="J270" s="204">
        <f>BK270</f>
        <v>0</v>
      </c>
      <c r="K270" s="200"/>
      <c r="L270" s="205"/>
      <c r="M270" s="206"/>
      <c r="N270" s="207"/>
      <c r="O270" s="207"/>
      <c r="P270" s="208">
        <f>P271+P276+P287+P289+P315+P345+P351+P368+P449+P465+P547</f>
        <v>0</v>
      </c>
      <c r="Q270" s="207"/>
      <c r="R270" s="208">
        <f>R271+R276+R287+R289+R315+R345+R351+R368+R449+R465+R547</f>
        <v>2.0709439109400001</v>
      </c>
      <c r="S270" s="207"/>
      <c r="T270" s="209">
        <f>T271+T276+T287+T289+T315+T345+T351+T368+T449+T465+T547</f>
        <v>1.52315074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0" t="s">
        <v>81</v>
      </c>
      <c r="AT270" s="211" t="s">
        <v>71</v>
      </c>
      <c r="AU270" s="211" t="s">
        <v>72</v>
      </c>
      <c r="AY270" s="210" t="s">
        <v>138</v>
      </c>
      <c r="BK270" s="212">
        <f>BK271+BK276+BK287+BK289+BK315+BK345+BK351+BK368+BK449+BK465+BK547</f>
        <v>0</v>
      </c>
    </row>
    <row r="271" s="12" customFormat="1" ht="22.8" customHeight="1">
      <c r="A271" s="12"/>
      <c r="B271" s="199"/>
      <c r="C271" s="200"/>
      <c r="D271" s="201" t="s">
        <v>71</v>
      </c>
      <c r="E271" s="213" t="s">
        <v>364</v>
      </c>
      <c r="F271" s="213" t="s">
        <v>365</v>
      </c>
      <c r="G271" s="200"/>
      <c r="H271" s="200"/>
      <c r="I271" s="203"/>
      <c r="J271" s="214">
        <f>BK271</f>
        <v>0</v>
      </c>
      <c r="K271" s="200"/>
      <c r="L271" s="205"/>
      <c r="M271" s="206"/>
      <c r="N271" s="207"/>
      <c r="O271" s="207"/>
      <c r="P271" s="208">
        <f>SUM(P272:P275)</f>
        <v>0</v>
      </c>
      <c r="Q271" s="207"/>
      <c r="R271" s="208">
        <f>SUM(R272:R275)</f>
        <v>0.00174</v>
      </c>
      <c r="S271" s="207"/>
      <c r="T271" s="209">
        <f>SUM(T272:T275)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0" t="s">
        <v>81</v>
      </c>
      <c r="AT271" s="211" t="s">
        <v>71</v>
      </c>
      <c r="AU271" s="211" t="s">
        <v>79</v>
      </c>
      <c r="AY271" s="210" t="s">
        <v>138</v>
      </c>
      <c r="BK271" s="212">
        <f>SUM(BK272:BK275)</f>
        <v>0</v>
      </c>
    </row>
    <row r="272" s="2" customFormat="1" ht="16.5" customHeight="1">
      <c r="A272" s="41"/>
      <c r="B272" s="42"/>
      <c r="C272" s="215" t="s">
        <v>366</v>
      </c>
      <c r="D272" s="215" t="s">
        <v>141</v>
      </c>
      <c r="E272" s="216" t="s">
        <v>367</v>
      </c>
      <c r="F272" s="217" t="s">
        <v>368</v>
      </c>
      <c r="G272" s="218" t="s">
        <v>280</v>
      </c>
      <c r="H272" s="219">
        <v>3</v>
      </c>
      <c r="I272" s="220"/>
      <c r="J272" s="221">
        <f>ROUND(I272*H272,2)</f>
        <v>0</v>
      </c>
      <c r="K272" s="217" t="s">
        <v>145</v>
      </c>
      <c r="L272" s="47"/>
      <c r="M272" s="222" t="s">
        <v>19</v>
      </c>
      <c r="N272" s="223" t="s">
        <v>43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246</v>
      </c>
      <c r="AT272" s="226" t="s">
        <v>141</v>
      </c>
      <c r="AU272" s="226" t="s">
        <v>81</v>
      </c>
      <c r="AY272" s="20" t="s">
        <v>138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79</v>
      </c>
      <c r="BK272" s="227">
        <f>ROUND(I272*H272,2)</f>
        <v>0</v>
      </c>
      <c r="BL272" s="20" t="s">
        <v>246</v>
      </c>
      <c r="BM272" s="226" t="s">
        <v>369</v>
      </c>
    </row>
    <row r="273" s="2" customFormat="1">
      <c r="A273" s="41"/>
      <c r="B273" s="42"/>
      <c r="C273" s="43"/>
      <c r="D273" s="228" t="s">
        <v>148</v>
      </c>
      <c r="E273" s="43"/>
      <c r="F273" s="229" t="s">
        <v>370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148</v>
      </c>
      <c r="AU273" s="20" t="s">
        <v>81</v>
      </c>
    </row>
    <row r="274" s="2" customFormat="1">
      <c r="A274" s="41"/>
      <c r="B274" s="42"/>
      <c r="C274" s="43"/>
      <c r="D274" s="233" t="s">
        <v>150</v>
      </c>
      <c r="E274" s="43"/>
      <c r="F274" s="234" t="s">
        <v>371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150</v>
      </c>
      <c r="AU274" s="20" t="s">
        <v>81</v>
      </c>
    </row>
    <row r="275" s="2" customFormat="1" ht="16.5" customHeight="1">
      <c r="A275" s="41"/>
      <c r="B275" s="42"/>
      <c r="C275" s="267" t="s">
        <v>372</v>
      </c>
      <c r="D275" s="267" t="s">
        <v>162</v>
      </c>
      <c r="E275" s="268" t="s">
        <v>373</v>
      </c>
      <c r="F275" s="269" t="s">
        <v>374</v>
      </c>
      <c r="G275" s="270" t="s">
        <v>280</v>
      </c>
      <c r="H275" s="271">
        <v>3</v>
      </c>
      <c r="I275" s="272"/>
      <c r="J275" s="273">
        <f>ROUND(I275*H275,2)</f>
        <v>0</v>
      </c>
      <c r="K275" s="269" t="s">
        <v>19</v>
      </c>
      <c r="L275" s="274"/>
      <c r="M275" s="275" t="s">
        <v>19</v>
      </c>
      <c r="N275" s="276" t="s">
        <v>43</v>
      </c>
      <c r="O275" s="87"/>
      <c r="P275" s="224">
        <f>O275*H275</f>
        <v>0</v>
      </c>
      <c r="Q275" s="224">
        <v>0.00058</v>
      </c>
      <c r="R275" s="224">
        <f>Q275*H275</f>
        <v>0.00174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357</v>
      </c>
      <c r="AT275" s="226" t="s">
        <v>162</v>
      </c>
      <c r="AU275" s="226" t="s">
        <v>81</v>
      </c>
      <c r="AY275" s="20" t="s">
        <v>138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246</v>
      </c>
      <c r="BM275" s="226" t="s">
        <v>375</v>
      </c>
    </row>
    <row r="276" s="12" customFormat="1" ht="22.8" customHeight="1">
      <c r="A276" s="12"/>
      <c r="B276" s="199"/>
      <c r="C276" s="200"/>
      <c r="D276" s="201" t="s">
        <v>71</v>
      </c>
      <c r="E276" s="213" t="s">
        <v>376</v>
      </c>
      <c r="F276" s="213" t="s">
        <v>377</v>
      </c>
      <c r="G276" s="200"/>
      <c r="H276" s="200"/>
      <c r="I276" s="203"/>
      <c r="J276" s="214">
        <f>BK276</f>
        <v>0</v>
      </c>
      <c r="K276" s="200"/>
      <c r="L276" s="205"/>
      <c r="M276" s="206"/>
      <c r="N276" s="207"/>
      <c r="O276" s="207"/>
      <c r="P276" s="208">
        <f>SUM(P277:P286)</f>
        <v>0</v>
      </c>
      <c r="Q276" s="207"/>
      <c r="R276" s="208">
        <f>SUM(R277:R286)</f>
        <v>0</v>
      </c>
      <c r="S276" s="207"/>
      <c r="T276" s="209">
        <f>SUM(T277:T286)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0" t="s">
        <v>81</v>
      </c>
      <c r="AT276" s="211" t="s">
        <v>71</v>
      </c>
      <c r="AU276" s="211" t="s">
        <v>79</v>
      </c>
      <c r="AY276" s="210" t="s">
        <v>138</v>
      </c>
      <c r="BK276" s="212">
        <f>SUM(BK277:BK286)</f>
        <v>0</v>
      </c>
    </row>
    <row r="277" s="2" customFormat="1" ht="16.5" customHeight="1">
      <c r="A277" s="41"/>
      <c r="B277" s="42"/>
      <c r="C277" s="215" t="s">
        <v>378</v>
      </c>
      <c r="D277" s="215" t="s">
        <v>141</v>
      </c>
      <c r="E277" s="216" t="s">
        <v>379</v>
      </c>
      <c r="F277" s="217" t="s">
        <v>380</v>
      </c>
      <c r="G277" s="218" t="s">
        <v>381</v>
      </c>
      <c r="H277" s="219">
        <v>1</v>
      </c>
      <c r="I277" s="220"/>
      <c r="J277" s="221">
        <f>ROUND(I277*H277,2)</f>
        <v>0</v>
      </c>
      <c r="K277" s="217" t="s">
        <v>19</v>
      </c>
      <c r="L277" s="47"/>
      <c r="M277" s="222" t="s">
        <v>19</v>
      </c>
      <c r="N277" s="223" t="s">
        <v>43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246</v>
      </c>
      <c r="AT277" s="226" t="s">
        <v>141</v>
      </c>
      <c r="AU277" s="226" t="s">
        <v>81</v>
      </c>
      <c r="AY277" s="20" t="s">
        <v>138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79</v>
      </c>
      <c r="BK277" s="227">
        <f>ROUND(I277*H277,2)</f>
        <v>0</v>
      </c>
      <c r="BL277" s="20" t="s">
        <v>246</v>
      </c>
      <c r="BM277" s="226" t="s">
        <v>382</v>
      </c>
    </row>
    <row r="278" s="2" customFormat="1" ht="16.5" customHeight="1">
      <c r="A278" s="41"/>
      <c r="B278" s="42"/>
      <c r="C278" s="215" t="s">
        <v>383</v>
      </c>
      <c r="D278" s="215" t="s">
        <v>141</v>
      </c>
      <c r="E278" s="216" t="s">
        <v>384</v>
      </c>
      <c r="F278" s="217" t="s">
        <v>385</v>
      </c>
      <c r="G278" s="218" t="s">
        <v>144</v>
      </c>
      <c r="H278" s="219">
        <v>32.759999999999998</v>
      </c>
      <c r="I278" s="220"/>
      <c r="J278" s="221">
        <f>ROUND(I278*H278,2)</f>
        <v>0</v>
      </c>
      <c r="K278" s="217" t="s">
        <v>19</v>
      </c>
      <c r="L278" s="47"/>
      <c r="M278" s="222" t="s">
        <v>19</v>
      </c>
      <c r="N278" s="223" t="s">
        <v>43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246</v>
      </c>
      <c r="AT278" s="226" t="s">
        <v>141</v>
      </c>
      <c r="AU278" s="226" t="s">
        <v>81</v>
      </c>
      <c r="AY278" s="20" t="s">
        <v>138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79</v>
      </c>
      <c r="BK278" s="227">
        <f>ROUND(I278*H278,2)</f>
        <v>0</v>
      </c>
      <c r="BL278" s="20" t="s">
        <v>246</v>
      </c>
      <c r="BM278" s="226" t="s">
        <v>386</v>
      </c>
    </row>
    <row r="279" s="14" customFormat="1">
      <c r="A279" s="14"/>
      <c r="B279" s="245"/>
      <c r="C279" s="246"/>
      <c r="D279" s="233" t="s">
        <v>152</v>
      </c>
      <c r="E279" s="247" t="s">
        <v>19</v>
      </c>
      <c r="F279" s="248" t="s">
        <v>387</v>
      </c>
      <c r="G279" s="246"/>
      <c r="H279" s="249">
        <v>25.199999999999999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152</v>
      </c>
      <c r="AU279" s="255" t="s">
        <v>81</v>
      </c>
      <c r="AV279" s="14" t="s">
        <v>81</v>
      </c>
      <c r="AW279" s="14" t="s">
        <v>34</v>
      </c>
      <c r="AX279" s="14" t="s">
        <v>72</v>
      </c>
      <c r="AY279" s="255" t="s">
        <v>138</v>
      </c>
    </row>
    <row r="280" s="14" customFormat="1">
      <c r="A280" s="14"/>
      <c r="B280" s="245"/>
      <c r="C280" s="246"/>
      <c r="D280" s="233" t="s">
        <v>152</v>
      </c>
      <c r="E280" s="247" t="s">
        <v>19</v>
      </c>
      <c r="F280" s="248" t="s">
        <v>388</v>
      </c>
      <c r="G280" s="246"/>
      <c r="H280" s="249">
        <v>7.5599999999999996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152</v>
      </c>
      <c r="AU280" s="255" t="s">
        <v>81</v>
      </c>
      <c r="AV280" s="14" t="s">
        <v>81</v>
      </c>
      <c r="AW280" s="14" t="s">
        <v>34</v>
      </c>
      <c r="AX280" s="14" t="s">
        <v>72</v>
      </c>
      <c r="AY280" s="255" t="s">
        <v>138</v>
      </c>
    </row>
    <row r="281" s="15" customFormat="1">
      <c r="A281" s="15"/>
      <c r="B281" s="256"/>
      <c r="C281" s="257"/>
      <c r="D281" s="233" t="s">
        <v>152</v>
      </c>
      <c r="E281" s="258" t="s">
        <v>19</v>
      </c>
      <c r="F281" s="259" t="s">
        <v>155</v>
      </c>
      <c r="G281" s="257"/>
      <c r="H281" s="260">
        <v>32.759999999999998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6" t="s">
        <v>152</v>
      </c>
      <c r="AU281" s="266" t="s">
        <v>81</v>
      </c>
      <c r="AV281" s="15" t="s">
        <v>146</v>
      </c>
      <c r="AW281" s="15" t="s">
        <v>34</v>
      </c>
      <c r="AX281" s="15" t="s">
        <v>79</v>
      </c>
      <c r="AY281" s="266" t="s">
        <v>138</v>
      </c>
    </row>
    <row r="282" s="2" customFormat="1" ht="16.5" customHeight="1">
      <c r="A282" s="41"/>
      <c r="B282" s="42"/>
      <c r="C282" s="215" t="s">
        <v>389</v>
      </c>
      <c r="D282" s="215" t="s">
        <v>141</v>
      </c>
      <c r="E282" s="216" t="s">
        <v>390</v>
      </c>
      <c r="F282" s="217" t="s">
        <v>391</v>
      </c>
      <c r="G282" s="218" t="s">
        <v>144</v>
      </c>
      <c r="H282" s="219">
        <v>32.759999999999998</v>
      </c>
      <c r="I282" s="220"/>
      <c r="J282" s="221">
        <f>ROUND(I282*H282,2)</f>
        <v>0</v>
      </c>
      <c r="K282" s="217" t="s">
        <v>19</v>
      </c>
      <c r="L282" s="47"/>
      <c r="M282" s="222" t="s">
        <v>19</v>
      </c>
      <c r="N282" s="223" t="s">
        <v>43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246</v>
      </c>
      <c r="AT282" s="226" t="s">
        <v>141</v>
      </c>
      <c r="AU282" s="226" t="s">
        <v>81</v>
      </c>
      <c r="AY282" s="20" t="s">
        <v>138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79</v>
      </c>
      <c r="BK282" s="227">
        <f>ROUND(I282*H282,2)</f>
        <v>0</v>
      </c>
      <c r="BL282" s="20" t="s">
        <v>246</v>
      </c>
      <c r="BM282" s="226" t="s">
        <v>392</v>
      </c>
    </row>
    <row r="283" s="2" customFormat="1" ht="24.15" customHeight="1">
      <c r="A283" s="41"/>
      <c r="B283" s="42"/>
      <c r="C283" s="215" t="s">
        <v>393</v>
      </c>
      <c r="D283" s="215" t="s">
        <v>141</v>
      </c>
      <c r="E283" s="216" t="s">
        <v>394</v>
      </c>
      <c r="F283" s="217" t="s">
        <v>395</v>
      </c>
      <c r="G283" s="218" t="s">
        <v>396</v>
      </c>
      <c r="H283" s="288"/>
      <c r="I283" s="220"/>
      <c r="J283" s="221">
        <f>ROUND(I283*H283,2)</f>
        <v>0</v>
      </c>
      <c r="K283" s="217" t="s">
        <v>145</v>
      </c>
      <c r="L283" s="47"/>
      <c r="M283" s="222" t="s">
        <v>19</v>
      </c>
      <c r="N283" s="223" t="s">
        <v>43</v>
      </c>
      <c r="O283" s="87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246</v>
      </c>
      <c r="AT283" s="226" t="s">
        <v>141</v>
      </c>
      <c r="AU283" s="226" t="s">
        <v>81</v>
      </c>
      <c r="AY283" s="20" t="s">
        <v>138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79</v>
      </c>
      <c r="BK283" s="227">
        <f>ROUND(I283*H283,2)</f>
        <v>0</v>
      </c>
      <c r="BL283" s="20" t="s">
        <v>246</v>
      </c>
      <c r="BM283" s="226" t="s">
        <v>397</v>
      </c>
    </row>
    <row r="284" s="2" customFormat="1">
      <c r="A284" s="41"/>
      <c r="B284" s="42"/>
      <c r="C284" s="43"/>
      <c r="D284" s="228" t="s">
        <v>148</v>
      </c>
      <c r="E284" s="43"/>
      <c r="F284" s="229" t="s">
        <v>398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148</v>
      </c>
      <c r="AU284" s="20" t="s">
        <v>81</v>
      </c>
    </row>
    <row r="285" s="2" customFormat="1" ht="33" customHeight="1">
      <c r="A285" s="41"/>
      <c r="B285" s="42"/>
      <c r="C285" s="215" t="s">
        <v>399</v>
      </c>
      <c r="D285" s="215" t="s">
        <v>141</v>
      </c>
      <c r="E285" s="216" t="s">
        <v>400</v>
      </c>
      <c r="F285" s="217" t="s">
        <v>401</v>
      </c>
      <c r="G285" s="218" t="s">
        <v>396</v>
      </c>
      <c r="H285" s="288"/>
      <c r="I285" s="220"/>
      <c r="J285" s="221">
        <f>ROUND(I285*H285,2)</f>
        <v>0</v>
      </c>
      <c r="K285" s="217" t="s">
        <v>145</v>
      </c>
      <c r="L285" s="47"/>
      <c r="M285" s="222" t="s">
        <v>19</v>
      </c>
      <c r="N285" s="223" t="s">
        <v>43</v>
      </c>
      <c r="O285" s="87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246</v>
      </c>
      <c r="AT285" s="226" t="s">
        <v>141</v>
      </c>
      <c r="AU285" s="226" t="s">
        <v>81</v>
      </c>
      <c r="AY285" s="20" t="s">
        <v>138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79</v>
      </c>
      <c r="BK285" s="227">
        <f>ROUND(I285*H285,2)</f>
        <v>0</v>
      </c>
      <c r="BL285" s="20" t="s">
        <v>246</v>
      </c>
      <c r="BM285" s="226" t="s">
        <v>402</v>
      </c>
    </row>
    <row r="286" s="2" customFormat="1">
      <c r="A286" s="41"/>
      <c r="B286" s="42"/>
      <c r="C286" s="43"/>
      <c r="D286" s="228" t="s">
        <v>148</v>
      </c>
      <c r="E286" s="43"/>
      <c r="F286" s="229" t="s">
        <v>403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148</v>
      </c>
      <c r="AU286" s="20" t="s">
        <v>81</v>
      </c>
    </row>
    <row r="287" s="12" customFormat="1" ht="22.8" customHeight="1">
      <c r="A287" s="12"/>
      <c r="B287" s="199"/>
      <c r="C287" s="200"/>
      <c r="D287" s="201" t="s">
        <v>71</v>
      </c>
      <c r="E287" s="213" t="s">
        <v>404</v>
      </c>
      <c r="F287" s="213" t="s">
        <v>88</v>
      </c>
      <c r="G287" s="200"/>
      <c r="H287" s="200"/>
      <c r="I287" s="203"/>
      <c r="J287" s="214">
        <f>BK287</f>
        <v>0</v>
      </c>
      <c r="K287" s="200"/>
      <c r="L287" s="205"/>
      <c r="M287" s="206"/>
      <c r="N287" s="207"/>
      <c r="O287" s="207"/>
      <c r="P287" s="208">
        <f>P288</f>
        <v>0</v>
      </c>
      <c r="Q287" s="207"/>
      <c r="R287" s="208">
        <f>R288</f>
        <v>0</v>
      </c>
      <c r="S287" s="207"/>
      <c r="T287" s="209">
        <f>T288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0" t="s">
        <v>81</v>
      </c>
      <c r="AT287" s="211" t="s">
        <v>71</v>
      </c>
      <c r="AU287" s="211" t="s">
        <v>79</v>
      </c>
      <c r="AY287" s="210" t="s">
        <v>138</v>
      </c>
      <c r="BK287" s="212">
        <f>BK288</f>
        <v>0</v>
      </c>
    </row>
    <row r="288" s="2" customFormat="1" ht="16.5" customHeight="1">
      <c r="A288" s="41"/>
      <c r="B288" s="42"/>
      <c r="C288" s="215" t="s">
        <v>405</v>
      </c>
      <c r="D288" s="215" t="s">
        <v>141</v>
      </c>
      <c r="E288" s="216" t="s">
        <v>406</v>
      </c>
      <c r="F288" s="217" t="s">
        <v>407</v>
      </c>
      <c r="G288" s="218" t="s">
        <v>408</v>
      </c>
      <c r="H288" s="219">
        <v>4</v>
      </c>
      <c r="I288" s="220"/>
      <c r="J288" s="221">
        <f>ROUND(I288*H288,2)</f>
        <v>0</v>
      </c>
      <c r="K288" s="217" t="s">
        <v>19</v>
      </c>
      <c r="L288" s="47"/>
      <c r="M288" s="222" t="s">
        <v>19</v>
      </c>
      <c r="N288" s="223" t="s">
        <v>43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246</v>
      </c>
      <c r="AT288" s="226" t="s">
        <v>141</v>
      </c>
      <c r="AU288" s="226" t="s">
        <v>81</v>
      </c>
      <c r="AY288" s="20" t="s">
        <v>138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79</v>
      </c>
      <c r="BK288" s="227">
        <f>ROUND(I288*H288,2)</f>
        <v>0</v>
      </c>
      <c r="BL288" s="20" t="s">
        <v>246</v>
      </c>
      <c r="BM288" s="226" t="s">
        <v>409</v>
      </c>
    </row>
    <row r="289" s="12" customFormat="1" ht="22.8" customHeight="1">
      <c r="A289" s="12"/>
      <c r="B289" s="199"/>
      <c r="C289" s="200"/>
      <c r="D289" s="201" t="s">
        <v>71</v>
      </c>
      <c r="E289" s="213" t="s">
        <v>410</v>
      </c>
      <c r="F289" s="213" t="s">
        <v>411</v>
      </c>
      <c r="G289" s="200"/>
      <c r="H289" s="200"/>
      <c r="I289" s="203"/>
      <c r="J289" s="214">
        <f>BK289</f>
        <v>0</v>
      </c>
      <c r="K289" s="200"/>
      <c r="L289" s="205"/>
      <c r="M289" s="206"/>
      <c r="N289" s="207"/>
      <c r="O289" s="207"/>
      <c r="P289" s="208">
        <f>SUM(P290:P314)</f>
        <v>0</v>
      </c>
      <c r="Q289" s="207"/>
      <c r="R289" s="208">
        <f>SUM(R290:R314)</f>
        <v>0.55614316399999997</v>
      </c>
      <c r="S289" s="207"/>
      <c r="T289" s="209">
        <f>SUM(T290:T314)</f>
        <v>0.15559000000000001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0" t="s">
        <v>81</v>
      </c>
      <c r="AT289" s="211" t="s">
        <v>71</v>
      </c>
      <c r="AU289" s="211" t="s">
        <v>79</v>
      </c>
      <c r="AY289" s="210" t="s">
        <v>138</v>
      </c>
      <c r="BK289" s="212">
        <f>SUM(BK290:BK314)</f>
        <v>0</v>
      </c>
    </row>
    <row r="290" s="2" customFormat="1" ht="24.15" customHeight="1">
      <c r="A290" s="41"/>
      <c r="B290" s="42"/>
      <c r="C290" s="215" t="s">
        <v>412</v>
      </c>
      <c r="D290" s="215" t="s">
        <v>141</v>
      </c>
      <c r="E290" s="216" t="s">
        <v>413</v>
      </c>
      <c r="F290" s="217" t="s">
        <v>414</v>
      </c>
      <c r="G290" s="218" t="s">
        <v>144</v>
      </c>
      <c r="H290" s="219">
        <v>8.1999999999999993</v>
      </c>
      <c r="I290" s="220"/>
      <c r="J290" s="221">
        <f>ROUND(I290*H290,2)</f>
        <v>0</v>
      </c>
      <c r="K290" s="217" t="s">
        <v>145</v>
      </c>
      <c r="L290" s="47"/>
      <c r="M290" s="222" t="s">
        <v>19</v>
      </c>
      <c r="N290" s="223" t="s">
        <v>43</v>
      </c>
      <c r="O290" s="87"/>
      <c r="P290" s="224">
        <f>O290*H290</f>
        <v>0</v>
      </c>
      <c r="Q290" s="224">
        <v>0.01259502</v>
      </c>
      <c r="R290" s="224">
        <f>Q290*H290</f>
        <v>0.10327916399999999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246</v>
      </c>
      <c r="AT290" s="226" t="s">
        <v>141</v>
      </c>
      <c r="AU290" s="226" t="s">
        <v>81</v>
      </c>
      <c r="AY290" s="20" t="s">
        <v>138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79</v>
      </c>
      <c r="BK290" s="227">
        <f>ROUND(I290*H290,2)</f>
        <v>0</v>
      </c>
      <c r="BL290" s="20" t="s">
        <v>246</v>
      </c>
      <c r="BM290" s="226" t="s">
        <v>415</v>
      </c>
    </row>
    <row r="291" s="2" customFormat="1">
      <c r="A291" s="41"/>
      <c r="B291" s="42"/>
      <c r="C291" s="43"/>
      <c r="D291" s="228" t="s">
        <v>148</v>
      </c>
      <c r="E291" s="43"/>
      <c r="F291" s="229" t="s">
        <v>416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148</v>
      </c>
      <c r="AU291" s="20" t="s">
        <v>81</v>
      </c>
    </row>
    <row r="292" s="2" customFormat="1">
      <c r="A292" s="41"/>
      <c r="B292" s="42"/>
      <c r="C292" s="43"/>
      <c r="D292" s="233" t="s">
        <v>150</v>
      </c>
      <c r="E292" s="43"/>
      <c r="F292" s="234" t="s">
        <v>417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150</v>
      </c>
      <c r="AU292" s="20" t="s">
        <v>81</v>
      </c>
    </row>
    <row r="293" s="13" customFormat="1">
      <c r="A293" s="13"/>
      <c r="B293" s="235"/>
      <c r="C293" s="236"/>
      <c r="D293" s="233" t="s">
        <v>152</v>
      </c>
      <c r="E293" s="237" t="s">
        <v>19</v>
      </c>
      <c r="F293" s="238" t="s">
        <v>153</v>
      </c>
      <c r="G293" s="236"/>
      <c r="H293" s="237" t="s">
        <v>19</v>
      </c>
      <c r="I293" s="239"/>
      <c r="J293" s="236"/>
      <c r="K293" s="236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152</v>
      </c>
      <c r="AU293" s="244" t="s">
        <v>81</v>
      </c>
      <c r="AV293" s="13" t="s">
        <v>79</v>
      </c>
      <c r="AW293" s="13" t="s">
        <v>34</v>
      </c>
      <c r="AX293" s="13" t="s">
        <v>72</v>
      </c>
      <c r="AY293" s="244" t="s">
        <v>138</v>
      </c>
    </row>
    <row r="294" s="14" customFormat="1">
      <c r="A294" s="14"/>
      <c r="B294" s="245"/>
      <c r="C294" s="246"/>
      <c r="D294" s="233" t="s">
        <v>152</v>
      </c>
      <c r="E294" s="247" t="s">
        <v>19</v>
      </c>
      <c r="F294" s="248" t="s">
        <v>418</v>
      </c>
      <c r="G294" s="246"/>
      <c r="H294" s="249">
        <v>8.1999999999999993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152</v>
      </c>
      <c r="AU294" s="255" t="s">
        <v>81</v>
      </c>
      <c r="AV294" s="14" t="s">
        <v>81</v>
      </c>
      <c r="AW294" s="14" t="s">
        <v>34</v>
      </c>
      <c r="AX294" s="14" t="s">
        <v>72</v>
      </c>
      <c r="AY294" s="255" t="s">
        <v>138</v>
      </c>
    </row>
    <row r="295" s="15" customFormat="1">
      <c r="A295" s="15"/>
      <c r="B295" s="256"/>
      <c r="C295" s="257"/>
      <c r="D295" s="233" t="s">
        <v>152</v>
      </c>
      <c r="E295" s="258" t="s">
        <v>19</v>
      </c>
      <c r="F295" s="259" t="s">
        <v>155</v>
      </c>
      <c r="G295" s="257"/>
      <c r="H295" s="260">
        <v>8.1999999999999993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6" t="s">
        <v>152</v>
      </c>
      <c r="AU295" s="266" t="s">
        <v>81</v>
      </c>
      <c r="AV295" s="15" t="s">
        <v>146</v>
      </c>
      <c r="AW295" s="15" t="s">
        <v>34</v>
      </c>
      <c r="AX295" s="15" t="s">
        <v>79</v>
      </c>
      <c r="AY295" s="266" t="s">
        <v>138</v>
      </c>
    </row>
    <row r="296" s="2" customFormat="1" ht="24.15" customHeight="1">
      <c r="A296" s="41"/>
      <c r="B296" s="42"/>
      <c r="C296" s="215" t="s">
        <v>419</v>
      </c>
      <c r="D296" s="215" t="s">
        <v>141</v>
      </c>
      <c r="E296" s="216" t="s">
        <v>420</v>
      </c>
      <c r="F296" s="217" t="s">
        <v>421</v>
      </c>
      <c r="G296" s="218" t="s">
        <v>144</v>
      </c>
      <c r="H296" s="219">
        <v>28.428000000000001</v>
      </c>
      <c r="I296" s="220"/>
      <c r="J296" s="221">
        <f>ROUND(I296*H296,2)</f>
        <v>0</v>
      </c>
      <c r="K296" s="217" t="s">
        <v>19</v>
      </c>
      <c r="L296" s="47"/>
      <c r="M296" s="222" t="s">
        <v>19</v>
      </c>
      <c r="N296" s="223" t="s">
        <v>43</v>
      </c>
      <c r="O296" s="87"/>
      <c r="P296" s="224">
        <f>O296*H296</f>
        <v>0</v>
      </c>
      <c r="Q296" s="224">
        <v>0.01525</v>
      </c>
      <c r="R296" s="224">
        <f>Q296*H296</f>
        <v>0.433527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246</v>
      </c>
      <c r="AT296" s="226" t="s">
        <v>141</v>
      </c>
      <c r="AU296" s="226" t="s">
        <v>81</v>
      </c>
      <c r="AY296" s="20" t="s">
        <v>138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79</v>
      </c>
      <c r="BK296" s="227">
        <f>ROUND(I296*H296,2)</f>
        <v>0</v>
      </c>
      <c r="BL296" s="20" t="s">
        <v>246</v>
      </c>
      <c r="BM296" s="226" t="s">
        <v>422</v>
      </c>
    </row>
    <row r="297" s="2" customFormat="1">
      <c r="A297" s="41"/>
      <c r="B297" s="42"/>
      <c r="C297" s="43"/>
      <c r="D297" s="233" t="s">
        <v>150</v>
      </c>
      <c r="E297" s="43"/>
      <c r="F297" s="234" t="s">
        <v>423</v>
      </c>
      <c r="G297" s="43"/>
      <c r="H297" s="43"/>
      <c r="I297" s="230"/>
      <c r="J297" s="43"/>
      <c r="K297" s="43"/>
      <c r="L297" s="47"/>
      <c r="M297" s="231"/>
      <c r="N297" s="23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150</v>
      </c>
      <c r="AU297" s="20" t="s">
        <v>81</v>
      </c>
    </row>
    <row r="298" s="13" customFormat="1">
      <c r="A298" s="13"/>
      <c r="B298" s="235"/>
      <c r="C298" s="236"/>
      <c r="D298" s="233" t="s">
        <v>152</v>
      </c>
      <c r="E298" s="237" t="s">
        <v>19</v>
      </c>
      <c r="F298" s="238" t="s">
        <v>153</v>
      </c>
      <c r="G298" s="236"/>
      <c r="H298" s="237" t="s">
        <v>19</v>
      </c>
      <c r="I298" s="239"/>
      <c r="J298" s="236"/>
      <c r="K298" s="236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152</v>
      </c>
      <c r="AU298" s="244" t="s">
        <v>81</v>
      </c>
      <c r="AV298" s="13" t="s">
        <v>79</v>
      </c>
      <c r="AW298" s="13" t="s">
        <v>34</v>
      </c>
      <c r="AX298" s="13" t="s">
        <v>72</v>
      </c>
      <c r="AY298" s="244" t="s">
        <v>138</v>
      </c>
    </row>
    <row r="299" s="14" customFormat="1">
      <c r="A299" s="14"/>
      <c r="B299" s="245"/>
      <c r="C299" s="246"/>
      <c r="D299" s="233" t="s">
        <v>152</v>
      </c>
      <c r="E299" s="247" t="s">
        <v>19</v>
      </c>
      <c r="F299" s="248" t="s">
        <v>424</v>
      </c>
      <c r="G299" s="246"/>
      <c r="H299" s="249">
        <v>28.428000000000001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152</v>
      </c>
      <c r="AU299" s="255" t="s">
        <v>81</v>
      </c>
      <c r="AV299" s="14" t="s">
        <v>81</v>
      </c>
      <c r="AW299" s="14" t="s">
        <v>34</v>
      </c>
      <c r="AX299" s="14" t="s">
        <v>72</v>
      </c>
      <c r="AY299" s="255" t="s">
        <v>138</v>
      </c>
    </row>
    <row r="300" s="15" customFormat="1">
      <c r="A300" s="15"/>
      <c r="B300" s="256"/>
      <c r="C300" s="257"/>
      <c r="D300" s="233" t="s">
        <v>152</v>
      </c>
      <c r="E300" s="258" t="s">
        <v>19</v>
      </c>
      <c r="F300" s="259" t="s">
        <v>155</v>
      </c>
      <c r="G300" s="257"/>
      <c r="H300" s="260">
        <v>28.428000000000001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6" t="s">
        <v>152</v>
      </c>
      <c r="AU300" s="266" t="s">
        <v>81</v>
      </c>
      <c r="AV300" s="15" t="s">
        <v>146</v>
      </c>
      <c r="AW300" s="15" t="s">
        <v>34</v>
      </c>
      <c r="AX300" s="15" t="s">
        <v>79</v>
      </c>
      <c r="AY300" s="266" t="s">
        <v>138</v>
      </c>
    </row>
    <row r="301" s="2" customFormat="1" ht="33" customHeight="1">
      <c r="A301" s="41"/>
      <c r="B301" s="42"/>
      <c r="C301" s="215" t="s">
        <v>425</v>
      </c>
      <c r="D301" s="215" t="s">
        <v>141</v>
      </c>
      <c r="E301" s="216" t="s">
        <v>426</v>
      </c>
      <c r="F301" s="217" t="s">
        <v>427</v>
      </c>
      <c r="G301" s="218" t="s">
        <v>280</v>
      </c>
      <c r="H301" s="219">
        <v>1</v>
      </c>
      <c r="I301" s="220"/>
      <c r="J301" s="221">
        <f>ROUND(I301*H301,2)</f>
        <v>0</v>
      </c>
      <c r="K301" s="217" t="s">
        <v>145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0.0010076</v>
      </c>
      <c r="R301" s="224">
        <f>Q301*H301</f>
        <v>0.0010076</v>
      </c>
      <c r="S301" s="224">
        <v>0.0067600000000000004</v>
      </c>
      <c r="T301" s="225">
        <f>S301*H301</f>
        <v>0.0067600000000000004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246</v>
      </c>
      <c r="AT301" s="226" t="s">
        <v>141</v>
      </c>
      <c r="AU301" s="226" t="s">
        <v>81</v>
      </c>
      <c r="AY301" s="20" t="s">
        <v>138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246</v>
      </c>
      <c r="BM301" s="226" t="s">
        <v>428</v>
      </c>
    </row>
    <row r="302" s="2" customFormat="1">
      <c r="A302" s="41"/>
      <c r="B302" s="42"/>
      <c r="C302" s="43"/>
      <c r="D302" s="228" t="s">
        <v>148</v>
      </c>
      <c r="E302" s="43"/>
      <c r="F302" s="229" t="s">
        <v>429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148</v>
      </c>
      <c r="AU302" s="20" t="s">
        <v>81</v>
      </c>
    </row>
    <row r="303" s="2" customFormat="1">
      <c r="A303" s="41"/>
      <c r="B303" s="42"/>
      <c r="C303" s="43"/>
      <c r="D303" s="233" t="s">
        <v>150</v>
      </c>
      <c r="E303" s="43"/>
      <c r="F303" s="234" t="s">
        <v>430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150</v>
      </c>
      <c r="AU303" s="20" t="s">
        <v>81</v>
      </c>
    </row>
    <row r="304" s="2" customFormat="1" ht="16.5" customHeight="1">
      <c r="A304" s="41"/>
      <c r="B304" s="42"/>
      <c r="C304" s="267" t="s">
        <v>431</v>
      </c>
      <c r="D304" s="267" t="s">
        <v>162</v>
      </c>
      <c r="E304" s="268" t="s">
        <v>432</v>
      </c>
      <c r="F304" s="269" t="s">
        <v>433</v>
      </c>
      <c r="G304" s="270" t="s">
        <v>280</v>
      </c>
      <c r="H304" s="271">
        <v>1</v>
      </c>
      <c r="I304" s="272"/>
      <c r="J304" s="273">
        <f>ROUND(I304*H304,2)</f>
        <v>0</v>
      </c>
      <c r="K304" s="269" t="s">
        <v>145</v>
      </c>
      <c r="L304" s="274"/>
      <c r="M304" s="275" t="s">
        <v>19</v>
      </c>
      <c r="N304" s="276" t="s">
        <v>43</v>
      </c>
      <c r="O304" s="87"/>
      <c r="P304" s="224">
        <f>O304*H304</f>
        <v>0</v>
      </c>
      <c r="Q304" s="224">
        <v>0.0032000000000000002</v>
      </c>
      <c r="R304" s="224">
        <f>Q304*H304</f>
        <v>0.0032000000000000002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357</v>
      </c>
      <c r="AT304" s="226" t="s">
        <v>162</v>
      </c>
      <c r="AU304" s="226" t="s">
        <v>81</v>
      </c>
      <c r="AY304" s="20" t="s">
        <v>138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79</v>
      </c>
      <c r="BK304" s="227">
        <f>ROUND(I304*H304,2)</f>
        <v>0</v>
      </c>
      <c r="BL304" s="20" t="s">
        <v>246</v>
      </c>
      <c r="BM304" s="226" t="s">
        <v>434</v>
      </c>
    </row>
    <row r="305" s="2" customFormat="1" ht="33" customHeight="1">
      <c r="A305" s="41"/>
      <c r="B305" s="42"/>
      <c r="C305" s="215" t="s">
        <v>435</v>
      </c>
      <c r="D305" s="215" t="s">
        <v>141</v>
      </c>
      <c r="E305" s="216" t="s">
        <v>436</v>
      </c>
      <c r="F305" s="217" t="s">
        <v>437</v>
      </c>
      <c r="G305" s="218" t="s">
        <v>280</v>
      </c>
      <c r="H305" s="219">
        <v>11</v>
      </c>
      <c r="I305" s="220"/>
      <c r="J305" s="221">
        <f>ROUND(I305*H305,2)</f>
        <v>0</v>
      </c>
      <c r="K305" s="217" t="s">
        <v>145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0.0013753999999999999</v>
      </c>
      <c r="R305" s="224">
        <f>Q305*H305</f>
        <v>0.015129399999999999</v>
      </c>
      <c r="S305" s="224">
        <v>0.01353</v>
      </c>
      <c r="T305" s="225">
        <f>S305*H305</f>
        <v>0.14883000000000002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246</v>
      </c>
      <c r="AT305" s="226" t="s">
        <v>141</v>
      </c>
      <c r="AU305" s="226" t="s">
        <v>81</v>
      </c>
      <c r="AY305" s="20" t="s">
        <v>138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79</v>
      </c>
      <c r="BK305" s="227">
        <f>ROUND(I305*H305,2)</f>
        <v>0</v>
      </c>
      <c r="BL305" s="20" t="s">
        <v>246</v>
      </c>
      <c r="BM305" s="226" t="s">
        <v>438</v>
      </c>
    </row>
    <row r="306" s="2" customFormat="1">
      <c r="A306" s="41"/>
      <c r="B306" s="42"/>
      <c r="C306" s="43"/>
      <c r="D306" s="228" t="s">
        <v>148</v>
      </c>
      <c r="E306" s="43"/>
      <c r="F306" s="229" t="s">
        <v>439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148</v>
      </c>
      <c r="AU306" s="20" t="s">
        <v>81</v>
      </c>
    </row>
    <row r="307" s="2" customFormat="1">
      <c r="A307" s="41"/>
      <c r="B307" s="42"/>
      <c r="C307" s="43"/>
      <c r="D307" s="233" t="s">
        <v>150</v>
      </c>
      <c r="E307" s="43"/>
      <c r="F307" s="234" t="s">
        <v>440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150</v>
      </c>
      <c r="AU307" s="20" t="s">
        <v>81</v>
      </c>
    </row>
    <row r="308" s="13" customFormat="1">
      <c r="A308" s="13"/>
      <c r="B308" s="235"/>
      <c r="C308" s="236"/>
      <c r="D308" s="233" t="s">
        <v>152</v>
      </c>
      <c r="E308" s="237" t="s">
        <v>19</v>
      </c>
      <c r="F308" s="238" t="s">
        <v>153</v>
      </c>
      <c r="G308" s="236"/>
      <c r="H308" s="237" t="s">
        <v>19</v>
      </c>
      <c r="I308" s="239"/>
      <c r="J308" s="236"/>
      <c r="K308" s="236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152</v>
      </c>
      <c r="AU308" s="244" t="s">
        <v>81</v>
      </c>
      <c r="AV308" s="13" t="s">
        <v>79</v>
      </c>
      <c r="AW308" s="13" t="s">
        <v>34</v>
      </c>
      <c r="AX308" s="13" t="s">
        <v>72</v>
      </c>
      <c r="AY308" s="244" t="s">
        <v>138</v>
      </c>
    </row>
    <row r="309" s="14" customFormat="1">
      <c r="A309" s="14"/>
      <c r="B309" s="245"/>
      <c r="C309" s="246"/>
      <c r="D309" s="233" t="s">
        <v>152</v>
      </c>
      <c r="E309" s="247" t="s">
        <v>19</v>
      </c>
      <c r="F309" s="248" t="s">
        <v>215</v>
      </c>
      <c r="G309" s="246"/>
      <c r="H309" s="249">
        <v>11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152</v>
      </c>
      <c r="AU309" s="255" t="s">
        <v>81</v>
      </c>
      <c r="AV309" s="14" t="s">
        <v>81</v>
      </c>
      <c r="AW309" s="14" t="s">
        <v>34</v>
      </c>
      <c r="AX309" s="14" t="s">
        <v>72</v>
      </c>
      <c r="AY309" s="255" t="s">
        <v>138</v>
      </c>
    </row>
    <row r="310" s="15" customFormat="1">
      <c r="A310" s="15"/>
      <c r="B310" s="256"/>
      <c r="C310" s="257"/>
      <c r="D310" s="233" t="s">
        <v>152</v>
      </c>
      <c r="E310" s="258" t="s">
        <v>19</v>
      </c>
      <c r="F310" s="259" t="s">
        <v>155</v>
      </c>
      <c r="G310" s="257"/>
      <c r="H310" s="260">
        <v>11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6" t="s">
        <v>152</v>
      </c>
      <c r="AU310" s="266" t="s">
        <v>81</v>
      </c>
      <c r="AV310" s="15" t="s">
        <v>146</v>
      </c>
      <c r="AW310" s="15" t="s">
        <v>34</v>
      </c>
      <c r="AX310" s="15" t="s">
        <v>79</v>
      </c>
      <c r="AY310" s="266" t="s">
        <v>138</v>
      </c>
    </row>
    <row r="311" s="2" customFormat="1" ht="37.8" customHeight="1">
      <c r="A311" s="41"/>
      <c r="B311" s="42"/>
      <c r="C311" s="215" t="s">
        <v>441</v>
      </c>
      <c r="D311" s="215" t="s">
        <v>141</v>
      </c>
      <c r="E311" s="216" t="s">
        <v>442</v>
      </c>
      <c r="F311" s="217" t="s">
        <v>443</v>
      </c>
      <c r="G311" s="218" t="s">
        <v>396</v>
      </c>
      <c r="H311" s="288"/>
      <c r="I311" s="220"/>
      <c r="J311" s="221">
        <f>ROUND(I311*H311,2)</f>
        <v>0</v>
      </c>
      <c r="K311" s="217" t="s">
        <v>145</v>
      </c>
      <c r="L311" s="47"/>
      <c r="M311" s="222" t="s">
        <v>19</v>
      </c>
      <c r="N311" s="223" t="s">
        <v>43</v>
      </c>
      <c r="O311" s="87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246</v>
      </c>
      <c r="AT311" s="226" t="s">
        <v>141</v>
      </c>
      <c r="AU311" s="226" t="s">
        <v>81</v>
      </c>
      <c r="AY311" s="20" t="s">
        <v>138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79</v>
      </c>
      <c r="BK311" s="227">
        <f>ROUND(I311*H311,2)</f>
        <v>0</v>
      </c>
      <c r="BL311" s="20" t="s">
        <v>246</v>
      </c>
      <c r="BM311" s="226" t="s">
        <v>444</v>
      </c>
    </row>
    <row r="312" s="2" customFormat="1">
      <c r="A312" s="41"/>
      <c r="B312" s="42"/>
      <c r="C312" s="43"/>
      <c r="D312" s="228" t="s">
        <v>148</v>
      </c>
      <c r="E312" s="43"/>
      <c r="F312" s="229" t="s">
        <v>445</v>
      </c>
      <c r="G312" s="43"/>
      <c r="H312" s="43"/>
      <c r="I312" s="230"/>
      <c r="J312" s="43"/>
      <c r="K312" s="43"/>
      <c r="L312" s="47"/>
      <c r="M312" s="231"/>
      <c r="N312" s="232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148</v>
      </c>
      <c r="AU312" s="20" t="s">
        <v>81</v>
      </c>
    </row>
    <row r="313" s="2" customFormat="1" ht="44.25" customHeight="1">
      <c r="A313" s="41"/>
      <c r="B313" s="42"/>
      <c r="C313" s="215" t="s">
        <v>446</v>
      </c>
      <c r="D313" s="215" t="s">
        <v>141</v>
      </c>
      <c r="E313" s="216" t="s">
        <v>447</v>
      </c>
      <c r="F313" s="217" t="s">
        <v>448</v>
      </c>
      <c r="G313" s="218" t="s">
        <v>396</v>
      </c>
      <c r="H313" s="288"/>
      <c r="I313" s="220"/>
      <c r="J313" s="221">
        <f>ROUND(I313*H313,2)</f>
        <v>0</v>
      </c>
      <c r="K313" s="217" t="s">
        <v>145</v>
      </c>
      <c r="L313" s="47"/>
      <c r="M313" s="222" t="s">
        <v>19</v>
      </c>
      <c r="N313" s="223" t="s">
        <v>43</v>
      </c>
      <c r="O313" s="87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246</v>
      </c>
      <c r="AT313" s="226" t="s">
        <v>141</v>
      </c>
      <c r="AU313" s="226" t="s">
        <v>81</v>
      </c>
      <c r="AY313" s="20" t="s">
        <v>138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79</v>
      </c>
      <c r="BK313" s="227">
        <f>ROUND(I313*H313,2)</f>
        <v>0</v>
      </c>
      <c r="BL313" s="20" t="s">
        <v>246</v>
      </c>
      <c r="BM313" s="226" t="s">
        <v>449</v>
      </c>
    </row>
    <row r="314" s="2" customFormat="1">
      <c r="A314" s="41"/>
      <c r="B314" s="42"/>
      <c r="C314" s="43"/>
      <c r="D314" s="228" t="s">
        <v>148</v>
      </c>
      <c r="E314" s="43"/>
      <c r="F314" s="229" t="s">
        <v>450</v>
      </c>
      <c r="G314" s="43"/>
      <c r="H314" s="43"/>
      <c r="I314" s="230"/>
      <c r="J314" s="43"/>
      <c r="K314" s="43"/>
      <c r="L314" s="47"/>
      <c r="M314" s="231"/>
      <c r="N314" s="232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148</v>
      </c>
      <c r="AU314" s="20" t="s">
        <v>81</v>
      </c>
    </row>
    <row r="315" s="12" customFormat="1" ht="22.8" customHeight="1">
      <c r="A315" s="12"/>
      <c r="B315" s="199"/>
      <c r="C315" s="200"/>
      <c r="D315" s="201" t="s">
        <v>71</v>
      </c>
      <c r="E315" s="213" t="s">
        <v>451</v>
      </c>
      <c r="F315" s="213" t="s">
        <v>452</v>
      </c>
      <c r="G315" s="200"/>
      <c r="H315" s="200"/>
      <c r="I315" s="203"/>
      <c r="J315" s="214">
        <f>BK315</f>
        <v>0</v>
      </c>
      <c r="K315" s="200"/>
      <c r="L315" s="205"/>
      <c r="M315" s="206"/>
      <c r="N315" s="207"/>
      <c r="O315" s="207"/>
      <c r="P315" s="208">
        <f>SUM(P316:P344)</f>
        <v>0</v>
      </c>
      <c r="Q315" s="207"/>
      <c r="R315" s="208">
        <f>SUM(R316:R344)</f>
        <v>0</v>
      </c>
      <c r="S315" s="207"/>
      <c r="T315" s="209">
        <f>SUM(T316:T344)</f>
        <v>0.43840000000000001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0" t="s">
        <v>81</v>
      </c>
      <c r="AT315" s="211" t="s">
        <v>71</v>
      </c>
      <c r="AU315" s="211" t="s">
        <v>79</v>
      </c>
      <c r="AY315" s="210" t="s">
        <v>138</v>
      </c>
      <c r="BK315" s="212">
        <f>SUM(BK316:BK344)</f>
        <v>0</v>
      </c>
    </row>
    <row r="316" s="2" customFormat="1" ht="16.5" customHeight="1">
      <c r="A316" s="41"/>
      <c r="B316" s="42"/>
      <c r="C316" s="215" t="s">
        <v>453</v>
      </c>
      <c r="D316" s="215" t="s">
        <v>141</v>
      </c>
      <c r="E316" s="216" t="s">
        <v>454</v>
      </c>
      <c r="F316" s="217" t="s">
        <v>455</v>
      </c>
      <c r="G316" s="218" t="s">
        <v>249</v>
      </c>
      <c r="H316" s="219">
        <v>8.2400000000000002</v>
      </c>
      <c r="I316" s="220"/>
      <c r="J316" s="221">
        <f>ROUND(I316*H316,2)</f>
        <v>0</v>
      </c>
      <c r="K316" s="217" t="s">
        <v>19</v>
      </c>
      <c r="L316" s="47"/>
      <c r="M316" s="222" t="s">
        <v>19</v>
      </c>
      <c r="N316" s="223" t="s">
        <v>43</v>
      </c>
      <c r="O316" s="87"/>
      <c r="P316" s="224">
        <f>O316*H316</f>
        <v>0</v>
      </c>
      <c r="Q316" s="224">
        <v>0</v>
      </c>
      <c r="R316" s="224">
        <f>Q316*H316</f>
        <v>0</v>
      </c>
      <c r="S316" s="224">
        <v>0.025000000000000001</v>
      </c>
      <c r="T316" s="225">
        <f>S316*H316</f>
        <v>0.20600000000000002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246</v>
      </c>
      <c r="AT316" s="226" t="s">
        <v>141</v>
      </c>
      <c r="AU316" s="226" t="s">
        <v>81</v>
      </c>
      <c r="AY316" s="20" t="s">
        <v>138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79</v>
      </c>
      <c r="BK316" s="227">
        <f>ROUND(I316*H316,2)</f>
        <v>0</v>
      </c>
      <c r="BL316" s="20" t="s">
        <v>246</v>
      </c>
      <c r="BM316" s="226" t="s">
        <v>456</v>
      </c>
    </row>
    <row r="317" s="2" customFormat="1">
      <c r="A317" s="41"/>
      <c r="B317" s="42"/>
      <c r="C317" s="43"/>
      <c r="D317" s="233" t="s">
        <v>150</v>
      </c>
      <c r="E317" s="43"/>
      <c r="F317" s="234" t="s">
        <v>294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150</v>
      </c>
      <c r="AU317" s="20" t="s">
        <v>81</v>
      </c>
    </row>
    <row r="318" s="13" customFormat="1">
      <c r="A318" s="13"/>
      <c r="B318" s="235"/>
      <c r="C318" s="236"/>
      <c r="D318" s="233" t="s">
        <v>152</v>
      </c>
      <c r="E318" s="237" t="s">
        <v>19</v>
      </c>
      <c r="F318" s="238" t="s">
        <v>153</v>
      </c>
      <c r="G318" s="236"/>
      <c r="H318" s="237" t="s">
        <v>19</v>
      </c>
      <c r="I318" s="239"/>
      <c r="J318" s="236"/>
      <c r="K318" s="236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152</v>
      </c>
      <c r="AU318" s="244" t="s">
        <v>81</v>
      </c>
      <c r="AV318" s="13" t="s">
        <v>79</v>
      </c>
      <c r="AW318" s="13" t="s">
        <v>34</v>
      </c>
      <c r="AX318" s="13" t="s">
        <v>72</v>
      </c>
      <c r="AY318" s="244" t="s">
        <v>138</v>
      </c>
    </row>
    <row r="319" s="14" customFormat="1">
      <c r="A319" s="14"/>
      <c r="B319" s="245"/>
      <c r="C319" s="246"/>
      <c r="D319" s="233" t="s">
        <v>152</v>
      </c>
      <c r="E319" s="247" t="s">
        <v>19</v>
      </c>
      <c r="F319" s="248" t="s">
        <v>457</v>
      </c>
      <c r="G319" s="246"/>
      <c r="H319" s="249">
        <v>5.5999999999999996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152</v>
      </c>
      <c r="AU319" s="255" t="s">
        <v>81</v>
      </c>
      <c r="AV319" s="14" t="s">
        <v>81</v>
      </c>
      <c r="AW319" s="14" t="s">
        <v>34</v>
      </c>
      <c r="AX319" s="14" t="s">
        <v>72</v>
      </c>
      <c r="AY319" s="255" t="s">
        <v>138</v>
      </c>
    </row>
    <row r="320" s="13" customFormat="1">
      <c r="A320" s="13"/>
      <c r="B320" s="235"/>
      <c r="C320" s="236"/>
      <c r="D320" s="233" t="s">
        <v>152</v>
      </c>
      <c r="E320" s="237" t="s">
        <v>19</v>
      </c>
      <c r="F320" s="238" t="s">
        <v>181</v>
      </c>
      <c r="G320" s="236"/>
      <c r="H320" s="237" t="s">
        <v>19</v>
      </c>
      <c r="I320" s="239"/>
      <c r="J320" s="236"/>
      <c r="K320" s="236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152</v>
      </c>
      <c r="AU320" s="244" t="s">
        <v>81</v>
      </c>
      <c r="AV320" s="13" t="s">
        <v>79</v>
      </c>
      <c r="AW320" s="13" t="s">
        <v>34</v>
      </c>
      <c r="AX320" s="13" t="s">
        <v>72</v>
      </c>
      <c r="AY320" s="244" t="s">
        <v>138</v>
      </c>
    </row>
    <row r="321" s="14" customFormat="1">
      <c r="A321" s="14"/>
      <c r="B321" s="245"/>
      <c r="C321" s="246"/>
      <c r="D321" s="233" t="s">
        <v>152</v>
      </c>
      <c r="E321" s="247" t="s">
        <v>19</v>
      </c>
      <c r="F321" s="248" t="s">
        <v>458</v>
      </c>
      <c r="G321" s="246"/>
      <c r="H321" s="249">
        <v>2.6400000000000001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152</v>
      </c>
      <c r="AU321" s="255" t="s">
        <v>81</v>
      </c>
      <c r="AV321" s="14" t="s">
        <v>81</v>
      </c>
      <c r="AW321" s="14" t="s">
        <v>34</v>
      </c>
      <c r="AX321" s="14" t="s">
        <v>72</v>
      </c>
      <c r="AY321" s="255" t="s">
        <v>138</v>
      </c>
    </row>
    <row r="322" s="15" customFormat="1">
      <c r="A322" s="15"/>
      <c r="B322" s="256"/>
      <c r="C322" s="257"/>
      <c r="D322" s="233" t="s">
        <v>152</v>
      </c>
      <c r="E322" s="258" t="s">
        <v>19</v>
      </c>
      <c r="F322" s="259" t="s">
        <v>155</v>
      </c>
      <c r="G322" s="257"/>
      <c r="H322" s="260">
        <v>8.2400000000000002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6" t="s">
        <v>152</v>
      </c>
      <c r="AU322" s="266" t="s">
        <v>81</v>
      </c>
      <c r="AV322" s="15" t="s">
        <v>146</v>
      </c>
      <c r="AW322" s="15" t="s">
        <v>34</v>
      </c>
      <c r="AX322" s="15" t="s">
        <v>79</v>
      </c>
      <c r="AY322" s="266" t="s">
        <v>138</v>
      </c>
    </row>
    <row r="323" s="2" customFormat="1" ht="16.5" customHeight="1">
      <c r="A323" s="41"/>
      <c r="B323" s="42"/>
      <c r="C323" s="215" t="s">
        <v>459</v>
      </c>
      <c r="D323" s="215" t="s">
        <v>141</v>
      </c>
      <c r="E323" s="216" t="s">
        <v>460</v>
      </c>
      <c r="F323" s="217" t="s">
        <v>461</v>
      </c>
      <c r="G323" s="218" t="s">
        <v>249</v>
      </c>
      <c r="H323" s="219">
        <v>12.800000000000001</v>
      </c>
      <c r="I323" s="220"/>
      <c r="J323" s="221">
        <f>ROUND(I323*H323,2)</f>
        <v>0</v>
      </c>
      <c r="K323" s="217" t="s">
        <v>19</v>
      </c>
      <c r="L323" s="47"/>
      <c r="M323" s="222" t="s">
        <v>19</v>
      </c>
      <c r="N323" s="223" t="s">
        <v>43</v>
      </c>
      <c r="O323" s="87"/>
      <c r="P323" s="224">
        <f>O323*H323</f>
        <v>0</v>
      </c>
      <c r="Q323" s="224">
        <v>0</v>
      </c>
      <c r="R323" s="224">
        <f>Q323*H323</f>
        <v>0</v>
      </c>
      <c r="S323" s="224">
        <v>0.01</v>
      </c>
      <c r="T323" s="225">
        <f>S323*H323</f>
        <v>0.128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246</v>
      </c>
      <c r="AT323" s="226" t="s">
        <v>141</v>
      </c>
      <c r="AU323" s="226" t="s">
        <v>81</v>
      </c>
      <c r="AY323" s="20" t="s">
        <v>138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79</v>
      </c>
      <c r="BK323" s="227">
        <f>ROUND(I323*H323,2)</f>
        <v>0</v>
      </c>
      <c r="BL323" s="20" t="s">
        <v>246</v>
      </c>
      <c r="BM323" s="226" t="s">
        <v>462</v>
      </c>
    </row>
    <row r="324" s="2" customFormat="1">
      <c r="A324" s="41"/>
      <c r="B324" s="42"/>
      <c r="C324" s="43"/>
      <c r="D324" s="233" t="s">
        <v>150</v>
      </c>
      <c r="E324" s="43"/>
      <c r="F324" s="234" t="s">
        <v>294</v>
      </c>
      <c r="G324" s="43"/>
      <c r="H324" s="43"/>
      <c r="I324" s="230"/>
      <c r="J324" s="43"/>
      <c r="K324" s="43"/>
      <c r="L324" s="47"/>
      <c r="M324" s="231"/>
      <c r="N324" s="232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150</v>
      </c>
      <c r="AU324" s="20" t="s">
        <v>81</v>
      </c>
    </row>
    <row r="325" s="13" customFormat="1">
      <c r="A325" s="13"/>
      <c r="B325" s="235"/>
      <c r="C325" s="236"/>
      <c r="D325" s="233" t="s">
        <v>152</v>
      </c>
      <c r="E325" s="237" t="s">
        <v>19</v>
      </c>
      <c r="F325" s="238" t="s">
        <v>181</v>
      </c>
      <c r="G325" s="236"/>
      <c r="H325" s="237" t="s">
        <v>19</v>
      </c>
      <c r="I325" s="239"/>
      <c r="J325" s="236"/>
      <c r="K325" s="236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152</v>
      </c>
      <c r="AU325" s="244" t="s">
        <v>81</v>
      </c>
      <c r="AV325" s="13" t="s">
        <v>79</v>
      </c>
      <c r="AW325" s="13" t="s">
        <v>34</v>
      </c>
      <c r="AX325" s="13" t="s">
        <v>72</v>
      </c>
      <c r="AY325" s="244" t="s">
        <v>138</v>
      </c>
    </row>
    <row r="326" s="14" customFormat="1">
      <c r="A326" s="14"/>
      <c r="B326" s="245"/>
      <c r="C326" s="246"/>
      <c r="D326" s="233" t="s">
        <v>152</v>
      </c>
      <c r="E326" s="247" t="s">
        <v>19</v>
      </c>
      <c r="F326" s="248" t="s">
        <v>463</v>
      </c>
      <c r="G326" s="246"/>
      <c r="H326" s="249">
        <v>12.800000000000001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152</v>
      </c>
      <c r="AU326" s="255" t="s">
        <v>81</v>
      </c>
      <c r="AV326" s="14" t="s">
        <v>81</v>
      </c>
      <c r="AW326" s="14" t="s">
        <v>34</v>
      </c>
      <c r="AX326" s="14" t="s">
        <v>79</v>
      </c>
      <c r="AY326" s="255" t="s">
        <v>138</v>
      </c>
    </row>
    <row r="327" s="2" customFormat="1" ht="16.5" customHeight="1">
      <c r="A327" s="41"/>
      <c r="B327" s="42"/>
      <c r="C327" s="215" t="s">
        <v>464</v>
      </c>
      <c r="D327" s="215" t="s">
        <v>141</v>
      </c>
      <c r="E327" s="216" t="s">
        <v>465</v>
      </c>
      <c r="F327" s="217" t="s">
        <v>466</v>
      </c>
      <c r="G327" s="218" t="s">
        <v>249</v>
      </c>
      <c r="H327" s="219">
        <v>8.6999999999999993</v>
      </c>
      <c r="I327" s="220"/>
      <c r="J327" s="221">
        <f>ROUND(I327*H327,2)</f>
        <v>0</v>
      </c>
      <c r="K327" s="217" t="s">
        <v>19</v>
      </c>
      <c r="L327" s="47"/>
      <c r="M327" s="222" t="s">
        <v>19</v>
      </c>
      <c r="N327" s="223" t="s">
        <v>43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0.012</v>
      </c>
      <c r="T327" s="225">
        <f>S327*H327</f>
        <v>0.10439999999999999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246</v>
      </c>
      <c r="AT327" s="226" t="s">
        <v>141</v>
      </c>
      <c r="AU327" s="226" t="s">
        <v>81</v>
      </c>
      <c r="AY327" s="20" t="s">
        <v>138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79</v>
      </c>
      <c r="BK327" s="227">
        <f>ROUND(I327*H327,2)</f>
        <v>0</v>
      </c>
      <c r="BL327" s="20" t="s">
        <v>246</v>
      </c>
      <c r="BM327" s="226" t="s">
        <v>467</v>
      </c>
    </row>
    <row r="328" s="2" customFormat="1">
      <c r="A328" s="41"/>
      <c r="B328" s="42"/>
      <c r="C328" s="43"/>
      <c r="D328" s="233" t="s">
        <v>150</v>
      </c>
      <c r="E328" s="43"/>
      <c r="F328" s="234" t="s">
        <v>294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150</v>
      </c>
      <c r="AU328" s="20" t="s">
        <v>81</v>
      </c>
    </row>
    <row r="329" s="13" customFormat="1">
      <c r="A329" s="13"/>
      <c r="B329" s="235"/>
      <c r="C329" s="236"/>
      <c r="D329" s="233" t="s">
        <v>152</v>
      </c>
      <c r="E329" s="237" t="s">
        <v>19</v>
      </c>
      <c r="F329" s="238" t="s">
        <v>153</v>
      </c>
      <c r="G329" s="236"/>
      <c r="H329" s="237" t="s">
        <v>19</v>
      </c>
      <c r="I329" s="239"/>
      <c r="J329" s="236"/>
      <c r="K329" s="236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152</v>
      </c>
      <c r="AU329" s="244" t="s">
        <v>81</v>
      </c>
      <c r="AV329" s="13" t="s">
        <v>79</v>
      </c>
      <c r="AW329" s="13" t="s">
        <v>34</v>
      </c>
      <c r="AX329" s="13" t="s">
        <v>72</v>
      </c>
      <c r="AY329" s="244" t="s">
        <v>138</v>
      </c>
    </row>
    <row r="330" s="14" customFormat="1">
      <c r="A330" s="14"/>
      <c r="B330" s="245"/>
      <c r="C330" s="246"/>
      <c r="D330" s="233" t="s">
        <v>152</v>
      </c>
      <c r="E330" s="247" t="s">
        <v>19</v>
      </c>
      <c r="F330" s="248" t="s">
        <v>468</v>
      </c>
      <c r="G330" s="246"/>
      <c r="H330" s="249">
        <v>5.7999999999999998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5" t="s">
        <v>152</v>
      </c>
      <c r="AU330" s="255" t="s">
        <v>81</v>
      </c>
      <c r="AV330" s="14" t="s">
        <v>81</v>
      </c>
      <c r="AW330" s="14" t="s">
        <v>34</v>
      </c>
      <c r="AX330" s="14" t="s">
        <v>72</v>
      </c>
      <c r="AY330" s="255" t="s">
        <v>138</v>
      </c>
    </row>
    <row r="331" s="13" customFormat="1">
      <c r="A331" s="13"/>
      <c r="B331" s="235"/>
      <c r="C331" s="236"/>
      <c r="D331" s="233" t="s">
        <v>152</v>
      </c>
      <c r="E331" s="237" t="s">
        <v>19</v>
      </c>
      <c r="F331" s="238" t="s">
        <v>181</v>
      </c>
      <c r="G331" s="236"/>
      <c r="H331" s="237" t="s">
        <v>19</v>
      </c>
      <c r="I331" s="239"/>
      <c r="J331" s="236"/>
      <c r="K331" s="236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152</v>
      </c>
      <c r="AU331" s="244" t="s">
        <v>81</v>
      </c>
      <c r="AV331" s="13" t="s">
        <v>79</v>
      </c>
      <c r="AW331" s="13" t="s">
        <v>34</v>
      </c>
      <c r="AX331" s="13" t="s">
        <v>72</v>
      </c>
      <c r="AY331" s="244" t="s">
        <v>138</v>
      </c>
    </row>
    <row r="332" s="14" customFormat="1">
      <c r="A332" s="14"/>
      <c r="B332" s="245"/>
      <c r="C332" s="246"/>
      <c r="D332" s="233" t="s">
        <v>152</v>
      </c>
      <c r="E332" s="247" t="s">
        <v>19</v>
      </c>
      <c r="F332" s="248" t="s">
        <v>469</v>
      </c>
      <c r="G332" s="246"/>
      <c r="H332" s="249">
        <v>2.8999999999999999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152</v>
      </c>
      <c r="AU332" s="255" t="s">
        <v>81</v>
      </c>
      <c r="AV332" s="14" t="s">
        <v>81</v>
      </c>
      <c r="AW332" s="14" t="s">
        <v>34</v>
      </c>
      <c r="AX332" s="14" t="s">
        <v>72</v>
      </c>
      <c r="AY332" s="255" t="s">
        <v>138</v>
      </c>
    </row>
    <row r="333" s="15" customFormat="1">
      <c r="A333" s="15"/>
      <c r="B333" s="256"/>
      <c r="C333" s="257"/>
      <c r="D333" s="233" t="s">
        <v>152</v>
      </c>
      <c r="E333" s="258" t="s">
        <v>19</v>
      </c>
      <c r="F333" s="259" t="s">
        <v>155</v>
      </c>
      <c r="G333" s="257"/>
      <c r="H333" s="260">
        <v>8.6999999999999993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6" t="s">
        <v>152</v>
      </c>
      <c r="AU333" s="266" t="s">
        <v>81</v>
      </c>
      <c r="AV333" s="15" t="s">
        <v>146</v>
      </c>
      <c r="AW333" s="15" t="s">
        <v>34</v>
      </c>
      <c r="AX333" s="15" t="s">
        <v>79</v>
      </c>
      <c r="AY333" s="266" t="s">
        <v>138</v>
      </c>
    </row>
    <row r="334" s="2" customFormat="1" ht="24.15" customHeight="1">
      <c r="A334" s="41"/>
      <c r="B334" s="42"/>
      <c r="C334" s="215" t="s">
        <v>470</v>
      </c>
      <c r="D334" s="215" t="s">
        <v>141</v>
      </c>
      <c r="E334" s="216" t="s">
        <v>471</v>
      </c>
      <c r="F334" s="217" t="s">
        <v>472</v>
      </c>
      <c r="G334" s="218" t="s">
        <v>249</v>
      </c>
      <c r="H334" s="219">
        <v>8.2400000000000002</v>
      </c>
      <c r="I334" s="220"/>
      <c r="J334" s="221">
        <f>ROUND(I334*H334,2)</f>
        <v>0</v>
      </c>
      <c r="K334" s="217" t="s">
        <v>19</v>
      </c>
      <c r="L334" s="47"/>
      <c r="M334" s="222" t="s">
        <v>19</v>
      </c>
      <c r="N334" s="223" t="s">
        <v>43</v>
      </c>
      <c r="O334" s="87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246</v>
      </c>
      <c r="AT334" s="226" t="s">
        <v>141</v>
      </c>
      <c r="AU334" s="226" t="s">
        <v>81</v>
      </c>
      <c r="AY334" s="20" t="s">
        <v>138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79</v>
      </c>
      <c r="BK334" s="227">
        <f>ROUND(I334*H334,2)</f>
        <v>0</v>
      </c>
      <c r="BL334" s="20" t="s">
        <v>246</v>
      </c>
      <c r="BM334" s="226" t="s">
        <v>473</v>
      </c>
    </row>
    <row r="335" s="2" customFormat="1">
      <c r="A335" s="41"/>
      <c r="B335" s="42"/>
      <c r="C335" s="43"/>
      <c r="D335" s="233" t="s">
        <v>150</v>
      </c>
      <c r="E335" s="43"/>
      <c r="F335" s="234" t="s">
        <v>474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150</v>
      </c>
      <c r="AU335" s="20" t="s">
        <v>81</v>
      </c>
    </row>
    <row r="336" s="13" customFormat="1">
      <c r="A336" s="13"/>
      <c r="B336" s="235"/>
      <c r="C336" s="236"/>
      <c r="D336" s="233" t="s">
        <v>152</v>
      </c>
      <c r="E336" s="237" t="s">
        <v>19</v>
      </c>
      <c r="F336" s="238" t="s">
        <v>153</v>
      </c>
      <c r="G336" s="236"/>
      <c r="H336" s="237" t="s">
        <v>19</v>
      </c>
      <c r="I336" s="239"/>
      <c r="J336" s="236"/>
      <c r="K336" s="236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152</v>
      </c>
      <c r="AU336" s="244" t="s">
        <v>81</v>
      </c>
      <c r="AV336" s="13" t="s">
        <v>79</v>
      </c>
      <c r="AW336" s="13" t="s">
        <v>34</v>
      </c>
      <c r="AX336" s="13" t="s">
        <v>72</v>
      </c>
      <c r="AY336" s="244" t="s">
        <v>138</v>
      </c>
    </row>
    <row r="337" s="14" customFormat="1">
      <c r="A337" s="14"/>
      <c r="B337" s="245"/>
      <c r="C337" s="246"/>
      <c r="D337" s="233" t="s">
        <v>152</v>
      </c>
      <c r="E337" s="247" t="s">
        <v>19</v>
      </c>
      <c r="F337" s="248" t="s">
        <v>457</v>
      </c>
      <c r="G337" s="246"/>
      <c r="H337" s="249">
        <v>5.5999999999999996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152</v>
      </c>
      <c r="AU337" s="255" t="s">
        <v>81</v>
      </c>
      <c r="AV337" s="14" t="s">
        <v>81</v>
      </c>
      <c r="AW337" s="14" t="s">
        <v>34</v>
      </c>
      <c r="AX337" s="14" t="s">
        <v>72</v>
      </c>
      <c r="AY337" s="255" t="s">
        <v>138</v>
      </c>
    </row>
    <row r="338" s="13" customFormat="1">
      <c r="A338" s="13"/>
      <c r="B338" s="235"/>
      <c r="C338" s="236"/>
      <c r="D338" s="233" t="s">
        <v>152</v>
      </c>
      <c r="E338" s="237" t="s">
        <v>19</v>
      </c>
      <c r="F338" s="238" t="s">
        <v>181</v>
      </c>
      <c r="G338" s="236"/>
      <c r="H338" s="237" t="s">
        <v>19</v>
      </c>
      <c r="I338" s="239"/>
      <c r="J338" s="236"/>
      <c r="K338" s="236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152</v>
      </c>
      <c r="AU338" s="244" t="s">
        <v>81</v>
      </c>
      <c r="AV338" s="13" t="s">
        <v>79</v>
      </c>
      <c r="AW338" s="13" t="s">
        <v>34</v>
      </c>
      <c r="AX338" s="13" t="s">
        <v>72</v>
      </c>
      <c r="AY338" s="244" t="s">
        <v>138</v>
      </c>
    </row>
    <row r="339" s="14" customFormat="1">
      <c r="A339" s="14"/>
      <c r="B339" s="245"/>
      <c r="C339" s="246"/>
      <c r="D339" s="233" t="s">
        <v>152</v>
      </c>
      <c r="E339" s="247" t="s">
        <v>19</v>
      </c>
      <c r="F339" s="248" t="s">
        <v>458</v>
      </c>
      <c r="G339" s="246"/>
      <c r="H339" s="249">
        <v>2.6400000000000001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152</v>
      </c>
      <c r="AU339" s="255" t="s">
        <v>81</v>
      </c>
      <c r="AV339" s="14" t="s">
        <v>81</v>
      </c>
      <c r="AW339" s="14" t="s">
        <v>34</v>
      </c>
      <c r="AX339" s="14" t="s">
        <v>72</v>
      </c>
      <c r="AY339" s="255" t="s">
        <v>138</v>
      </c>
    </row>
    <row r="340" s="15" customFormat="1">
      <c r="A340" s="15"/>
      <c r="B340" s="256"/>
      <c r="C340" s="257"/>
      <c r="D340" s="233" t="s">
        <v>152</v>
      </c>
      <c r="E340" s="258" t="s">
        <v>19</v>
      </c>
      <c r="F340" s="259" t="s">
        <v>155</v>
      </c>
      <c r="G340" s="257"/>
      <c r="H340" s="260">
        <v>8.2400000000000002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6" t="s">
        <v>152</v>
      </c>
      <c r="AU340" s="266" t="s">
        <v>81</v>
      </c>
      <c r="AV340" s="15" t="s">
        <v>146</v>
      </c>
      <c r="AW340" s="15" t="s">
        <v>34</v>
      </c>
      <c r="AX340" s="15" t="s">
        <v>79</v>
      </c>
      <c r="AY340" s="266" t="s">
        <v>138</v>
      </c>
    </row>
    <row r="341" s="2" customFormat="1" ht="24.15" customHeight="1">
      <c r="A341" s="41"/>
      <c r="B341" s="42"/>
      <c r="C341" s="215" t="s">
        <v>475</v>
      </c>
      <c r="D341" s="215" t="s">
        <v>141</v>
      </c>
      <c r="E341" s="216" t="s">
        <v>476</v>
      </c>
      <c r="F341" s="217" t="s">
        <v>477</v>
      </c>
      <c r="G341" s="218" t="s">
        <v>396</v>
      </c>
      <c r="H341" s="288"/>
      <c r="I341" s="220"/>
      <c r="J341" s="221">
        <f>ROUND(I341*H341,2)</f>
        <v>0</v>
      </c>
      <c r="K341" s="217" t="s">
        <v>145</v>
      </c>
      <c r="L341" s="47"/>
      <c r="M341" s="222" t="s">
        <v>19</v>
      </c>
      <c r="N341" s="223" t="s">
        <v>43</v>
      </c>
      <c r="O341" s="87"/>
      <c r="P341" s="224">
        <f>O341*H341</f>
        <v>0</v>
      </c>
      <c r="Q341" s="224">
        <v>0</v>
      </c>
      <c r="R341" s="224">
        <f>Q341*H341</f>
        <v>0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246</v>
      </c>
      <c r="AT341" s="226" t="s">
        <v>141</v>
      </c>
      <c r="AU341" s="226" t="s">
        <v>81</v>
      </c>
      <c r="AY341" s="20" t="s">
        <v>138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79</v>
      </c>
      <c r="BK341" s="227">
        <f>ROUND(I341*H341,2)</f>
        <v>0</v>
      </c>
      <c r="BL341" s="20" t="s">
        <v>246</v>
      </c>
      <c r="BM341" s="226" t="s">
        <v>478</v>
      </c>
    </row>
    <row r="342" s="2" customFormat="1">
      <c r="A342" s="41"/>
      <c r="B342" s="42"/>
      <c r="C342" s="43"/>
      <c r="D342" s="228" t="s">
        <v>148</v>
      </c>
      <c r="E342" s="43"/>
      <c r="F342" s="229" t="s">
        <v>479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148</v>
      </c>
      <c r="AU342" s="20" t="s">
        <v>81</v>
      </c>
    </row>
    <row r="343" s="2" customFormat="1" ht="33" customHeight="1">
      <c r="A343" s="41"/>
      <c r="B343" s="42"/>
      <c r="C343" s="215" t="s">
        <v>480</v>
      </c>
      <c r="D343" s="215" t="s">
        <v>141</v>
      </c>
      <c r="E343" s="216" t="s">
        <v>481</v>
      </c>
      <c r="F343" s="217" t="s">
        <v>482</v>
      </c>
      <c r="G343" s="218" t="s">
        <v>396</v>
      </c>
      <c r="H343" s="288"/>
      <c r="I343" s="220"/>
      <c r="J343" s="221">
        <f>ROUND(I343*H343,2)</f>
        <v>0</v>
      </c>
      <c r="K343" s="217" t="s">
        <v>145</v>
      </c>
      <c r="L343" s="47"/>
      <c r="M343" s="222" t="s">
        <v>19</v>
      </c>
      <c r="N343" s="223" t="s">
        <v>43</v>
      </c>
      <c r="O343" s="87"/>
      <c r="P343" s="224">
        <f>O343*H343</f>
        <v>0</v>
      </c>
      <c r="Q343" s="224">
        <v>0</v>
      </c>
      <c r="R343" s="224">
        <f>Q343*H343</f>
        <v>0</v>
      </c>
      <c r="S343" s="224">
        <v>0</v>
      </c>
      <c r="T343" s="22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246</v>
      </c>
      <c r="AT343" s="226" t="s">
        <v>141</v>
      </c>
      <c r="AU343" s="226" t="s">
        <v>81</v>
      </c>
      <c r="AY343" s="20" t="s">
        <v>138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79</v>
      </c>
      <c r="BK343" s="227">
        <f>ROUND(I343*H343,2)</f>
        <v>0</v>
      </c>
      <c r="BL343" s="20" t="s">
        <v>246</v>
      </c>
      <c r="BM343" s="226" t="s">
        <v>483</v>
      </c>
    </row>
    <row r="344" s="2" customFormat="1">
      <c r="A344" s="41"/>
      <c r="B344" s="42"/>
      <c r="C344" s="43"/>
      <c r="D344" s="228" t="s">
        <v>148</v>
      </c>
      <c r="E344" s="43"/>
      <c r="F344" s="229" t="s">
        <v>484</v>
      </c>
      <c r="G344" s="43"/>
      <c r="H344" s="43"/>
      <c r="I344" s="230"/>
      <c r="J344" s="43"/>
      <c r="K344" s="43"/>
      <c r="L344" s="47"/>
      <c r="M344" s="231"/>
      <c r="N344" s="232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148</v>
      </c>
      <c r="AU344" s="20" t="s">
        <v>81</v>
      </c>
    </row>
    <row r="345" s="12" customFormat="1" ht="22.8" customHeight="1">
      <c r="A345" s="12"/>
      <c r="B345" s="199"/>
      <c r="C345" s="200"/>
      <c r="D345" s="201" t="s">
        <v>71</v>
      </c>
      <c r="E345" s="213" t="s">
        <v>485</v>
      </c>
      <c r="F345" s="213" t="s">
        <v>486</v>
      </c>
      <c r="G345" s="200"/>
      <c r="H345" s="200"/>
      <c r="I345" s="203"/>
      <c r="J345" s="214">
        <f>BK345</f>
        <v>0</v>
      </c>
      <c r="K345" s="200"/>
      <c r="L345" s="205"/>
      <c r="M345" s="206"/>
      <c r="N345" s="207"/>
      <c r="O345" s="207"/>
      <c r="P345" s="208">
        <f>SUM(P346:P350)</f>
        <v>0</v>
      </c>
      <c r="Q345" s="207"/>
      <c r="R345" s="208">
        <f>SUM(R346:R350)</f>
        <v>0</v>
      </c>
      <c r="S345" s="207"/>
      <c r="T345" s="209">
        <f>SUM(T346:T350)</f>
        <v>0.10400000000000001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0" t="s">
        <v>81</v>
      </c>
      <c r="AT345" s="211" t="s">
        <v>71</v>
      </c>
      <c r="AU345" s="211" t="s">
        <v>79</v>
      </c>
      <c r="AY345" s="210" t="s">
        <v>138</v>
      </c>
      <c r="BK345" s="212">
        <f>SUM(BK346:BK350)</f>
        <v>0</v>
      </c>
    </row>
    <row r="346" s="2" customFormat="1" ht="16.5" customHeight="1">
      <c r="A346" s="41"/>
      <c r="B346" s="42"/>
      <c r="C346" s="215" t="s">
        <v>487</v>
      </c>
      <c r="D346" s="215" t="s">
        <v>141</v>
      </c>
      <c r="E346" s="216" t="s">
        <v>488</v>
      </c>
      <c r="F346" s="217" t="s">
        <v>489</v>
      </c>
      <c r="G346" s="218" t="s">
        <v>144</v>
      </c>
      <c r="H346" s="219">
        <v>5.2000000000000002</v>
      </c>
      <c r="I346" s="220"/>
      <c r="J346" s="221">
        <f>ROUND(I346*H346,2)</f>
        <v>0</v>
      </c>
      <c r="K346" s="217" t="s">
        <v>145</v>
      </c>
      <c r="L346" s="47"/>
      <c r="M346" s="222" t="s">
        <v>19</v>
      </c>
      <c r="N346" s="223" t="s">
        <v>43</v>
      </c>
      <c r="O346" s="87"/>
      <c r="P346" s="224">
        <f>O346*H346</f>
        <v>0</v>
      </c>
      <c r="Q346" s="224">
        <v>0</v>
      </c>
      <c r="R346" s="224">
        <f>Q346*H346</f>
        <v>0</v>
      </c>
      <c r="S346" s="224">
        <v>0.02</v>
      </c>
      <c r="T346" s="225">
        <f>S346*H346</f>
        <v>0.10400000000000001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246</v>
      </c>
      <c r="AT346" s="226" t="s">
        <v>141</v>
      </c>
      <c r="AU346" s="226" t="s">
        <v>81</v>
      </c>
      <c r="AY346" s="20" t="s">
        <v>138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79</v>
      </c>
      <c r="BK346" s="227">
        <f>ROUND(I346*H346,2)</f>
        <v>0</v>
      </c>
      <c r="BL346" s="20" t="s">
        <v>246</v>
      </c>
      <c r="BM346" s="226" t="s">
        <v>490</v>
      </c>
    </row>
    <row r="347" s="2" customFormat="1">
      <c r="A347" s="41"/>
      <c r="B347" s="42"/>
      <c r="C347" s="43"/>
      <c r="D347" s="228" t="s">
        <v>148</v>
      </c>
      <c r="E347" s="43"/>
      <c r="F347" s="229" t="s">
        <v>491</v>
      </c>
      <c r="G347" s="43"/>
      <c r="H347" s="43"/>
      <c r="I347" s="230"/>
      <c r="J347" s="43"/>
      <c r="K347" s="43"/>
      <c r="L347" s="47"/>
      <c r="M347" s="231"/>
      <c r="N347" s="232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148</v>
      </c>
      <c r="AU347" s="20" t="s">
        <v>81</v>
      </c>
    </row>
    <row r="348" s="2" customFormat="1">
      <c r="A348" s="41"/>
      <c r="B348" s="42"/>
      <c r="C348" s="43"/>
      <c r="D348" s="233" t="s">
        <v>150</v>
      </c>
      <c r="E348" s="43"/>
      <c r="F348" s="234" t="s">
        <v>294</v>
      </c>
      <c r="G348" s="43"/>
      <c r="H348" s="43"/>
      <c r="I348" s="230"/>
      <c r="J348" s="43"/>
      <c r="K348" s="43"/>
      <c r="L348" s="47"/>
      <c r="M348" s="231"/>
      <c r="N348" s="23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150</v>
      </c>
      <c r="AU348" s="20" t="s">
        <v>81</v>
      </c>
    </row>
    <row r="349" s="13" customFormat="1">
      <c r="A349" s="13"/>
      <c r="B349" s="235"/>
      <c r="C349" s="236"/>
      <c r="D349" s="233" t="s">
        <v>152</v>
      </c>
      <c r="E349" s="237" t="s">
        <v>19</v>
      </c>
      <c r="F349" s="238" t="s">
        <v>181</v>
      </c>
      <c r="G349" s="236"/>
      <c r="H349" s="237" t="s">
        <v>19</v>
      </c>
      <c r="I349" s="239"/>
      <c r="J349" s="236"/>
      <c r="K349" s="236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152</v>
      </c>
      <c r="AU349" s="244" t="s">
        <v>81</v>
      </c>
      <c r="AV349" s="13" t="s">
        <v>79</v>
      </c>
      <c r="AW349" s="13" t="s">
        <v>34</v>
      </c>
      <c r="AX349" s="13" t="s">
        <v>72</v>
      </c>
      <c r="AY349" s="244" t="s">
        <v>138</v>
      </c>
    </row>
    <row r="350" s="14" customFormat="1">
      <c r="A350" s="14"/>
      <c r="B350" s="245"/>
      <c r="C350" s="246"/>
      <c r="D350" s="233" t="s">
        <v>152</v>
      </c>
      <c r="E350" s="247" t="s">
        <v>19</v>
      </c>
      <c r="F350" s="248" t="s">
        <v>492</v>
      </c>
      <c r="G350" s="246"/>
      <c r="H350" s="249">
        <v>5.2000000000000002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5" t="s">
        <v>152</v>
      </c>
      <c r="AU350" s="255" t="s">
        <v>81</v>
      </c>
      <c r="AV350" s="14" t="s">
        <v>81</v>
      </c>
      <c r="AW350" s="14" t="s">
        <v>34</v>
      </c>
      <c r="AX350" s="14" t="s">
        <v>79</v>
      </c>
      <c r="AY350" s="255" t="s">
        <v>138</v>
      </c>
    </row>
    <row r="351" s="12" customFormat="1" ht="22.8" customHeight="1">
      <c r="A351" s="12"/>
      <c r="B351" s="199"/>
      <c r="C351" s="200"/>
      <c r="D351" s="201" t="s">
        <v>71</v>
      </c>
      <c r="E351" s="213" t="s">
        <v>493</v>
      </c>
      <c r="F351" s="213" t="s">
        <v>494</v>
      </c>
      <c r="G351" s="200"/>
      <c r="H351" s="200"/>
      <c r="I351" s="203"/>
      <c r="J351" s="214">
        <f>BK351</f>
        <v>0</v>
      </c>
      <c r="K351" s="200"/>
      <c r="L351" s="205"/>
      <c r="M351" s="206"/>
      <c r="N351" s="207"/>
      <c r="O351" s="207"/>
      <c r="P351" s="208">
        <f>SUM(P352:P367)</f>
        <v>0</v>
      </c>
      <c r="Q351" s="207"/>
      <c r="R351" s="208">
        <f>SUM(R352:R367)</f>
        <v>0</v>
      </c>
      <c r="S351" s="207"/>
      <c r="T351" s="209">
        <f>SUM(T352:T367)</f>
        <v>0.44518080000000004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0" t="s">
        <v>81</v>
      </c>
      <c r="AT351" s="211" t="s">
        <v>71</v>
      </c>
      <c r="AU351" s="211" t="s">
        <v>79</v>
      </c>
      <c r="AY351" s="210" t="s">
        <v>138</v>
      </c>
      <c r="BK351" s="212">
        <f>SUM(BK352:BK367)</f>
        <v>0</v>
      </c>
    </row>
    <row r="352" s="2" customFormat="1" ht="16.5" customHeight="1">
      <c r="A352" s="41"/>
      <c r="B352" s="42"/>
      <c r="C352" s="215" t="s">
        <v>495</v>
      </c>
      <c r="D352" s="215" t="s">
        <v>141</v>
      </c>
      <c r="E352" s="216" t="s">
        <v>496</v>
      </c>
      <c r="F352" s="217" t="s">
        <v>497</v>
      </c>
      <c r="G352" s="218" t="s">
        <v>249</v>
      </c>
      <c r="H352" s="219">
        <v>37.920000000000002</v>
      </c>
      <c r="I352" s="220"/>
      <c r="J352" s="221">
        <f>ROUND(I352*H352,2)</f>
        <v>0</v>
      </c>
      <c r="K352" s="217" t="s">
        <v>145</v>
      </c>
      <c r="L352" s="47"/>
      <c r="M352" s="222" t="s">
        <v>19</v>
      </c>
      <c r="N352" s="223" t="s">
        <v>43</v>
      </c>
      <c r="O352" s="87"/>
      <c r="P352" s="224">
        <f>O352*H352</f>
        <v>0</v>
      </c>
      <c r="Q352" s="224">
        <v>0</v>
      </c>
      <c r="R352" s="224">
        <f>Q352*H352</f>
        <v>0</v>
      </c>
      <c r="S352" s="224">
        <v>0.01174</v>
      </c>
      <c r="T352" s="225">
        <f>S352*H352</f>
        <v>0.44518080000000004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246</v>
      </c>
      <c r="AT352" s="226" t="s">
        <v>141</v>
      </c>
      <c r="AU352" s="226" t="s">
        <v>81</v>
      </c>
      <c r="AY352" s="20" t="s">
        <v>138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79</v>
      </c>
      <c r="BK352" s="227">
        <f>ROUND(I352*H352,2)</f>
        <v>0</v>
      </c>
      <c r="BL352" s="20" t="s">
        <v>246</v>
      </c>
      <c r="BM352" s="226" t="s">
        <v>498</v>
      </c>
    </row>
    <row r="353" s="2" customFormat="1">
      <c r="A353" s="41"/>
      <c r="B353" s="42"/>
      <c r="C353" s="43"/>
      <c r="D353" s="228" t="s">
        <v>148</v>
      </c>
      <c r="E353" s="43"/>
      <c r="F353" s="229" t="s">
        <v>499</v>
      </c>
      <c r="G353" s="43"/>
      <c r="H353" s="43"/>
      <c r="I353" s="230"/>
      <c r="J353" s="43"/>
      <c r="K353" s="43"/>
      <c r="L353" s="47"/>
      <c r="M353" s="231"/>
      <c r="N353" s="232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148</v>
      </c>
      <c r="AU353" s="20" t="s">
        <v>81</v>
      </c>
    </row>
    <row r="354" s="2" customFormat="1">
      <c r="A354" s="41"/>
      <c r="B354" s="42"/>
      <c r="C354" s="43"/>
      <c r="D354" s="233" t="s">
        <v>150</v>
      </c>
      <c r="E354" s="43"/>
      <c r="F354" s="234" t="s">
        <v>500</v>
      </c>
      <c r="G354" s="43"/>
      <c r="H354" s="43"/>
      <c r="I354" s="230"/>
      <c r="J354" s="43"/>
      <c r="K354" s="43"/>
      <c r="L354" s="47"/>
      <c r="M354" s="231"/>
      <c r="N354" s="23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150</v>
      </c>
      <c r="AU354" s="20" t="s">
        <v>81</v>
      </c>
    </row>
    <row r="355" s="13" customFormat="1">
      <c r="A355" s="13"/>
      <c r="B355" s="235"/>
      <c r="C355" s="236"/>
      <c r="D355" s="233" t="s">
        <v>152</v>
      </c>
      <c r="E355" s="237" t="s">
        <v>19</v>
      </c>
      <c r="F355" s="238" t="s">
        <v>153</v>
      </c>
      <c r="G355" s="236"/>
      <c r="H355" s="237" t="s">
        <v>19</v>
      </c>
      <c r="I355" s="239"/>
      <c r="J355" s="236"/>
      <c r="K355" s="236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152</v>
      </c>
      <c r="AU355" s="244" t="s">
        <v>81</v>
      </c>
      <c r="AV355" s="13" t="s">
        <v>79</v>
      </c>
      <c r="AW355" s="13" t="s">
        <v>34</v>
      </c>
      <c r="AX355" s="13" t="s">
        <v>72</v>
      </c>
      <c r="AY355" s="244" t="s">
        <v>138</v>
      </c>
    </row>
    <row r="356" s="14" customFormat="1">
      <c r="A356" s="14"/>
      <c r="B356" s="245"/>
      <c r="C356" s="246"/>
      <c r="D356" s="233" t="s">
        <v>152</v>
      </c>
      <c r="E356" s="247" t="s">
        <v>19</v>
      </c>
      <c r="F356" s="248" t="s">
        <v>501</v>
      </c>
      <c r="G356" s="246"/>
      <c r="H356" s="249">
        <v>7.1600000000000001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152</v>
      </c>
      <c r="AU356" s="255" t="s">
        <v>81</v>
      </c>
      <c r="AV356" s="14" t="s">
        <v>81</v>
      </c>
      <c r="AW356" s="14" t="s">
        <v>34</v>
      </c>
      <c r="AX356" s="14" t="s">
        <v>72</v>
      </c>
      <c r="AY356" s="255" t="s">
        <v>138</v>
      </c>
    </row>
    <row r="357" s="14" customFormat="1">
      <c r="A357" s="14"/>
      <c r="B357" s="245"/>
      <c r="C357" s="246"/>
      <c r="D357" s="233" t="s">
        <v>152</v>
      </c>
      <c r="E357" s="247" t="s">
        <v>19</v>
      </c>
      <c r="F357" s="248" t="s">
        <v>502</v>
      </c>
      <c r="G357" s="246"/>
      <c r="H357" s="249">
        <v>5.0999999999999996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152</v>
      </c>
      <c r="AU357" s="255" t="s">
        <v>81</v>
      </c>
      <c r="AV357" s="14" t="s">
        <v>81</v>
      </c>
      <c r="AW357" s="14" t="s">
        <v>34</v>
      </c>
      <c r="AX357" s="14" t="s">
        <v>72</v>
      </c>
      <c r="AY357" s="255" t="s">
        <v>138</v>
      </c>
    </row>
    <row r="358" s="14" customFormat="1">
      <c r="A358" s="14"/>
      <c r="B358" s="245"/>
      <c r="C358" s="246"/>
      <c r="D358" s="233" t="s">
        <v>152</v>
      </c>
      <c r="E358" s="247" t="s">
        <v>19</v>
      </c>
      <c r="F358" s="248" t="s">
        <v>501</v>
      </c>
      <c r="G358" s="246"/>
      <c r="H358" s="249">
        <v>7.1600000000000001</v>
      </c>
      <c r="I358" s="250"/>
      <c r="J358" s="246"/>
      <c r="K358" s="246"/>
      <c r="L358" s="251"/>
      <c r="M358" s="252"/>
      <c r="N358" s="253"/>
      <c r="O358" s="253"/>
      <c r="P358" s="253"/>
      <c r="Q358" s="253"/>
      <c r="R358" s="253"/>
      <c r="S358" s="253"/>
      <c r="T358" s="25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5" t="s">
        <v>152</v>
      </c>
      <c r="AU358" s="255" t="s">
        <v>81</v>
      </c>
      <c r="AV358" s="14" t="s">
        <v>81</v>
      </c>
      <c r="AW358" s="14" t="s">
        <v>34</v>
      </c>
      <c r="AX358" s="14" t="s">
        <v>72</v>
      </c>
      <c r="AY358" s="255" t="s">
        <v>138</v>
      </c>
    </row>
    <row r="359" s="14" customFormat="1">
      <c r="A359" s="14"/>
      <c r="B359" s="245"/>
      <c r="C359" s="246"/>
      <c r="D359" s="233" t="s">
        <v>152</v>
      </c>
      <c r="E359" s="247" t="s">
        <v>19</v>
      </c>
      <c r="F359" s="248" t="s">
        <v>168</v>
      </c>
      <c r="G359" s="246"/>
      <c r="H359" s="249">
        <v>6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5" t="s">
        <v>152</v>
      </c>
      <c r="AU359" s="255" t="s">
        <v>81</v>
      </c>
      <c r="AV359" s="14" t="s">
        <v>81</v>
      </c>
      <c r="AW359" s="14" t="s">
        <v>34</v>
      </c>
      <c r="AX359" s="14" t="s">
        <v>72</v>
      </c>
      <c r="AY359" s="255" t="s">
        <v>138</v>
      </c>
    </row>
    <row r="360" s="16" customFormat="1">
      <c r="A360" s="16"/>
      <c r="B360" s="277"/>
      <c r="C360" s="278"/>
      <c r="D360" s="233" t="s">
        <v>152</v>
      </c>
      <c r="E360" s="279" t="s">
        <v>19</v>
      </c>
      <c r="F360" s="280" t="s">
        <v>205</v>
      </c>
      <c r="G360" s="278"/>
      <c r="H360" s="281">
        <v>25.420000000000002</v>
      </c>
      <c r="I360" s="282"/>
      <c r="J360" s="278"/>
      <c r="K360" s="278"/>
      <c r="L360" s="283"/>
      <c r="M360" s="284"/>
      <c r="N360" s="285"/>
      <c r="O360" s="285"/>
      <c r="P360" s="285"/>
      <c r="Q360" s="285"/>
      <c r="R360" s="285"/>
      <c r="S360" s="285"/>
      <c r="T360" s="28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87" t="s">
        <v>152</v>
      </c>
      <c r="AU360" s="287" t="s">
        <v>81</v>
      </c>
      <c r="AV360" s="16" t="s">
        <v>139</v>
      </c>
      <c r="AW360" s="16" t="s">
        <v>34</v>
      </c>
      <c r="AX360" s="16" t="s">
        <v>72</v>
      </c>
      <c r="AY360" s="287" t="s">
        <v>138</v>
      </c>
    </row>
    <row r="361" s="13" customFormat="1">
      <c r="A361" s="13"/>
      <c r="B361" s="235"/>
      <c r="C361" s="236"/>
      <c r="D361" s="233" t="s">
        <v>152</v>
      </c>
      <c r="E361" s="237" t="s">
        <v>19</v>
      </c>
      <c r="F361" s="238" t="s">
        <v>181</v>
      </c>
      <c r="G361" s="236"/>
      <c r="H361" s="237" t="s">
        <v>19</v>
      </c>
      <c r="I361" s="239"/>
      <c r="J361" s="236"/>
      <c r="K361" s="236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152</v>
      </c>
      <c r="AU361" s="244" t="s">
        <v>81</v>
      </c>
      <c r="AV361" s="13" t="s">
        <v>79</v>
      </c>
      <c r="AW361" s="13" t="s">
        <v>34</v>
      </c>
      <c r="AX361" s="13" t="s">
        <v>72</v>
      </c>
      <c r="AY361" s="244" t="s">
        <v>138</v>
      </c>
    </row>
    <row r="362" s="14" customFormat="1">
      <c r="A362" s="14"/>
      <c r="B362" s="245"/>
      <c r="C362" s="246"/>
      <c r="D362" s="233" t="s">
        <v>152</v>
      </c>
      <c r="E362" s="247" t="s">
        <v>19</v>
      </c>
      <c r="F362" s="248" t="s">
        <v>503</v>
      </c>
      <c r="G362" s="246"/>
      <c r="H362" s="249">
        <v>2.79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152</v>
      </c>
      <c r="AU362" s="255" t="s">
        <v>81</v>
      </c>
      <c r="AV362" s="14" t="s">
        <v>81</v>
      </c>
      <c r="AW362" s="14" t="s">
        <v>34</v>
      </c>
      <c r="AX362" s="14" t="s">
        <v>72</v>
      </c>
      <c r="AY362" s="255" t="s">
        <v>138</v>
      </c>
    </row>
    <row r="363" s="14" customFormat="1">
      <c r="A363" s="14"/>
      <c r="B363" s="245"/>
      <c r="C363" s="246"/>
      <c r="D363" s="233" t="s">
        <v>152</v>
      </c>
      <c r="E363" s="247" t="s">
        <v>19</v>
      </c>
      <c r="F363" s="248" t="s">
        <v>504</v>
      </c>
      <c r="G363" s="246"/>
      <c r="H363" s="249">
        <v>3.0600000000000001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152</v>
      </c>
      <c r="AU363" s="255" t="s">
        <v>81</v>
      </c>
      <c r="AV363" s="14" t="s">
        <v>81</v>
      </c>
      <c r="AW363" s="14" t="s">
        <v>34</v>
      </c>
      <c r="AX363" s="14" t="s">
        <v>72</v>
      </c>
      <c r="AY363" s="255" t="s">
        <v>138</v>
      </c>
    </row>
    <row r="364" s="14" customFormat="1">
      <c r="A364" s="14"/>
      <c r="B364" s="245"/>
      <c r="C364" s="246"/>
      <c r="D364" s="233" t="s">
        <v>152</v>
      </c>
      <c r="E364" s="247" t="s">
        <v>19</v>
      </c>
      <c r="F364" s="248" t="s">
        <v>505</v>
      </c>
      <c r="G364" s="246"/>
      <c r="H364" s="249">
        <v>3.5899999999999999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152</v>
      </c>
      <c r="AU364" s="255" t="s">
        <v>81</v>
      </c>
      <c r="AV364" s="14" t="s">
        <v>81</v>
      </c>
      <c r="AW364" s="14" t="s">
        <v>34</v>
      </c>
      <c r="AX364" s="14" t="s">
        <v>72</v>
      </c>
      <c r="AY364" s="255" t="s">
        <v>138</v>
      </c>
    </row>
    <row r="365" s="14" customFormat="1">
      <c r="A365" s="14"/>
      <c r="B365" s="245"/>
      <c r="C365" s="246"/>
      <c r="D365" s="233" t="s">
        <v>152</v>
      </c>
      <c r="E365" s="247" t="s">
        <v>19</v>
      </c>
      <c r="F365" s="248" t="s">
        <v>504</v>
      </c>
      <c r="G365" s="246"/>
      <c r="H365" s="249">
        <v>3.0600000000000001</v>
      </c>
      <c r="I365" s="250"/>
      <c r="J365" s="246"/>
      <c r="K365" s="246"/>
      <c r="L365" s="251"/>
      <c r="M365" s="252"/>
      <c r="N365" s="253"/>
      <c r="O365" s="253"/>
      <c r="P365" s="253"/>
      <c r="Q365" s="253"/>
      <c r="R365" s="253"/>
      <c r="S365" s="253"/>
      <c r="T365" s="25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5" t="s">
        <v>152</v>
      </c>
      <c r="AU365" s="255" t="s">
        <v>81</v>
      </c>
      <c r="AV365" s="14" t="s">
        <v>81</v>
      </c>
      <c r="AW365" s="14" t="s">
        <v>34</v>
      </c>
      <c r="AX365" s="14" t="s">
        <v>72</v>
      </c>
      <c r="AY365" s="255" t="s">
        <v>138</v>
      </c>
    </row>
    <row r="366" s="16" customFormat="1">
      <c r="A366" s="16"/>
      <c r="B366" s="277"/>
      <c r="C366" s="278"/>
      <c r="D366" s="233" t="s">
        <v>152</v>
      </c>
      <c r="E366" s="279" t="s">
        <v>19</v>
      </c>
      <c r="F366" s="280" t="s">
        <v>205</v>
      </c>
      <c r="G366" s="278"/>
      <c r="H366" s="281">
        <v>12.5</v>
      </c>
      <c r="I366" s="282"/>
      <c r="J366" s="278"/>
      <c r="K366" s="278"/>
      <c r="L366" s="283"/>
      <c r="M366" s="284"/>
      <c r="N366" s="285"/>
      <c r="O366" s="285"/>
      <c r="P366" s="285"/>
      <c r="Q366" s="285"/>
      <c r="R366" s="285"/>
      <c r="S366" s="285"/>
      <c r="T366" s="28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87" t="s">
        <v>152</v>
      </c>
      <c r="AU366" s="287" t="s">
        <v>81</v>
      </c>
      <c r="AV366" s="16" t="s">
        <v>139</v>
      </c>
      <c r="AW366" s="16" t="s">
        <v>34</v>
      </c>
      <c r="AX366" s="16" t="s">
        <v>72</v>
      </c>
      <c r="AY366" s="287" t="s">
        <v>138</v>
      </c>
    </row>
    <row r="367" s="15" customFormat="1">
      <c r="A367" s="15"/>
      <c r="B367" s="256"/>
      <c r="C367" s="257"/>
      <c r="D367" s="233" t="s">
        <v>152</v>
      </c>
      <c r="E367" s="258" t="s">
        <v>19</v>
      </c>
      <c r="F367" s="259" t="s">
        <v>155</v>
      </c>
      <c r="G367" s="257"/>
      <c r="H367" s="260">
        <v>37.920000000000002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6" t="s">
        <v>152</v>
      </c>
      <c r="AU367" s="266" t="s">
        <v>81</v>
      </c>
      <c r="AV367" s="15" t="s">
        <v>146</v>
      </c>
      <c r="AW367" s="15" t="s">
        <v>34</v>
      </c>
      <c r="AX367" s="15" t="s">
        <v>79</v>
      </c>
      <c r="AY367" s="266" t="s">
        <v>138</v>
      </c>
    </row>
    <row r="368" s="12" customFormat="1" ht="22.8" customHeight="1">
      <c r="A368" s="12"/>
      <c r="B368" s="199"/>
      <c r="C368" s="200"/>
      <c r="D368" s="201" t="s">
        <v>71</v>
      </c>
      <c r="E368" s="213" t="s">
        <v>506</v>
      </c>
      <c r="F368" s="213" t="s">
        <v>507</v>
      </c>
      <c r="G368" s="200"/>
      <c r="H368" s="200"/>
      <c r="I368" s="203"/>
      <c r="J368" s="214">
        <f>BK368</f>
        <v>0</v>
      </c>
      <c r="K368" s="200"/>
      <c r="L368" s="205"/>
      <c r="M368" s="206"/>
      <c r="N368" s="207"/>
      <c r="O368" s="207"/>
      <c r="P368" s="208">
        <f>SUM(P369:P448)</f>
        <v>0</v>
      </c>
      <c r="Q368" s="207"/>
      <c r="R368" s="208">
        <f>SUM(R369:R448)</f>
        <v>1.1441639818399998</v>
      </c>
      <c r="S368" s="207"/>
      <c r="T368" s="209">
        <f>SUM(T369:T448)</f>
        <v>0.32394000000000001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0" t="s">
        <v>81</v>
      </c>
      <c r="AT368" s="211" t="s">
        <v>71</v>
      </c>
      <c r="AU368" s="211" t="s">
        <v>79</v>
      </c>
      <c r="AY368" s="210" t="s">
        <v>138</v>
      </c>
      <c r="BK368" s="212">
        <f>SUM(BK369:BK448)</f>
        <v>0</v>
      </c>
    </row>
    <row r="369" s="2" customFormat="1" ht="16.5" customHeight="1">
      <c r="A369" s="41"/>
      <c r="B369" s="42"/>
      <c r="C369" s="215" t="s">
        <v>508</v>
      </c>
      <c r="D369" s="215" t="s">
        <v>141</v>
      </c>
      <c r="E369" s="216" t="s">
        <v>509</v>
      </c>
      <c r="F369" s="217" t="s">
        <v>510</v>
      </c>
      <c r="G369" s="218" t="s">
        <v>144</v>
      </c>
      <c r="H369" s="219">
        <v>53.990000000000002</v>
      </c>
      <c r="I369" s="220"/>
      <c r="J369" s="221">
        <f>ROUND(I369*H369,2)</f>
        <v>0</v>
      </c>
      <c r="K369" s="217" t="s">
        <v>145</v>
      </c>
      <c r="L369" s="47"/>
      <c r="M369" s="222" t="s">
        <v>19</v>
      </c>
      <c r="N369" s="223" t="s">
        <v>43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0.0030000000000000001</v>
      </c>
      <c r="T369" s="225">
        <f>S369*H369</f>
        <v>0.16197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246</v>
      </c>
      <c r="AT369" s="226" t="s">
        <v>141</v>
      </c>
      <c r="AU369" s="226" t="s">
        <v>81</v>
      </c>
      <c r="AY369" s="20" t="s">
        <v>138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79</v>
      </c>
      <c r="BK369" s="227">
        <f>ROUND(I369*H369,2)</f>
        <v>0</v>
      </c>
      <c r="BL369" s="20" t="s">
        <v>246</v>
      </c>
      <c r="BM369" s="226" t="s">
        <v>511</v>
      </c>
    </row>
    <row r="370" s="2" customFormat="1">
      <c r="A370" s="41"/>
      <c r="B370" s="42"/>
      <c r="C370" s="43"/>
      <c r="D370" s="228" t="s">
        <v>148</v>
      </c>
      <c r="E370" s="43"/>
      <c r="F370" s="229" t="s">
        <v>512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148</v>
      </c>
      <c r="AU370" s="20" t="s">
        <v>81</v>
      </c>
    </row>
    <row r="371" s="2" customFormat="1">
      <c r="A371" s="41"/>
      <c r="B371" s="42"/>
      <c r="C371" s="43"/>
      <c r="D371" s="233" t="s">
        <v>150</v>
      </c>
      <c r="E371" s="43"/>
      <c r="F371" s="234" t="s">
        <v>513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150</v>
      </c>
      <c r="AU371" s="20" t="s">
        <v>81</v>
      </c>
    </row>
    <row r="372" s="13" customFormat="1">
      <c r="A372" s="13"/>
      <c r="B372" s="235"/>
      <c r="C372" s="236"/>
      <c r="D372" s="233" t="s">
        <v>152</v>
      </c>
      <c r="E372" s="237" t="s">
        <v>19</v>
      </c>
      <c r="F372" s="238" t="s">
        <v>153</v>
      </c>
      <c r="G372" s="236"/>
      <c r="H372" s="237" t="s">
        <v>19</v>
      </c>
      <c r="I372" s="239"/>
      <c r="J372" s="236"/>
      <c r="K372" s="236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152</v>
      </c>
      <c r="AU372" s="244" t="s">
        <v>81</v>
      </c>
      <c r="AV372" s="13" t="s">
        <v>79</v>
      </c>
      <c r="AW372" s="13" t="s">
        <v>34</v>
      </c>
      <c r="AX372" s="13" t="s">
        <v>72</v>
      </c>
      <c r="AY372" s="244" t="s">
        <v>138</v>
      </c>
    </row>
    <row r="373" s="14" customFormat="1">
      <c r="A373" s="14"/>
      <c r="B373" s="245"/>
      <c r="C373" s="246"/>
      <c r="D373" s="233" t="s">
        <v>152</v>
      </c>
      <c r="E373" s="247" t="s">
        <v>19</v>
      </c>
      <c r="F373" s="248" t="s">
        <v>272</v>
      </c>
      <c r="G373" s="246"/>
      <c r="H373" s="249">
        <v>42.93</v>
      </c>
      <c r="I373" s="250"/>
      <c r="J373" s="246"/>
      <c r="K373" s="246"/>
      <c r="L373" s="251"/>
      <c r="M373" s="252"/>
      <c r="N373" s="253"/>
      <c r="O373" s="253"/>
      <c r="P373" s="253"/>
      <c r="Q373" s="253"/>
      <c r="R373" s="253"/>
      <c r="S373" s="253"/>
      <c r="T373" s="25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5" t="s">
        <v>152</v>
      </c>
      <c r="AU373" s="255" t="s">
        <v>81</v>
      </c>
      <c r="AV373" s="14" t="s">
        <v>81</v>
      </c>
      <c r="AW373" s="14" t="s">
        <v>34</v>
      </c>
      <c r="AX373" s="14" t="s">
        <v>72</v>
      </c>
      <c r="AY373" s="255" t="s">
        <v>138</v>
      </c>
    </row>
    <row r="374" s="13" customFormat="1">
      <c r="A374" s="13"/>
      <c r="B374" s="235"/>
      <c r="C374" s="236"/>
      <c r="D374" s="233" t="s">
        <v>152</v>
      </c>
      <c r="E374" s="237" t="s">
        <v>19</v>
      </c>
      <c r="F374" s="238" t="s">
        <v>181</v>
      </c>
      <c r="G374" s="236"/>
      <c r="H374" s="237" t="s">
        <v>19</v>
      </c>
      <c r="I374" s="239"/>
      <c r="J374" s="236"/>
      <c r="K374" s="236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152</v>
      </c>
      <c r="AU374" s="244" t="s">
        <v>81</v>
      </c>
      <c r="AV374" s="13" t="s">
        <v>79</v>
      </c>
      <c r="AW374" s="13" t="s">
        <v>34</v>
      </c>
      <c r="AX374" s="13" t="s">
        <v>72</v>
      </c>
      <c r="AY374" s="244" t="s">
        <v>138</v>
      </c>
    </row>
    <row r="375" s="14" customFormat="1">
      <c r="A375" s="14"/>
      <c r="B375" s="245"/>
      <c r="C375" s="246"/>
      <c r="D375" s="233" t="s">
        <v>152</v>
      </c>
      <c r="E375" s="247" t="s">
        <v>19</v>
      </c>
      <c r="F375" s="248" t="s">
        <v>182</v>
      </c>
      <c r="G375" s="246"/>
      <c r="H375" s="249">
        <v>11.060000000000001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152</v>
      </c>
      <c r="AU375" s="255" t="s">
        <v>81</v>
      </c>
      <c r="AV375" s="14" t="s">
        <v>81</v>
      </c>
      <c r="AW375" s="14" t="s">
        <v>34</v>
      </c>
      <c r="AX375" s="14" t="s">
        <v>72</v>
      </c>
      <c r="AY375" s="255" t="s">
        <v>138</v>
      </c>
    </row>
    <row r="376" s="15" customFormat="1">
      <c r="A376" s="15"/>
      <c r="B376" s="256"/>
      <c r="C376" s="257"/>
      <c r="D376" s="233" t="s">
        <v>152</v>
      </c>
      <c r="E376" s="258" t="s">
        <v>19</v>
      </c>
      <c r="F376" s="259" t="s">
        <v>155</v>
      </c>
      <c r="G376" s="257"/>
      <c r="H376" s="260">
        <v>53.990000000000002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6" t="s">
        <v>152</v>
      </c>
      <c r="AU376" s="266" t="s">
        <v>81</v>
      </c>
      <c r="AV376" s="15" t="s">
        <v>146</v>
      </c>
      <c r="AW376" s="15" t="s">
        <v>34</v>
      </c>
      <c r="AX376" s="15" t="s">
        <v>79</v>
      </c>
      <c r="AY376" s="266" t="s">
        <v>138</v>
      </c>
    </row>
    <row r="377" s="2" customFormat="1" ht="16.5" customHeight="1">
      <c r="A377" s="41"/>
      <c r="B377" s="42"/>
      <c r="C377" s="215" t="s">
        <v>514</v>
      </c>
      <c r="D377" s="215" t="s">
        <v>141</v>
      </c>
      <c r="E377" s="216" t="s">
        <v>515</v>
      </c>
      <c r="F377" s="217" t="s">
        <v>516</v>
      </c>
      <c r="G377" s="218" t="s">
        <v>144</v>
      </c>
      <c r="H377" s="219">
        <v>53.990000000000002</v>
      </c>
      <c r="I377" s="220"/>
      <c r="J377" s="221">
        <f>ROUND(I377*H377,2)</f>
        <v>0</v>
      </c>
      <c r="K377" s="217" t="s">
        <v>145</v>
      </c>
      <c r="L377" s="47"/>
      <c r="M377" s="222" t="s">
        <v>19</v>
      </c>
      <c r="N377" s="223" t="s">
        <v>43</v>
      </c>
      <c r="O377" s="87"/>
      <c r="P377" s="224">
        <f>O377*H377</f>
        <v>0</v>
      </c>
      <c r="Q377" s="224">
        <v>0</v>
      </c>
      <c r="R377" s="224">
        <f>Q377*H377</f>
        <v>0</v>
      </c>
      <c r="S377" s="224">
        <v>0.0030000000000000001</v>
      </c>
      <c r="T377" s="225">
        <f>S377*H377</f>
        <v>0.16197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26" t="s">
        <v>246</v>
      </c>
      <c r="AT377" s="226" t="s">
        <v>141</v>
      </c>
      <c r="AU377" s="226" t="s">
        <v>81</v>
      </c>
      <c r="AY377" s="20" t="s">
        <v>138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20" t="s">
        <v>79</v>
      </c>
      <c r="BK377" s="227">
        <f>ROUND(I377*H377,2)</f>
        <v>0</v>
      </c>
      <c r="BL377" s="20" t="s">
        <v>246</v>
      </c>
      <c r="BM377" s="226" t="s">
        <v>517</v>
      </c>
    </row>
    <row r="378" s="2" customFormat="1">
      <c r="A378" s="41"/>
      <c r="B378" s="42"/>
      <c r="C378" s="43"/>
      <c r="D378" s="228" t="s">
        <v>148</v>
      </c>
      <c r="E378" s="43"/>
      <c r="F378" s="229" t="s">
        <v>518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148</v>
      </c>
      <c r="AU378" s="20" t="s">
        <v>81</v>
      </c>
    </row>
    <row r="379" s="2" customFormat="1">
      <c r="A379" s="41"/>
      <c r="B379" s="42"/>
      <c r="C379" s="43"/>
      <c r="D379" s="233" t="s">
        <v>150</v>
      </c>
      <c r="E379" s="43"/>
      <c r="F379" s="234" t="s">
        <v>500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150</v>
      </c>
      <c r="AU379" s="20" t="s">
        <v>81</v>
      </c>
    </row>
    <row r="380" s="13" customFormat="1">
      <c r="A380" s="13"/>
      <c r="B380" s="235"/>
      <c r="C380" s="236"/>
      <c r="D380" s="233" t="s">
        <v>152</v>
      </c>
      <c r="E380" s="237" t="s">
        <v>19</v>
      </c>
      <c r="F380" s="238" t="s">
        <v>153</v>
      </c>
      <c r="G380" s="236"/>
      <c r="H380" s="237" t="s">
        <v>19</v>
      </c>
      <c r="I380" s="239"/>
      <c r="J380" s="236"/>
      <c r="K380" s="236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152</v>
      </c>
      <c r="AU380" s="244" t="s">
        <v>81</v>
      </c>
      <c r="AV380" s="13" t="s">
        <v>79</v>
      </c>
      <c r="AW380" s="13" t="s">
        <v>34</v>
      </c>
      <c r="AX380" s="13" t="s">
        <v>72</v>
      </c>
      <c r="AY380" s="244" t="s">
        <v>138</v>
      </c>
    </row>
    <row r="381" s="14" customFormat="1">
      <c r="A381" s="14"/>
      <c r="B381" s="245"/>
      <c r="C381" s="246"/>
      <c r="D381" s="233" t="s">
        <v>152</v>
      </c>
      <c r="E381" s="247" t="s">
        <v>19</v>
      </c>
      <c r="F381" s="248" t="s">
        <v>272</v>
      </c>
      <c r="G381" s="246"/>
      <c r="H381" s="249">
        <v>42.93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152</v>
      </c>
      <c r="AU381" s="255" t="s">
        <v>81</v>
      </c>
      <c r="AV381" s="14" t="s">
        <v>81</v>
      </c>
      <c r="AW381" s="14" t="s">
        <v>34</v>
      </c>
      <c r="AX381" s="14" t="s">
        <v>72</v>
      </c>
      <c r="AY381" s="255" t="s">
        <v>138</v>
      </c>
    </row>
    <row r="382" s="13" customFormat="1">
      <c r="A382" s="13"/>
      <c r="B382" s="235"/>
      <c r="C382" s="236"/>
      <c r="D382" s="233" t="s">
        <v>152</v>
      </c>
      <c r="E382" s="237" t="s">
        <v>19</v>
      </c>
      <c r="F382" s="238" t="s">
        <v>181</v>
      </c>
      <c r="G382" s="236"/>
      <c r="H382" s="237" t="s">
        <v>19</v>
      </c>
      <c r="I382" s="239"/>
      <c r="J382" s="236"/>
      <c r="K382" s="236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152</v>
      </c>
      <c r="AU382" s="244" t="s">
        <v>81</v>
      </c>
      <c r="AV382" s="13" t="s">
        <v>79</v>
      </c>
      <c r="AW382" s="13" t="s">
        <v>34</v>
      </c>
      <c r="AX382" s="13" t="s">
        <v>72</v>
      </c>
      <c r="AY382" s="244" t="s">
        <v>138</v>
      </c>
    </row>
    <row r="383" s="14" customFormat="1">
      <c r="A383" s="14"/>
      <c r="B383" s="245"/>
      <c r="C383" s="246"/>
      <c r="D383" s="233" t="s">
        <v>152</v>
      </c>
      <c r="E383" s="247" t="s">
        <v>19</v>
      </c>
      <c r="F383" s="248" t="s">
        <v>182</v>
      </c>
      <c r="G383" s="246"/>
      <c r="H383" s="249">
        <v>11.060000000000001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5" t="s">
        <v>152</v>
      </c>
      <c r="AU383" s="255" t="s">
        <v>81</v>
      </c>
      <c r="AV383" s="14" t="s">
        <v>81</v>
      </c>
      <c r="AW383" s="14" t="s">
        <v>34</v>
      </c>
      <c r="AX383" s="14" t="s">
        <v>72</v>
      </c>
      <c r="AY383" s="255" t="s">
        <v>138</v>
      </c>
    </row>
    <row r="384" s="15" customFormat="1">
      <c r="A384" s="15"/>
      <c r="B384" s="256"/>
      <c r="C384" s="257"/>
      <c r="D384" s="233" t="s">
        <v>152</v>
      </c>
      <c r="E384" s="258" t="s">
        <v>19</v>
      </c>
      <c r="F384" s="259" t="s">
        <v>155</v>
      </c>
      <c r="G384" s="257"/>
      <c r="H384" s="260">
        <v>53.990000000000002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6" t="s">
        <v>152</v>
      </c>
      <c r="AU384" s="266" t="s">
        <v>81</v>
      </c>
      <c r="AV384" s="15" t="s">
        <v>146</v>
      </c>
      <c r="AW384" s="15" t="s">
        <v>34</v>
      </c>
      <c r="AX384" s="15" t="s">
        <v>79</v>
      </c>
      <c r="AY384" s="266" t="s">
        <v>138</v>
      </c>
    </row>
    <row r="385" s="2" customFormat="1" ht="24.15" customHeight="1">
      <c r="A385" s="41"/>
      <c r="B385" s="42"/>
      <c r="C385" s="215" t="s">
        <v>519</v>
      </c>
      <c r="D385" s="215" t="s">
        <v>141</v>
      </c>
      <c r="E385" s="216" t="s">
        <v>520</v>
      </c>
      <c r="F385" s="217" t="s">
        <v>521</v>
      </c>
      <c r="G385" s="218" t="s">
        <v>144</v>
      </c>
      <c r="H385" s="219">
        <v>53.990000000000002</v>
      </c>
      <c r="I385" s="220"/>
      <c r="J385" s="221">
        <f>ROUND(I385*H385,2)</f>
        <v>0</v>
      </c>
      <c r="K385" s="217" t="s">
        <v>145</v>
      </c>
      <c r="L385" s="47"/>
      <c r="M385" s="222" t="s">
        <v>19</v>
      </c>
      <c r="N385" s="223" t="s">
        <v>43</v>
      </c>
      <c r="O385" s="87"/>
      <c r="P385" s="224">
        <f>O385*H385</f>
        <v>0</v>
      </c>
      <c r="Q385" s="224">
        <v>7.6799999999999999E-07</v>
      </c>
      <c r="R385" s="224">
        <f>Q385*H385</f>
        <v>4.1464320000000004E-05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246</v>
      </c>
      <c r="AT385" s="226" t="s">
        <v>141</v>
      </c>
      <c r="AU385" s="226" t="s">
        <v>81</v>
      </c>
      <c r="AY385" s="20" t="s">
        <v>138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79</v>
      </c>
      <c r="BK385" s="227">
        <f>ROUND(I385*H385,2)</f>
        <v>0</v>
      </c>
      <c r="BL385" s="20" t="s">
        <v>246</v>
      </c>
      <c r="BM385" s="226" t="s">
        <v>522</v>
      </c>
    </row>
    <row r="386" s="2" customFormat="1">
      <c r="A386" s="41"/>
      <c r="B386" s="42"/>
      <c r="C386" s="43"/>
      <c r="D386" s="228" t="s">
        <v>148</v>
      </c>
      <c r="E386" s="43"/>
      <c r="F386" s="229" t="s">
        <v>523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148</v>
      </c>
      <c r="AU386" s="20" t="s">
        <v>81</v>
      </c>
    </row>
    <row r="387" s="14" customFormat="1">
      <c r="A387" s="14"/>
      <c r="B387" s="245"/>
      <c r="C387" s="246"/>
      <c r="D387" s="233" t="s">
        <v>152</v>
      </c>
      <c r="E387" s="247" t="s">
        <v>19</v>
      </c>
      <c r="F387" s="248" t="s">
        <v>524</v>
      </c>
      <c r="G387" s="246"/>
      <c r="H387" s="249">
        <v>53.990000000000002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5" t="s">
        <v>152</v>
      </c>
      <c r="AU387" s="255" t="s">
        <v>81</v>
      </c>
      <c r="AV387" s="14" t="s">
        <v>81</v>
      </c>
      <c r="AW387" s="14" t="s">
        <v>34</v>
      </c>
      <c r="AX387" s="14" t="s">
        <v>79</v>
      </c>
      <c r="AY387" s="255" t="s">
        <v>138</v>
      </c>
    </row>
    <row r="388" s="2" customFormat="1" ht="21.75" customHeight="1">
      <c r="A388" s="41"/>
      <c r="B388" s="42"/>
      <c r="C388" s="215" t="s">
        <v>525</v>
      </c>
      <c r="D388" s="215" t="s">
        <v>141</v>
      </c>
      <c r="E388" s="216" t="s">
        <v>526</v>
      </c>
      <c r="F388" s="217" t="s">
        <v>527</v>
      </c>
      <c r="G388" s="218" t="s">
        <v>144</v>
      </c>
      <c r="H388" s="219">
        <v>53.990000000000002</v>
      </c>
      <c r="I388" s="220"/>
      <c r="J388" s="221">
        <f>ROUND(I388*H388,2)</f>
        <v>0</v>
      </c>
      <c r="K388" s="217" t="s">
        <v>145</v>
      </c>
      <c r="L388" s="47"/>
      <c r="M388" s="222" t="s">
        <v>19</v>
      </c>
      <c r="N388" s="223" t="s">
        <v>43</v>
      </c>
      <c r="O388" s="87"/>
      <c r="P388" s="224">
        <f>O388*H388</f>
        <v>0</v>
      </c>
      <c r="Q388" s="224">
        <v>4.4799999999999999E-07</v>
      </c>
      <c r="R388" s="224">
        <f>Q388*H388</f>
        <v>2.418752E-05</v>
      </c>
      <c r="S388" s="224">
        <v>0</v>
      </c>
      <c r="T388" s="225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6" t="s">
        <v>246</v>
      </c>
      <c r="AT388" s="226" t="s">
        <v>141</v>
      </c>
      <c r="AU388" s="226" t="s">
        <v>81</v>
      </c>
      <c r="AY388" s="20" t="s">
        <v>138</v>
      </c>
      <c r="BE388" s="227">
        <f>IF(N388="základní",J388,0)</f>
        <v>0</v>
      </c>
      <c r="BF388" s="227">
        <f>IF(N388="snížená",J388,0)</f>
        <v>0</v>
      </c>
      <c r="BG388" s="227">
        <f>IF(N388="zákl. přenesená",J388,0)</f>
        <v>0</v>
      </c>
      <c r="BH388" s="227">
        <f>IF(N388="sníž. přenesená",J388,0)</f>
        <v>0</v>
      </c>
      <c r="BI388" s="227">
        <f>IF(N388="nulová",J388,0)</f>
        <v>0</v>
      </c>
      <c r="BJ388" s="20" t="s">
        <v>79</v>
      </c>
      <c r="BK388" s="227">
        <f>ROUND(I388*H388,2)</f>
        <v>0</v>
      </c>
      <c r="BL388" s="20" t="s">
        <v>246</v>
      </c>
      <c r="BM388" s="226" t="s">
        <v>528</v>
      </c>
    </row>
    <row r="389" s="2" customFormat="1">
      <c r="A389" s="41"/>
      <c r="B389" s="42"/>
      <c r="C389" s="43"/>
      <c r="D389" s="228" t="s">
        <v>148</v>
      </c>
      <c r="E389" s="43"/>
      <c r="F389" s="229" t="s">
        <v>529</v>
      </c>
      <c r="G389" s="43"/>
      <c r="H389" s="43"/>
      <c r="I389" s="230"/>
      <c r="J389" s="43"/>
      <c r="K389" s="43"/>
      <c r="L389" s="47"/>
      <c r="M389" s="231"/>
      <c r="N389" s="232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148</v>
      </c>
      <c r="AU389" s="20" t="s">
        <v>81</v>
      </c>
    </row>
    <row r="390" s="14" customFormat="1">
      <c r="A390" s="14"/>
      <c r="B390" s="245"/>
      <c r="C390" s="246"/>
      <c r="D390" s="233" t="s">
        <v>152</v>
      </c>
      <c r="E390" s="247" t="s">
        <v>19</v>
      </c>
      <c r="F390" s="248" t="s">
        <v>524</v>
      </c>
      <c r="G390" s="246"/>
      <c r="H390" s="249">
        <v>53.990000000000002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152</v>
      </c>
      <c r="AU390" s="255" t="s">
        <v>81</v>
      </c>
      <c r="AV390" s="14" t="s">
        <v>81</v>
      </c>
      <c r="AW390" s="14" t="s">
        <v>34</v>
      </c>
      <c r="AX390" s="14" t="s">
        <v>79</v>
      </c>
      <c r="AY390" s="255" t="s">
        <v>138</v>
      </c>
    </row>
    <row r="391" s="2" customFormat="1" ht="16.5" customHeight="1">
      <c r="A391" s="41"/>
      <c r="B391" s="42"/>
      <c r="C391" s="215" t="s">
        <v>530</v>
      </c>
      <c r="D391" s="215" t="s">
        <v>141</v>
      </c>
      <c r="E391" s="216" t="s">
        <v>531</v>
      </c>
      <c r="F391" s="217" t="s">
        <v>532</v>
      </c>
      <c r="G391" s="218" t="s">
        <v>144</v>
      </c>
      <c r="H391" s="219">
        <v>53.990000000000002</v>
      </c>
      <c r="I391" s="220"/>
      <c r="J391" s="221">
        <f>ROUND(I391*H391,2)</f>
        <v>0</v>
      </c>
      <c r="K391" s="217" t="s">
        <v>145</v>
      </c>
      <c r="L391" s="47"/>
      <c r="M391" s="222" t="s">
        <v>19</v>
      </c>
      <c r="N391" s="223" t="s">
        <v>43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246</v>
      </c>
      <c r="AT391" s="226" t="s">
        <v>141</v>
      </c>
      <c r="AU391" s="226" t="s">
        <v>81</v>
      </c>
      <c r="AY391" s="20" t="s">
        <v>138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79</v>
      </c>
      <c r="BK391" s="227">
        <f>ROUND(I391*H391,2)</f>
        <v>0</v>
      </c>
      <c r="BL391" s="20" t="s">
        <v>246</v>
      </c>
      <c r="BM391" s="226" t="s">
        <v>533</v>
      </c>
    </row>
    <row r="392" s="2" customFormat="1">
      <c r="A392" s="41"/>
      <c r="B392" s="42"/>
      <c r="C392" s="43"/>
      <c r="D392" s="228" t="s">
        <v>148</v>
      </c>
      <c r="E392" s="43"/>
      <c r="F392" s="229" t="s">
        <v>534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148</v>
      </c>
      <c r="AU392" s="20" t="s">
        <v>81</v>
      </c>
    </row>
    <row r="393" s="14" customFormat="1">
      <c r="A393" s="14"/>
      <c r="B393" s="245"/>
      <c r="C393" s="246"/>
      <c r="D393" s="233" t="s">
        <v>152</v>
      </c>
      <c r="E393" s="247" t="s">
        <v>19</v>
      </c>
      <c r="F393" s="248" t="s">
        <v>524</v>
      </c>
      <c r="G393" s="246"/>
      <c r="H393" s="249">
        <v>53.990000000000002</v>
      </c>
      <c r="I393" s="250"/>
      <c r="J393" s="246"/>
      <c r="K393" s="246"/>
      <c r="L393" s="251"/>
      <c r="M393" s="252"/>
      <c r="N393" s="253"/>
      <c r="O393" s="253"/>
      <c r="P393" s="253"/>
      <c r="Q393" s="253"/>
      <c r="R393" s="253"/>
      <c r="S393" s="253"/>
      <c r="T393" s="25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5" t="s">
        <v>152</v>
      </c>
      <c r="AU393" s="255" t="s">
        <v>81</v>
      </c>
      <c r="AV393" s="14" t="s">
        <v>81</v>
      </c>
      <c r="AW393" s="14" t="s">
        <v>34</v>
      </c>
      <c r="AX393" s="14" t="s">
        <v>79</v>
      </c>
      <c r="AY393" s="255" t="s">
        <v>138</v>
      </c>
    </row>
    <row r="394" s="2" customFormat="1" ht="16.5" customHeight="1">
      <c r="A394" s="41"/>
      <c r="B394" s="42"/>
      <c r="C394" s="215" t="s">
        <v>535</v>
      </c>
      <c r="D394" s="215" t="s">
        <v>141</v>
      </c>
      <c r="E394" s="216" t="s">
        <v>536</v>
      </c>
      <c r="F394" s="217" t="s">
        <v>537</v>
      </c>
      <c r="G394" s="218" t="s">
        <v>144</v>
      </c>
      <c r="H394" s="219">
        <v>53.990000000000002</v>
      </c>
      <c r="I394" s="220"/>
      <c r="J394" s="221">
        <f>ROUND(I394*H394,2)</f>
        <v>0</v>
      </c>
      <c r="K394" s="217" t="s">
        <v>145</v>
      </c>
      <c r="L394" s="47"/>
      <c r="M394" s="222" t="s">
        <v>19</v>
      </c>
      <c r="N394" s="223" t="s">
        <v>43</v>
      </c>
      <c r="O394" s="87"/>
      <c r="P394" s="224">
        <f>O394*H394</f>
        <v>0</v>
      </c>
      <c r="Q394" s="224">
        <v>3.3000000000000003E-05</v>
      </c>
      <c r="R394" s="224">
        <f>Q394*H394</f>
        <v>0.0017816700000000002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246</v>
      </c>
      <c r="AT394" s="226" t="s">
        <v>141</v>
      </c>
      <c r="AU394" s="226" t="s">
        <v>81</v>
      </c>
      <c r="AY394" s="20" t="s">
        <v>138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79</v>
      </c>
      <c r="BK394" s="227">
        <f>ROUND(I394*H394,2)</f>
        <v>0</v>
      </c>
      <c r="BL394" s="20" t="s">
        <v>246</v>
      </c>
      <c r="BM394" s="226" t="s">
        <v>538</v>
      </c>
    </row>
    <row r="395" s="2" customFormat="1">
      <c r="A395" s="41"/>
      <c r="B395" s="42"/>
      <c r="C395" s="43"/>
      <c r="D395" s="228" t="s">
        <v>148</v>
      </c>
      <c r="E395" s="43"/>
      <c r="F395" s="229" t="s">
        <v>539</v>
      </c>
      <c r="G395" s="43"/>
      <c r="H395" s="43"/>
      <c r="I395" s="230"/>
      <c r="J395" s="43"/>
      <c r="K395" s="43"/>
      <c r="L395" s="47"/>
      <c r="M395" s="231"/>
      <c r="N395" s="232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148</v>
      </c>
      <c r="AU395" s="20" t="s">
        <v>81</v>
      </c>
    </row>
    <row r="396" s="14" customFormat="1">
      <c r="A396" s="14"/>
      <c r="B396" s="245"/>
      <c r="C396" s="246"/>
      <c r="D396" s="233" t="s">
        <v>152</v>
      </c>
      <c r="E396" s="247" t="s">
        <v>19</v>
      </c>
      <c r="F396" s="248" t="s">
        <v>524</v>
      </c>
      <c r="G396" s="246"/>
      <c r="H396" s="249">
        <v>53.990000000000002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5" t="s">
        <v>152</v>
      </c>
      <c r="AU396" s="255" t="s">
        <v>81</v>
      </c>
      <c r="AV396" s="14" t="s">
        <v>81</v>
      </c>
      <c r="AW396" s="14" t="s">
        <v>34</v>
      </c>
      <c r="AX396" s="14" t="s">
        <v>79</v>
      </c>
      <c r="AY396" s="255" t="s">
        <v>138</v>
      </c>
    </row>
    <row r="397" s="2" customFormat="1" ht="16.5" customHeight="1">
      <c r="A397" s="41"/>
      <c r="B397" s="42"/>
      <c r="C397" s="215" t="s">
        <v>540</v>
      </c>
      <c r="D397" s="215" t="s">
        <v>141</v>
      </c>
      <c r="E397" s="216" t="s">
        <v>541</v>
      </c>
      <c r="F397" s="217" t="s">
        <v>542</v>
      </c>
      <c r="G397" s="218" t="s">
        <v>144</v>
      </c>
      <c r="H397" s="219">
        <v>53.990000000000002</v>
      </c>
      <c r="I397" s="220"/>
      <c r="J397" s="221">
        <f>ROUND(I397*H397,2)</f>
        <v>0</v>
      </c>
      <c r="K397" s="217" t="s">
        <v>19</v>
      </c>
      <c r="L397" s="47"/>
      <c r="M397" s="222" t="s">
        <v>19</v>
      </c>
      <c r="N397" s="223" t="s">
        <v>43</v>
      </c>
      <c r="O397" s="87"/>
      <c r="P397" s="224">
        <f>O397*H397</f>
        <v>0</v>
      </c>
      <c r="Q397" s="224">
        <v>0.014999999999999999</v>
      </c>
      <c r="R397" s="224">
        <f>Q397*H397</f>
        <v>0.80984999999999996</v>
      </c>
      <c r="S397" s="224">
        <v>0</v>
      </c>
      <c r="T397" s="225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26" t="s">
        <v>246</v>
      </c>
      <c r="AT397" s="226" t="s">
        <v>141</v>
      </c>
      <c r="AU397" s="226" t="s">
        <v>81</v>
      </c>
      <c r="AY397" s="20" t="s">
        <v>138</v>
      </c>
      <c r="BE397" s="227">
        <f>IF(N397="základní",J397,0)</f>
        <v>0</v>
      </c>
      <c r="BF397" s="227">
        <f>IF(N397="snížená",J397,0)</f>
        <v>0</v>
      </c>
      <c r="BG397" s="227">
        <f>IF(N397="zákl. přenesená",J397,0)</f>
        <v>0</v>
      </c>
      <c r="BH397" s="227">
        <f>IF(N397="sníž. přenesená",J397,0)</f>
        <v>0</v>
      </c>
      <c r="BI397" s="227">
        <f>IF(N397="nulová",J397,0)</f>
        <v>0</v>
      </c>
      <c r="BJ397" s="20" t="s">
        <v>79</v>
      </c>
      <c r="BK397" s="227">
        <f>ROUND(I397*H397,2)</f>
        <v>0</v>
      </c>
      <c r="BL397" s="20" t="s">
        <v>246</v>
      </c>
      <c r="BM397" s="226" t="s">
        <v>543</v>
      </c>
    </row>
    <row r="398" s="2" customFormat="1">
      <c r="A398" s="41"/>
      <c r="B398" s="42"/>
      <c r="C398" s="43"/>
      <c r="D398" s="233" t="s">
        <v>150</v>
      </c>
      <c r="E398" s="43"/>
      <c r="F398" s="234" t="s">
        <v>544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150</v>
      </c>
      <c r="AU398" s="20" t="s">
        <v>81</v>
      </c>
    </row>
    <row r="399" s="14" customFormat="1">
      <c r="A399" s="14"/>
      <c r="B399" s="245"/>
      <c r="C399" s="246"/>
      <c r="D399" s="233" t="s">
        <v>152</v>
      </c>
      <c r="E399" s="247" t="s">
        <v>19</v>
      </c>
      <c r="F399" s="248" t="s">
        <v>524</v>
      </c>
      <c r="G399" s="246"/>
      <c r="H399" s="249">
        <v>53.990000000000002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5" t="s">
        <v>152</v>
      </c>
      <c r="AU399" s="255" t="s">
        <v>81</v>
      </c>
      <c r="AV399" s="14" t="s">
        <v>81</v>
      </c>
      <c r="AW399" s="14" t="s">
        <v>34</v>
      </c>
      <c r="AX399" s="14" t="s">
        <v>79</v>
      </c>
      <c r="AY399" s="255" t="s">
        <v>138</v>
      </c>
    </row>
    <row r="400" s="2" customFormat="1" ht="16.5" customHeight="1">
      <c r="A400" s="41"/>
      <c r="B400" s="42"/>
      <c r="C400" s="215" t="s">
        <v>545</v>
      </c>
      <c r="D400" s="215" t="s">
        <v>141</v>
      </c>
      <c r="E400" s="216" t="s">
        <v>546</v>
      </c>
      <c r="F400" s="217" t="s">
        <v>547</v>
      </c>
      <c r="G400" s="218" t="s">
        <v>144</v>
      </c>
      <c r="H400" s="219">
        <v>53.990000000000002</v>
      </c>
      <c r="I400" s="220"/>
      <c r="J400" s="221">
        <f>ROUND(I400*H400,2)</f>
        <v>0</v>
      </c>
      <c r="K400" s="217" t="s">
        <v>145</v>
      </c>
      <c r="L400" s="47"/>
      <c r="M400" s="222" t="s">
        <v>19</v>
      </c>
      <c r="N400" s="223" t="s">
        <v>43</v>
      </c>
      <c r="O400" s="87"/>
      <c r="P400" s="224">
        <f>O400*H400</f>
        <v>0</v>
      </c>
      <c r="Q400" s="224">
        <v>0.00029999999999999997</v>
      </c>
      <c r="R400" s="224">
        <f>Q400*H400</f>
        <v>0.016197</v>
      </c>
      <c r="S400" s="224">
        <v>0</v>
      </c>
      <c r="T400" s="22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246</v>
      </c>
      <c r="AT400" s="226" t="s">
        <v>141</v>
      </c>
      <c r="AU400" s="226" t="s">
        <v>81</v>
      </c>
      <c r="AY400" s="20" t="s">
        <v>138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79</v>
      </c>
      <c r="BK400" s="227">
        <f>ROUND(I400*H400,2)</f>
        <v>0</v>
      </c>
      <c r="BL400" s="20" t="s">
        <v>246</v>
      </c>
      <c r="BM400" s="226" t="s">
        <v>548</v>
      </c>
    </row>
    <row r="401" s="2" customFormat="1">
      <c r="A401" s="41"/>
      <c r="B401" s="42"/>
      <c r="C401" s="43"/>
      <c r="D401" s="228" t="s">
        <v>148</v>
      </c>
      <c r="E401" s="43"/>
      <c r="F401" s="229" t="s">
        <v>549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148</v>
      </c>
      <c r="AU401" s="20" t="s">
        <v>81</v>
      </c>
    </row>
    <row r="402" s="2" customFormat="1">
      <c r="A402" s="41"/>
      <c r="B402" s="42"/>
      <c r="C402" s="43"/>
      <c r="D402" s="233" t="s">
        <v>150</v>
      </c>
      <c r="E402" s="43"/>
      <c r="F402" s="234" t="s">
        <v>544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150</v>
      </c>
      <c r="AU402" s="20" t="s">
        <v>81</v>
      </c>
    </row>
    <row r="403" s="13" customFormat="1">
      <c r="A403" s="13"/>
      <c r="B403" s="235"/>
      <c r="C403" s="236"/>
      <c r="D403" s="233" t="s">
        <v>152</v>
      </c>
      <c r="E403" s="237" t="s">
        <v>19</v>
      </c>
      <c r="F403" s="238" t="s">
        <v>153</v>
      </c>
      <c r="G403" s="236"/>
      <c r="H403" s="237" t="s">
        <v>19</v>
      </c>
      <c r="I403" s="239"/>
      <c r="J403" s="236"/>
      <c r="K403" s="236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152</v>
      </c>
      <c r="AU403" s="244" t="s">
        <v>81</v>
      </c>
      <c r="AV403" s="13" t="s">
        <v>79</v>
      </c>
      <c r="AW403" s="13" t="s">
        <v>34</v>
      </c>
      <c r="AX403" s="13" t="s">
        <v>72</v>
      </c>
      <c r="AY403" s="244" t="s">
        <v>138</v>
      </c>
    </row>
    <row r="404" s="14" customFormat="1">
      <c r="A404" s="14"/>
      <c r="B404" s="245"/>
      <c r="C404" s="246"/>
      <c r="D404" s="233" t="s">
        <v>152</v>
      </c>
      <c r="E404" s="247" t="s">
        <v>19</v>
      </c>
      <c r="F404" s="248" t="s">
        <v>272</v>
      </c>
      <c r="G404" s="246"/>
      <c r="H404" s="249">
        <v>42.93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152</v>
      </c>
      <c r="AU404" s="255" t="s">
        <v>81</v>
      </c>
      <c r="AV404" s="14" t="s">
        <v>81</v>
      </c>
      <c r="AW404" s="14" t="s">
        <v>34</v>
      </c>
      <c r="AX404" s="14" t="s">
        <v>72</v>
      </c>
      <c r="AY404" s="255" t="s">
        <v>138</v>
      </c>
    </row>
    <row r="405" s="13" customFormat="1">
      <c r="A405" s="13"/>
      <c r="B405" s="235"/>
      <c r="C405" s="236"/>
      <c r="D405" s="233" t="s">
        <v>152</v>
      </c>
      <c r="E405" s="237" t="s">
        <v>19</v>
      </c>
      <c r="F405" s="238" t="s">
        <v>181</v>
      </c>
      <c r="G405" s="236"/>
      <c r="H405" s="237" t="s">
        <v>19</v>
      </c>
      <c r="I405" s="239"/>
      <c r="J405" s="236"/>
      <c r="K405" s="236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152</v>
      </c>
      <c r="AU405" s="244" t="s">
        <v>81</v>
      </c>
      <c r="AV405" s="13" t="s">
        <v>79</v>
      </c>
      <c r="AW405" s="13" t="s">
        <v>34</v>
      </c>
      <c r="AX405" s="13" t="s">
        <v>72</v>
      </c>
      <c r="AY405" s="244" t="s">
        <v>138</v>
      </c>
    </row>
    <row r="406" s="14" customFormat="1">
      <c r="A406" s="14"/>
      <c r="B406" s="245"/>
      <c r="C406" s="246"/>
      <c r="D406" s="233" t="s">
        <v>152</v>
      </c>
      <c r="E406" s="247" t="s">
        <v>19</v>
      </c>
      <c r="F406" s="248" t="s">
        <v>182</v>
      </c>
      <c r="G406" s="246"/>
      <c r="H406" s="249">
        <v>11.060000000000001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152</v>
      </c>
      <c r="AU406" s="255" t="s">
        <v>81</v>
      </c>
      <c r="AV406" s="14" t="s">
        <v>81</v>
      </c>
      <c r="AW406" s="14" t="s">
        <v>34</v>
      </c>
      <c r="AX406" s="14" t="s">
        <v>72</v>
      </c>
      <c r="AY406" s="255" t="s">
        <v>138</v>
      </c>
    </row>
    <row r="407" s="15" customFormat="1">
      <c r="A407" s="15"/>
      <c r="B407" s="256"/>
      <c r="C407" s="257"/>
      <c r="D407" s="233" t="s">
        <v>152</v>
      </c>
      <c r="E407" s="258" t="s">
        <v>19</v>
      </c>
      <c r="F407" s="259" t="s">
        <v>155</v>
      </c>
      <c r="G407" s="257"/>
      <c r="H407" s="260">
        <v>53.990000000000002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6" t="s">
        <v>152</v>
      </c>
      <c r="AU407" s="266" t="s">
        <v>81</v>
      </c>
      <c r="AV407" s="15" t="s">
        <v>146</v>
      </c>
      <c r="AW407" s="15" t="s">
        <v>34</v>
      </c>
      <c r="AX407" s="15" t="s">
        <v>79</v>
      </c>
      <c r="AY407" s="266" t="s">
        <v>138</v>
      </c>
    </row>
    <row r="408" s="2" customFormat="1" ht="16.5" customHeight="1">
      <c r="A408" s="41"/>
      <c r="B408" s="42"/>
      <c r="C408" s="267" t="s">
        <v>550</v>
      </c>
      <c r="D408" s="267" t="s">
        <v>162</v>
      </c>
      <c r="E408" s="268" t="s">
        <v>551</v>
      </c>
      <c r="F408" s="269" t="s">
        <v>552</v>
      </c>
      <c r="G408" s="270" t="s">
        <v>144</v>
      </c>
      <c r="H408" s="271">
        <v>47.222999999999999</v>
      </c>
      <c r="I408" s="272"/>
      <c r="J408" s="273">
        <f>ROUND(I408*H408,2)</f>
        <v>0</v>
      </c>
      <c r="K408" s="269" t="s">
        <v>19</v>
      </c>
      <c r="L408" s="274"/>
      <c r="M408" s="275" t="s">
        <v>19</v>
      </c>
      <c r="N408" s="276" t="s">
        <v>43</v>
      </c>
      <c r="O408" s="87"/>
      <c r="P408" s="224">
        <f>O408*H408</f>
        <v>0</v>
      </c>
      <c r="Q408" s="224">
        <v>0.0051000000000000004</v>
      </c>
      <c r="R408" s="224">
        <f>Q408*H408</f>
        <v>0.2408373</v>
      </c>
      <c r="S408" s="224">
        <v>0</v>
      </c>
      <c r="T408" s="225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26" t="s">
        <v>357</v>
      </c>
      <c r="AT408" s="226" t="s">
        <v>162</v>
      </c>
      <c r="AU408" s="226" t="s">
        <v>81</v>
      </c>
      <c r="AY408" s="20" t="s">
        <v>138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20" t="s">
        <v>79</v>
      </c>
      <c r="BK408" s="227">
        <f>ROUND(I408*H408,2)</f>
        <v>0</v>
      </c>
      <c r="BL408" s="20" t="s">
        <v>246</v>
      </c>
      <c r="BM408" s="226" t="s">
        <v>553</v>
      </c>
    </row>
    <row r="409" s="2" customFormat="1">
      <c r="A409" s="41"/>
      <c r="B409" s="42"/>
      <c r="C409" s="43"/>
      <c r="D409" s="233" t="s">
        <v>150</v>
      </c>
      <c r="E409" s="43"/>
      <c r="F409" s="234" t="s">
        <v>554</v>
      </c>
      <c r="G409" s="43"/>
      <c r="H409" s="43"/>
      <c r="I409" s="230"/>
      <c r="J409" s="43"/>
      <c r="K409" s="43"/>
      <c r="L409" s="47"/>
      <c r="M409" s="231"/>
      <c r="N409" s="232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150</v>
      </c>
      <c r="AU409" s="20" t="s">
        <v>81</v>
      </c>
    </row>
    <row r="410" s="13" customFormat="1">
      <c r="A410" s="13"/>
      <c r="B410" s="235"/>
      <c r="C410" s="236"/>
      <c r="D410" s="233" t="s">
        <v>152</v>
      </c>
      <c r="E410" s="237" t="s">
        <v>19</v>
      </c>
      <c r="F410" s="238" t="s">
        <v>153</v>
      </c>
      <c r="G410" s="236"/>
      <c r="H410" s="237" t="s">
        <v>19</v>
      </c>
      <c r="I410" s="239"/>
      <c r="J410" s="236"/>
      <c r="K410" s="236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152</v>
      </c>
      <c r="AU410" s="244" t="s">
        <v>81</v>
      </c>
      <c r="AV410" s="13" t="s">
        <v>79</v>
      </c>
      <c r="AW410" s="13" t="s">
        <v>34</v>
      </c>
      <c r="AX410" s="13" t="s">
        <v>72</v>
      </c>
      <c r="AY410" s="244" t="s">
        <v>138</v>
      </c>
    </row>
    <row r="411" s="14" customFormat="1">
      <c r="A411" s="14"/>
      <c r="B411" s="245"/>
      <c r="C411" s="246"/>
      <c r="D411" s="233" t="s">
        <v>152</v>
      </c>
      <c r="E411" s="247" t="s">
        <v>19</v>
      </c>
      <c r="F411" s="248" t="s">
        <v>555</v>
      </c>
      <c r="G411" s="246"/>
      <c r="H411" s="249">
        <v>47.222999999999999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5" t="s">
        <v>152</v>
      </c>
      <c r="AU411" s="255" t="s">
        <v>81</v>
      </c>
      <c r="AV411" s="14" t="s">
        <v>81</v>
      </c>
      <c r="AW411" s="14" t="s">
        <v>34</v>
      </c>
      <c r="AX411" s="14" t="s">
        <v>72</v>
      </c>
      <c r="AY411" s="255" t="s">
        <v>138</v>
      </c>
    </row>
    <row r="412" s="15" customFormat="1">
      <c r="A412" s="15"/>
      <c r="B412" s="256"/>
      <c r="C412" s="257"/>
      <c r="D412" s="233" t="s">
        <v>152</v>
      </c>
      <c r="E412" s="258" t="s">
        <v>19</v>
      </c>
      <c r="F412" s="259" t="s">
        <v>155</v>
      </c>
      <c r="G412" s="257"/>
      <c r="H412" s="260">
        <v>47.222999999999999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6" t="s">
        <v>152</v>
      </c>
      <c r="AU412" s="266" t="s">
        <v>81</v>
      </c>
      <c r="AV412" s="15" t="s">
        <v>146</v>
      </c>
      <c r="AW412" s="15" t="s">
        <v>34</v>
      </c>
      <c r="AX412" s="15" t="s">
        <v>79</v>
      </c>
      <c r="AY412" s="266" t="s">
        <v>138</v>
      </c>
    </row>
    <row r="413" s="2" customFormat="1" ht="16.5" customHeight="1">
      <c r="A413" s="41"/>
      <c r="B413" s="42"/>
      <c r="C413" s="267" t="s">
        <v>556</v>
      </c>
      <c r="D413" s="267" t="s">
        <v>162</v>
      </c>
      <c r="E413" s="268" t="s">
        <v>557</v>
      </c>
      <c r="F413" s="269" t="s">
        <v>552</v>
      </c>
      <c r="G413" s="270" t="s">
        <v>144</v>
      </c>
      <c r="H413" s="271">
        <v>12.166</v>
      </c>
      <c r="I413" s="272"/>
      <c r="J413" s="273">
        <f>ROUND(I413*H413,2)</f>
        <v>0</v>
      </c>
      <c r="K413" s="269" t="s">
        <v>19</v>
      </c>
      <c r="L413" s="274"/>
      <c r="M413" s="275" t="s">
        <v>19</v>
      </c>
      <c r="N413" s="276" t="s">
        <v>43</v>
      </c>
      <c r="O413" s="87"/>
      <c r="P413" s="224">
        <f>O413*H413</f>
        <v>0</v>
      </c>
      <c r="Q413" s="224">
        <v>0.0051000000000000004</v>
      </c>
      <c r="R413" s="224">
        <f>Q413*H413</f>
        <v>0.062046600000000007</v>
      </c>
      <c r="S413" s="224">
        <v>0</v>
      </c>
      <c r="T413" s="225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26" t="s">
        <v>357</v>
      </c>
      <c r="AT413" s="226" t="s">
        <v>162</v>
      </c>
      <c r="AU413" s="226" t="s">
        <v>81</v>
      </c>
      <c r="AY413" s="20" t="s">
        <v>138</v>
      </c>
      <c r="BE413" s="227">
        <f>IF(N413="základní",J413,0)</f>
        <v>0</v>
      </c>
      <c r="BF413" s="227">
        <f>IF(N413="snížená",J413,0)</f>
        <v>0</v>
      </c>
      <c r="BG413" s="227">
        <f>IF(N413="zákl. přenesená",J413,0)</f>
        <v>0</v>
      </c>
      <c r="BH413" s="227">
        <f>IF(N413="sníž. přenesená",J413,0)</f>
        <v>0</v>
      </c>
      <c r="BI413" s="227">
        <f>IF(N413="nulová",J413,0)</f>
        <v>0</v>
      </c>
      <c r="BJ413" s="20" t="s">
        <v>79</v>
      </c>
      <c r="BK413" s="227">
        <f>ROUND(I413*H413,2)</f>
        <v>0</v>
      </c>
      <c r="BL413" s="20" t="s">
        <v>246</v>
      </c>
      <c r="BM413" s="226" t="s">
        <v>558</v>
      </c>
    </row>
    <row r="414" s="2" customFormat="1">
      <c r="A414" s="41"/>
      <c r="B414" s="42"/>
      <c r="C414" s="43"/>
      <c r="D414" s="233" t="s">
        <v>150</v>
      </c>
      <c r="E414" s="43"/>
      <c r="F414" s="234" t="s">
        <v>559</v>
      </c>
      <c r="G414" s="43"/>
      <c r="H414" s="43"/>
      <c r="I414" s="230"/>
      <c r="J414" s="43"/>
      <c r="K414" s="43"/>
      <c r="L414" s="47"/>
      <c r="M414" s="231"/>
      <c r="N414" s="232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150</v>
      </c>
      <c r="AU414" s="20" t="s">
        <v>81</v>
      </c>
    </row>
    <row r="415" s="13" customFormat="1">
      <c r="A415" s="13"/>
      <c r="B415" s="235"/>
      <c r="C415" s="236"/>
      <c r="D415" s="233" t="s">
        <v>152</v>
      </c>
      <c r="E415" s="237" t="s">
        <v>19</v>
      </c>
      <c r="F415" s="238" t="s">
        <v>181</v>
      </c>
      <c r="G415" s="236"/>
      <c r="H415" s="237" t="s">
        <v>19</v>
      </c>
      <c r="I415" s="239"/>
      <c r="J415" s="236"/>
      <c r="K415" s="236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152</v>
      </c>
      <c r="AU415" s="244" t="s">
        <v>81</v>
      </c>
      <c r="AV415" s="13" t="s">
        <v>79</v>
      </c>
      <c r="AW415" s="13" t="s">
        <v>34</v>
      </c>
      <c r="AX415" s="13" t="s">
        <v>72</v>
      </c>
      <c r="AY415" s="244" t="s">
        <v>138</v>
      </c>
    </row>
    <row r="416" s="14" customFormat="1">
      <c r="A416" s="14"/>
      <c r="B416" s="245"/>
      <c r="C416" s="246"/>
      <c r="D416" s="233" t="s">
        <v>152</v>
      </c>
      <c r="E416" s="247" t="s">
        <v>19</v>
      </c>
      <c r="F416" s="248" t="s">
        <v>560</v>
      </c>
      <c r="G416" s="246"/>
      <c r="H416" s="249">
        <v>12.166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152</v>
      </c>
      <c r="AU416" s="255" t="s">
        <v>81</v>
      </c>
      <c r="AV416" s="14" t="s">
        <v>81</v>
      </c>
      <c r="AW416" s="14" t="s">
        <v>34</v>
      </c>
      <c r="AX416" s="14" t="s">
        <v>72</v>
      </c>
      <c r="AY416" s="255" t="s">
        <v>138</v>
      </c>
    </row>
    <row r="417" s="15" customFormat="1">
      <c r="A417" s="15"/>
      <c r="B417" s="256"/>
      <c r="C417" s="257"/>
      <c r="D417" s="233" t="s">
        <v>152</v>
      </c>
      <c r="E417" s="258" t="s">
        <v>19</v>
      </c>
      <c r="F417" s="259" t="s">
        <v>155</v>
      </c>
      <c r="G417" s="257"/>
      <c r="H417" s="260">
        <v>12.166</v>
      </c>
      <c r="I417" s="261"/>
      <c r="J417" s="257"/>
      <c r="K417" s="257"/>
      <c r="L417" s="262"/>
      <c r="M417" s="263"/>
      <c r="N417" s="264"/>
      <c r="O417" s="264"/>
      <c r="P417" s="264"/>
      <c r="Q417" s="264"/>
      <c r="R417" s="264"/>
      <c r="S417" s="264"/>
      <c r="T417" s="26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6" t="s">
        <v>152</v>
      </c>
      <c r="AU417" s="266" t="s">
        <v>81</v>
      </c>
      <c r="AV417" s="15" t="s">
        <v>146</v>
      </c>
      <c r="AW417" s="15" t="s">
        <v>34</v>
      </c>
      <c r="AX417" s="15" t="s">
        <v>79</v>
      </c>
      <c r="AY417" s="266" t="s">
        <v>138</v>
      </c>
    </row>
    <row r="418" s="2" customFormat="1" ht="16.5" customHeight="1">
      <c r="A418" s="41"/>
      <c r="B418" s="42"/>
      <c r="C418" s="215" t="s">
        <v>561</v>
      </c>
      <c r="D418" s="215" t="s">
        <v>141</v>
      </c>
      <c r="E418" s="216" t="s">
        <v>562</v>
      </c>
      <c r="F418" s="217" t="s">
        <v>563</v>
      </c>
      <c r="G418" s="218" t="s">
        <v>249</v>
      </c>
      <c r="H418" s="219">
        <v>37.920000000000002</v>
      </c>
      <c r="I418" s="220"/>
      <c r="J418" s="221">
        <f>ROUND(I418*H418,2)</f>
        <v>0</v>
      </c>
      <c r="K418" s="217" t="s">
        <v>145</v>
      </c>
      <c r="L418" s="47"/>
      <c r="M418" s="222" t="s">
        <v>19</v>
      </c>
      <c r="N418" s="223" t="s">
        <v>43</v>
      </c>
      <c r="O418" s="87"/>
      <c r="P418" s="224">
        <f>O418*H418</f>
        <v>0</v>
      </c>
      <c r="Q418" s="224">
        <v>4.5000000000000003E-05</v>
      </c>
      <c r="R418" s="224">
        <f>Q418*H418</f>
        <v>0.0017064000000000003</v>
      </c>
      <c r="S418" s="224">
        <v>0</v>
      </c>
      <c r="T418" s="225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6" t="s">
        <v>246</v>
      </c>
      <c r="AT418" s="226" t="s">
        <v>141</v>
      </c>
      <c r="AU418" s="226" t="s">
        <v>81</v>
      </c>
      <c r="AY418" s="20" t="s">
        <v>138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20" t="s">
        <v>79</v>
      </c>
      <c r="BK418" s="227">
        <f>ROUND(I418*H418,2)</f>
        <v>0</v>
      </c>
      <c r="BL418" s="20" t="s">
        <v>246</v>
      </c>
      <c r="BM418" s="226" t="s">
        <v>564</v>
      </c>
    </row>
    <row r="419" s="2" customFormat="1">
      <c r="A419" s="41"/>
      <c r="B419" s="42"/>
      <c r="C419" s="43"/>
      <c r="D419" s="228" t="s">
        <v>148</v>
      </c>
      <c r="E419" s="43"/>
      <c r="F419" s="229" t="s">
        <v>565</v>
      </c>
      <c r="G419" s="43"/>
      <c r="H419" s="43"/>
      <c r="I419" s="230"/>
      <c r="J419" s="43"/>
      <c r="K419" s="43"/>
      <c r="L419" s="47"/>
      <c r="M419" s="231"/>
      <c r="N419" s="232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148</v>
      </c>
      <c r="AU419" s="20" t="s">
        <v>81</v>
      </c>
    </row>
    <row r="420" s="2" customFormat="1">
      <c r="A420" s="41"/>
      <c r="B420" s="42"/>
      <c r="C420" s="43"/>
      <c r="D420" s="233" t="s">
        <v>150</v>
      </c>
      <c r="E420" s="43"/>
      <c r="F420" s="234" t="s">
        <v>544</v>
      </c>
      <c r="G420" s="43"/>
      <c r="H420" s="43"/>
      <c r="I420" s="230"/>
      <c r="J420" s="43"/>
      <c r="K420" s="43"/>
      <c r="L420" s="47"/>
      <c r="M420" s="231"/>
      <c r="N420" s="232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150</v>
      </c>
      <c r="AU420" s="20" t="s">
        <v>81</v>
      </c>
    </row>
    <row r="421" s="13" customFormat="1">
      <c r="A421" s="13"/>
      <c r="B421" s="235"/>
      <c r="C421" s="236"/>
      <c r="D421" s="233" t="s">
        <v>152</v>
      </c>
      <c r="E421" s="237" t="s">
        <v>19</v>
      </c>
      <c r="F421" s="238" t="s">
        <v>153</v>
      </c>
      <c r="G421" s="236"/>
      <c r="H421" s="237" t="s">
        <v>19</v>
      </c>
      <c r="I421" s="239"/>
      <c r="J421" s="236"/>
      <c r="K421" s="236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152</v>
      </c>
      <c r="AU421" s="244" t="s">
        <v>81</v>
      </c>
      <c r="AV421" s="13" t="s">
        <v>79</v>
      </c>
      <c r="AW421" s="13" t="s">
        <v>34</v>
      </c>
      <c r="AX421" s="13" t="s">
        <v>72</v>
      </c>
      <c r="AY421" s="244" t="s">
        <v>138</v>
      </c>
    </row>
    <row r="422" s="14" customFormat="1">
      <c r="A422" s="14"/>
      <c r="B422" s="245"/>
      <c r="C422" s="246"/>
      <c r="D422" s="233" t="s">
        <v>152</v>
      </c>
      <c r="E422" s="247" t="s">
        <v>19</v>
      </c>
      <c r="F422" s="248" t="s">
        <v>501</v>
      </c>
      <c r="G422" s="246"/>
      <c r="H422" s="249">
        <v>7.1600000000000001</v>
      </c>
      <c r="I422" s="250"/>
      <c r="J422" s="246"/>
      <c r="K422" s="246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152</v>
      </c>
      <c r="AU422" s="255" t="s">
        <v>81</v>
      </c>
      <c r="AV422" s="14" t="s">
        <v>81</v>
      </c>
      <c r="AW422" s="14" t="s">
        <v>34</v>
      </c>
      <c r="AX422" s="14" t="s">
        <v>72</v>
      </c>
      <c r="AY422" s="255" t="s">
        <v>138</v>
      </c>
    </row>
    <row r="423" s="14" customFormat="1">
      <c r="A423" s="14"/>
      <c r="B423" s="245"/>
      <c r="C423" s="246"/>
      <c r="D423" s="233" t="s">
        <v>152</v>
      </c>
      <c r="E423" s="247" t="s">
        <v>19</v>
      </c>
      <c r="F423" s="248" t="s">
        <v>502</v>
      </c>
      <c r="G423" s="246"/>
      <c r="H423" s="249">
        <v>5.0999999999999996</v>
      </c>
      <c r="I423" s="250"/>
      <c r="J423" s="246"/>
      <c r="K423" s="246"/>
      <c r="L423" s="251"/>
      <c r="M423" s="252"/>
      <c r="N423" s="253"/>
      <c r="O423" s="253"/>
      <c r="P423" s="253"/>
      <c r="Q423" s="253"/>
      <c r="R423" s="253"/>
      <c r="S423" s="253"/>
      <c r="T423" s="25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5" t="s">
        <v>152</v>
      </c>
      <c r="AU423" s="255" t="s">
        <v>81</v>
      </c>
      <c r="AV423" s="14" t="s">
        <v>81</v>
      </c>
      <c r="AW423" s="14" t="s">
        <v>34</v>
      </c>
      <c r="AX423" s="14" t="s">
        <v>72</v>
      </c>
      <c r="AY423" s="255" t="s">
        <v>138</v>
      </c>
    </row>
    <row r="424" s="14" customFormat="1">
      <c r="A424" s="14"/>
      <c r="B424" s="245"/>
      <c r="C424" s="246"/>
      <c r="D424" s="233" t="s">
        <v>152</v>
      </c>
      <c r="E424" s="247" t="s">
        <v>19</v>
      </c>
      <c r="F424" s="248" t="s">
        <v>501</v>
      </c>
      <c r="G424" s="246"/>
      <c r="H424" s="249">
        <v>7.1600000000000001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5" t="s">
        <v>152</v>
      </c>
      <c r="AU424" s="255" t="s">
        <v>81</v>
      </c>
      <c r="AV424" s="14" t="s">
        <v>81</v>
      </c>
      <c r="AW424" s="14" t="s">
        <v>34</v>
      </c>
      <c r="AX424" s="14" t="s">
        <v>72</v>
      </c>
      <c r="AY424" s="255" t="s">
        <v>138</v>
      </c>
    </row>
    <row r="425" s="14" customFormat="1">
      <c r="A425" s="14"/>
      <c r="B425" s="245"/>
      <c r="C425" s="246"/>
      <c r="D425" s="233" t="s">
        <v>152</v>
      </c>
      <c r="E425" s="247" t="s">
        <v>19</v>
      </c>
      <c r="F425" s="248" t="s">
        <v>168</v>
      </c>
      <c r="G425" s="246"/>
      <c r="H425" s="249">
        <v>6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5" t="s">
        <v>152</v>
      </c>
      <c r="AU425" s="255" t="s">
        <v>81</v>
      </c>
      <c r="AV425" s="14" t="s">
        <v>81</v>
      </c>
      <c r="AW425" s="14" t="s">
        <v>34</v>
      </c>
      <c r="AX425" s="14" t="s">
        <v>72</v>
      </c>
      <c r="AY425" s="255" t="s">
        <v>138</v>
      </c>
    </row>
    <row r="426" s="16" customFormat="1">
      <c r="A426" s="16"/>
      <c r="B426" s="277"/>
      <c r="C426" s="278"/>
      <c r="D426" s="233" t="s">
        <v>152</v>
      </c>
      <c r="E426" s="279" t="s">
        <v>19</v>
      </c>
      <c r="F426" s="280" t="s">
        <v>205</v>
      </c>
      <c r="G426" s="278"/>
      <c r="H426" s="281">
        <v>25.420000000000002</v>
      </c>
      <c r="I426" s="282"/>
      <c r="J426" s="278"/>
      <c r="K426" s="278"/>
      <c r="L426" s="283"/>
      <c r="M426" s="284"/>
      <c r="N426" s="285"/>
      <c r="O426" s="285"/>
      <c r="P426" s="285"/>
      <c r="Q426" s="285"/>
      <c r="R426" s="285"/>
      <c r="S426" s="285"/>
      <c r="T426" s="28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287" t="s">
        <v>152</v>
      </c>
      <c r="AU426" s="287" t="s">
        <v>81</v>
      </c>
      <c r="AV426" s="16" t="s">
        <v>139</v>
      </c>
      <c r="AW426" s="16" t="s">
        <v>34</v>
      </c>
      <c r="AX426" s="16" t="s">
        <v>72</v>
      </c>
      <c r="AY426" s="287" t="s">
        <v>138</v>
      </c>
    </row>
    <row r="427" s="13" customFormat="1">
      <c r="A427" s="13"/>
      <c r="B427" s="235"/>
      <c r="C427" s="236"/>
      <c r="D427" s="233" t="s">
        <v>152</v>
      </c>
      <c r="E427" s="237" t="s">
        <v>19</v>
      </c>
      <c r="F427" s="238" t="s">
        <v>181</v>
      </c>
      <c r="G427" s="236"/>
      <c r="H427" s="237" t="s">
        <v>19</v>
      </c>
      <c r="I427" s="239"/>
      <c r="J427" s="236"/>
      <c r="K427" s="236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152</v>
      </c>
      <c r="AU427" s="244" t="s">
        <v>81</v>
      </c>
      <c r="AV427" s="13" t="s">
        <v>79</v>
      </c>
      <c r="AW427" s="13" t="s">
        <v>34</v>
      </c>
      <c r="AX427" s="13" t="s">
        <v>72</v>
      </c>
      <c r="AY427" s="244" t="s">
        <v>138</v>
      </c>
    </row>
    <row r="428" s="14" customFormat="1">
      <c r="A428" s="14"/>
      <c r="B428" s="245"/>
      <c r="C428" s="246"/>
      <c r="D428" s="233" t="s">
        <v>152</v>
      </c>
      <c r="E428" s="247" t="s">
        <v>19</v>
      </c>
      <c r="F428" s="248" t="s">
        <v>503</v>
      </c>
      <c r="G428" s="246"/>
      <c r="H428" s="249">
        <v>2.79</v>
      </c>
      <c r="I428" s="250"/>
      <c r="J428" s="246"/>
      <c r="K428" s="246"/>
      <c r="L428" s="251"/>
      <c r="M428" s="252"/>
      <c r="N428" s="253"/>
      <c r="O428" s="253"/>
      <c r="P428" s="253"/>
      <c r="Q428" s="253"/>
      <c r="R428" s="253"/>
      <c r="S428" s="253"/>
      <c r="T428" s="25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5" t="s">
        <v>152</v>
      </c>
      <c r="AU428" s="255" t="s">
        <v>81</v>
      </c>
      <c r="AV428" s="14" t="s">
        <v>81</v>
      </c>
      <c r="AW428" s="14" t="s">
        <v>34</v>
      </c>
      <c r="AX428" s="14" t="s">
        <v>72</v>
      </c>
      <c r="AY428" s="255" t="s">
        <v>138</v>
      </c>
    </row>
    <row r="429" s="14" customFormat="1">
      <c r="A429" s="14"/>
      <c r="B429" s="245"/>
      <c r="C429" s="246"/>
      <c r="D429" s="233" t="s">
        <v>152</v>
      </c>
      <c r="E429" s="247" t="s">
        <v>19</v>
      </c>
      <c r="F429" s="248" t="s">
        <v>504</v>
      </c>
      <c r="G429" s="246"/>
      <c r="H429" s="249">
        <v>3.0600000000000001</v>
      </c>
      <c r="I429" s="250"/>
      <c r="J429" s="246"/>
      <c r="K429" s="246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152</v>
      </c>
      <c r="AU429" s="255" t="s">
        <v>81</v>
      </c>
      <c r="AV429" s="14" t="s">
        <v>81</v>
      </c>
      <c r="AW429" s="14" t="s">
        <v>34</v>
      </c>
      <c r="AX429" s="14" t="s">
        <v>72</v>
      </c>
      <c r="AY429" s="255" t="s">
        <v>138</v>
      </c>
    </row>
    <row r="430" s="14" customFormat="1">
      <c r="A430" s="14"/>
      <c r="B430" s="245"/>
      <c r="C430" s="246"/>
      <c r="D430" s="233" t="s">
        <v>152</v>
      </c>
      <c r="E430" s="247" t="s">
        <v>19</v>
      </c>
      <c r="F430" s="248" t="s">
        <v>505</v>
      </c>
      <c r="G430" s="246"/>
      <c r="H430" s="249">
        <v>3.5899999999999999</v>
      </c>
      <c r="I430" s="250"/>
      <c r="J430" s="246"/>
      <c r="K430" s="246"/>
      <c r="L430" s="251"/>
      <c r="M430" s="252"/>
      <c r="N430" s="253"/>
      <c r="O430" s="253"/>
      <c r="P430" s="253"/>
      <c r="Q430" s="253"/>
      <c r="R430" s="253"/>
      <c r="S430" s="253"/>
      <c r="T430" s="25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5" t="s">
        <v>152</v>
      </c>
      <c r="AU430" s="255" t="s">
        <v>81</v>
      </c>
      <c r="AV430" s="14" t="s">
        <v>81</v>
      </c>
      <c r="AW430" s="14" t="s">
        <v>34</v>
      </c>
      <c r="AX430" s="14" t="s">
        <v>72</v>
      </c>
      <c r="AY430" s="255" t="s">
        <v>138</v>
      </c>
    </row>
    <row r="431" s="14" customFormat="1">
      <c r="A431" s="14"/>
      <c r="B431" s="245"/>
      <c r="C431" s="246"/>
      <c r="D431" s="233" t="s">
        <v>152</v>
      </c>
      <c r="E431" s="247" t="s">
        <v>19</v>
      </c>
      <c r="F431" s="248" t="s">
        <v>504</v>
      </c>
      <c r="G431" s="246"/>
      <c r="H431" s="249">
        <v>3.0600000000000001</v>
      </c>
      <c r="I431" s="250"/>
      <c r="J431" s="246"/>
      <c r="K431" s="246"/>
      <c r="L431" s="251"/>
      <c r="M431" s="252"/>
      <c r="N431" s="253"/>
      <c r="O431" s="253"/>
      <c r="P431" s="253"/>
      <c r="Q431" s="253"/>
      <c r="R431" s="253"/>
      <c r="S431" s="253"/>
      <c r="T431" s="25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5" t="s">
        <v>152</v>
      </c>
      <c r="AU431" s="255" t="s">
        <v>81</v>
      </c>
      <c r="AV431" s="14" t="s">
        <v>81</v>
      </c>
      <c r="AW431" s="14" t="s">
        <v>34</v>
      </c>
      <c r="AX431" s="14" t="s">
        <v>72</v>
      </c>
      <c r="AY431" s="255" t="s">
        <v>138</v>
      </c>
    </row>
    <row r="432" s="16" customFormat="1">
      <c r="A432" s="16"/>
      <c r="B432" s="277"/>
      <c r="C432" s="278"/>
      <c r="D432" s="233" t="s">
        <v>152</v>
      </c>
      <c r="E432" s="279" t="s">
        <v>19</v>
      </c>
      <c r="F432" s="280" t="s">
        <v>205</v>
      </c>
      <c r="G432" s="278"/>
      <c r="H432" s="281">
        <v>12.5</v>
      </c>
      <c r="I432" s="282"/>
      <c r="J432" s="278"/>
      <c r="K432" s="278"/>
      <c r="L432" s="283"/>
      <c r="M432" s="284"/>
      <c r="N432" s="285"/>
      <c r="O432" s="285"/>
      <c r="P432" s="285"/>
      <c r="Q432" s="285"/>
      <c r="R432" s="285"/>
      <c r="S432" s="285"/>
      <c r="T432" s="28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87" t="s">
        <v>152</v>
      </c>
      <c r="AU432" s="287" t="s">
        <v>81</v>
      </c>
      <c r="AV432" s="16" t="s">
        <v>139</v>
      </c>
      <c r="AW432" s="16" t="s">
        <v>34</v>
      </c>
      <c r="AX432" s="16" t="s">
        <v>72</v>
      </c>
      <c r="AY432" s="287" t="s">
        <v>138</v>
      </c>
    </row>
    <row r="433" s="15" customFormat="1">
      <c r="A433" s="15"/>
      <c r="B433" s="256"/>
      <c r="C433" s="257"/>
      <c r="D433" s="233" t="s">
        <v>152</v>
      </c>
      <c r="E433" s="258" t="s">
        <v>19</v>
      </c>
      <c r="F433" s="259" t="s">
        <v>155</v>
      </c>
      <c r="G433" s="257"/>
      <c r="H433" s="260">
        <v>37.920000000000002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6" t="s">
        <v>152</v>
      </c>
      <c r="AU433" s="266" t="s">
        <v>81</v>
      </c>
      <c r="AV433" s="15" t="s">
        <v>146</v>
      </c>
      <c r="AW433" s="15" t="s">
        <v>34</v>
      </c>
      <c r="AX433" s="15" t="s">
        <v>79</v>
      </c>
      <c r="AY433" s="266" t="s">
        <v>138</v>
      </c>
    </row>
    <row r="434" s="2" customFormat="1" ht="16.5" customHeight="1">
      <c r="A434" s="41"/>
      <c r="B434" s="42"/>
      <c r="C434" s="267" t="s">
        <v>566</v>
      </c>
      <c r="D434" s="267" t="s">
        <v>162</v>
      </c>
      <c r="E434" s="268" t="s">
        <v>567</v>
      </c>
      <c r="F434" s="269" t="s">
        <v>568</v>
      </c>
      <c r="G434" s="270" t="s">
        <v>249</v>
      </c>
      <c r="H434" s="271">
        <v>41.712000000000003</v>
      </c>
      <c r="I434" s="272"/>
      <c r="J434" s="273">
        <f>ROUND(I434*H434,2)</f>
        <v>0</v>
      </c>
      <c r="K434" s="269" t="s">
        <v>145</v>
      </c>
      <c r="L434" s="274"/>
      <c r="M434" s="275" t="s">
        <v>19</v>
      </c>
      <c r="N434" s="276" t="s">
        <v>43</v>
      </c>
      <c r="O434" s="87"/>
      <c r="P434" s="224">
        <f>O434*H434</f>
        <v>0</v>
      </c>
      <c r="Q434" s="224">
        <v>0.00027999999999999998</v>
      </c>
      <c r="R434" s="224">
        <f>Q434*H434</f>
        <v>0.01167936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357</v>
      </c>
      <c r="AT434" s="226" t="s">
        <v>162</v>
      </c>
      <c r="AU434" s="226" t="s">
        <v>81</v>
      </c>
      <c r="AY434" s="20" t="s">
        <v>138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79</v>
      </c>
      <c r="BK434" s="227">
        <f>ROUND(I434*H434,2)</f>
        <v>0</v>
      </c>
      <c r="BL434" s="20" t="s">
        <v>246</v>
      </c>
      <c r="BM434" s="226" t="s">
        <v>569</v>
      </c>
    </row>
    <row r="435" s="2" customFormat="1">
      <c r="A435" s="41"/>
      <c r="B435" s="42"/>
      <c r="C435" s="43"/>
      <c r="D435" s="233" t="s">
        <v>150</v>
      </c>
      <c r="E435" s="43"/>
      <c r="F435" s="234" t="s">
        <v>544</v>
      </c>
      <c r="G435" s="43"/>
      <c r="H435" s="43"/>
      <c r="I435" s="230"/>
      <c r="J435" s="43"/>
      <c r="K435" s="43"/>
      <c r="L435" s="47"/>
      <c r="M435" s="231"/>
      <c r="N435" s="232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150</v>
      </c>
      <c r="AU435" s="20" t="s">
        <v>81</v>
      </c>
    </row>
    <row r="436" s="14" customFormat="1">
      <c r="A436" s="14"/>
      <c r="B436" s="245"/>
      <c r="C436" s="246"/>
      <c r="D436" s="233" t="s">
        <v>152</v>
      </c>
      <c r="E436" s="247" t="s">
        <v>19</v>
      </c>
      <c r="F436" s="248" t="s">
        <v>570</v>
      </c>
      <c r="G436" s="246"/>
      <c r="H436" s="249">
        <v>41.712000000000003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5" t="s">
        <v>152</v>
      </c>
      <c r="AU436" s="255" t="s">
        <v>81</v>
      </c>
      <c r="AV436" s="14" t="s">
        <v>81</v>
      </c>
      <c r="AW436" s="14" t="s">
        <v>34</v>
      </c>
      <c r="AX436" s="14" t="s">
        <v>79</v>
      </c>
      <c r="AY436" s="255" t="s">
        <v>138</v>
      </c>
    </row>
    <row r="437" s="2" customFormat="1" ht="16.5" customHeight="1">
      <c r="A437" s="41"/>
      <c r="B437" s="42"/>
      <c r="C437" s="215" t="s">
        <v>571</v>
      </c>
      <c r="D437" s="215" t="s">
        <v>141</v>
      </c>
      <c r="E437" s="216" t="s">
        <v>572</v>
      </c>
      <c r="F437" s="217" t="s">
        <v>573</v>
      </c>
      <c r="G437" s="218" t="s">
        <v>249</v>
      </c>
      <c r="H437" s="219">
        <v>2</v>
      </c>
      <c r="I437" s="220"/>
      <c r="J437" s="221">
        <f>ROUND(I437*H437,2)</f>
        <v>0</v>
      </c>
      <c r="K437" s="217" t="s">
        <v>145</v>
      </c>
      <c r="L437" s="47"/>
      <c r="M437" s="222" t="s">
        <v>19</v>
      </c>
      <c r="N437" s="223" t="s">
        <v>43</v>
      </c>
      <c r="O437" s="87"/>
      <c r="P437" s="224">
        <f>O437*H437</f>
        <v>0</v>
      </c>
      <c r="Q437" s="224">
        <v>0</v>
      </c>
      <c r="R437" s="224">
        <f>Q437*H437</f>
        <v>0</v>
      </c>
      <c r="S437" s="224">
        <v>0</v>
      </c>
      <c r="T437" s="225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6" t="s">
        <v>246</v>
      </c>
      <c r="AT437" s="226" t="s">
        <v>141</v>
      </c>
      <c r="AU437" s="226" t="s">
        <v>81</v>
      </c>
      <c r="AY437" s="20" t="s">
        <v>138</v>
      </c>
      <c r="BE437" s="227">
        <f>IF(N437="základní",J437,0)</f>
        <v>0</v>
      </c>
      <c r="BF437" s="227">
        <f>IF(N437="snížená",J437,0)</f>
        <v>0</v>
      </c>
      <c r="BG437" s="227">
        <f>IF(N437="zákl. přenesená",J437,0)</f>
        <v>0</v>
      </c>
      <c r="BH437" s="227">
        <f>IF(N437="sníž. přenesená",J437,0)</f>
        <v>0</v>
      </c>
      <c r="BI437" s="227">
        <f>IF(N437="nulová",J437,0)</f>
        <v>0</v>
      </c>
      <c r="BJ437" s="20" t="s">
        <v>79</v>
      </c>
      <c r="BK437" s="227">
        <f>ROUND(I437*H437,2)</f>
        <v>0</v>
      </c>
      <c r="BL437" s="20" t="s">
        <v>246</v>
      </c>
      <c r="BM437" s="226" t="s">
        <v>574</v>
      </c>
    </row>
    <row r="438" s="2" customFormat="1">
      <c r="A438" s="41"/>
      <c r="B438" s="42"/>
      <c r="C438" s="43"/>
      <c r="D438" s="228" t="s">
        <v>148</v>
      </c>
      <c r="E438" s="43"/>
      <c r="F438" s="229" t="s">
        <v>575</v>
      </c>
      <c r="G438" s="43"/>
      <c r="H438" s="43"/>
      <c r="I438" s="230"/>
      <c r="J438" s="43"/>
      <c r="K438" s="43"/>
      <c r="L438" s="47"/>
      <c r="M438" s="231"/>
      <c r="N438" s="232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148</v>
      </c>
      <c r="AU438" s="20" t="s">
        <v>81</v>
      </c>
    </row>
    <row r="439" s="2" customFormat="1">
      <c r="A439" s="41"/>
      <c r="B439" s="42"/>
      <c r="C439" s="43"/>
      <c r="D439" s="233" t="s">
        <v>150</v>
      </c>
      <c r="E439" s="43"/>
      <c r="F439" s="234" t="s">
        <v>576</v>
      </c>
      <c r="G439" s="43"/>
      <c r="H439" s="43"/>
      <c r="I439" s="230"/>
      <c r="J439" s="43"/>
      <c r="K439" s="43"/>
      <c r="L439" s="47"/>
      <c r="M439" s="231"/>
      <c r="N439" s="232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150</v>
      </c>
      <c r="AU439" s="20" t="s">
        <v>81</v>
      </c>
    </row>
    <row r="440" s="14" customFormat="1">
      <c r="A440" s="14"/>
      <c r="B440" s="245"/>
      <c r="C440" s="246"/>
      <c r="D440" s="233" t="s">
        <v>152</v>
      </c>
      <c r="E440" s="247" t="s">
        <v>19</v>
      </c>
      <c r="F440" s="248" t="s">
        <v>577</v>
      </c>
      <c r="G440" s="246"/>
      <c r="H440" s="249">
        <v>2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152</v>
      </c>
      <c r="AU440" s="255" t="s">
        <v>81</v>
      </c>
      <c r="AV440" s="14" t="s">
        <v>81</v>
      </c>
      <c r="AW440" s="14" t="s">
        <v>34</v>
      </c>
      <c r="AX440" s="14" t="s">
        <v>72</v>
      </c>
      <c r="AY440" s="255" t="s">
        <v>138</v>
      </c>
    </row>
    <row r="441" s="15" customFormat="1">
      <c r="A441" s="15"/>
      <c r="B441" s="256"/>
      <c r="C441" s="257"/>
      <c r="D441" s="233" t="s">
        <v>152</v>
      </c>
      <c r="E441" s="258" t="s">
        <v>19</v>
      </c>
      <c r="F441" s="259" t="s">
        <v>155</v>
      </c>
      <c r="G441" s="257"/>
      <c r="H441" s="260">
        <v>2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6" t="s">
        <v>152</v>
      </c>
      <c r="AU441" s="266" t="s">
        <v>81</v>
      </c>
      <c r="AV441" s="15" t="s">
        <v>146</v>
      </c>
      <c r="AW441" s="15" t="s">
        <v>34</v>
      </c>
      <c r="AX441" s="15" t="s">
        <v>79</v>
      </c>
      <c r="AY441" s="266" t="s">
        <v>138</v>
      </c>
    </row>
    <row r="442" s="2" customFormat="1" ht="16.5" customHeight="1">
      <c r="A442" s="41"/>
      <c r="B442" s="42"/>
      <c r="C442" s="267" t="s">
        <v>578</v>
      </c>
      <c r="D442" s="267" t="s">
        <v>162</v>
      </c>
      <c r="E442" s="268" t="s">
        <v>579</v>
      </c>
      <c r="F442" s="269" t="s">
        <v>580</v>
      </c>
      <c r="G442" s="270" t="s">
        <v>249</v>
      </c>
      <c r="H442" s="271">
        <v>2.2000000000000002</v>
      </c>
      <c r="I442" s="272"/>
      <c r="J442" s="273">
        <f>ROUND(I442*H442,2)</f>
        <v>0</v>
      </c>
      <c r="K442" s="269" t="s">
        <v>19</v>
      </c>
      <c r="L442" s="274"/>
      <c r="M442" s="275" t="s">
        <v>19</v>
      </c>
      <c r="N442" s="276" t="s">
        <v>43</v>
      </c>
      <c r="O442" s="87"/>
      <c r="P442" s="224">
        <f>O442*H442</f>
        <v>0</v>
      </c>
      <c r="Q442" s="224">
        <v>0</v>
      </c>
      <c r="R442" s="224">
        <f>Q442*H442</f>
        <v>0</v>
      </c>
      <c r="S442" s="224">
        <v>0</v>
      </c>
      <c r="T442" s="22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357</v>
      </c>
      <c r="AT442" s="226" t="s">
        <v>162</v>
      </c>
      <c r="AU442" s="226" t="s">
        <v>81</v>
      </c>
      <c r="AY442" s="20" t="s">
        <v>138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79</v>
      </c>
      <c r="BK442" s="227">
        <f>ROUND(I442*H442,2)</f>
        <v>0</v>
      </c>
      <c r="BL442" s="20" t="s">
        <v>246</v>
      </c>
      <c r="BM442" s="226" t="s">
        <v>581</v>
      </c>
    </row>
    <row r="443" s="2" customFormat="1">
      <c r="A443" s="41"/>
      <c r="B443" s="42"/>
      <c r="C443" s="43"/>
      <c r="D443" s="233" t="s">
        <v>150</v>
      </c>
      <c r="E443" s="43"/>
      <c r="F443" s="234" t="s">
        <v>576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150</v>
      </c>
      <c r="AU443" s="20" t="s">
        <v>81</v>
      </c>
    </row>
    <row r="444" s="14" customFormat="1">
      <c r="A444" s="14"/>
      <c r="B444" s="245"/>
      <c r="C444" s="246"/>
      <c r="D444" s="233" t="s">
        <v>152</v>
      </c>
      <c r="E444" s="246"/>
      <c r="F444" s="248" t="s">
        <v>582</v>
      </c>
      <c r="G444" s="246"/>
      <c r="H444" s="249">
        <v>2.2000000000000002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152</v>
      </c>
      <c r="AU444" s="255" t="s">
        <v>81</v>
      </c>
      <c r="AV444" s="14" t="s">
        <v>81</v>
      </c>
      <c r="AW444" s="14" t="s">
        <v>4</v>
      </c>
      <c r="AX444" s="14" t="s">
        <v>79</v>
      </c>
      <c r="AY444" s="255" t="s">
        <v>138</v>
      </c>
    </row>
    <row r="445" s="2" customFormat="1" ht="24.15" customHeight="1">
      <c r="A445" s="41"/>
      <c r="B445" s="42"/>
      <c r="C445" s="215" t="s">
        <v>583</v>
      </c>
      <c r="D445" s="215" t="s">
        <v>141</v>
      </c>
      <c r="E445" s="216" t="s">
        <v>584</v>
      </c>
      <c r="F445" s="217" t="s">
        <v>585</v>
      </c>
      <c r="G445" s="218" t="s">
        <v>396</v>
      </c>
      <c r="H445" s="288"/>
      <c r="I445" s="220"/>
      <c r="J445" s="221">
        <f>ROUND(I445*H445,2)</f>
        <v>0</v>
      </c>
      <c r="K445" s="217" t="s">
        <v>145</v>
      </c>
      <c r="L445" s="47"/>
      <c r="M445" s="222" t="s">
        <v>19</v>
      </c>
      <c r="N445" s="223" t="s">
        <v>43</v>
      </c>
      <c r="O445" s="87"/>
      <c r="P445" s="224">
        <f>O445*H445</f>
        <v>0</v>
      </c>
      <c r="Q445" s="224">
        <v>0</v>
      </c>
      <c r="R445" s="224">
        <f>Q445*H445</f>
        <v>0</v>
      </c>
      <c r="S445" s="224">
        <v>0</v>
      </c>
      <c r="T445" s="225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26" t="s">
        <v>246</v>
      </c>
      <c r="AT445" s="226" t="s">
        <v>141</v>
      </c>
      <c r="AU445" s="226" t="s">
        <v>81</v>
      </c>
      <c r="AY445" s="20" t="s">
        <v>138</v>
      </c>
      <c r="BE445" s="227">
        <f>IF(N445="základní",J445,0)</f>
        <v>0</v>
      </c>
      <c r="BF445" s="227">
        <f>IF(N445="snížená",J445,0)</f>
        <v>0</v>
      </c>
      <c r="BG445" s="227">
        <f>IF(N445="zákl. přenesená",J445,0)</f>
        <v>0</v>
      </c>
      <c r="BH445" s="227">
        <f>IF(N445="sníž. přenesená",J445,0)</f>
        <v>0</v>
      </c>
      <c r="BI445" s="227">
        <f>IF(N445="nulová",J445,0)</f>
        <v>0</v>
      </c>
      <c r="BJ445" s="20" t="s">
        <v>79</v>
      </c>
      <c r="BK445" s="227">
        <f>ROUND(I445*H445,2)</f>
        <v>0</v>
      </c>
      <c r="BL445" s="20" t="s">
        <v>246</v>
      </c>
      <c r="BM445" s="226" t="s">
        <v>586</v>
      </c>
    </row>
    <row r="446" s="2" customFormat="1">
      <c r="A446" s="41"/>
      <c r="B446" s="42"/>
      <c r="C446" s="43"/>
      <c r="D446" s="228" t="s">
        <v>148</v>
      </c>
      <c r="E446" s="43"/>
      <c r="F446" s="229" t="s">
        <v>587</v>
      </c>
      <c r="G446" s="43"/>
      <c r="H446" s="43"/>
      <c r="I446" s="230"/>
      <c r="J446" s="43"/>
      <c r="K446" s="43"/>
      <c r="L446" s="47"/>
      <c r="M446" s="231"/>
      <c r="N446" s="232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148</v>
      </c>
      <c r="AU446" s="20" t="s">
        <v>81</v>
      </c>
    </row>
    <row r="447" s="2" customFormat="1" ht="33" customHeight="1">
      <c r="A447" s="41"/>
      <c r="B447" s="42"/>
      <c r="C447" s="215" t="s">
        <v>588</v>
      </c>
      <c r="D447" s="215" t="s">
        <v>141</v>
      </c>
      <c r="E447" s="216" t="s">
        <v>589</v>
      </c>
      <c r="F447" s="217" t="s">
        <v>590</v>
      </c>
      <c r="G447" s="218" t="s">
        <v>396</v>
      </c>
      <c r="H447" s="288"/>
      <c r="I447" s="220"/>
      <c r="J447" s="221">
        <f>ROUND(I447*H447,2)</f>
        <v>0</v>
      </c>
      <c r="K447" s="217" t="s">
        <v>145</v>
      </c>
      <c r="L447" s="47"/>
      <c r="M447" s="222" t="s">
        <v>19</v>
      </c>
      <c r="N447" s="223" t="s">
        <v>43</v>
      </c>
      <c r="O447" s="87"/>
      <c r="P447" s="224">
        <f>O447*H447</f>
        <v>0</v>
      </c>
      <c r="Q447" s="224">
        <v>0</v>
      </c>
      <c r="R447" s="224">
        <f>Q447*H447</f>
        <v>0</v>
      </c>
      <c r="S447" s="224">
        <v>0</v>
      </c>
      <c r="T447" s="225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26" t="s">
        <v>246</v>
      </c>
      <c r="AT447" s="226" t="s">
        <v>141</v>
      </c>
      <c r="AU447" s="226" t="s">
        <v>81</v>
      </c>
      <c r="AY447" s="20" t="s">
        <v>138</v>
      </c>
      <c r="BE447" s="227">
        <f>IF(N447="základní",J447,0)</f>
        <v>0</v>
      </c>
      <c r="BF447" s="227">
        <f>IF(N447="snížená",J447,0)</f>
        <v>0</v>
      </c>
      <c r="BG447" s="227">
        <f>IF(N447="zákl. přenesená",J447,0)</f>
        <v>0</v>
      </c>
      <c r="BH447" s="227">
        <f>IF(N447="sníž. přenesená",J447,0)</f>
        <v>0</v>
      </c>
      <c r="BI447" s="227">
        <f>IF(N447="nulová",J447,0)</f>
        <v>0</v>
      </c>
      <c r="BJ447" s="20" t="s">
        <v>79</v>
      </c>
      <c r="BK447" s="227">
        <f>ROUND(I447*H447,2)</f>
        <v>0</v>
      </c>
      <c r="BL447" s="20" t="s">
        <v>246</v>
      </c>
      <c r="BM447" s="226" t="s">
        <v>591</v>
      </c>
    </row>
    <row r="448" s="2" customFormat="1">
      <c r="A448" s="41"/>
      <c r="B448" s="42"/>
      <c r="C448" s="43"/>
      <c r="D448" s="228" t="s">
        <v>148</v>
      </c>
      <c r="E448" s="43"/>
      <c r="F448" s="229" t="s">
        <v>592</v>
      </c>
      <c r="G448" s="43"/>
      <c r="H448" s="43"/>
      <c r="I448" s="230"/>
      <c r="J448" s="43"/>
      <c r="K448" s="43"/>
      <c r="L448" s="47"/>
      <c r="M448" s="231"/>
      <c r="N448" s="232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148</v>
      </c>
      <c r="AU448" s="20" t="s">
        <v>81</v>
      </c>
    </row>
    <row r="449" s="12" customFormat="1" ht="22.8" customHeight="1">
      <c r="A449" s="12"/>
      <c r="B449" s="199"/>
      <c r="C449" s="200"/>
      <c r="D449" s="201" t="s">
        <v>71</v>
      </c>
      <c r="E449" s="213" t="s">
        <v>593</v>
      </c>
      <c r="F449" s="213" t="s">
        <v>594</v>
      </c>
      <c r="G449" s="200"/>
      <c r="H449" s="200"/>
      <c r="I449" s="203"/>
      <c r="J449" s="214">
        <f>BK449</f>
        <v>0</v>
      </c>
      <c r="K449" s="200"/>
      <c r="L449" s="205"/>
      <c r="M449" s="206"/>
      <c r="N449" s="207"/>
      <c r="O449" s="207"/>
      <c r="P449" s="208">
        <f>SUM(P450:P464)</f>
        <v>0</v>
      </c>
      <c r="Q449" s="207"/>
      <c r="R449" s="208">
        <f>SUM(R450:R464)</f>
        <v>0</v>
      </c>
      <c r="S449" s="207"/>
      <c r="T449" s="209">
        <f>SUM(T450:T464)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0" t="s">
        <v>81</v>
      </c>
      <c r="AT449" s="211" t="s">
        <v>71</v>
      </c>
      <c r="AU449" s="211" t="s">
        <v>79</v>
      </c>
      <c r="AY449" s="210" t="s">
        <v>138</v>
      </c>
      <c r="BK449" s="212">
        <f>SUM(BK450:BK464)</f>
        <v>0</v>
      </c>
    </row>
    <row r="450" s="2" customFormat="1" ht="24.15" customHeight="1">
      <c r="A450" s="41"/>
      <c r="B450" s="42"/>
      <c r="C450" s="215" t="s">
        <v>595</v>
      </c>
      <c r="D450" s="215" t="s">
        <v>141</v>
      </c>
      <c r="E450" s="216" t="s">
        <v>596</v>
      </c>
      <c r="F450" s="217" t="s">
        <v>597</v>
      </c>
      <c r="G450" s="218" t="s">
        <v>280</v>
      </c>
      <c r="H450" s="219">
        <v>2</v>
      </c>
      <c r="I450" s="220"/>
      <c r="J450" s="221">
        <f>ROUND(I450*H450,2)</f>
        <v>0</v>
      </c>
      <c r="K450" s="217" t="s">
        <v>19</v>
      </c>
      <c r="L450" s="47"/>
      <c r="M450" s="222" t="s">
        <v>19</v>
      </c>
      <c r="N450" s="223" t="s">
        <v>43</v>
      </c>
      <c r="O450" s="87"/>
      <c r="P450" s="224">
        <f>O450*H450</f>
        <v>0</v>
      </c>
      <c r="Q450" s="224">
        <v>0</v>
      </c>
      <c r="R450" s="224">
        <f>Q450*H450</f>
        <v>0</v>
      </c>
      <c r="S450" s="224">
        <v>0</v>
      </c>
      <c r="T450" s="225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26" t="s">
        <v>246</v>
      </c>
      <c r="AT450" s="226" t="s">
        <v>141</v>
      </c>
      <c r="AU450" s="226" t="s">
        <v>81</v>
      </c>
      <c r="AY450" s="20" t="s">
        <v>138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20" t="s">
        <v>79</v>
      </c>
      <c r="BK450" s="227">
        <f>ROUND(I450*H450,2)</f>
        <v>0</v>
      </c>
      <c r="BL450" s="20" t="s">
        <v>246</v>
      </c>
      <c r="BM450" s="226" t="s">
        <v>598</v>
      </c>
    </row>
    <row r="451" s="2" customFormat="1">
      <c r="A451" s="41"/>
      <c r="B451" s="42"/>
      <c r="C451" s="43"/>
      <c r="D451" s="233" t="s">
        <v>150</v>
      </c>
      <c r="E451" s="43"/>
      <c r="F451" s="234" t="s">
        <v>599</v>
      </c>
      <c r="G451" s="43"/>
      <c r="H451" s="43"/>
      <c r="I451" s="230"/>
      <c r="J451" s="43"/>
      <c r="K451" s="43"/>
      <c r="L451" s="47"/>
      <c r="M451" s="231"/>
      <c r="N451" s="232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150</v>
      </c>
      <c r="AU451" s="20" t="s">
        <v>81</v>
      </c>
    </row>
    <row r="452" s="13" customFormat="1">
      <c r="A452" s="13"/>
      <c r="B452" s="235"/>
      <c r="C452" s="236"/>
      <c r="D452" s="233" t="s">
        <v>152</v>
      </c>
      <c r="E452" s="237" t="s">
        <v>19</v>
      </c>
      <c r="F452" s="238" t="s">
        <v>153</v>
      </c>
      <c r="G452" s="236"/>
      <c r="H452" s="237" t="s">
        <v>19</v>
      </c>
      <c r="I452" s="239"/>
      <c r="J452" s="236"/>
      <c r="K452" s="236"/>
      <c r="L452" s="240"/>
      <c r="M452" s="241"/>
      <c r="N452" s="242"/>
      <c r="O452" s="242"/>
      <c r="P452" s="242"/>
      <c r="Q452" s="242"/>
      <c r="R452" s="242"/>
      <c r="S452" s="242"/>
      <c r="T452" s="24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4" t="s">
        <v>152</v>
      </c>
      <c r="AU452" s="244" t="s">
        <v>81</v>
      </c>
      <c r="AV452" s="13" t="s">
        <v>79</v>
      </c>
      <c r="AW452" s="13" t="s">
        <v>34</v>
      </c>
      <c r="AX452" s="13" t="s">
        <v>72</v>
      </c>
      <c r="AY452" s="244" t="s">
        <v>138</v>
      </c>
    </row>
    <row r="453" s="14" customFormat="1">
      <c r="A453" s="14"/>
      <c r="B453" s="245"/>
      <c r="C453" s="246"/>
      <c r="D453" s="233" t="s">
        <v>152</v>
      </c>
      <c r="E453" s="247" t="s">
        <v>19</v>
      </c>
      <c r="F453" s="248" t="s">
        <v>81</v>
      </c>
      <c r="G453" s="246"/>
      <c r="H453" s="249">
        <v>2</v>
      </c>
      <c r="I453" s="250"/>
      <c r="J453" s="246"/>
      <c r="K453" s="246"/>
      <c r="L453" s="251"/>
      <c r="M453" s="252"/>
      <c r="N453" s="253"/>
      <c r="O453" s="253"/>
      <c r="P453" s="253"/>
      <c r="Q453" s="253"/>
      <c r="R453" s="253"/>
      <c r="S453" s="253"/>
      <c r="T453" s="25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5" t="s">
        <v>152</v>
      </c>
      <c r="AU453" s="255" t="s">
        <v>81</v>
      </c>
      <c r="AV453" s="14" t="s">
        <v>81</v>
      </c>
      <c r="AW453" s="14" t="s">
        <v>34</v>
      </c>
      <c r="AX453" s="14" t="s">
        <v>72</v>
      </c>
      <c r="AY453" s="255" t="s">
        <v>138</v>
      </c>
    </row>
    <row r="454" s="15" customFormat="1">
      <c r="A454" s="15"/>
      <c r="B454" s="256"/>
      <c r="C454" s="257"/>
      <c r="D454" s="233" t="s">
        <v>152</v>
      </c>
      <c r="E454" s="258" t="s">
        <v>19</v>
      </c>
      <c r="F454" s="259" t="s">
        <v>155</v>
      </c>
      <c r="G454" s="257"/>
      <c r="H454" s="260">
        <v>2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6" t="s">
        <v>152</v>
      </c>
      <c r="AU454" s="266" t="s">
        <v>81</v>
      </c>
      <c r="AV454" s="15" t="s">
        <v>146</v>
      </c>
      <c r="AW454" s="15" t="s">
        <v>34</v>
      </c>
      <c r="AX454" s="15" t="s">
        <v>79</v>
      </c>
      <c r="AY454" s="266" t="s">
        <v>138</v>
      </c>
    </row>
    <row r="455" s="2" customFormat="1" ht="24.15" customHeight="1">
      <c r="A455" s="41"/>
      <c r="B455" s="42"/>
      <c r="C455" s="215" t="s">
        <v>600</v>
      </c>
      <c r="D455" s="215" t="s">
        <v>141</v>
      </c>
      <c r="E455" s="216" t="s">
        <v>601</v>
      </c>
      <c r="F455" s="217" t="s">
        <v>602</v>
      </c>
      <c r="G455" s="218" t="s">
        <v>280</v>
      </c>
      <c r="H455" s="219">
        <v>1</v>
      </c>
      <c r="I455" s="220"/>
      <c r="J455" s="221">
        <f>ROUND(I455*H455,2)</f>
        <v>0</v>
      </c>
      <c r="K455" s="217" t="s">
        <v>19</v>
      </c>
      <c r="L455" s="47"/>
      <c r="M455" s="222" t="s">
        <v>19</v>
      </c>
      <c r="N455" s="223" t="s">
        <v>43</v>
      </c>
      <c r="O455" s="87"/>
      <c r="P455" s="224">
        <f>O455*H455</f>
        <v>0</v>
      </c>
      <c r="Q455" s="224">
        <v>0</v>
      </c>
      <c r="R455" s="224">
        <f>Q455*H455</f>
        <v>0</v>
      </c>
      <c r="S455" s="224">
        <v>0</v>
      </c>
      <c r="T455" s="225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26" t="s">
        <v>246</v>
      </c>
      <c r="AT455" s="226" t="s">
        <v>141</v>
      </c>
      <c r="AU455" s="226" t="s">
        <v>81</v>
      </c>
      <c r="AY455" s="20" t="s">
        <v>138</v>
      </c>
      <c r="BE455" s="227">
        <f>IF(N455="základní",J455,0)</f>
        <v>0</v>
      </c>
      <c r="BF455" s="227">
        <f>IF(N455="snížená",J455,0)</f>
        <v>0</v>
      </c>
      <c r="BG455" s="227">
        <f>IF(N455="zákl. přenesená",J455,0)</f>
        <v>0</v>
      </c>
      <c r="BH455" s="227">
        <f>IF(N455="sníž. přenesená",J455,0)</f>
        <v>0</v>
      </c>
      <c r="BI455" s="227">
        <f>IF(N455="nulová",J455,0)</f>
        <v>0</v>
      </c>
      <c r="BJ455" s="20" t="s">
        <v>79</v>
      </c>
      <c r="BK455" s="227">
        <f>ROUND(I455*H455,2)</f>
        <v>0</v>
      </c>
      <c r="BL455" s="20" t="s">
        <v>246</v>
      </c>
      <c r="BM455" s="226" t="s">
        <v>603</v>
      </c>
    </row>
    <row r="456" s="2" customFormat="1">
      <c r="A456" s="41"/>
      <c r="B456" s="42"/>
      <c r="C456" s="43"/>
      <c r="D456" s="233" t="s">
        <v>150</v>
      </c>
      <c r="E456" s="43"/>
      <c r="F456" s="234" t="s">
        <v>604</v>
      </c>
      <c r="G456" s="43"/>
      <c r="H456" s="43"/>
      <c r="I456" s="230"/>
      <c r="J456" s="43"/>
      <c r="K456" s="43"/>
      <c r="L456" s="47"/>
      <c r="M456" s="231"/>
      <c r="N456" s="232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150</v>
      </c>
      <c r="AU456" s="20" t="s">
        <v>81</v>
      </c>
    </row>
    <row r="457" s="13" customFormat="1">
      <c r="A457" s="13"/>
      <c r="B457" s="235"/>
      <c r="C457" s="236"/>
      <c r="D457" s="233" t="s">
        <v>152</v>
      </c>
      <c r="E457" s="237" t="s">
        <v>19</v>
      </c>
      <c r="F457" s="238" t="s">
        <v>181</v>
      </c>
      <c r="G457" s="236"/>
      <c r="H457" s="237" t="s">
        <v>19</v>
      </c>
      <c r="I457" s="239"/>
      <c r="J457" s="236"/>
      <c r="K457" s="236"/>
      <c r="L457" s="240"/>
      <c r="M457" s="241"/>
      <c r="N457" s="242"/>
      <c r="O457" s="242"/>
      <c r="P457" s="242"/>
      <c r="Q457" s="242"/>
      <c r="R457" s="242"/>
      <c r="S457" s="242"/>
      <c r="T457" s="24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4" t="s">
        <v>152</v>
      </c>
      <c r="AU457" s="244" t="s">
        <v>81</v>
      </c>
      <c r="AV457" s="13" t="s">
        <v>79</v>
      </c>
      <c r="AW457" s="13" t="s">
        <v>34</v>
      </c>
      <c r="AX457" s="13" t="s">
        <v>72</v>
      </c>
      <c r="AY457" s="244" t="s">
        <v>138</v>
      </c>
    </row>
    <row r="458" s="14" customFormat="1">
      <c r="A458" s="14"/>
      <c r="B458" s="245"/>
      <c r="C458" s="246"/>
      <c r="D458" s="233" t="s">
        <v>152</v>
      </c>
      <c r="E458" s="247" t="s">
        <v>19</v>
      </c>
      <c r="F458" s="248" t="s">
        <v>79</v>
      </c>
      <c r="G458" s="246"/>
      <c r="H458" s="249">
        <v>1</v>
      </c>
      <c r="I458" s="250"/>
      <c r="J458" s="246"/>
      <c r="K458" s="246"/>
      <c r="L458" s="251"/>
      <c r="M458" s="252"/>
      <c r="N458" s="253"/>
      <c r="O458" s="253"/>
      <c r="P458" s="253"/>
      <c r="Q458" s="253"/>
      <c r="R458" s="253"/>
      <c r="S458" s="253"/>
      <c r="T458" s="25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5" t="s">
        <v>152</v>
      </c>
      <c r="AU458" s="255" t="s">
        <v>81</v>
      </c>
      <c r="AV458" s="14" t="s">
        <v>81</v>
      </c>
      <c r="AW458" s="14" t="s">
        <v>34</v>
      </c>
      <c r="AX458" s="14" t="s">
        <v>72</v>
      </c>
      <c r="AY458" s="255" t="s">
        <v>138</v>
      </c>
    </row>
    <row r="459" s="15" customFormat="1">
      <c r="A459" s="15"/>
      <c r="B459" s="256"/>
      <c r="C459" s="257"/>
      <c r="D459" s="233" t="s">
        <v>152</v>
      </c>
      <c r="E459" s="258" t="s">
        <v>19</v>
      </c>
      <c r="F459" s="259" t="s">
        <v>155</v>
      </c>
      <c r="G459" s="257"/>
      <c r="H459" s="260">
        <v>1</v>
      </c>
      <c r="I459" s="261"/>
      <c r="J459" s="257"/>
      <c r="K459" s="257"/>
      <c r="L459" s="262"/>
      <c r="M459" s="263"/>
      <c r="N459" s="264"/>
      <c r="O459" s="264"/>
      <c r="P459" s="264"/>
      <c r="Q459" s="264"/>
      <c r="R459" s="264"/>
      <c r="S459" s="264"/>
      <c r="T459" s="26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6" t="s">
        <v>152</v>
      </c>
      <c r="AU459" s="266" t="s">
        <v>81</v>
      </c>
      <c r="AV459" s="15" t="s">
        <v>146</v>
      </c>
      <c r="AW459" s="15" t="s">
        <v>34</v>
      </c>
      <c r="AX459" s="15" t="s">
        <v>79</v>
      </c>
      <c r="AY459" s="266" t="s">
        <v>138</v>
      </c>
    </row>
    <row r="460" s="2" customFormat="1" ht="24.15" customHeight="1">
      <c r="A460" s="41"/>
      <c r="B460" s="42"/>
      <c r="C460" s="215" t="s">
        <v>605</v>
      </c>
      <c r="D460" s="215" t="s">
        <v>141</v>
      </c>
      <c r="E460" s="216" t="s">
        <v>606</v>
      </c>
      <c r="F460" s="217" t="s">
        <v>607</v>
      </c>
      <c r="G460" s="218" t="s">
        <v>249</v>
      </c>
      <c r="H460" s="219">
        <v>6.2000000000000002</v>
      </c>
      <c r="I460" s="220"/>
      <c r="J460" s="221">
        <f>ROUND(I460*H460,2)</f>
        <v>0</v>
      </c>
      <c r="K460" s="217" t="s">
        <v>19</v>
      </c>
      <c r="L460" s="47"/>
      <c r="M460" s="222" t="s">
        <v>19</v>
      </c>
      <c r="N460" s="223" t="s">
        <v>43</v>
      </c>
      <c r="O460" s="87"/>
      <c r="P460" s="224">
        <f>O460*H460</f>
        <v>0</v>
      </c>
      <c r="Q460" s="224">
        <v>0</v>
      </c>
      <c r="R460" s="224">
        <f>Q460*H460</f>
        <v>0</v>
      </c>
      <c r="S460" s="224">
        <v>0</v>
      </c>
      <c r="T460" s="225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246</v>
      </c>
      <c r="AT460" s="226" t="s">
        <v>141</v>
      </c>
      <c r="AU460" s="226" t="s">
        <v>81</v>
      </c>
      <c r="AY460" s="20" t="s">
        <v>138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79</v>
      </c>
      <c r="BK460" s="227">
        <f>ROUND(I460*H460,2)</f>
        <v>0</v>
      </c>
      <c r="BL460" s="20" t="s">
        <v>246</v>
      </c>
      <c r="BM460" s="226" t="s">
        <v>608</v>
      </c>
    </row>
    <row r="461" s="2" customFormat="1">
      <c r="A461" s="41"/>
      <c r="B461" s="42"/>
      <c r="C461" s="43"/>
      <c r="D461" s="233" t="s">
        <v>150</v>
      </c>
      <c r="E461" s="43"/>
      <c r="F461" s="234" t="s">
        <v>609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150</v>
      </c>
      <c r="AU461" s="20" t="s">
        <v>81</v>
      </c>
    </row>
    <row r="462" s="13" customFormat="1">
      <c r="A462" s="13"/>
      <c r="B462" s="235"/>
      <c r="C462" s="236"/>
      <c r="D462" s="233" t="s">
        <v>152</v>
      </c>
      <c r="E462" s="237" t="s">
        <v>19</v>
      </c>
      <c r="F462" s="238" t="s">
        <v>610</v>
      </c>
      <c r="G462" s="236"/>
      <c r="H462" s="237" t="s">
        <v>19</v>
      </c>
      <c r="I462" s="239"/>
      <c r="J462" s="236"/>
      <c r="K462" s="236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152</v>
      </c>
      <c r="AU462" s="244" t="s">
        <v>81</v>
      </c>
      <c r="AV462" s="13" t="s">
        <v>79</v>
      </c>
      <c r="AW462" s="13" t="s">
        <v>34</v>
      </c>
      <c r="AX462" s="13" t="s">
        <v>72</v>
      </c>
      <c r="AY462" s="244" t="s">
        <v>138</v>
      </c>
    </row>
    <row r="463" s="14" customFormat="1">
      <c r="A463" s="14"/>
      <c r="B463" s="245"/>
      <c r="C463" s="246"/>
      <c r="D463" s="233" t="s">
        <v>152</v>
      </c>
      <c r="E463" s="247" t="s">
        <v>19</v>
      </c>
      <c r="F463" s="248" t="s">
        <v>611</v>
      </c>
      <c r="G463" s="246"/>
      <c r="H463" s="249">
        <v>6.2000000000000002</v>
      </c>
      <c r="I463" s="250"/>
      <c r="J463" s="246"/>
      <c r="K463" s="246"/>
      <c r="L463" s="251"/>
      <c r="M463" s="252"/>
      <c r="N463" s="253"/>
      <c r="O463" s="253"/>
      <c r="P463" s="253"/>
      <c r="Q463" s="253"/>
      <c r="R463" s="253"/>
      <c r="S463" s="253"/>
      <c r="T463" s="25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5" t="s">
        <v>152</v>
      </c>
      <c r="AU463" s="255" t="s">
        <v>81</v>
      </c>
      <c r="AV463" s="14" t="s">
        <v>81</v>
      </c>
      <c r="AW463" s="14" t="s">
        <v>34</v>
      </c>
      <c r="AX463" s="14" t="s">
        <v>72</v>
      </c>
      <c r="AY463" s="255" t="s">
        <v>138</v>
      </c>
    </row>
    <row r="464" s="15" customFormat="1">
      <c r="A464" s="15"/>
      <c r="B464" s="256"/>
      <c r="C464" s="257"/>
      <c r="D464" s="233" t="s">
        <v>152</v>
      </c>
      <c r="E464" s="258" t="s">
        <v>19</v>
      </c>
      <c r="F464" s="259" t="s">
        <v>155</v>
      </c>
      <c r="G464" s="257"/>
      <c r="H464" s="260">
        <v>6.2000000000000002</v>
      </c>
      <c r="I464" s="261"/>
      <c r="J464" s="257"/>
      <c r="K464" s="257"/>
      <c r="L464" s="262"/>
      <c r="M464" s="263"/>
      <c r="N464" s="264"/>
      <c r="O464" s="264"/>
      <c r="P464" s="264"/>
      <c r="Q464" s="264"/>
      <c r="R464" s="264"/>
      <c r="S464" s="264"/>
      <c r="T464" s="26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6" t="s">
        <v>152</v>
      </c>
      <c r="AU464" s="266" t="s">
        <v>81</v>
      </c>
      <c r="AV464" s="15" t="s">
        <v>146</v>
      </c>
      <c r="AW464" s="15" t="s">
        <v>34</v>
      </c>
      <c r="AX464" s="15" t="s">
        <v>79</v>
      </c>
      <c r="AY464" s="266" t="s">
        <v>138</v>
      </c>
    </row>
    <row r="465" s="12" customFormat="1" ht="22.8" customHeight="1">
      <c r="A465" s="12"/>
      <c r="B465" s="199"/>
      <c r="C465" s="200"/>
      <c r="D465" s="201" t="s">
        <v>71</v>
      </c>
      <c r="E465" s="213" t="s">
        <v>612</v>
      </c>
      <c r="F465" s="213" t="s">
        <v>613</v>
      </c>
      <c r="G465" s="200"/>
      <c r="H465" s="200"/>
      <c r="I465" s="203"/>
      <c r="J465" s="214">
        <f>BK465</f>
        <v>0</v>
      </c>
      <c r="K465" s="200"/>
      <c r="L465" s="205"/>
      <c r="M465" s="206"/>
      <c r="N465" s="207"/>
      <c r="O465" s="207"/>
      <c r="P465" s="208">
        <f>SUM(P466:P546)</f>
        <v>0</v>
      </c>
      <c r="Q465" s="207"/>
      <c r="R465" s="208">
        <f>SUM(R466:R546)</f>
        <v>0.26901698510000005</v>
      </c>
      <c r="S465" s="207"/>
      <c r="T465" s="209">
        <f>SUM(T466:T546)</f>
        <v>0.056039940000000003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10" t="s">
        <v>81</v>
      </c>
      <c r="AT465" s="211" t="s">
        <v>71</v>
      </c>
      <c r="AU465" s="211" t="s">
        <v>79</v>
      </c>
      <c r="AY465" s="210" t="s">
        <v>138</v>
      </c>
      <c r="BK465" s="212">
        <f>SUM(BK466:BK546)</f>
        <v>0</v>
      </c>
    </row>
    <row r="466" s="2" customFormat="1" ht="16.5" customHeight="1">
      <c r="A466" s="41"/>
      <c r="B466" s="42"/>
      <c r="C466" s="215" t="s">
        <v>614</v>
      </c>
      <c r="D466" s="215" t="s">
        <v>141</v>
      </c>
      <c r="E466" s="216" t="s">
        <v>615</v>
      </c>
      <c r="F466" s="217" t="s">
        <v>616</v>
      </c>
      <c r="G466" s="218" t="s">
        <v>144</v>
      </c>
      <c r="H466" s="219">
        <v>180.774</v>
      </c>
      <c r="I466" s="220"/>
      <c r="J466" s="221">
        <f>ROUND(I466*H466,2)</f>
        <v>0</v>
      </c>
      <c r="K466" s="217" t="s">
        <v>145</v>
      </c>
      <c r="L466" s="47"/>
      <c r="M466" s="222" t="s">
        <v>19</v>
      </c>
      <c r="N466" s="223" t="s">
        <v>43</v>
      </c>
      <c r="O466" s="87"/>
      <c r="P466" s="224">
        <f>O466*H466</f>
        <v>0</v>
      </c>
      <c r="Q466" s="224">
        <v>0.001</v>
      </c>
      <c r="R466" s="224">
        <f>Q466*H466</f>
        <v>0.18077400000000002</v>
      </c>
      <c r="S466" s="224">
        <v>0.00031</v>
      </c>
      <c r="T466" s="225">
        <f>S466*H466</f>
        <v>0.056039940000000003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26" t="s">
        <v>246</v>
      </c>
      <c r="AT466" s="226" t="s">
        <v>141</v>
      </c>
      <c r="AU466" s="226" t="s">
        <v>81</v>
      </c>
      <c r="AY466" s="20" t="s">
        <v>138</v>
      </c>
      <c r="BE466" s="227">
        <f>IF(N466="základní",J466,0)</f>
        <v>0</v>
      </c>
      <c r="BF466" s="227">
        <f>IF(N466="snížená",J466,0)</f>
        <v>0</v>
      </c>
      <c r="BG466" s="227">
        <f>IF(N466="zákl. přenesená",J466,0)</f>
        <v>0</v>
      </c>
      <c r="BH466" s="227">
        <f>IF(N466="sníž. přenesená",J466,0)</f>
        <v>0</v>
      </c>
      <c r="BI466" s="227">
        <f>IF(N466="nulová",J466,0)</f>
        <v>0</v>
      </c>
      <c r="BJ466" s="20" t="s">
        <v>79</v>
      </c>
      <c r="BK466" s="227">
        <f>ROUND(I466*H466,2)</f>
        <v>0</v>
      </c>
      <c r="BL466" s="20" t="s">
        <v>246</v>
      </c>
      <c r="BM466" s="226" t="s">
        <v>617</v>
      </c>
    </row>
    <row r="467" s="2" customFormat="1">
      <c r="A467" s="41"/>
      <c r="B467" s="42"/>
      <c r="C467" s="43"/>
      <c r="D467" s="228" t="s">
        <v>148</v>
      </c>
      <c r="E467" s="43"/>
      <c r="F467" s="229" t="s">
        <v>618</v>
      </c>
      <c r="G467" s="43"/>
      <c r="H467" s="43"/>
      <c r="I467" s="230"/>
      <c r="J467" s="43"/>
      <c r="K467" s="43"/>
      <c r="L467" s="47"/>
      <c r="M467" s="231"/>
      <c r="N467" s="232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148</v>
      </c>
      <c r="AU467" s="20" t="s">
        <v>81</v>
      </c>
    </row>
    <row r="468" s="2" customFormat="1">
      <c r="A468" s="41"/>
      <c r="B468" s="42"/>
      <c r="C468" s="43"/>
      <c r="D468" s="233" t="s">
        <v>150</v>
      </c>
      <c r="E468" s="43"/>
      <c r="F468" s="234" t="s">
        <v>619</v>
      </c>
      <c r="G468" s="43"/>
      <c r="H468" s="43"/>
      <c r="I468" s="230"/>
      <c r="J468" s="43"/>
      <c r="K468" s="43"/>
      <c r="L468" s="47"/>
      <c r="M468" s="231"/>
      <c r="N468" s="232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150</v>
      </c>
      <c r="AU468" s="20" t="s">
        <v>81</v>
      </c>
    </row>
    <row r="469" s="13" customFormat="1">
      <c r="A469" s="13"/>
      <c r="B469" s="235"/>
      <c r="C469" s="236"/>
      <c r="D469" s="233" t="s">
        <v>152</v>
      </c>
      <c r="E469" s="237" t="s">
        <v>19</v>
      </c>
      <c r="F469" s="238" t="s">
        <v>153</v>
      </c>
      <c r="G469" s="236"/>
      <c r="H469" s="237" t="s">
        <v>19</v>
      </c>
      <c r="I469" s="239"/>
      <c r="J469" s="236"/>
      <c r="K469" s="236"/>
      <c r="L469" s="240"/>
      <c r="M469" s="241"/>
      <c r="N469" s="242"/>
      <c r="O469" s="242"/>
      <c r="P469" s="242"/>
      <c r="Q469" s="242"/>
      <c r="R469" s="242"/>
      <c r="S469" s="242"/>
      <c r="T469" s="24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4" t="s">
        <v>152</v>
      </c>
      <c r="AU469" s="244" t="s">
        <v>81</v>
      </c>
      <c r="AV469" s="13" t="s">
        <v>79</v>
      </c>
      <c r="AW469" s="13" t="s">
        <v>34</v>
      </c>
      <c r="AX469" s="13" t="s">
        <v>72</v>
      </c>
      <c r="AY469" s="244" t="s">
        <v>138</v>
      </c>
    </row>
    <row r="470" s="14" customFormat="1">
      <c r="A470" s="14"/>
      <c r="B470" s="245"/>
      <c r="C470" s="246"/>
      <c r="D470" s="233" t="s">
        <v>152</v>
      </c>
      <c r="E470" s="247" t="s">
        <v>19</v>
      </c>
      <c r="F470" s="248" t="s">
        <v>272</v>
      </c>
      <c r="G470" s="246"/>
      <c r="H470" s="249">
        <v>42.93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5" t="s">
        <v>152</v>
      </c>
      <c r="AU470" s="255" t="s">
        <v>81</v>
      </c>
      <c r="AV470" s="14" t="s">
        <v>81</v>
      </c>
      <c r="AW470" s="14" t="s">
        <v>34</v>
      </c>
      <c r="AX470" s="14" t="s">
        <v>72</v>
      </c>
      <c r="AY470" s="255" t="s">
        <v>138</v>
      </c>
    </row>
    <row r="471" s="16" customFormat="1">
      <c r="A471" s="16"/>
      <c r="B471" s="277"/>
      <c r="C471" s="278"/>
      <c r="D471" s="233" t="s">
        <v>152</v>
      </c>
      <c r="E471" s="279" t="s">
        <v>19</v>
      </c>
      <c r="F471" s="280" t="s">
        <v>205</v>
      </c>
      <c r="G471" s="278"/>
      <c r="H471" s="281">
        <v>42.93</v>
      </c>
      <c r="I471" s="282"/>
      <c r="J471" s="278"/>
      <c r="K471" s="278"/>
      <c r="L471" s="283"/>
      <c r="M471" s="284"/>
      <c r="N471" s="285"/>
      <c r="O471" s="285"/>
      <c r="P471" s="285"/>
      <c r="Q471" s="285"/>
      <c r="R471" s="285"/>
      <c r="S471" s="285"/>
      <c r="T471" s="28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87" t="s">
        <v>152</v>
      </c>
      <c r="AU471" s="287" t="s">
        <v>81</v>
      </c>
      <c r="AV471" s="16" t="s">
        <v>139</v>
      </c>
      <c r="AW471" s="16" t="s">
        <v>34</v>
      </c>
      <c r="AX471" s="16" t="s">
        <v>72</v>
      </c>
      <c r="AY471" s="287" t="s">
        <v>138</v>
      </c>
    </row>
    <row r="472" s="14" customFormat="1">
      <c r="A472" s="14"/>
      <c r="B472" s="245"/>
      <c r="C472" s="246"/>
      <c r="D472" s="233" t="s">
        <v>152</v>
      </c>
      <c r="E472" s="247" t="s">
        <v>19</v>
      </c>
      <c r="F472" s="248" t="s">
        <v>620</v>
      </c>
      <c r="G472" s="246"/>
      <c r="H472" s="249">
        <v>22.911999999999999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5" t="s">
        <v>152</v>
      </c>
      <c r="AU472" s="255" t="s">
        <v>81</v>
      </c>
      <c r="AV472" s="14" t="s">
        <v>81</v>
      </c>
      <c r="AW472" s="14" t="s">
        <v>34</v>
      </c>
      <c r="AX472" s="14" t="s">
        <v>72</v>
      </c>
      <c r="AY472" s="255" t="s">
        <v>138</v>
      </c>
    </row>
    <row r="473" s="14" customFormat="1">
      <c r="A473" s="14"/>
      <c r="B473" s="245"/>
      <c r="C473" s="246"/>
      <c r="D473" s="233" t="s">
        <v>152</v>
      </c>
      <c r="E473" s="247" t="s">
        <v>19</v>
      </c>
      <c r="F473" s="248" t="s">
        <v>621</v>
      </c>
      <c r="G473" s="246"/>
      <c r="H473" s="249">
        <v>19.199999999999999</v>
      </c>
      <c r="I473" s="250"/>
      <c r="J473" s="246"/>
      <c r="K473" s="246"/>
      <c r="L473" s="251"/>
      <c r="M473" s="252"/>
      <c r="N473" s="253"/>
      <c r="O473" s="253"/>
      <c r="P473" s="253"/>
      <c r="Q473" s="253"/>
      <c r="R473" s="253"/>
      <c r="S473" s="253"/>
      <c r="T473" s="25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5" t="s">
        <v>152</v>
      </c>
      <c r="AU473" s="255" t="s">
        <v>81</v>
      </c>
      <c r="AV473" s="14" t="s">
        <v>81</v>
      </c>
      <c r="AW473" s="14" t="s">
        <v>34</v>
      </c>
      <c r="AX473" s="14" t="s">
        <v>72</v>
      </c>
      <c r="AY473" s="255" t="s">
        <v>138</v>
      </c>
    </row>
    <row r="474" s="14" customFormat="1">
      <c r="A474" s="14"/>
      <c r="B474" s="245"/>
      <c r="C474" s="246"/>
      <c r="D474" s="233" t="s">
        <v>152</v>
      </c>
      <c r="E474" s="247" t="s">
        <v>19</v>
      </c>
      <c r="F474" s="248" t="s">
        <v>620</v>
      </c>
      <c r="G474" s="246"/>
      <c r="H474" s="249">
        <v>22.911999999999999</v>
      </c>
      <c r="I474" s="250"/>
      <c r="J474" s="246"/>
      <c r="K474" s="246"/>
      <c r="L474" s="251"/>
      <c r="M474" s="252"/>
      <c r="N474" s="253"/>
      <c r="O474" s="253"/>
      <c r="P474" s="253"/>
      <c r="Q474" s="253"/>
      <c r="R474" s="253"/>
      <c r="S474" s="253"/>
      <c r="T474" s="25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5" t="s">
        <v>152</v>
      </c>
      <c r="AU474" s="255" t="s">
        <v>81</v>
      </c>
      <c r="AV474" s="14" t="s">
        <v>81</v>
      </c>
      <c r="AW474" s="14" t="s">
        <v>34</v>
      </c>
      <c r="AX474" s="14" t="s">
        <v>72</v>
      </c>
      <c r="AY474" s="255" t="s">
        <v>138</v>
      </c>
    </row>
    <row r="475" s="14" customFormat="1">
      <c r="A475" s="14"/>
      <c r="B475" s="245"/>
      <c r="C475" s="246"/>
      <c r="D475" s="233" t="s">
        <v>152</v>
      </c>
      <c r="E475" s="247" t="s">
        <v>19</v>
      </c>
      <c r="F475" s="248" t="s">
        <v>621</v>
      </c>
      <c r="G475" s="246"/>
      <c r="H475" s="249">
        <v>19.199999999999999</v>
      </c>
      <c r="I475" s="250"/>
      <c r="J475" s="246"/>
      <c r="K475" s="246"/>
      <c r="L475" s="251"/>
      <c r="M475" s="252"/>
      <c r="N475" s="253"/>
      <c r="O475" s="253"/>
      <c r="P475" s="253"/>
      <c r="Q475" s="253"/>
      <c r="R475" s="253"/>
      <c r="S475" s="253"/>
      <c r="T475" s="25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5" t="s">
        <v>152</v>
      </c>
      <c r="AU475" s="255" t="s">
        <v>81</v>
      </c>
      <c r="AV475" s="14" t="s">
        <v>81</v>
      </c>
      <c r="AW475" s="14" t="s">
        <v>34</v>
      </c>
      <c r="AX475" s="14" t="s">
        <v>72</v>
      </c>
      <c r="AY475" s="255" t="s">
        <v>138</v>
      </c>
    </row>
    <row r="476" s="16" customFormat="1">
      <c r="A476" s="16"/>
      <c r="B476" s="277"/>
      <c r="C476" s="278"/>
      <c r="D476" s="233" t="s">
        <v>152</v>
      </c>
      <c r="E476" s="279" t="s">
        <v>19</v>
      </c>
      <c r="F476" s="280" t="s">
        <v>205</v>
      </c>
      <c r="G476" s="278"/>
      <c r="H476" s="281">
        <v>84.224000000000004</v>
      </c>
      <c r="I476" s="282"/>
      <c r="J476" s="278"/>
      <c r="K476" s="278"/>
      <c r="L476" s="283"/>
      <c r="M476" s="284"/>
      <c r="N476" s="285"/>
      <c r="O476" s="285"/>
      <c r="P476" s="285"/>
      <c r="Q476" s="285"/>
      <c r="R476" s="285"/>
      <c r="S476" s="285"/>
      <c r="T476" s="28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87" t="s">
        <v>152</v>
      </c>
      <c r="AU476" s="287" t="s">
        <v>81</v>
      </c>
      <c r="AV476" s="16" t="s">
        <v>139</v>
      </c>
      <c r="AW476" s="16" t="s">
        <v>34</v>
      </c>
      <c r="AX476" s="16" t="s">
        <v>72</v>
      </c>
      <c r="AY476" s="287" t="s">
        <v>138</v>
      </c>
    </row>
    <row r="477" s="13" customFormat="1">
      <c r="A477" s="13"/>
      <c r="B477" s="235"/>
      <c r="C477" s="236"/>
      <c r="D477" s="233" t="s">
        <v>152</v>
      </c>
      <c r="E477" s="237" t="s">
        <v>19</v>
      </c>
      <c r="F477" s="238" t="s">
        <v>181</v>
      </c>
      <c r="G477" s="236"/>
      <c r="H477" s="237" t="s">
        <v>19</v>
      </c>
      <c r="I477" s="239"/>
      <c r="J477" s="236"/>
      <c r="K477" s="236"/>
      <c r="L477" s="240"/>
      <c r="M477" s="241"/>
      <c r="N477" s="242"/>
      <c r="O477" s="242"/>
      <c r="P477" s="242"/>
      <c r="Q477" s="242"/>
      <c r="R477" s="242"/>
      <c r="S477" s="242"/>
      <c r="T477" s="24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4" t="s">
        <v>152</v>
      </c>
      <c r="AU477" s="244" t="s">
        <v>81</v>
      </c>
      <c r="AV477" s="13" t="s">
        <v>79</v>
      </c>
      <c r="AW477" s="13" t="s">
        <v>34</v>
      </c>
      <c r="AX477" s="13" t="s">
        <v>72</v>
      </c>
      <c r="AY477" s="244" t="s">
        <v>138</v>
      </c>
    </row>
    <row r="478" s="14" customFormat="1">
      <c r="A478" s="14"/>
      <c r="B478" s="245"/>
      <c r="C478" s="246"/>
      <c r="D478" s="233" t="s">
        <v>152</v>
      </c>
      <c r="E478" s="247" t="s">
        <v>19</v>
      </c>
      <c r="F478" s="248" t="s">
        <v>182</v>
      </c>
      <c r="G478" s="246"/>
      <c r="H478" s="249">
        <v>11.060000000000001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5" t="s">
        <v>152</v>
      </c>
      <c r="AU478" s="255" t="s">
        <v>81</v>
      </c>
      <c r="AV478" s="14" t="s">
        <v>81</v>
      </c>
      <c r="AW478" s="14" t="s">
        <v>34</v>
      </c>
      <c r="AX478" s="14" t="s">
        <v>72</v>
      </c>
      <c r="AY478" s="255" t="s">
        <v>138</v>
      </c>
    </row>
    <row r="479" s="16" customFormat="1">
      <c r="A479" s="16"/>
      <c r="B479" s="277"/>
      <c r="C479" s="278"/>
      <c r="D479" s="233" t="s">
        <v>152</v>
      </c>
      <c r="E479" s="279" t="s">
        <v>19</v>
      </c>
      <c r="F479" s="280" t="s">
        <v>205</v>
      </c>
      <c r="G479" s="278"/>
      <c r="H479" s="281">
        <v>11.060000000000001</v>
      </c>
      <c r="I479" s="282"/>
      <c r="J479" s="278"/>
      <c r="K479" s="278"/>
      <c r="L479" s="283"/>
      <c r="M479" s="284"/>
      <c r="N479" s="285"/>
      <c r="O479" s="285"/>
      <c r="P479" s="285"/>
      <c r="Q479" s="285"/>
      <c r="R479" s="285"/>
      <c r="S479" s="285"/>
      <c r="T479" s="28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287" t="s">
        <v>152</v>
      </c>
      <c r="AU479" s="287" t="s">
        <v>81</v>
      </c>
      <c r="AV479" s="16" t="s">
        <v>139</v>
      </c>
      <c r="AW479" s="16" t="s">
        <v>34</v>
      </c>
      <c r="AX479" s="16" t="s">
        <v>72</v>
      </c>
      <c r="AY479" s="287" t="s">
        <v>138</v>
      </c>
    </row>
    <row r="480" s="14" customFormat="1">
      <c r="A480" s="14"/>
      <c r="B480" s="245"/>
      <c r="C480" s="246"/>
      <c r="D480" s="233" t="s">
        <v>152</v>
      </c>
      <c r="E480" s="247" t="s">
        <v>19</v>
      </c>
      <c r="F480" s="248" t="s">
        <v>208</v>
      </c>
      <c r="G480" s="246"/>
      <c r="H480" s="249">
        <v>11.488</v>
      </c>
      <c r="I480" s="250"/>
      <c r="J480" s="246"/>
      <c r="K480" s="246"/>
      <c r="L480" s="251"/>
      <c r="M480" s="252"/>
      <c r="N480" s="253"/>
      <c r="O480" s="253"/>
      <c r="P480" s="253"/>
      <c r="Q480" s="253"/>
      <c r="R480" s="253"/>
      <c r="S480" s="253"/>
      <c r="T480" s="25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5" t="s">
        <v>152</v>
      </c>
      <c r="AU480" s="255" t="s">
        <v>81</v>
      </c>
      <c r="AV480" s="14" t="s">
        <v>81</v>
      </c>
      <c r="AW480" s="14" t="s">
        <v>34</v>
      </c>
      <c r="AX480" s="14" t="s">
        <v>72</v>
      </c>
      <c r="AY480" s="255" t="s">
        <v>138</v>
      </c>
    </row>
    <row r="481" s="14" customFormat="1">
      <c r="A481" s="14"/>
      <c r="B481" s="245"/>
      <c r="C481" s="246"/>
      <c r="D481" s="233" t="s">
        <v>152</v>
      </c>
      <c r="E481" s="247" t="s">
        <v>19</v>
      </c>
      <c r="F481" s="248" t="s">
        <v>622</v>
      </c>
      <c r="G481" s="246"/>
      <c r="H481" s="249">
        <v>9.7919999999999998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5" t="s">
        <v>152</v>
      </c>
      <c r="AU481" s="255" t="s">
        <v>81</v>
      </c>
      <c r="AV481" s="14" t="s">
        <v>81</v>
      </c>
      <c r="AW481" s="14" t="s">
        <v>34</v>
      </c>
      <c r="AX481" s="14" t="s">
        <v>72</v>
      </c>
      <c r="AY481" s="255" t="s">
        <v>138</v>
      </c>
    </row>
    <row r="482" s="14" customFormat="1">
      <c r="A482" s="14"/>
      <c r="B482" s="245"/>
      <c r="C482" s="246"/>
      <c r="D482" s="233" t="s">
        <v>152</v>
      </c>
      <c r="E482" s="247" t="s">
        <v>19</v>
      </c>
      <c r="F482" s="248" t="s">
        <v>208</v>
      </c>
      <c r="G482" s="246"/>
      <c r="H482" s="249">
        <v>11.488</v>
      </c>
      <c r="I482" s="250"/>
      <c r="J482" s="246"/>
      <c r="K482" s="246"/>
      <c r="L482" s="251"/>
      <c r="M482" s="252"/>
      <c r="N482" s="253"/>
      <c r="O482" s="253"/>
      <c r="P482" s="253"/>
      <c r="Q482" s="253"/>
      <c r="R482" s="253"/>
      <c r="S482" s="253"/>
      <c r="T482" s="25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5" t="s">
        <v>152</v>
      </c>
      <c r="AU482" s="255" t="s">
        <v>81</v>
      </c>
      <c r="AV482" s="14" t="s">
        <v>81</v>
      </c>
      <c r="AW482" s="14" t="s">
        <v>34</v>
      </c>
      <c r="AX482" s="14" t="s">
        <v>72</v>
      </c>
      <c r="AY482" s="255" t="s">
        <v>138</v>
      </c>
    </row>
    <row r="483" s="14" customFormat="1">
      <c r="A483" s="14"/>
      <c r="B483" s="245"/>
      <c r="C483" s="246"/>
      <c r="D483" s="233" t="s">
        <v>152</v>
      </c>
      <c r="E483" s="247" t="s">
        <v>19</v>
      </c>
      <c r="F483" s="248" t="s">
        <v>622</v>
      </c>
      <c r="G483" s="246"/>
      <c r="H483" s="249">
        <v>9.7919999999999998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5" t="s">
        <v>152</v>
      </c>
      <c r="AU483" s="255" t="s">
        <v>81</v>
      </c>
      <c r="AV483" s="14" t="s">
        <v>81</v>
      </c>
      <c r="AW483" s="14" t="s">
        <v>34</v>
      </c>
      <c r="AX483" s="14" t="s">
        <v>72</v>
      </c>
      <c r="AY483" s="255" t="s">
        <v>138</v>
      </c>
    </row>
    <row r="484" s="16" customFormat="1">
      <c r="A484" s="16"/>
      <c r="B484" s="277"/>
      <c r="C484" s="278"/>
      <c r="D484" s="233" t="s">
        <v>152</v>
      </c>
      <c r="E484" s="279" t="s">
        <v>19</v>
      </c>
      <c r="F484" s="280" t="s">
        <v>205</v>
      </c>
      <c r="G484" s="278"/>
      <c r="H484" s="281">
        <v>42.560000000000002</v>
      </c>
      <c r="I484" s="282"/>
      <c r="J484" s="278"/>
      <c r="K484" s="278"/>
      <c r="L484" s="283"/>
      <c r="M484" s="284"/>
      <c r="N484" s="285"/>
      <c r="O484" s="285"/>
      <c r="P484" s="285"/>
      <c r="Q484" s="285"/>
      <c r="R484" s="285"/>
      <c r="S484" s="285"/>
      <c r="T484" s="28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T484" s="287" t="s">
        <v>152</v>
      </c>
      <c r="AU484" s="287" t="s">
        <v>81</v>
      </c>
      <c r="AV484" s="16" t="s">
        <v>139</v>
      </c>
      <c r="AW484" s="16" t="s">
        <v>34</v>
      </c>
      <c r="AX484" s="16" t="s">
        <v>72</v>
      </c>
      <c r="AY484" s="287" t="s">
        <v>138</v>
      </c>
    </row>
    <row r="485" s="15" customFormat="1">
      <c r="A485" s="15"/>
      <c r="B485" s="256"/>
      <c r="C485" s="257"/>
      <c r="D485" s="233" t="s">
        <v>152</v>
      </c>
      <c r="E485" s="258" t="s">
        <v>19</v>
      </c>
      <c r="F485" s="259" t="s">
        <v>155</v>
      </c>
      <c r="G485" s="257"/>
      <c r="H485" s="260">
        <v>180.774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6" t="s">
        <v>152</v>
      </c>
      <c r="AU485" s="266" t="s">
        <v>81</v>
      </c>
      <c r="AV485" s="15" t="s">
        <v>146</v>
      </c>
      <c r="AW485" s="15" t="s">
        <v>34</v>
      </c>
      <c r="AX485" s="15" t="s">
        <v>79</v>
      </c>
      <c r="AY485" s="266" t="s">
        <v>138</v>
      </c>
    </row>
    <row r="486" s="2" customFormat="1" ht="24.15" customHeight="1">
      <c r="A486" s="41"/>
      <c r="B486" s="42"/>
      <c r="C486" s="215" t="s">
        <v>623</v>
      </c>
      <c r="D486" s="215" t="s">
        <v>141</v>
      </c>
      <c r="E486" s="216" t="s">
        <v>624</v>
      </c>
      <c r="F486" s="217" t="s">
        <v>625</v>
      </c>
      <c r="G486" s="218" t="s">
        <v>249</v>
      </c>
      <c r="H486" s="219">
        <v>10</v>
      </c>
      <c r="I486" s="220"/>
      <c r="J486" s="221">
        <f>ROUND(I486*H486,2)</f>
        <v>0</v>
      </c>
      <c r="K486" s="217" t="s">
        <v>19</v>
      </c>
      <c r="L486" s="47"/>
      <c r="M486" s="222" t="s">
        <v>19</v>
      </c>
      <c r="N486" s="223" t="s">
        <v>43</v>
      </c>
      <c r="O486" s="87"/>
      <c r="P486" s="224">
        <f>O486*H486</f>
        <v>0</v>
      </c>
      <c r="Q486" s="224">
        <v>0</v>
      </c>
      <c r="R486" s="224">
        <f>Q486*H486</f>
        <v>0</v>
      </c>
      <c r="S486" s="224">
        <v>0</v>
      </c>
      <c r="T486" s="225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26" t="s">
        <v>246</v>
      </c>
      <c r="AT486" s="226" t="s">
        <v>141</v>
      </c>
      <c r="AU486" s="226" t="s">
        <v>81</v>
      </c>
      <c r="AY486" s="20" t="s">
        <v>138</v>
      </c>
      <c r="BE486" s="227">
        <f>IF(N486="základní",J486,0)</f>
        <v>0</v>
      </c>
      <c r="BF486" s="227">
        <f>IF(N486="snížená",J486,0)</f>
        <v>0</v>
      </c>
      <c r="BG486" s="227">
        <f>IF(N486="zákl. přenesená",J486,0)</f>
        <v>0</v>
      </c>
      <c r="BH486" s="227">
        <f>IF(N486="sníž. přenesená",J486,0)</f>
        <v>0</v>
      </c>
      <c r="BI486" s="227">
        <f>IF(N486="nulová",J486,0)</f>
        <v>0</v>
      </c>
      <c r="BJ486" s="20" t="s">
        <v>79</v>
      </c>
      <c r="BK486" s="227">
        <f>ROUND(I486*H486,2)</f>
        <v>0</v>
      </c>
      <c r="BL486" s="20" t="s">
        <v>246</v>
      </c>
      <c r="BM486" s="226" t="s">
        <v>626</v>
      </c>
    </row>
    <row r="487" s="14" customFormat="1">
      <c r="A487" s="14"/>
      <c r="B487" s="245"/>
      <c r="C487" s="246"/>
      <c r="D487" s="233" t="s">
        <v>152</v>
      </c>
      <c r="E487" s="247" t="s">
        <v>19</v>
      </c>
      <c r="F487" s="248" t="s">
        <v>627</v>
      </c>
      <c r="G487" s="246"/>
      <c r="H487" s="249">
        <v>10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5" t="s">
        <v>152</v>
      </c>
      <c r="AU487" s="255" t="s">
        <v>81</v>
      </c>
      <c r="AV487" s="14" t="s">
        <v>81</v>
      </c>
      <c r="AW487" s="14" t="s">
        <v>34</v>
      </c>
      <c r="AX487" s="14" t="s">
        <v>79</v>
      </c>
      <c r="AY487" s="255" t="s">
        <v>138</v>
      </c>
    </row>
    <row r="488" s="2" customFormat="1" ht="24.15" customHeight="1">
      <c r="A488" s="41"/>
      <c r="B488" s="42"/>
      <c r="C488" s="215" t="s">
        <v>628</v>
      </c>
      <c r="D488" s="215" t="s">
        <v>141</v>
      </c>
      <c r="E488" s="216" t="s">
        <v>629</v>
      </c>
      <c r="F488" s="217" t="s">
        <v>630</v>
      </c>
      <c r="G488" s="218" t="s">
        <v>144</v>
      </c>
      <c r="H488" s="219">
        <v>19.239999999999998</v>
      </c>
      <c r="I488" s="220"/>
      <c r="J488" s="221">
        <f>ROUND(I488*H488,2)</f>
        <v>0</v>
      </c>
      <c r="K488" s="217" t="s">
        <v>19</v>
      </c>
      <c r="L488" s="47"/>
      <c r="M488" s="222" t="s">
        <v>19</v>
      </c>
      <c r="N488" s="223" t="s">
        <v>43</v>
      </c>
      <c r="O488" s="87"/>
      <c r="P488" s="224">
        <f>O488*H488</f>
        <v>0</v>
      </c>
      <c r="Q488" s="224">
        <v>0</v>
      </c>
      <c r="R488" s="224">
        <f>Q488*H488</f>
        <v>0</v>
      </c>
      <c r="S488" s="224">
        <v>0</v>
      </c>
      <c r="T488" s="225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26" t="s">
        <v>246</v>
      </c>
      <c r="AT488" s="226" t="s">
        <v>141</v>
      </c>
      <c r="AU488" s="226" t="s">
        <v>81</v>
      </c>
      <c r="AY488" s="20" t="s">
        <v>138</v>
      </c>
      <c r="BE488" s="227">
        <f>IF(N488="základní",J488,0)</f>
        <v>0</v>
      </c>
      <c r="BF488" s="227">
        <f>IF(N488="snížená",J488,0)</f>
        <v>0</v>
      </c>
      <c r="BG488" s="227">
        <f>IF(N488="zákl. přenesená",J488,0)</f>
        <v>0</v>
      </c>
      <c r="BH488" s="227">
        <f>IF(N488="sníž. přenesená",J488,0)</f>
        <v>0</v>
      </c>
      <c r="BI488" s="227">
        <f>IF(N488="nulová",J488,0)</f>
        <v>0</v>
      </c>
      <c r="BJ488" s="20" t="s">
        <v>79</v>
      </c>
      <c r="BK488" s="227">
        <f>ROUND(I488*H488,2)</f>
        <v>0</v>
      </c>
      <c r="BL488" s="20" t="s">
        <v>246</v>
      </c>
      <c r="BM488" s="226" t="s">
        <v>631</v>
      </c>
    </row>
    <row r="489" s="13" customFormat="1">
      <c r="A489" s="13"/>
      <c r="B489" s="235"/>
      <c r="C489" s="236"/>
      <c r="D489" s="233" t="s">
        <v>152</v>
      </c>
      <c r="E489" s="237" t="s">
        <v>19</v>
      </c>
      <c r="F489" s="238" t="s">
        <v>153</v>
      </c>
      <c r="G489" s="236"/>
      <c r="H489" s="237" t="s">
        <v>19</v>
      </c>
      <c r="I489" s="239"/>
      <c r="J489" s="236"/>
      <c r="K489" s="236"/>
      <c r="L489" s="240"/>
      <c r="M489" s="241"/>
      <c r="N489" s="242"/>
      <c r="O489" s="242"/>
      <c r="P489" s="242"/>
      <c r="Q489" s="242"/>
      <c r="R489" s="242"/>
      <c r="S489" s="242"/>
      <c r="T489" s="24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4" t="s">
        <v>152</v>
      </c>
      <c r="AU489" s="244" t="s">
        <v>81</v>
      </c>
      <c r="AV489" s="13" t="s">
        <v>79</v>
      </c>
      <c r="AW489" s="13" t="s">
        <v>34</v>
      </c>
      <c r="AX489" s="13" t="s">
        <v>72</v>
      </c>
      <c r="AY489" s="244" t="s">
        <v>138</v>
      </c>
    </row>
    <row r="490" s="14" customFormat="1">
      <c r="A490" s="14"/>
      <c r="B490" s="245"/>
      <c r="C490" s="246"/>
      <c r="D490" s="233" t="s">
        <v>152</v>
      </c>
      <c r="E490" s="247" t="s">
        <v>19</v>
      </c>
      <c r="F490" s="248" t="s">
        <v>242</v>
      </c>
      <c r="G490" s="246"/>
      <c r="H490" s="249">
        <v>1.8</v>
      </c>
      <c r="I490" s="250"/>
      <c r="J490" s="246"/>
      <c r="K490" s="246"/>
      <c r="L490" s="251"/>
      <c r="M490" s="252"/>
      <c r="N490" s="253"/>
      <c r="O490" s="253"/>
      <c r="P490" s="253"/>
      <c r="Q490" s="253"/>
      <c r="R490" s="253"/>
      <c r="S490" s="253"/>
      <c r="T490" s="25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5" t="s">
        <v>152</v>
      </c>
      <c r="AU490" s="255" t="s">
        <v>81</v>
      </c>
      <c r="AV490" s="14" t="s">
        <v>81</v>
      </c>
      <c r="AW490" s="14" t="s">
        <v>34</v>
      </c>
      <c r="AX490" s="14" t="s">
        <v>72</v>
      </c>
      <c r="AY490" s="255" t="s">
        <v>138</v>
      </c>
    </row>
    <row r="491" s="14" customFormat="1">
      <c r="A491" s="14"/>
      <c r="B491" s="245"/>
      <c r="C491" s="246"/>
      <c r="D491" s="233" t="s">
        <v>152</v>
      </c>
      <c r="E491" s="247" t="s">
        <v>19</v>
      </c>
      <c r="F491" s="248" t="s">
        <v>243</v>
      </c>
      <c r="G491" s="246"/>
      <c r="H491" s="249">
        <v>10.560000000000001</v>
      </c>
      <c r="I491" s="250"/>
      <c r="J491" s="246"/>
      <c r="K491" s="246"/>
      <c r="L491" s="251"/>
      <c r="M491" s="252"/>
      <c r="N491" s="253"/>
      <c r="O491" s="253"/>
      <c r="P491" s="253"/>
      <c r="Q491" s="253"/>
      <c r="R491" s="253"/>
      <c r="S491" s="253"/>
      <c r="T491" s="25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5" t="s">
        <v>152</v>
      </c>
      <c r="AU491" s="255" t="s">
        <v>81</v>
      </c>
      <c r="AV491" s="14" t="s">
        <v>81</v>
      </c>
      <c r="AW491" s="14" t="s">
        <v>34</v>
      </c>
      <c r="AX491" s="14" t="s">
        <v>72</v>
      </c>
      <c r="AY491" s="255" t="s">
        <v>138</v>
      </c>
    </row>
    <row r="492" s="16" customFormat="1">
      <c r="A492" s="16"/>
      <c r="B492" s="277"/>
      <c r="C492" s="278"/>
      <c r="D492" s="233" t="s">
        <v>152</v>
      </c>
      <c r="E492" s="279" t="s">
        <v>19</v>
      </c>
      <c r="F492" s="280" t="s">
        <v>205</v>
      </c>
      <c r="G492" s="278"/>
      <c r="H492" s="281">
        <v>12.360000000000001</v>
      </c>
      <c r="I492" s="282"/>
      <c r="J492" s="278"/>
      <c r="K492" s="278"/>
      <c r="L492" s="283"/>
      <c r="M492" s="284"/>
      <c r="N492" s="285"/>
      <c r="O492" s="285"/>
      <c r="P492" s="285"/>
      <c r="Q492" s="285"/>
      <c r="R492" s="285"/>
      <c r="S492" s="285"/>
      <c r="T492" s="28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87" t="s">
        <v>152</v>
      </c>
      <c r="AU492" s="287" t="s">
        <v>81</v>
      </c>
      <c r="AV492" s="16" t="s">
        <v>139</v>
      </c>
      <c r="AW492" s="16" t="s">
        <v>34</v>
      </c>
      <c r="AX492" s="16" t="s">
        <v>72</v>
      </c>
      <c r="AY492" s="287" t="s">
        <v>138</v>
      </c>
    </row>
    <row r="493" s="13" customFormat="1">
      <c r="A493" s="13"/>
      <c r="B493" s="235"/>
      <c r="C493" s="236"/>
      <c r="D493" s="233" t="s">
        <v>152</v>
      </c>
      <c r="E493" s="237" t="s">
        <v>19</v>
      </c>
      <c r="F493" s="238" t="s">
        <v>181</v>
      </c>
      <c r="G493" s="236"/>
      <c r="H493" s="237" t="s">
        <v>19</v>
      </c>
      <c r="I493" s="239"/>
      <c r="J493" s="236"/>
      <c r="K493" s="236"/>
      <c r="L493" s="240"/>
      <c r="M493" s="241"/>
      <c r="N493" s="242"/>
      <c r="O493" s="242"/>
      <c r="P493" s="242"/>
      <c r="Q493" s="242"/>
      <c r="R493" s="242"/>
      <c r="S493" s="242"/>
      <c r="T493" s="24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4" t="s">
        <v>152</v>
      </c>
      <c r="AU493" s="244" t="s">
        <v>81</v>
      </c>
      <c r="AV493" s="13" t="s">
        <v>79</v>
      </c>
      <c r="AW493" s="13" t="s">
        <v>34</v>
      </c>
      <c r="AX493" s="13" t="s">
        <v>72</v>
      </c>
      <c r="AY493" s="244" t="s">
        <v>138</v>
      </c>
    </row>
    <row r="494" s="14" customFormat="1">
      <c r="A494" s="14"/>
      <c r="B494" s="245"/>
      <c r="C494" s="246"/>
      <c r="D494" s="233" t="s">
        <v>152</v>
      </c>
      <c r="E494" s="247" t="s">
        <v>19</v>
      </c>
      <c r="F494" s="248" t="s">
        <v>244</v>
      </c>
      <c r="G494" s="246"/>
      <c r="H494" s="249">
        <v>1.6000000000000001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5" t="s">
        <v>152</v>
      </c>
      <c r="AU494" s="255" t="s">
        <v>81</v>
      </c>
      <c r="AV494" s="14" t="s">
        <v>81</v>
      </c>
      <c r="AW494" s="14" t="s">
        <v>34</v>
      </c>
      <c r="AX494" s="14" t="s">
        <v>72</v>
      </c>
      <c r="AY494" s="255" t="s">
        <v>138</v>
      </c>
    </row>
    <row r="495" s="14" customFormat="1">
      <c r="A495" s="14"/>
      <c r="B495" s="245"/>
      <c r="C495" s="246"/>
      <c r="D495" s="233" t="s">
        <v>152</v>
      </c>
      <c r="E495" s="247" t="s">
        <v>19</v>
      </c>
      <c r="F495" s="248" t="s">
        <v>245</v>
      </c>
      <c r="G495" s="246"/>
      <c r="H495" s="249">
        <v>5.2800000000000002</v>
      </c>
      <c r="I495" s="250"/>
      <c r="J495" s="246"/>
      <c r="K495" s="246"/>
      <c r="L495" s="251"/>
      <c r="M495" s="252"/>
      <c r="N495" s="253"/>
      <c r="O495" s="253"/>
      <c r="P495" s="253"/>
      <c r="Q495" s="253"/>
      <c r="R495" s="253"/>
      <c r="S495" s="253"/>
      <c r="T495" s="25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5" t="s">
        <v>152</v>
      </c>
      <c r="AU495" s="255" t="s">
        <v>81</v>
      </c>
      <c r="AV495" s="14" t="s">
        <v>81</v>
      </c>
      <c r="AW495" s="14" t="s">
        <v>34</v>
      </c>
      <c r="AX495" s="14" t="s">
        <v>72</v>
      </c>
      <c r="AY495" s="255" t="s">
        <v>138</v>
      </c>
    </row>
    <row r="496" s="16" customFormat="1">
      <c r="A496" s="16"/>
      <c r="B496" s="277"/>
      <c r="C496" s="278"/>
      <c r="D496" s="233" t="s">
        <v>152</v>
      </c>
      <c r="E496" s="279" t="s">
        <v>19</v>
      </c>
      <c r="F496" s="280" t="s">
        <v>205</v>
      </c>
      <c r="G496" s="278"/>
      <c r="H496" s="281">
        <v>6.8800000000000008</v>
      </c>
      <c r="I496" s="282"/>
      <c r="J496" s="278"/>
      <c r="K496" s="278"/>
      <c r="L496" s="283"/>
      <c r="M496" s="284"/>
      <c r="N496" s="285"/>
      <c r="O496" s="285"/>
      <c r="P496" s="285"/>
      <c r="Q496" s="285"/>
      <c r="R496" s="285"/>
      <c r="S496" s="285"/>
      <c r="T496" s="28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T496" s="287" t="s">
        <v>152</v>
      </c>
      <c r="AU496" s="287" t="s">
        <v>81</v>
      </c>
      <c r="AV496" s="16" t="s">
        <v>139</v>
      </c>
      <c r="AW496" s="16" t="s">
        <v>34</v>
      </c>
      <c r="AX496" s="16" t="s">
        <v>72</v>
      </c>
      <c r="AY496" s="287" t="s">
        <v>138</v>
      </c>
    </row>
    <row r="497" s="15" customFormat="1">
      <c r="A497" s="15"/>
      <c r="B497" s="256"/>
      <c r="C497" s="257"/>
      <c r="D497" s="233" t="s">
        <v>152</v>
      </c>
      <c r="E497" s="258" t="s">
        <v>19</v>
      </c>
      <c r="F497" s="259" t="s">
        <v>155</v>
      </c>
      <c r="G497" s="257"/>
      <c r="H497" s="260">
        <v>19.240000000000002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6" t="s">
        <v>152</v>
      </c>
      <c r="AU497" s="266" t="s">
        <v>81</v>
      </c>
      <c r="AV497" s="15" t="s">
        <v>146</v>
      </c>
      <c r="AW497" s="15" t="s">
        <v>34</v>
      </c>
      <c r="AX497" s="15" t="s">
        <v>79</v>
      </c>
      <c r="AY497" s="266" t="s">
        <v>138</v>
      </c>
    </row>
    <row r="498" s="2" customFormat="1" ht="24.15" customHeight="1">
      <c r="A498" s="41"/>
      <c r="B498" s="42"/>
      <c r="C498" s="215" t="s">
        <v>632</v>
      </c>
      <c r="D498" s="215" t="s">
        <v>141</v>
      </c>
      <c r="E498" s="216" t="s">
        <v>633</v>
      </c>
      <c r="F498" s="217" t="s">
        <v>634</v>
      </c>
      <c r="G498" s="218" t="s">
        <v>144</v>
      </c>
      <c r="H498" s="219">
        <v>11.778000000000001</v>
      </c>
      <c r="I498" s="220"/>
      <c r="J498" s="221">
        <f>ROUND(I498*H498,2)</f>
        <v>0</v>
      </c>
      <c r="K498" s="217" t="s">
        <v>19</v>
      </c>
      <c r="L498" s="47"/>
      <c r="M498" s="222" t="s">
        <v>19</v>
      </c>
      <c r="N498" s="223" t="s">
        <v>43</v>
      </c>
      <c r="O498" s="87"/>
      <c r="P498" s="224">
        <f>O498*H498</f>
        <v>0</v>
      </c>
      <c r="Q498" s="224">
        <v>0</v>
      </c>
      <c r="R498" s="224">
        <f>Q498*H498</f>
        <v>0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246</v>
      </c>
      <c r="AT498" s="226" t="s">
        <v>141</v>
      </c>
      <c r="AU498" s="226" t="s">
        <v>81</v>
      </c>
      <c r="AY498" s="20" t="s">
        <v>138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79</v>
      </c>
      <c r="BK498" s="227">
        <f>ROUND(I498*H498,2)</f>
        <v>0</v>
      </c>
      <c r="BL498" s="20" t="s">
        <v>246</v>
      </c>
      <c r="BM498" s="226" t="s">
        <v>635</v>
      </c>
    </row>
    <row r="499" s="14" customFormat="1">
      <c r="A499" s="14"/>
      <c r="B499" s="245"/>
      <c r="C499" s="246"/>
      <c r="D499" s="233" t="s">
        <v>152</v>
      </c>
      <c r="E499" s="247" t="s">
        <v>19</v>
      </c>
      <c r="F499" s="248" t="s">
        <v>636</v>
      </c>
      <c r="G499" s="246"/>
      <c r="H499" s="249">
        <v>11.778000000000001</v>
      </c>
      <c r="I499" s="250"/>
      <c r="J499" s="246"/>
      <c r="K499" s="246"/>
      <c r="L499" s="251"/>
      <c r="M499" s="252"/>
      <c r="N499" s="253"/>
      <c r="O499" s="253"/>
      <c r="P499" s="253"/>
      <c r="Q499" s="253"/>
      <c r="R499" s="253"/>
      <c r="S499" s="253"/>
      <c r="T499" s="25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5" t="s">
        <v>152</v>
      </c>
      <c r="AU499" s="255" t="s">
        <v>81</v>
      </c>
      <c r="AV499" s="14" t="s">
        <v>81</v>
      </c>
      <c r="AW499" s="14" t="s">
        <v>34</v>
      </c>
      <c r="AX499" s="14" t="s">
        <v>72</v>
      </c>
      <c r="AY499" s="255" t="s">
        <v>138</v>
      </c>
    </row>
    <row r="500" s="15" customFormat="1">
      <c r="A500" s="15"/>
      <c r="B500" s="256"/>
      <c r="C500" s="257"/>
      <c r="D500" s="233" t="s">
        <v>152</v>
      </c>
      <c r="E500" s="258" t="s">
        <v>19</v>
      </c>
      <c r="F500" s="259" t="s">
        <v>155</v>
      </c>
      <c r="G500" s="257"/>
      <c r="H500" s="260">
        <v>11.778000000000001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6" t="s">
        <v>152</v>
      </c>
      <c r="AU500" s="266" t="s">
        <v>81</v>
      </c>
      <c r="AV500" s="15" t="s">
        <v>146</v>
      </c>
      <c r="AW500" s="15" t="s">
        <v>34</v>
      </c>
      <c r="AX500" s="15" t="s">
        <v>79</v>
      </c>
      <c r="AY500" s="266" t="s">
        <v>138</v>
      </c>
    </row>
    <row r="501" s="2" customFormat="1" ht="16.5" customHeight="1">
      <c r="A501" s="41"/>
      <c r="B501" s="42"/>
      <c r="C501" s="215" t="s">
        <v>637</v>
      </c>
      <c r="D501" s="215" t="s">
        <v>141</v>
      </c>
      <c r="E501" s="216" t="s">
        <v>638</v>
      </c>
      <c r="F501" s="217" t="s">
        <v>639</v>
      </c>
      <c r="G501" s="218" t="s">
        <v>144</v>
      </c>
      <c r="H501" s="219">
        <v>176.81200000000001</v>
      </c>
      <c r="I501" s="220"/>
      <c r="J501" s="221">
        <f>ROUND(I501*H501,2)</f>
        <v>0</v>
      </c>
      <c r="K501" s="217" t="s">
        <v>145</v>
      </c>
      <c r="L501" s="47"/>
      <c r="M501" s="222" t="s">
        <v>19</v>
      </c>
      <c r="N501" s="223" t="s">
        <v>43</v>
      </c>
      <c r="O501" s="87"/>
      <c r="P501" s="224">
        <f>O501*H501</f>
        <v>0</v>
      </c>
      <c r="Q501" s="224">
        <v>0.00020799999999999999</v>
      </c>
      <c r="R501" s="224">
        <f>Q501*H501</f>
        <v>0.036776896000000003</v>
      </c>
      <c r="S501" s="224">
        <v>0</v>
      </c>
      <c r="T501" s="225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26" t="s">
        <v>246</v>
      </c>
      <c r="AT501" s="226" t="s">
        <v>141</v>
      </c>
      <c r="AU501" s="226" t="s">
        <v>81</v>
      </c>
      <c r="AY501" s="20" t="s">
        <v>138</v>
      </c>
      <c r="BE501" s="227">
        <f>IF(N501="základní",J501,0)</f>
        <v>0</v>
      </c>
      <c r="BF501" s="227">
        <f>IF(N501="snížená",J501,0)</f>
        <v>0</v>
      </c>
      <c r="BG501" s="227">
        <f>IF(N501="zákl. přenesená",J501,0)</f>
        <v>0</v>
      </c>
      <c r="BH501" s="227">
        <f>IF(N501="sníž. přenesená",J501,0)</f>
        <v>0</v>
      </c>
      <c r="BI501" s="227">
        <f>IF(N501="nulová",J501,0)</f>
        <v>0</v>
      </c>
      <c r="BJ501" s="20" t="s">
        <v>79</v>
      </c>
      <c r="BK501" s="227">
        <f>ROUND(I501*H501,2)</f>
        <v>0</v>
      </c>
      <c r="BL501" s="20" t="s">
        <v>246</v>
      </c>
      <c r="BM501" s="226" t="s">
        <v>640</v>
      </c>
    </row>
    <row r="502" s="2" customFormat="1">
      <c r="A502" s="41"/>
      <c r="B502" s="42"/>
      <c r="C502" s="43"/>
      <c r="D502" s="228" t="s">
        <v>148</v>
      </c>
      <c r="E502" s="43"/>
      <c r="F502" s="229" t="s">
        <v>641</v>
      </c>
      <c r="G502" s="43"/>
      <c r="H502" s="43"/>
      <c r="I502" s="230"/>
      <c r="J502" s="43"/>
      <c r="K502" s="43"/>
      <c r="L502" s="47"/>
      <c r="M502" s="231"/>
      <c r="N502" s="232"/>
      <c r="O502" s="87"/>
      <c r="P502" s="87"/>
      <c r="Q502" s="87"/>
      <c r="R502" s="87"/>
      <c r="S502" s="87"/>
      <c r="T502" s="88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T502" s="20" t="s">
        <v>148</v>
      </c>
      <c r="AU502" s="20" t="s">
        <v>81</v>
      </c>
    </row>
    <row r="503" s="2" customFormat="1">
      <c r="A503" s="41"/>
      <c r="B503" s="42"/>
      <c r="C503" s="43"/>
      <c r="D503" s="233" t="s">
        <v>150</v>
      </c>
      <c r="E503" s="43"/>
      <c r="F503" s="234" t="s">
        <v>642</v>
      </c>
      <c r="G503" s="43"/>
      <c r="H503" s="43"/>
      <c r="I503" s="230"/>
      <c r="J503" s="43"/>
      <c r="K503" s="43"/>
      <c r="L503" s="47"/>
      <c r="M503" s="231"/>
      <c r="N503" s="232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150</v>
      </c>
      <c r="AU503" s="20" t="s">
        <v>81</v>
      </c>
    </row>
    <row r="504" s="13" customFormat="1">
      <c r="A504" s="13"/>
      <c r="B504" s="235"/>
      <c r="C504" s="236"/>
      <c r="D504" s="233" t="s">
        <v>152</v>
      </c>
      <c r="E504" s="237" t="s">
        <v>19</v>
      </c>
      <c r="F504" s="238" t="s">
        <v>153</v>
      </c>
      <c r="G504" s="236"/>
      <c r="H504" s="237" t="s">
        <v>19</v>
      </c>
      <c r="I504" s="239"/>
      <c r="J504" s="236"/>
      <c r="K504" s="236"/>
      <c r="L504" s="240"/>
      <c r="M504" s="241"/>
      <c r="N504" s="242"/>
      <c r="O504" s="242"/>
      <c r="P504" s="242"/>
      <c r="Q504" s="242"/>
      <c r="R504" s="242"/>
      <c r="S504" s="242"/>
      <c r="T504" s="24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4" t="s">
        <v>152</v>
      </c>
      <c r="AU504" s="244" t="s">
        <v>81</v>
      </c>
      <c r="AV504" s="13" t="s">
        <v>79</v>
      </c>
      <c r="AW504" s="13" t="s">
        <v>34</v>
      </c>
      <c r="AX504" s="13" t="s">
        <v>72</v>
      </c>
      <c r="AY504" s="244" t="s">
        <v>138</v>
      </c>
    </row>
    <row r="505" s="14" customFormat="1">
      <c r="A505" s="14"/>
      <c r="B505" s="245"/>
      <c r="C505" s="246"/>
      <c r="D505" s="233" t="s">
        <v>152</v>
      </c>
      <c r="E505" s="247" t="s">
        <v>19</v>
      </c>
      <c r="F505" s="248" t="s">
        <v>272</v>
      </c>
      <c r="G505" s="246"/>
      <c r="H505" s="249">
        <v>42.93</v>
      </c>
      <c r="I505" s="250"/>
      <c r="J505" s="246"/>
      <c r="K505" s="246"/>
      <c r="L505" s="251"/>
      <c r="M505" s="252"/>
      <c r="N505" s="253"/>
      <c r="O505" s="253"/>
      <c r="P505" s="253"/>
      <c r="Q505" s="253"/>
      <c r="R505" s="253"/>
      <c r="S505" s="253"/>
      <c r="T505" s="25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5" t="s">
        <v>152</v>
      </c>
      <c r="AU505" s="255" t="s">
        <v>81</v>
      </c>
      <c r="AV505" s="14" t="s">
        <v>81</v>
      </c>
      <c r="AW505" s="14" t="s">
        <v>34</v>
      </c>
      <c r="AX505" s="14" t="s">
        <v>72</v>
      </c>
      <c r="AY505" s="255" t="s">
        <v>138</v>
      </c>
    </row>
    <row r="506" s="16" customFormat="1">
      <c r="A506" s="16"/>
      <c r="B506" s="277"/>
      <c r="C506" s="278"/>
      <c r="D506" s="233" t="s">
        <v>152</v>
      </c>
      <c r="E506" s="279" t="s">
        <v>19</v>
      </c>
      <c r="F506" s="280" t="s">
        <v>643</v>
      </c>
      <c r="G506" s="278"/>
      <c r="H506" s="281">
        <v>42.93</v>
      </c>
      <c r="I506" s="282"/>
      <c r="J506" s="278"/>
      <c r="K506" s="278"/>
      <c r="L506" s="283"/>
      <c r="M506" s="284"/>
      <c r="N506" s="285"/>
      <c r="O506" s="285"/>
      <c r="P506" s="285"/>
      <c r="Q506" s="285"/>
      <c r="R506" s="285"/>
      <c r="S506" s="285"/>
      <c r="T506" s="28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T506" s="287" t="s">
        <v>152</v>
      </c>
      <c r="AU506" s="287" t="s">
        <v>81</v>
      </c>
      <c r="AV506" s="16" t="s">
        <v>139</v>
      </c>
      <c r="AW506" s="16" t="s">
        <v>34</v>
      </c>
      <c r="AX506" s="16" t="s">
        <v>72</v>
      </c>
      <c r="AY506" s="287" t="s">
        <v>138</v>
      </c>
    </row>
    <row r="507" s="14" customFormat="1">
      <c r="A507" s="14"/>
      <c r="B507" s="245"/>
      <c r="C507" s="246"/>
      <c r="D507" s="233" t="s">
        <v>152</v>
      </c>
      <c r="E507" s="247" t="s">
        <v>19</v>
      </c>
      <c r="F507" s="248" t="s">
        <v>644</v>
      </c>
      <c r="G507" s="246"/>
      <c r="H507" s="249">
        <v>22.196000000000002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5" t="s">
        <v>152</v>
      </c>
      <c r="AU507" s="255" t="s">
        <v>81</v>
      </c>
      <c r="AV507" s="14" t="s">
        <v>81</v>
      </c>
      <c r="AW507" s="14" t="s">
        <v>34</v>
      </c>
      <c r="AX507" s="14" t="s">
        <v>72</v>
      </c>
      <c r="AY507" s="255" t="s">
        <v>138</v>
      </c>
    </row>
    <row r="508" s="14" customFormat="1">
      <c r="A508" s="14"/>
      <c r="B508" s="245"/>
      <c r="C508" s="246"/>
      <c r="D508" s="233" t="s">
        <v>152</v>
      </c>
      <c r="E508" s="247" t="s">
        <v>19</v>
      </c>
      <c r="F508" s="248" t="s">
        <v>645</v>
      </c>
      <c r="G508" s="246"/>
      <c r="H508" s="249">
        <v>18.600000000000001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5" t="s">
        <v>152</v>
      </c>
      <c r="AU508" s="255" t="s">
        <v>81</v>
      </c>
      <c r="AV508" s="14" t="s">
        <v>81</v>
      </c>
      <c r="AW508" s="14" t="s">
        <v>34</v>
      </c>
      <c r="AX508" s="14" t="s">
        <v>72</v>
      </c>
      <c r="AY508" s="255" t="s">
        <v>138</v>
      </c>
    </row>
    <row r="509" s="14" customFormat="1">
      <c r="A509" s="14"/>
      <c r="B509" s="245"/>
      <c r="C509" s="246"/>
      <c r="D509" s="233" t="s">
        <v>152</v>
      </c>
      <c r="E509" s="247" t="s">
        <v>19</v>
      </c>
      <c r="F509" s="248" t="s">
        <v>644</v>
      </c>
      <c r="G509" s="246"/>
      <c r="H509" s="249">
        <v>22.196000000000002</v>
      </c>
      <c r="I509" s="250"/>
      <c r="J509" s="246"/>
      <c r="K509" s="246"/>
      <c r="L509" s="251"/>
      <c r="M509" s="252"/>
      <c r="N509" s="253"/>
      <c r="O509" s="253"/>
      <c r="P509" s="253"/>
      <c r="Q509" s="253"/>
      <c r="R509" s="253"/>
      <c r="S509" s="253"/>
      <c r="T509" s="25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5" t="s">
        <v>152</v>
      </c>
      <c r="AU509" s="255" t="s">
        <v>81</v>
      </c>
      <c r="AV509" s="14" t="s">
        <v>81</v>
      </c>
      <c r="AW509" s="14" t="s">
        <v>34</v>
      </c>
      <c r="AX509" s="14" t="s">
        <v>72</v>
      </c>
      <c r="AY509" s="255" t="s">
        <v>138</v>
      </c>
    </row>
    <row r="510" s="14" customFormat="1">
      <c r="A510" s="14"/>
      <c r="B510" s="245"/>
      <c r="C510" s="246"/>
      <c r="D510" s="233" t="s">
        <v>152</v>
      </c>
      <c r="E510" s="247" t="s">
        <v>19</v>
      </c>
      <c r="F510" s="248" t="s">
        <v>645</v>
      </c>
      <c r="G510" s="246"/>
      <c r="H510" s="249">
        <v>18.600000000000001</v>
      </c>
      <c r="I510" s="250"/>
      <c r="J510" s="246"/>
      <c r="K510" s="246"/>
      <c r="L510" s="251"/>
      <c r="M510" s="252"/>
      <c r="N510" s="253"/>
      <c r="O510" s="253"/>
      <c r="P510" s="253"/>
      <c r="Q510" s="253"/>
      <c r="R510" s="253"/>
      <c r="S510" s="253"/>
      <c r="T510" s="25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5" t="s">
        <v>152</v>
      </c>
      <c r="AU510" s="255" t="s">
        <v>81</v>
      </c>
      <c r="AV510" s="14" t="s">
        <v>81</v>
      </c>
      <c r="AW510" s="14" t="s">
        <v>34</v>
      </c>
      <c r="AX510" s="14" t="s">
        <v>72</v>
      </c>
      <c r="AY510" s="255" t="s">
        <v>138</v>
      </c>
    </row>
    <row r="511" s="16" customFormat="1">
      <c r="A511" s="16"/>
      <c r="B511" s="277"/>
      <c r="C511" s="278"/>
      <c r="D511" s="233" t="s">
        <v>152</v>
      </c>
      <c r="E511" s="279" t="s">
        <v>19</v>
      </c>
      <c r="F511" s="280" t="s">
        <v>205</v>
      </c>
      <c r="G511" s="278"/>
      <c r="H511" s="281">
        <v>81.592000000000013</v>
      </c>
      <c r="I511" s="282"/>
      <c r="J511" s="278"/>
      <c r="K511" s="278"/>
      <c r="L511" s="283"/>
      <c r="M511" s="284"/>
      <c r="N511" s="285"/>
      <c r="O511" s="285"/>
      <c r="P511" s="285"/>
      <c r="Q511" s="285"/>
      <c r="R511" s="285"/>
      <c r="S511" s="285"/>
      <c r="T511" s="28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T511" s="287" t="s">
        <v>152</v>
      </c>
      <c r="AU511" s="287" t="s">
        <v>81</v>
      </c>
      <c r="AV511" s="16" t="s">
        <v>139</v>
      </c>
      <c r="AW511" s="16" t="s">
        <v>34</v>
      </c>
      <c r="AX511" s="16" t="s">
        <v>72</v>
      </c>
      <c r="AY511" s="287" t="s">
        <v>138</v>
      </c>
    </row>
    <row r="512" s="13" customFormat="1">
      <c r="A512" s="13"/>
      <c r="B512" s="235"/>
      <c r="C512" s="236"/>
      <c r="D512" s="233" t="s">
        <v>152</v>
      </c>
      <c r="E512" s="237" t="s">
        <v>19</v>
      </c>
      <c r="F512" s="238" t="s">
        <v>181</v>
      </c>
      <c r="G512" s="236"/>
      <c r="H512" s="237" t="s">
        <v>19</v>
      </c>
      <c r="I512" s="239"/>
      <c r="J512" s="236"/>
      <c r="K512" s="236"/>
      <c r="L512" s="240"/>
      <c r="M512" s="241"/>
      <c r="N512" s="242"/>
      <c r="O512" s="242"/>
      <c r="P512" s="242"/>
      <c r="Q512" s="242"/>
      <c r="R512" s="242"/>
      <c r="S512" s="242"/>
      <c r="T512" s="24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4" t="s">
        <v>152</v>
      </c>
      <c r="AU512" s="244" t="s">
        <v>81</v>
      </c>
      <c r="AV512" s="13" t="s">
        <v>79</v>
      </c>
      <c r="AW512" s="13" t="s">
        <v>34</v>
      </c>
      <c r="AX512" s="13" t="s">
        <v>72</v>
      </c>
      <c r="AY512" s="244" t="s">
        <v>138</v>
      </c>
    </row>
    <row r="513" s="14" customFormat="1">
      <c r="A513" s="14"/>
      <c r="B513" s="245"/>
      <c r="C513" s="246"/>
      <c r="D513" s="233" t="s">
        <v>152</v>
      </c>
      <c r="E513" s="247" t="s">
        <v>19</v>
      </c>
      <c r="F513" s="248" t="s">
        <v>182</v>
      </c>
      <c r="G513" s="246"/>
      <c r="H513" s="249">
        <v>11.060000000000001</v>
      </c>
      <c r="I513" s="250"/>
      <c r="J513" s="246"/>
      <c r="K513" s="246"/>
      <c r="L513" s="251"/>
      <c r="M513" s="252"/>
      <c r="N513" s="253"/>
      <c r="O513" s="253"/>
      <c r="P513" s="253"/>
      <c r="Q513" s="253"/>
      <c r="R513" s="253"/>
      <c r="S513" s="253"/>
      <c r="T513" s="25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5" t="s">
        <v>152</v>
      </c>
      <c r="AU513" s="255" t="s">
        <v>81</v>
      </c>
      <c r="AV513" s="14" t="s">
        <v>81</v>
      </c>
      <c r="AW513" s="14" t="s">
        <v>34</v>
      </c>
      <c r="AX513" s="14" t="s">
        <v>72</v>
      </c>
      <c r="AY513" s="255" t="s">
        <v>138</v>
      </c>
    </row>
    <row r="514" s="16" customFormat="1">
      <c r="A514" s="16"/>
      <c r="B514" s="277"/>
      <c r="C514" s="278"/>
      <c r="D514" s="233" t="s">
        <v>152</v>
      </c>
      <c r="E514" s="279" t="s">
        <v>19</v>
      </c>
      <c r="F514" s="280" t="s">
        <v>643</v>
      </c>
      <c r="G514" s="278"/>
      <c r="H514" s="281">
        <v>11.060000000000001</v>
      </c>
      <c r="I514" s="282"/>
      <c r="J514" s="278"/>
      <c r="K514" s="278"/>
      <c r="L514" s="283"/>
      <c r="M514" s="284"/>
      <c r="N514" s="285"/>
      <c r="O514" s="285"/>
      <c r="P514" s="285"/>
      <c r="Q514" s="285"/>
      <c r="R514" s="285"/>
      <c r="S514" s="285"/>
      <c r="T514" s="28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87" t="s">
        <v>152</v>
      </c>
      <c r="AU514" s="287" t="s">
        <v>81</v>
      </c>
      <c r="AV514" s="16" t="s">
        <v>139</v>
      </c>
      <c r="AW514" s="16" t="s">
        <v>34</v>
      </c>
      <c r="AX514" s="16" t="s">
        <v>72</v>
      </c>
      <c r="AY514" s="287" t="s">
        <v>138</v>
      </c>
    </row>
    <row r="515" s="14" customFormat="1">
      <c r="A515" s="14"/>
      <c r="B515" s="245"/>
      <c r="C515" s="246"/>
      <c r="D515" s="233" t="s">
        <v>152</v>
      </c>
      <c r="E515" s="247" t="s">
        <v>19</v>
      </c>
      <c r="F515" s="248" t="s">
        <v>646</v>
      </c>
      <c r="G515" s="246"/>
      <c r="H515" s="249">
        <v>11.129</v>
      </c>
      <c r="I515" s="250"/>
      <c r="J515" s="246"/>
      <c r="K515" s="246"/>
      <c r="L515" s="251"/>
      <c r="M515" s="252"/>
      <c r="N515" s="253"/>
      <c r="O515" s="253"/>
      <c r="P515" s="253"/>
      <c r="Q515" s="253"/>
      <c r="R515" s="253"/>
      <c r="S515" s="253"/>
      <c r="T515" s="25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5" t="s">
        <v>152</v>
      </c>
      <c r="AU515" s="255" t="s">
        <v>81</v>
      </c>
      <c r="AV515" s="14" t="s">
        <v>81</v>
      </c>
      <c r="AW515" s="14" t="s">
        <v>34</v>
      </c>
      <c r="AX515" s="14" t="s">
        <v>72</v>
      </c>
      <c r="AY515" s="255" t="s">
        <v>138</v>
      </c>
    </row>
    <row r="516" s="14" customFormat="1">
      <c r="A516" s="14"/>
      <c r="B516" s="245"/>
      <c r="C516" s="246"/>
      <c r="D516" s="233" t="s">
        <v>152</v>
      </c>
      <c r="E516" s="247" t="s">
        <v>19</v>
      </c>
      <c r="F516" s="248" t="s">
        <v>647</v>
      </c>
      <c r="G516" s="246"/>
      <c r="H516" s="249">
        <v>9.4860000000000007</v>
      </c>
      <c r="I516" s="250"/>
      <c r="J516" s="246"/>
      <c r="K516" s="246"/>
      <c r="L516" s="251"/>
      <c r="M516" s="252"/>
      <c r="N516" s="253"/>
      <c r="O516" s="253"/>
      <c r="P516" s="253"/>
      <c r="Q516" s="253"/>
      <c r="R516" s="253"/>
      <c r="S516" s="253"/>
      <c r="T516" s="25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5" t="s">
        <v>152</v>
      </c>
      <c r="AU516" s="255" t="s">
        <v>81</v>
      </c>
      <c r="AV516" s="14" t="s">
        <v>81</v>
      </c>
      <c r="AW516" s="14" t="s">
        <v>34</v>
      </c>
      <c r="AX516" s="14" t="s">
        <v>72</v>
      </c>
      <c r="AY516" s="255" t="s">
        <v>138</v>
      </c>
    </row>
    <row r="517" s="14" customFormat="1">
      <c r="A517" s="14"/>
      <c r="B517" s="245"/>
      <c r="C517" s="246"/>
      <c r="D517" s="233" t="s">
        <v>152</v>
      </c>
      <c r="E517" s="247" t="s">
        <v>19</v>
      </c>
      <c r="F517" s="248" t="s">
        <v>646</v>
      </c>
      <c r="G517" s="246"/>
      <c r="H517" s="249">
        <v>11.129</v>
      </c>
      <c r="I517" s="250"/>
      <c r="J517" s="246"/>
      <c r="K517" s="246"/>
      <c r="L517" s="251"/>
      <c r="M517" s="252"/>
      <c r="N517" s="253"/>
      <c r="O517" s="253"/>
      <c r="P517" s="253"/>
      <c r="Q517" s="253"/>
      <c r="R517" s="253"/>
      <c r="S517" s="253"/>
      <c r="T517" s="25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5" t="s">
        <v>152</v>
      </c>
      <c r="AU517" s="255" t="s">
        <v>81</v>
      </c>
      <c r="AV517" s="14" t="s">
        <v>81</v>
      </c>
      <c r="AW517" s="14" t="s">
        <v>34</v>
      </c>
      <c r="AX517" s="14" t="s">
        <v>72</v>
      </c>
      <c r="AY517" s="255" t="s">
        <v>138</v>
      </c>
    </row>
    <row r="518" s="14" customFormat="1">
      <c r="A518" s="14"/>
      <c r="B518" s="245"/>
      <c r="C518" s="246"/>
      <c r="D518" s="233" t="s">
        <v>152</v>
      </c>
      <c r="E518" s="247" t="s">
        <v>19</v>
      </c>
      <c r="F518" s="248" t="s">
        <v>647</v>
      </c>
      <c r="G518" s="246"/>
      <c r="H518" s="249">
        <v>9.4860000000000007</v>
      </c>
      <c r="I518" s="250"/>
      <c r="J518" s="246"/>
      <c r="K518" s="246"/>
      <c r="L518" s="251"/>
      <c r="M518" s="252"/>
      <c r="N518" s="253"/>
      <c r="O518" s="253"/>
      <c r="P518" s="253"/>
      <c r="Q518" s="253"/>
      <c r="R518" s="253"/>
      <c r="S518" s="253"/>
      <c r="T518" s="25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5" t="s">
        <v>152</v>
      </c>
      <c r="AU518" s="255" t="s">
        <v>81</v>
      </c>
      <c r="AV518" s="14" t="s">
        <v>81</v>
      </c>
      <c r="AW518" s="14" t="s">
        <v>34</v>
      </c>
      <c r="AX518" s="14" t="s">
        <v>72</v>
      </c>
      <c r="AY518" s="255" t="s">
        <v>138</v>
      </c>
    </row>
    <row r="519" s="16" customFormat="1">
      <c r="A519" s="16"/>
      <c r="B519" s="277"/>
      <c r="C519" s="278"/>
      <c r="D519" s="233" t="s">
        <v>152</v>
      </c>
      <c r="E519" s="279" t="s">
        <v>19</v>
      </c>
      <c r="F519" s="280" t="s">
        <v>205</v>
      </c>
      <c r="G519" s="278"/>
      <c r="H519" s="281">
        <v>41.230000000000004</v>
      </c>
      <c r="I519" s="282"/>
      <c r="J519" s="278"/>
      <c r="K519" s="278"/>
      <c r="L519" s="283"/>
      <c r="M519" s="284"/>
      <c r="N519" s="285"/>
      <c r="O519" s="285"/>
      <c r="P519" s="285"/>
      <c r="Q519" s="285"/>
      <c r="R519" s="285"/>
      <c r="S519" s="285"/>
      <c r="T519" s="28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87" t="s">
        <v>152</v>
      </c>
      <c r="AU519" s="287" t="s">
        <v>81</v>
      </c>
      <c r="AV519" s="16" t="s">
        <v>139</v>
      </c>
      <c r="AW519" s="16" t="s">
        <v>34</v>
      </c>
      <c r="AX519" s="16" t="s">
        <v>72</v>
      </c>
      <c r="AY519" s="287" t="s">
        <v>138</v>
      </c>
    </row>
    <row r="520" s="15" customFormat="1">
      <c r="A520" s="15"/>
      <c r="B520" s="256"/>
      <c r="C520" s="257"/>
      <c r="D520" s="233" t="s">
        <v>152</v>
      </c>
      <c r="E520" s="258" t="s">
        <v>19</v>
      </c>
      <c r="F520" s="259" t="s">
        <v>155</v>
      </c>
      <c r="G520" s="257"/>
      <c r="H520" s="260">
        <v>176.81199999999996</v>
      </c>
      <c r="I520" s="261"/>
      <c r="J520" s="257"/>
      <c r="K520" s="257"/>
      <c r="L520" s="262"/>
      <c r="M520" s="263"/>
      <c r="N520" s="264"/>
      <c r="O520" s="264"/>
      <c r="P520" s="264"/>
      <c r="Q520" s="264"/>
      <c r="R520" s="264"/>
      <c r="S520" s="264"/>
      <c r="T520" s="26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6" t="s">
        <v>152</v>
      </c>
      <c r="AU520" s="266" t="s">
        <v>81</v>
      </c>
      <c r="AV520" s="15" t="s">
        <v>146</v>
      </c>
      <c r="AW520" s="15" t="s">
        <v>34</v>
      </c>
      <c r="AX520" s="15" t="s">
        <v>79</v>
      </c>
      <c r="AY520" s="266" t="s">
        <v>138</v>
      </c>
    </row>
    <row r="521" s="2" customFormat="1" ht="24.15" customHeight="1">
      <c r="A521" s="41"/>
      <c r="B521" s="42"/>
      <c r="C521" s="215" t="s">
        <v>648</v>
      </c>
      <c r="D521" s="215" t="s">
        <v>141</v>
      </c>
      <c r="E521" s="216" t="s">
        <v>649</v>
      </c>
      <c r="F521" s="217" t="s">
        <v>650</v>
      </c>
      <c r="G521" s="218" t="s">
        <v>144</v>
      </c>
      <c r="H521" s="219">
        <v>176.81200000000001</v>
      </c>
      <c r="I521" s="220"/>
      <c r="J521" s="221">
        <f>ROUND(I521*H521,2)</f>
        <v>0</v>
      </c>
      <c r="K521" s="217" t="s">
        <v>145</v>
      </c>
      <c r="L521" s="47"/>
      <c r="M521" s="222" t="s">
        <v>19</v>
      </c>
      <c r="N521" s="223" t="s">
        <v>43</v>
      </c>
      <c r="O521" s="87"/>
      <c r="P521" s="224">
        <f>O521*H521</f>
        <v>0</v>
      </c>
      <c r="Q521" s="224">
        <v>0.00028600000000000001</v>
      </c>
      <c r="R521" s="224">
        <f>Q521*H521</f>
        <v>0.050568232000000005</v>
      </c>
      <c r="S521" s="224">
        <v>0</v>
      </c>
      <c r="T521" s="225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26" t="s">
        <v>246</v>
      </c>
      <c r="AT521" s="226" t="s">
        <v>141</v>
      </c>
      <c r="AU521" s="226" t="s">
        <v>81</v>
      </c>
      <c r="AY521" s="20" t="s">
        <v>138</v>
      </c>
      <c r="BE521" s="227">
        <f>IF(N521="základní",J521,0)</f>
        <v>0</v>
      </c>
      <c r="BF521" s="227">
        <f>IF(N521="snížená",J521,0)</f>
        <v>0</v>
      </c>
      <c r="BG521" s="227">
        <f>IF(N521="zákl. přenesená",J521,0)</f>
        <v>0</v>
      </c>
      <c r="BH521" s="227">
        <f>IF(N521="sníž. přenesená",J521,0)</f>
        <v>0</v>
      </c>
      <c r="BI521" s="227">
        <f>IF(N521="nulová",J521,0)</f>
        <v>0</v>
      </c>
      <c r="BJ521" s="20" t="s">
        <v>79</v>
      </c>
      <c r="BK521" s="227">
        <f>ROUND(I521*H521,2)</f>
        <v>0</v>
      </c>
      <c r="BL521" s="20" t="s">
        <v>246</v>
      </c>
      <c r="BM521" s="226" t="s">
        <v>651</v>
      </c>
    </row>
    <row r="522" s="2" customFormat="1">
      <c r="A522" s="41"/>
      <c r="B522" s="42"/>
      <c r="C522" s="43"/>
      <c r="D522" s="228" t="s">
        <v>148</v>
      </c>
      <c r="E522" s="43"/>
      <c r="F522" s="229" t="s">
        <v>652</v>
      </c>
      <c r="G522" s="43"/>
      <c r="H522" s="43"/>
      <c r="I522" s="230"/>
      <c r="J522" s="43"/>
      <c r="K522" s="43"/>
      <c r="L522" s="47"/>
      <c r="M522" s="231"/>
      <c r="N522" s="232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148</v>
      </c>
      <c r="AU522" s="20" t="s">
        <v>81</v>
      </c>
    </row>
    <row r="523" s="2" customFormat="1">
      <c r="A523" s="41"/>
      <c r="B523" s="42"/>
      <c r="C523" s="43"/>
      <c r="D523" s="233" t="s">
        <v>150</v>
      </c>
      <c r="E523" s="43"/>
      <c r="F523" s="234" t="s">
        <v>653</v>
      </c>
      <c r="G523" s="43"/>
      <c r="H523" s="43"/>
      <c r="I523" s="230"/>
      <c r="J523" s="43"/>
      <c r="K523" s="43"/>
      <c r="L523" s="47"/>
      <c r="M523" s="231"/>
      <c r="N523" s="232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150</v>
      </c>
      <c r="AU523" s="20" t="s">
        <v>81</v>
      </c>
    </row>
    <row r="524" s="14" customFormat="1">
      <c r="A524" s="14"/>
      <c r="B524" s="245"/>
      <c r="C524" s="246"/>
      <c r="D524" s="233" t="s">
        <v>152</v>
      </c>
      <c r="E524" s="247" t="s">
        <v>19</v>
      </c>
      <c r="F524" s="248" t="s">
        <v>654</v>
      </c>
      <c r="G524" s="246"/>
      <c r="H524" s="249">
        <v>176.81200000000001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5" t="s">
        <v>152</v>
      </c>
      <c r="AU524" s="255" t="s">
        <v>81</v>
      </c>
      <c r="AV524" s="14" t="s">
        <v>81</v>
      </c>
      <c r="AW524" s="14" t="s">
        <v>34</v>
      </c>
      <c r="AX524" s="14" t="s">
        <v>79</v>
      </c>
      <c r="AY524" s="255" t="s">
        <v>138</v>
      </c>
    </row>
    <row r="525" s="2" customFormat="1" ht="24.15" customHeight="1">
      <c r="A525" s="41"/>
      <c r="B525" s="42"/>
      <c r="C525" s="215" t="s">
        <v>655</v>
      </c>
      <c r="D525" s="215" t="s">
        <v>141</v>
      </c>
      <c r="E525" s="216" t="s">
        <v>656</v>
      </c>
      <c r="F525" s="217" t="s">
        <v>657</v>
      </c>
      <c r="G525" s="218" t="s">
        <v>249</v>
      </c>
      <c r="H525" s="219">
        <v>13.359999999999999</v>
      </c>
      <c r="I525" s="220"/>
      <c r="J525" s="221">
        <f>ROUND(I525*H525,2)</f>
        <v>0</v>
      </c>
      <c r="K525" s="217" t="s">
        <v>145</v>
      </c>
      <c r="L525" s="47"/>
      <c r="M525" s="222" t="s">
        <v>19</v>
      </c>
      <c r="N525" s="223" t="s">
        <v>43</v>
      </c>
      <c r="O525" s="87"/>
      <c r="P525" s="224">
        <f>O525*H525</f>
        <v>0</v>
      </c>
      <c r="Q525" s="224">
        <v>0</v>
      </c>
      <c r="R525" s="224">
        <f>Q525*H525</f>
        <v>0</v>
      </c>
      <c r="S525" s="224">
        <v>0</v>
      </c>
      <c r="T525" s="225">
        <f>S525*H525</f>
        <v>0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226" t="s">
        <v>246</v>
      </c>
      <c r="AT525" s="226" t="s">
        <v>141</v>
      </c>
      <c r="AU525" s="226" t="s">
        <v>81</v>
      </c>
      <c r="AY525" s="20" t="s">
        <v>138</v>
      </c>
      <c r="BE525" s="227">
        <f>IF(N525="základní",J525,0)</f>
        <v>0</v>
      </c>
      <c r="BF525" s="227">
        <f>IF(N525="snížená",J525,0)</f>
        <v>0</v>
      </c>
      <c r="BG525" s="227">
        <f>IF(N525="zákl. přenesená",J525,0)</f>
        <v>0</v>
      </c>
      <c r="BH525" s="227">
        <f>IF(N525="sníž. přenesená",J525,0)</f>
        <v>0</v>
      </c>
      <c r="BI525" s="227">
        <f>IF(N525="nulová",J525,0)</f>
        <v>0</v>
      </c>
      <c r="BJ525" s="20" t="s">
        <v>79</v>
      </c>
      <c r="BK525" s="227">
        <f>ROUND(I525*H525,2)</f>
        <v>0</v>
      </c>
      <c r="BL525" s="20" t="s">
        <v>246</v>
      </c>
      <c r="BM525" s="226" t="s">
        <v>658</v>
      </c>
    </row>
    <row r="526" s="2" customFormat="1">
      <c r="A526" s="41"/>
      <c r="B526" s="42"/>
      <c r="C526" s="43"/>
      <c r="D526" s="228" t="s">
        <v>148</v>
      </c>
      <c r="E526" s="43"/>
      <c r="F526" s="229" t="s">
        <v>659</v>
      </c>
      <c r="G526" s="43"/>
      <c r="H526" s="43"/>
      <c r="I526" s="230"/>
      <c r="J526" s="43"/>
      <c r="K526" s="43"/>
      <c r="L526" s="47"/>
      <c r="M526" s="231"/>
      <c r="N526" s="232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0" t="s">
        <v>148</v>
      </c>
      <c r="AU526" s="20" t="s">
        <v>81</v>
      </c>
    </row>
    <row r="527" s="13" customFormat="1">
      <c r="A527" s="13"/>
      <c r="B527" s="235"/>
      <c r="C527" s="236"/>
      <c r="D527" s="233" t="s">
        <v>152</v>
      </c>
      <c r="E527" s="237" t="s">
        <v>19</v>
      </c>
      <c r="F527" s="238" t="s">
        <v>153</v>
      </c>
      <c r="G527" s="236"/>
      <c r="H527" s="237" t="s">
        <v>19</v>
      </c>
      <c r="I527" s="239"/>
      <c r="J527" s="236"/>
      <c r="K527" s="236"/>
      <c r="L527" s="240"/>
      <c r="M527" s="241"/>
      <c r="N527" s="242"/>
      <c r="O527" s="242"/>
      <c r="P527" s="242"/>
      <c r="Q527" s="242"/>
      <c r="R527" s="242"/>
      <c r="S527" s="242"/>
      <c r="T527" s="24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4" t="s">
        <v>152</v>
      </c>
      <c r="AU527" s="244" t="s">
        <v>81</v>
      </c>
      <c r="AV527" s="13" t="s">
        <v>79</v>
      </c>
      <c r="AW527" s="13" t="s">
        <v>34</v>
      </c>
      <c r="AX527" s="13" t="s">
        <v>72</v>
      </c>
      <c r="AY527" s="244" t="s">
        <v>138</v>
      </c>
    </row>
    <row r="528" s="14" customFormat="1">
      <c r="A528" s="14"/>
      <c r="B528" s="245"/>
      <c r="C528" s="246"/>
      <c r="D528" s="233" t="s">
        <v>152</v>
      </c>
      <c r="E528" s="247" t="s">
        <v>19</v>
      </c>
      <c r="F528" s="248" t="s">
        <v>660</v>
      </c>
      <c r="G528" s="246"/>
      <c r="H528" s="249">
        <v>13.359999999999999</v>
      </c>
      <c r="I528" s="250"/>
      <c r="J528" s="246"/>
      <c r="K528" s="246"/>
      <c r="L528" s="251"/>
      <c r="M528" s="252"/>
      <c r="N528" s="253"/>
      <c r="O528" s="253"/>
      <c r="P528" s="253"/>
      <c r="Q528" s="253"/>
      <c r="R528" s="253"/>
      <c r="S528" s="253"/>
      <c r="T528" s="25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5" t="s">
        <v>152</v>
      </c>
      <c r="AU528" s="255" t="s">
        <v>81</v>
      </c>
      <c r="AV528" s="14" t="s">
        <v>81</v>
      </c>
      <c r="AW528" s="14" t="s">
        <v>34</v>
      </c>
      <c r="AX528" s="14" t="s">
        <v>72</v>
      </c>
      <c r="AY528" s="255" t="s">
        <v>138</v>
      </c>
    </row>
    <row r="529" s="15" customFormat="1">
      <c r="A529" s="15"/>
      <c r="B529" s="256"/>
      <c r="C529" s="257"/>
      <c r="D529" s="233" t="s">
        <v>152</v>
      </c>
      <c r="E529" s="258" t="s">
        <v>19</v>
      </c>
      <c r="F529" s="259" t="s">
        <v>155</v>
      </c>
      <c r="G529" s="257"/>
      <c r="H529" s="260">
        <v>13.359999999999999</v>
      </c>
      <c r="I529" s="261"/>
      <c r="J529" s="257"/>
      <c r="K529" s="257"/>
      <c r="L529" s="262"/>
      <c r="M529" s="263"/>
      <c r="N529" s="264"/>
      <c r="O529" s="264"/>
      <c r="P529" s="264"/>
      <c r="Q529" s="264"/>
      <c r="R529" s="264"/>
      <c r="S529" s="264"/>
      <c r="T529" s="26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6" t="s">
        <v>152</v>
      </c>
      <c r="AU529" s="266" t="s">
        <v>81</v>
      </c>
      <c r="AV529" s="15" t="s">
        <v>146</v>
      </c>
      <c r="AW529" s="15" t="s">
        <v>34</v>
      </c>
      <c r="AX529" s="15" t="s">
        <v>79</v>
      </c>
      <c r="AY529" s="266" t="s">
        <v>138</v>
      </c>
    </row>
    <row r="530" s="2" customFormat="1" ht="24.15" customHeight="1">
      <c r="A530" s="41"/>
      <c r="B530" s="42"/>
      <c r="C530" s="215" t="s">
        <v>661</v>
      </c>
      <c r="D530" s="215" t="s">
        <v>141</v>
      </c>
      <c r="E530" s="216" t="s">
        <v>662</v>
      </c>
      <c r="F530" s="217" t="s">
        <v>663</v>
      </c>
      <c r="G530" s="218" t="s">
        <v>144</v>
      </c>
      <c r="H530" s="219">
        <v>22.196000000000002</v>
      </c>
      <c r="I530" s="220"/>
      <c r="J530" s="221">
        <f>ROUND(I530*H530,2)</f>
        <v>0</v>
      </c>
      <c r="K530" s="217" t="s">
        <v>145</v>
      </c>
      <c r="L530" s="47"/>
      <c r="M530" s="222" t="s">
        <v>19</v>
      </c>
      <c r="N530" s="223" t="s">
        <v>43</v>
      </c>
      <c r="O530" s="87"/>
      <c r="P530" s="224">
        <f>O530*H530</f>
        <v>0</v>
      </c>
      <c r="Q530" s="224">
        <v>1.04E-05</v>
      </c>
      <c r="R530" s="224">
        <f>Q530*H530</f>
        <v>0.00023083840000000003</v>
      </c>
      <c r="S530" s="224">
        <v>0</v>
      </c>
      <c r="T530" s="225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26" t="s">
        <v>246</v>
      </c>
      <c r="AT530" s="226" t="s">
        <v>141</v>
      </c>
      <c r="AU530" s="226" t="s">
        <v>81</v>
      </c>
      <c r="AY530" s="20" t="s">
        <v>138</v>
      </c>
      <c r="BE530" s="227">
        <f>IF(N530="základní",J530,0)</f>
        <v>0</v>
      </c>
      <c r="BF530" s="227">
        <f>IF(N530="snížená",J530,0)</f>
        <v>0</v>
      </c>
      <c r="BG530" s="227">
        <f>IF(N530="zákl. přenesená",J530,0)</f>
        <v>0</v>
      </c>
      <c r="BH530" s="227">
        <f>IF(N530="sníž. přenesená",J530,0)</f>
        <v>0</v>
      </c>
      <c r="BI530" s="227">
        <f>IF(N530="nulová",J530,0)</f>
        <v>0</v>
      </c>
      <c r="BJ530" s="20" t="s">
        <v>79</v>
      </c>
      <c r="BK530" s="227">
        <f>ROUND(I530*H530,2)</f>
        <v>0</v>
      </c>
      <c r="BL530" s="20" t="s">
        <v>246</v>
      </c>
      <c r="BM530" s="226" t="s">
        <v>664</v>
      </c>
    </row>
    <row r="531" s="2" customFormat="1">
      <c r="A531" s="41"/>
      <c r="B531" s="42"/>
      <c r="C531" s="43"/>
      <c r="D531" s="228" t="s">
        <v>148</v>
      </c>
      <c r="E531" s="43"/>
      <c r="F531" s="229" t="s">
        <v>665</v>
      </c>
      <c r="G531" s="43"/>
      <c r="H531" s="43"/>
      <c r="I531" s="230"/>
      <c r="J531" s="43"/>
      <c r="K531" s="43"/>
      <c r="L531" s="47"/>
      <c r="M531" s="231"/>
      <c r="N531" s="232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148</v>
      </c>
      <c r="AU531" s="20" t="s">
        <v>81</v>
      </c>
    </row>
    <row r="532" s="13" customFormat="1">
      <c r="A532" s="13"/>
      <c r="B532" s="235"/>
      <c r="C532" s="236"/>
      <c r="D532" s="233" t="s">
        <v>152</v>
      </c>
      <c r="E532" s="237" t="s">
        <v>19</v>
      </c>
      <c r="F532" s="238" t="s">
        <v>153</v>
      </c>
      <c r="G532" s="236"/>
      <c r="H532" s="237" t="s">
        <v>19</v>
      </c>
      <c r="I532" s="239"/>
      <c r="J532" s="236"/>
      <c r="K532" s="236"/>
      <c r="L532" s="240"/>
      <c r="M532" s="241"/>
      <c r="N532" s="242"/>
      <c r="O532" s="242"/>
      <c r="P532" s="242"/>
      <c r="Q532" s="242"/>
      <c r="R532" s="242"/>
      <c r="S532" s="242"/>
      <c r="T532" s="24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4" t="s">
        <v>152</v>
      </c>
      <c r="AU532" s="244" t="s">
        <v>81</v>
      </c>
      <c r="AV532" s="13" t="s">
        <v>79</v>
      </c>
      <c r="AW532" s="13" t="s">
        <v>34</v>
      </c>
      <c r="AX532" s="13" t="s">
        <v>72</v>
      </c>
      <c r="AY532" s="244" t="s">
        <v>138</v>
      </c>
    </row>
    <row r="533" s="14" customFormat="1">
      <c r="A533" s="14"/>
      <c r="B533" s="245"/>
      <c r="C533" s="246"/>
      <c r="D533" s="233" t="s">
        <v>152</v>
      </c>
      <c r="E533" s="247" t="s">
        <v>19</v>
      </c>
      <c r="F533" s="248" t="s">
        <v>644</v>
      </c>
      <c r="G533" s="246"/>
      <c r="H533" s="249">
        <v>22.196000000000002</v>
      </c>
      <c r="I533" s="250"/>
      <c r="J533" s="246"/>
      <c r="K533" s="246"/>
      <c r="L533" s="251"/>
      <c r="M533" s="252"/>
      <c r="N533" s="253"/>
      <c r="O533" s="253"/>
      <c r="P533" s="253"/>
      <c r="Q533" s="253"/>
      <c r="R533" s="253"/>
      <c r="S533" s="253"/>
      <c r="T533" s="25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5" t="s">
        <v>152</v>
      </c>
      <c r="AU533" s="255" t="s">
        <v>81</v>
      </c>
      <c r="AV533" s="14" t="s">
        <v>81</v>
      </c>
      <c r="AW533" s="14" t="s">
        <v>34</v>
      </c>
      <c r="AX533" s="14" t="s">
        <v>72</v>
      </c>
      <c r="AY533" s="255" t="s">
        <v>138</v>
      </c>
    </row>
    <row r="534" s="15" customFormat="1">
      <c r="A534" s="15"/>
      <c r="B534" s="256"/>
      <c r="C534" s="257"/>
      <c r="D534" s="233" t="s">
        <v>152</v>
      </c>
      <c r="E534" s="258" t="s">
        <v>19</v>
      </c>
      <c r="F534" s="259" t="s">
        <v>155</v>
      </c>
      <c r="G534" s="257"/>
      <c r="H534" s="260">
        <v>22.196000000000002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6" t="s">
        <v>152</v>
      </c>
      <c r="AU534" s="266" t="s">
        <v>81</v>
      </c>
      <c r="AV534" s="15" t="s">
        <v>146</v>
      </c>
      <c r="AW534" s="15" t="s">
        <v>34</v>
      </c>
      <c r="AX534" s="15" t="s">
        <v>79</v>
      </c>
      <c r="AY534" s="266" t="s">
        <v>138</v>
      </c>
    </row>
    <row r="535" s="2" customFormat="1" ht="21.75" customHeight="1">
      <c r="A535" s="41"/>
      <c r="B535" s="42"/>
      <c r="C535" s="215" t="s">
        <v>666</v>
      </c>
      <c r="D535" s="215" t="s">
        <v>141</v>
      </c>
      <c r="E535" s="216" t="s">
        <v>667</v>
      </c>
      <c r="F535" s="217" t="s">
        <v>668</v>
      </c>
      <c r="G535" s="218" t="s">
        <v>144</v>
      </c>
      <c r="H535" s="219">
        <v>19.239999999999998</v>
      </c>
      <c r="I535" s="220"/>
      <c r="J535" s="221">
        <f>ROUND(I535*H535,2)</f>
        <v>0</v>
      </c>
      <c r="K535" s="217" t="s">
        <v>145</v>
      </c>
      <c r="L535" s="47"/>
      <c r="M535" s="222" t="s">
        <v>19</v>
      </c>
      <c r="N535" s="223" t="s">
        <v>43</v>
      </c>
      <c r="O535" s="87"/>
      <c r="P535" s="224">
        <f>O535*H535</f>
        <v>0</v>
      </c>
      <c r="Q535" s="224">
        <v>1.713E-05</v>
      </c>
      <c r="R535" s="224">
        <f>Q535*H535</f>
        <v>0.00032958119999999997</v>
      </c>
      <c r="S535" s="224">
        <v>0</v>
      </c>
      <c r="T535" s="225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26" t="s">
        <v>246</v>
      </c>
      <c r="AT535" s="226" t="s">
        <v>141</v>
      </c>
      <c r="AU535" s="226" t="s">
        <v>81</v>
      </c>
      <c r="AY535" s="20" t="s">
        <v>138</v>
      </c>
      <c r="BE535" s="227">
        <f>IF(N535="základní",J535,0)</f>
        <v>0</v>
      </c>
      <c r="BF535" s="227">
        <f>IF(N535="snížená",J535,0)</f>
        <v>0</v>
      </c>
      <c r="BG535" s="227">
        <f>IF(N535="zákl. přenesená",J535,0)</f>
        <v>0</v>
      </c>
      <c r="BH535" s="227">
        <f>IF(N535="sníž. přenesená",J535,0)</f>
        <v>0</v>
      </c>
      <c r="BI535" s="227">
        <f>IF(N535="nulová",J535,0)</f>
        <v>0</v>
      </c>
      <c r="BJ535" s="20" t="s">
        <v>79</v>
      </c>
      <c r="BK535" s="227">
        <f>ROUND(I535*H535,2)</f>
        <v>0</v>
      </c>
      <c r="BL535" s="20" t="s">
        <v>246</v>
      </c>
      <c r="BM535" s="226" t="s">
        <v>669</v>
      </c>
    </row>
    <row r="536" s="2" customFormat="1">
      <c r="A536" s="41"/>
      <c r="B536" s="42"/>
      <c r="C536" s="43"/>
      <c r="D536" s="228" t="s">
        <v>148</v>
      </c>
      <c r="E536" s="43"/>
      <c r="F536" s="229" t="s">
        <v>670</v>
      </c>
      <c r="G536" s="43"/>
      <c r="H536" s="43"/>
      <c r="I536" s="230"/>
      <c r="J536" s="43"/>
      <c r="K536" s="43"/>
      <c r="L536" s="47"/>
      <c r="M536" s="231"/>
      <c r="N536" s="232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148</v>
      </c>
      <c r="AU536" s="20" t="s">
        <v>81</v>
      </c>
    </row>
    <row r="537" s="14" customFormat="1">
      <c r="A537" s="14"/>
      <c r="B537" s="245"/>
      <c r="C537" s="246"/>
      <c r="D537" s="233" t="s">
        <v>152</v>
      </c>
      <c r="E537" s="247" t="s">
        <v>19</v>
      </c>
      <c r="F537" s="248" t="s">
        <v>671</v>
      </c>
      <c r="G537" s="246"/>
      <c r="H537" s="249">
        <v>10.560000000000001</v>
      </c>
      <c r="I537" s="250"/>
      <c r="J537" s="246"/>
      <c r="K537" s="246"/>
      <c r="L537" s="251"/>
      <c r="M537" s="252"/>
      <c r="N537" s="253"/>
      <c r="O537" s="253"/>
      <c r="P537" s="253"/>
      <c r="Q537" s="253"/>
      <c r="R537" s="253"/>
      <c r="S537" s="253"/>
      <c r="T537" s="25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5" t="s">
        <v>152</v>
      </c>
      <c r="AU537" s="255" t="s">
        <v>81</v>
      </c>
      <c r="AV537" s="14" t="s">
        <v>81</v>
      </c>
      <c r="AW537" s="14" t="s">
        <v>34</v>
      </c>
      <c r="AX537" s="14" t="s">
        <v>72</v>
      </c>
      <c r="AY537" s="255" t="s">
        <v>138</v>
      </c>
    </row>
    <row r="538" s="14" customFormat="1">
      <c r="A538" s="14"/>
      <c r="B538" s="245"/>
      <c r="C538" s="246"/>
      <c r="D538" s="233" t="s">
        <v>152</v>
      </c>
      <c r="E538" s="247" t="s">
        <v>19</v>
      </c>
      <c r="F538" s="248" t="s">
        <v>672</v>
      </c>
      <c r="G538" s="246"/>
      <c r="H538" s="249">
        <v>1.8</v>
      </c>
      <c r="I538" s="250"/>
      <c r="J538" s="246"/>
      <c r="K538" s="246"/>
      <c r="L538" s="251"/>
      <c r="M538" s="252"/>
      <c r="N538" s="253"/>
      <c r="O538" s="253"/>
      <c r="P538" s="253"/>
      <c r="Q538" s="253"/>
      <c r="R538" s="253"/>
      <c r="S538" s="253"/>
      <c r="T538" s="25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5" t="s">
        <v>152</v>
      </c>
      <c r="AU538" s="255" t="s">
        <v>81</v>
      </c>
      <c r="AV538" s="14" t="s">
        <v>81</v>
      </c>
      <c r="AW538" s="14" t="s">
        <v>34</v>
      </c>
      <c r="AX538" s="14" t="s">
        <v>72</v>
      </c>
      <c r="AY538" s="255" t="s">
        <v>138</v>
      </c>
    </row>
    <row r="539" s="14" customFormat="1">
      <c r="A539" s="14"/>
      <c r="B539" s="245"/>
      <c r="C539" s="246"/>
      <c r="D539" s="233" t="s">
        <v>152</v>
      </c>
      <c r="E539" s="247" t="s">
        <v>19</v>
      </c>
      <c r="F539" s="248" t="s">
        <v>673</v>
      </c>
      <c r="G539" s="246"/>
      <c r="H539" s="249">
        <v>5.2800000000000002</v>
      </c>
      <c r="I539" s="250"/>
      <c r="J539" s="246"/>
      <c r="K539" s="246"/>
      <c r="L539" s="251"/>
      <c r="M539" s="252"/>
      <c r="N539" s="253"/>
      <c r="O539" s="253"/>
      <c r="P539" s="253"/>
      <c r="Q539" s="253"/>
      <c r="R539" s="253"/>
      <c r="S539" s="253"/>
      <c r="T539" s="25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5" t="s">
        <v>152</v>
      </c>
      <c r="AU539" s="255" t="s">
        <v>81</v>
      </c>
      <c r="AV539" s="14" t="s">
        <v>81</v>
      </c>
      <c r="AW539" s="14" t="s">
        <v>34</v>
      </c>
      <c r="AX539" s="14" t="s">
        <v>72</v>
      </c>
      <c r="AY539" s="255" t="s">
        <v>138</v>
      </c>
    </row>
    <row r="540" s="14" customFormat="1">
      <c r="A540" s="14"/>
      <c r="B540" s="245"/>
      <c r="C540" s="246"/>
      <c r="D540" s="233" t="s">
        <v>152</v>
      </c>
      <c r="E540" s="247" t="s">
        <v>19</v>
      </c>
      <c r="F540" s="248" t="s">
        <v>674</v>
      </c>
      <c r="G540" s="246"/>
      <c r="H540" s="249">
        <v>1.6000000000000001</v>
      </c>
      <c r="I540" s="250"/>
      <c r="J540" s="246"/>
      <c r="K540" s="246"/>
      <c r="L540" s="251"/>
      <c r="M540" s="252"/>
      <c r="N540" s="253"/>
      <c r="O540" s="253"/>
      <c r="P540" s="253"/>
      <c r="Q540" s="253"/>
      <c r="R540" s="253"/>
      <c r="S540" s="253"/>
      <c r="T540" s="25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5" t="s">
        <v>152</v>
      </c>
      <c r="AU540" s="255" t="s">
        <v>81</v>
      </c>
      <c r="AV540" s="14" t="s">
        <v>81</v>
      </c>
      <c r="AW540" s="14" t="s">
        <v>34</v>
      </c>
      <c r="AX540" s="14" t="s">
        <v>72</v>
      </c>
      <c r="AY540" s="255" t="s">
        <v>138</v>
      </c>
    </row>
    <row r="541" s="15" customFormat="1">
      <c r="A541" s="15"/>
      <c r="B541" s="256"/>
      <c r="C541" s="257"/>
      <c r="D541" s="233" t="s">
        <v>152</v>
      </c>
      <c r="E541" s="258" t="s">
        <v>19</v>
      </c>
      <c r="F541" s="259" t="s">
        <v>155</v>
      </c>
      <c r="G541" s="257"/>
      <c r="H541" s="260">
        <v>19.240000000000002</v>
      </c>
      <c r="I541" s="261"/>
      <c r="J541" s="257"/>
      <c r="K541" s="257"/>
      <c r="L541" s="262"/>
      <c r="M541" s="263"/>
      <c r="N541" s="264"/>
      <c r="O541" s="264"/>
      <c r="P541" s="264"/>
      <c r="Q541" s="264"/>
      <c r="R541" s="264"/>
      <c r="S541" s="264"/>
      <c r="T541" s="26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6" t="s">
        <v>152</v>
      </c>
      <c r="AU541" s="266" t="s">
        <v>81</v>
      </c>
      <c r="AV541" s="15" t="s">
        <v>146</v>
      </c>
      <c r="AW541" s="15" t="s">
        <v>34</v>
      </c>
      <c r="AX541" s="15" t="s">
        <v>79</v>
      </c>
      <c r="AY541" s="266" t="s">
        <v>138</v>
      </c>
    </row>
    <row r="542" s="2" customFormat="1" ht="16.5" customHeight="1">
      <c r="A542" s="41"/>
      <c r="B542" s="42"/>
      <c r="C542" s="215" t="s">
        <v>675</v>
      </c>
      <c r="D542" s="215" t="s">
        <v>141</v>
      </c>
      <c r="E542" s="216" t="s">
        <v>676</v>
      </c>
      <c r="F542" s="217" t="s">
        <v>677</v>
      </c>
      <c r="G542" s="218" t="s">
        <v>144</v>
      </c>
      <c r="H542" s="219">
        <v>53.990000000000002</v>
      </c>
      <c r="I542" s="220"/>
      <c r="J542" s="221">
        <f>ROUND(I542*H542,2)</f>
        <v>0</v>
      </c>
      <c r="K542" s="217" t="s">
        <v>145</v>
      </c>
      <c r="L542" s="47"/>
      <c r="M542" s="222" t="s">
        <v>19</v>
      </c>
      <c r="N542" s="223" t="s">
        <v>43</v>
      </c>
      <c r="O542" s="87"/>
      <c r="P542" s="224">
        <f>O542*H542</f>
        <v>0</v>
      </c>
      <c r="Q542" s="224">
        <v>6.2500000000000003E-06</v>
      </c>
      <c r="R542" s="224">
        <f>Q542*H542</f>
        <v>0.00033743750000000001</v>
      </c>
      <c r="S542" s="224">
        <v>0</v>
      </c>
      <c r="T542" s="225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26" t="s">
        <v>246</v>
      </c>
      <c r="AT542" s="226" t="s">
        <v>141</v>
      </c>
      <c r="AU542" s="226" t="s">
        <v>81</v>
      </c>
      <c r="AY542" s="20" t="s">
        <v>138</v>
      </c>
      <c r="BE542" s="227">
        <f>IF(N542="základní",J542,0)</f>
        <v>0</v>
      </c>
      <c r="BF542" s="227">
        <f>IF(N542="snížená",J542,0)</f>
        <v>0</v>
      </c>
      <c r="BG542" s="227">
        <f>IF(N542="zákl. přenesená",J542,0)</f>
        <v>0</v>
      </c>
      <c r="BH542" s="227">
        <f>IF(N542="sníž. přenesená",J542,0)</f>
        <v>0</v>
      </c>
      <c r="BI542" s="227">
        <f>IF(N542="nulová",J542,0)</f>
        <v>0</v>
      </c>
      <c r="BJ542" s="20" t="s">
        <v>79</v>
      </c>
      <c r="BK542" s="227">
        <f>ROUND(I542*H542,2)</f>
        <v>0</v>
      </c>
      <c r="BL542" s="20" t="s">
        <v>246</v>
      </c>
      <c r="BM542" s="226" t="s">
        <v>678</v>
      </c>
    </row>
    <row r="543" s="2" customFormat="1">
      <c r="A543" s="41"/>
      <c r="B543" s="42"/>
      <c r="C543" s="43"/>
      <c r="D543" s="228" t="s">
        <v>148</v>
      </c>
      <c r="E543" s="43"/>
      <c r="F543" s="229" t="s">
        <v>679</v>
      </c>
      <c r="G543" s="43"/>
      <c r="H543" s="43"/>
      <c r="I543" s="230"/>
      <c r="J543" s="43"/>
      <c r="K543" s="43"/>
      <c r="L543" s="47"/>
      <c r="M543" s="231"/>
      <c r="N543" s="232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148</v>
      </c>
      <c r="AU543" s="20" t="s">
        <v>81</v>
      </c>
    </row>
    <row r="544" s="14" customFormat="1">
      <c r="A544" s="14"/>
      <c r="B544" s="245"/>
      <c r="C544" s="246"/>
      <c r="D544" s="233" t="s">
        <v>152</v>
      </c>
      <c r="E544" s="247" t="s">
        <v>19</v>
      </c>
      <c r="F544" s="248" t="s">
        <v>272</v>
      </c>
      <c r="G544" s="246"/>
      <c r="H544" s="249">
        <v>42.93</v>
      </c>
      <c r="I544" s="250"/>
      <c r="J544" s="246"/>
      <c r="K544" s="246"/>
      <c r="L544" s="251"/>
      <c r="M544" s="252"/>
      <c r="N544" s="253"/>
      <c r="O544" s="253"/>
      <c r="P544" s="253"/>
      <c r="Q544" s="253"/>
      <c r="R544" s="253"/>
      <c r="S544" s="253"/>
      <c r="T544" s="25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5" t="s">
        <v>152</v>
      </c>
      <c r="AU544" s="255" t="s">
        <v>81</v>
      </c>
      <c r="AV544" s="14" t="s">
        <v>81</v>
      </c>
      <c r="AW544" s="14" t="s">
        <v>34</v>
      </c>
      <c r="AX544" s="14" t="s">
        <v>72</v>
      </c>
      <c r="AY544" s="255" t="s">
        <v>138</v>
      </c>
    </row>
    <row r="545" s="14" customFormat="1">
      <c r="A545" s="14"/>
      <c r="B545" s="245"/>
      <c r="C545" s="246"/>
      <c r="D545" s="233" t="s">
        <v>152</v>
      </c>
      <c r="E545" s="247" t="s">
        <v>19</v>
      </c>
      <c r="F545" s="248" t="s">
        <v>182</v>
      </c>
      <c r="G545" s="246"/>
      <c r="H545" s="249">
        <v>11.060000000000001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5" t="s">
        <v>152</v>
      </c>
      <c r="AU545" s="255" t="s">
        <v>81</v>
      </c>
      <c r="AV545" s="14" t="s">
        <v>81</v>
      </c>
      <c r="AW545" s="14" t="s">
        <v>34</v>
      </c>
      <c r="AX545" s="14" t="s">
        <v>72</v>
      </c>
      <c r="AY545" s="255" t="s">
        <v>138</v>
      </c>
    </row>
    <row r="546" s="15" customFormat="1">
      <c r="A546" s="15"/>
      <c r="B546" s="256"/>
      <c r="C546" s="257"/>
      <c r="D546" s="233" t="s">
        <v>152</v>
      </c>
      <c r="E546" s="258" t="s">
        <v>19</v>
      </c>
      <c r="F546" s="259" t="s">
        <v>155</v>
      </c>
      <c r="G546" s="257"/>
      <c r="H546" s="260">
        <v>53.990000000000002</v>
      </c>
      <c r="I546" s="261"/>
      <c r="J546" s="257"/>
      <c r="K546" s="257"/>
      <c r="L546" s="262"/>
      <c r="M546" s="263"/>
      <c r="N546" s="264"/>
      <c r="O546" s="264"/>
      <c r="P546" s="264"/>
      <c r="Q546" s="264"/>
      <c r="R546" s="264"/>
      <c r="S546" s="264"/>
      <c r="T546" s="26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6" t="s">
        <v>152</v>
      </c>
      <c r="AU546" s="266" t="s">
        <v>81</v>
      </c>
      <c r="AV546" s="15" t="s">
        <v>146</v>
      </c>
      <c r="AW546" s="15" t="s">
        <v>34</v>
      </c>
      <c r="AX546" s="15" t="s">
        <v>79</v>
      </c>
      <c r="AY546" s="266" t="s">
        <v>138</v>
      </c>
    </row>
    <row r="547" s="12" customFormat="1" ht="22.8" customHeight="1">
      <c r="A547" s="12"/>
      <c r="B547" s="199"/>
      <c r="C547" s="200"/>
      <c r="D547" s="201" t="s">
        <v>71</v>
      </c>
      <c r="E547" s="213" t="s">
        <v>680</v>
      </c>
      <c r="F547" s="213" t="s">
        <v>681</v>
      </c>
      <c r="G547" s="200"/>
      <c r="H547" s="200"/>
      <c r="I547" s="203"/>
      <c r="J547" s="214">
        <f>BK547</f>
        <v>0</v>
      </c>
      <c r="K547" s="200"/>
      <c r="L547" s="205"/>
      <c r="M547" s="206"/>
      <c r="N547" s="207"/>
      <c r="O547" s="207"/>
      <c r="P547" s="208">
        <f>SUM(P548:P568)</f>
        <v>0</v>
      </c>
      <c r="Q547" s="207"/>
      <c r="R547" s="208">
        <f>SUM(R548:R568)</f>
        <v>0.099879779999999987</v>
      </c>
      <c r="S547" s="207"/>
      <c r="T547" s="209">
        <f>SUM(T548:T568)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10" t="s">
        <v>81</v>
      </c>
      <c r="AT547" s="211" t="s">
        <v>71</v>
      </c>
      <c r="AU547" s="211" t="s">
        <v>79</v>
      </c>
      <c r="AY547" s="210" t="s">
        <v>138</v>
      </c>
      <c r="BK547" s="212">
        <f>SUM(BK548:BK568)</f>
        <v>0</v>
      </c>
    </row>
    <row r="548" s="2" customFormat="1" ht="24.15" customHeight="1">
      <c r="A548" s="41"/>
      <c r="B548" s="42"/>
      <c r="C548" s="215" t="s">
        <v>682</v>
      </c>
      <c r="D548" s="215" t="s">
        <v>141</v>
      </c>
      <c r="E548" s="216" t="s">
        <v>683</v>
      </c>
      <c r="F548" s="217" t="s">
        <v>684</v>
      </c>
      <c r="G548" s="218" t="s">
        <v>280</v>
      </c>
      <c r="H548" s="219">
        <v>3</v>
      </c>
      <c r="I548" s="220"/>
      <c r="J548" s="221">
        <f>ROUND(I548*H548,2)</f>
        <v>0</v>
      </c>
      <c r="K548" s="217" t="s">
        <v>19</v>
      </c>
      <c r="L548" s="47"/>
      <c r="M548" s="222" t="s">
        <v>19</v>
      </c>
      <c r="N548" s="223" t="s">
        <v>43</v>
      </c>
      <c r="O548" s="87"/>
      <c r="P548" s="224">
        <f>O548*H548</f>
        <v>0</v>
      </c>
      <c r="Q548" s="224">
        <v>0</v>
      </c>
      <c r="R548" s="224">
        <f>Q548*H548</f>
        <v>0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246</v>
      </c>
      <c r="AT548" s="226" t="s">
        <v>141</v>
      </c>
      <c r="AU548" s="226" t="s">
        <v>81</v>
      </c>
      <c r="AY548" s="20" t="s">
        <v>138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79</v>
      </c>
      <c r="BK548" s="227">
        <f>ROUND(I548*H548,2)</f>
        <v>0</v>
      </c>
      <c r="BL548" s="20" t="s">
        <v>246</v>
      </c>
      <c r="BM548" s="226" t="s">
        <v>685</v>
      </c>
    </row>
    <row r="549" s="2" customFormat="1">
      <c r="A549" s="41"/>
      <c r="B549" s="42"/>
      <c r="C549" s="43"/>
      <c r="D549" s="233" t="s">
        <v>150</v>
      </c>
      <c r="E549" s="43"/>
      <c r="F549" s="234" t="s">
        <v>686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150</v>
      </c>
      <c r="AU549" s="20" t="s">
        <v>81</v>
      </c>
    </row>
    <row r="550" s="13" customFormat="1">
      <c r="A550" s="13"/>
      <c r="B550" s="235"/>
      <c r="C550" s="236"/>
      <c r="D550" s="233" t="s">
        <v>152</v>
      </c>
      <c r="E550" s="237" t="s">
        <v>19</v>
      </c>
      <c r="F550" s="238" t="s">
        <v>153</v>
      </c>
      <c r="G550" s="236"/>
      <c r="H550" s="237" t="s">
        <v>19</v>
      </c>
      <c r="I550" s="239"/>
      <c r="J550" s="236"/>
      <c r="K550" s="236"/>
      <c r="L550" s="240"/>
      <c r="M550" s="241"/>
      <c r="N550" s="242"/>
      <c r="O550" s="242"/>
      <c r="P550" s="242"/>
      <c r="Q550" s="242"/>
      <c r="R550" s="242"/>
      <c r="S550" s="242"/>
      <c r="T550" s="24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4" t="s">
        <v>152</v>
      </c>
      <c r="AU550" s="244" t="s">
        <v>81</v>
      </c>
      <c r="AV550" s="13" t="s">
        <v>79</v>
      </c>
      <c r="AW550" s="13" t="s">
        <v>34</v>
      </c>
      <c r="AX550" s="13" t="s">
        <v>72</v>
      </c>
      <c r="AY550" s="244" t="s">
        <v>138</v>
      </c>
    </row>
    <row r="551" s="14" customFormat="1">
      <c r="A551" s="14"/>
      <c r="B551" s="245"/>
      <c r="C551" s="246"/>
      <c r="D551" s="233" t="s">
        <v>152</v>
      </c>
      <c r="E551" s="247" t="s">
        <v>19</v>
      </c>
      <c r="F551" s="248" t="s">
        <v>81</v>
      </c>
      <c r="G551" s="246"/>
      <c r="H551" s="249">
        <v>2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5" t="s">
        <v>152</v>
      </c>
      <c r="AU551" s="255" t="s">
        <v>81</v>
      </c>
      <c r="AV551" s="14" t="s">
        <v>81</v>
      </c>
      <c r="AW551" s="14" t="s">
        <v>34</v>
      </c>
      <c r="AX551" s="14" t="s">
        <v>72</v>
      </c>
      <c r="AY551" s="255" t="s">
        <v>138</v>
      </c>
    </row>
    <row r="552" s="13" customFormat="1">
      <c r="A552" s="13"/>
      <c r="B552" s="235"/>
      <c r="C552" s="236"/>
      <c r="D552" s="233" t="s">
        <v>152</v>
      </c>
      <c r="E552" s="237" t="s">
        <v>19</v>
      </c>
      <c r="F552" s="238" t="s">
        <v>181</v>
      </c>
      <c r="G552" s="236"/>
      <c r="H552" s="237" t="s">
        <v>19</v>
      </c>
      <c r="I552" s="239"/>
      <c r="J552" s="236"/>
      <c r="K552" s="236"/>
      <c r="L552" s="240"/>
      <c r="M552" s="241"/>
      <c r="N552" s="242"/>
      <c r="O552" s="242"/>
      <c r="P552" s="242"/>
      <c r="Q552" s="242"/>
      <c r="R552" s="242"/>
      <c r="S552" s="242"/>
      <c r="T552" s="24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4" t="s">
        <v>152</v>
      </c>
      <c r="AU552" s="244" t="s">
        <v>81</v>
      </c>
      <c r="AV552" s="13" t="s">
        <v>79</v>
      </c>
      <c r="AW552" s="13" t="s">
        <v>34</v>
      </c>
      <c r="AX552" s="13" t="s">
        <v>72</v>
      </c>
      <c r="AY552" s="244" t="s">
        <v>138</v>
      </c>
    </row>
    <row r="553" s="14" customFormat="1">
      <c r="A553" s="14"/>
      <c r="B553" s="245"/>
      <c r="C553" s="246"/>
      <c r="D553" s="233" t="s">
        <v>152</v>
      </c>
      <c r="E553" s="247" t="s">
        <v>19</v>
      </c>
      <c r="F553" s="248" t="s">
        <v>79</v>
      </c>
      <c r="G553" s="246"/>
      <c r="H553" s="249">
        <v>1</v>
      </c>
      <c r="I553" s="250"/>
      <c r="J553" s="246"/>
      <c r="K553" s="246"/>
      <c r="L553" s="251"/>
      <c r="M553" s="252"/>
      <c r="N553" s="253"/>
      <c r="O553" s="253"/>
      <c r="P553" s="253"/>
      <c r="Q553" s="253"/>
      <c r="R553" s="253"/>
      <c r="S553" s="253"/>
      <c r="T553" s="25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5" t="s">
        <v>152</v>
      </c>
      <c r="AU553" s="255" t="s">
        <v>81</v>
      </c>
      <c r="AV553" s="14" t="s">
        <v>81</v>
      </c>
      <c r="AW553" s="14" t="s">
        <v>34</v>
      </c>
      <c r="AX553" s="14" t="s">
        <v>72</v>
      </c>
      <c r="AY553" s="255" t="s">
        <v>138</v>
      </c>
    </row>
    <row r="554" s="15" customFormat="1">
      <c r="A554" s="15"/>
      <c r="B554" s="256"/>
      <c r="C554" s="257"/>
      <c r="D554" s="233" t="s">
        <v>152</v>
      </c>
      <c r="E554" s="258" t="s">
        <v>19</v>
      </c>
      <c r="F554" s="259" t="s">
        <v>155</v>
      </c>
      <c r="G554" s="257"/>
      <c r="H554" s="260">
        <v>3</v>
      </c>
      <c r="I554" s="261"/>
      <c r="J554" s="257"/>
      <c r="K554" s="257"/>
      <c r="L554" s="262"/>
      <c r="M554" s="263"/>
      <c r="N554" s="264"/>
      <c r="O554" s="264"/>
      <c r="P554" s="264"/>
      <c r="Q554" s="264"/>
      <c r="R554" s="264"/>
      <c r="S554" s="264"/>
      <c r="T554" s="26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6" t="s">
        <v>152</v>
      </c>
      <c r="AU554" s="266" t="s">
        <v>81</v>
      </c>
      <c r="AV554" s="15" t="s">
        <v>146</v>
      </c>
      <c r="AW554" s="15" t="s">
        <v>34</v>
      </c>
      <c r="AX554" s="15" t="s">
        <v>79</v>
      </c>
      <c r="AY554" s="266" t="s">
        <v>138</v>
      </c>
    </row>
    <row r="555" s="2" customFormat="1" ht="37.8" customHeight="1">
      <c r="A555" s="41"/>
      <c r="B555" s="42"/>
      <c r="C555" s="267" t="s">
        <v>687</v>
      </c>
      <c r="D555" s="267" t="s">
        <v>162</v>
      </c>
      <c r="E555" s="268" t="s">
        <v>688</v>
      </c>
      <c r="F555" s="269" t="s">
        <v>689</v>
      </c>
      <c r="G555" s="270" t="s">
        <v>144</v>
      </c>
      <c r="H555" s="271">
        <v>18.292999999999999</v>
      </c>
      <c r="I555" s="272"/>
      <c r="J555" s="273">
        <f>ROUND(I555*H555,2)</f>
        <v>0</v>
      </c>
      <c r="K555" s="269" t="s">
        <v>19</v>
      </c>
      <c r="L555" s="274"/>
      <c r="M555" s="275" t="s">
        <v>19</v>
      </c>
      <c r="N555" s="276" t="s">
        <v>43</v>
      </c>
      <c r="O555" s="87"/>
      <c r="P555" s="224">
        <f>O555*H555</f>
        <v>0</v>
      </c>
      <c r="Q555" s="224">
        <v>0.0054599999999999996</v>
      </c>
      <c r="R555" s="224">
        <f>Q555*H555</f>
        <v>0.099879779999999987</v>
      </c>
      <c r="S555" s="224">
        <v>0</v>
      </c>
      <c r="T555" s="225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26" t="s">
        <v>357</v>
      </c>
      <c r="AT555" s="226" t="s">
        <v>162</v>
      </c>
      <c r="AU555" s="226" t="s">
        <v>81</v>
      </c>
      <c r="AY555" s="20" t="s">
        <v>138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20" t="s">
        <v>79</v>
      </c>
      <c r="BK555" s="227">
        <f>ROUND(I555*H555,2)</f>
        <v>0</v>
      </c>
      <c r="BL555" s="20" t="s">
        <v>246</v>
      </c>
      <c r="BM555" s="226" t="s">
        <v>690</v>
      </c>
    </row>
    <row r="556" s="2" customFormat="1">
      <c r="A556" s="41"/>
      <c r="B556" s="42"/>
      <c r="C556" s="43"/>
      <c r="D556" s="233" t="s">
        <v>150</v>
      </c>
      <c r="E556" s="43"/>
      <c r="F556" s="234" t="s">
        <v>686</v>
      </c>
      <c r="G556" s="43"/>
      <c r="H556" s="43"/>
      <c r="I556" s="230"/>
      <c r="J556" s="43"/>
      <c r="K556" s="43"/>
      <c r="L556" s="47"/>
      <c r="M556" s="231"/>
      <c r="N556" s="232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150</v>
      </c>
      <c r="AU556" s="20" t="s">
        <v>81</v>
      </c>
    </row>
    <row r="557" s="13" customFormat="1">
      <c r="A557" s="13"/>
      <c r="B557" s="235"/>
      <c r="C557" s="236"/>
      <c r="D557" s="233" t="s">
        <v>152</v>
      </c>
      <c r="E557" s="237" t="s">
        <v>19</v>
      </c>
      <c r="F557" s="238" t="s">
        <v>153</v>
      </c>
      <c r="G557" s="236"/>
      <c r="H557" s="237" t="s">
        <v>19</v>
      </c>
      <c r="I557" s="239"/>
      <c r="J557" s="236"/>
      <c r="K557" s="236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152</v>
      </c>
      <c r="AU557" s="244" t="s">
        <v>81</v>
      </c>
      <c r="AV557" s="13" t="s">
        <v>79</v>
      </c>
      <c r="AW557" s="13" t="s">
        <v>34</v>
      </c>
      <c r="AX557" s="13" t="s">
        <v>72</v>
      </c>
      <c r="AY557" s="244" t="s">
        <v>138</v>
      </c>
    </row>
    <row r="558" s="14" customFormat="1">
      <c r="A558" s="14"/>
      <c r="B558" s="245"/>
      <c r="C558" s="246"/>
      <c r="D558" s="233" t="s">
        <v>152</v>
      </c>
      <c r="E558" s="247" t="s">
        <v>19</v>
      </c>
      <c r="F558" s="248" t="s">
        <v>691</v>
      </c>
      <c r="G558" s="246"/>
      <c r="H558" s="249">
        <v>6.2380000000000004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5" t="s">
        <v>152</v>
      </c>
      <c r="AU558" s="255" t="s">
        <v>81</v>
      </c>
      <c r="AV558" s="14" t="s">
        <v>81</v>
      </c>
      <c r="AW558" s="14" t="s">
        <v>34</v>
      </c>
      <c r="AX558" s="14" t="s">
        <v>72</v>
      </c>
      <c r="AY558" s="255" t="s">
        <v>138</v>
      </c>
    </row>
    <row r="559" s="14" customFormat="1">
      <c r="A559" s="14"/>
      <c r="B559" s="245"/>
      <c r="C559" s="246"/>
      <c r="D559" s="233" t="s">
        <v>152</v>
      </c>
      <c r="E559" s="247" t="s">
        <v>19</v>
      </c>
      <c r="F559" s="248" t="s">
        <v>692</v>
      </c>
      <c r="G559" s="246"/>
      <c r="H559" s="249">
        <v>6.194</v>
      </c>
      <c r="I559" s="250"/>
      <c r="J559" s="246"/>
      <c r="K559" s="246"/>
      <c r="L559" s="251"/>
      <c r="M559" s="252"/>
      <c r="N559" s="253"/>
      <c r="O559" s="253"/>
      <c r="P559" s="253"/>
      <c r="Q559" s="253"/>
      <c r="R559" s="253"/>
      <c r="S559" s="253"/>
      <c r="T559" s="25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5" t="s">
        <v>152</v>
      </c>
      <c r="AU559" s="255" t="s">
        <v>81</v>
      </c>
      <c r="AV559" s="14" t="s">
        <v>81</v>
      </c>
      <c r="AW559" s="14" t="s">
        <v>34</v>
      </c>
      <c r="AX559" s="14" t="s">
        <v>72</v>
      </c>
      <c r="AY559" s="255" t="s">
        <v>138</v>
      </c>
    </row>
    <row r="560" s="16" customFormat="1">
      <c r="A560" s="16"/>
      <c r="B560" s="277"/>
      <c r="C560" s="278"/>
      <c r="D560" s="233" t="s">
        <v>152</v>
      </c>
      <c r="E560" s="279" t="s">
        <v>19</v>
      </c>
      <c r="F560" s="280" t="s">
        <v>205</v>
      </c>
      <c r="G560" s="278"/>
      <c r="H560" s="281">
        <v>12.432</v>
      </c>
      <c r="I560" s="282"/>
      <c r="J560" s="278"/>
      <c r="K560" s="278"/>
      <c r="L560" s="283"/>
      <c r="M560" s="284"/>
      <c r="N560" s="285"/>
      <c r="O560" s="285"/>
      <c r="P560" s="285"/>
      <c r="Q560" s="285"/>
      <c r="R560" s="285"/>
      <c r="S560" s="285"/>
      <c r="T560" s="28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T560" s="287" t="s">
        <v>152</v>
      </c>
      <c r="AU560" s="287" t="s">
        <v>81</v>
      </c>
      <c r="AV560" s="16" t="s">
        <v>139</v>
      </c>
      <c r="AW560" s="16" t="s">
        <v>34</v>
      </c>
      <c r="AX560" s="16" t="s">
        <v>72</v>
      </c>
      <c r="AY560" s="287" t="s">
        <v>138</v>
      </c>
    </row>
    <row r="561" s="13" customFormat="1">
      <c r="A561" s="13"/>
      <c r="B561" s="235"/>
      <c r="C561" s="236"/>
      <c r="D561" s="233" t="s">
        <v>152</v>
      </c>
      <c r="E561" s="237" t="s">
        <v>19</v>
      </c>
      <c r="F561" s="238" t="s">
        <v>181</v>
      </c>
      <c r="G561" s="236"/>
      <c r="H561" s="237" t="s">
        <v>19</v>
      </c>
      <c r="I561" s="239"/>
      <c r="J561" s="236"/>
      <c r="K561" s="236"/>
      <c r="L561" s="240"/>
      <c r="M561" s="241"/>
      <c r="N561" s="242"/>
      <c r="O561" s="242"/>
      <c r="P561" s="242"/>
      <c r="Q561" s="242"/>
      <c r="R561" s="242"/>
      <c r="S561" s="242"/>
      <c r="T561" s="24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4" t="s">
        <v>152</v>
      </c>
      <c r="AU561" s="244" t="s">
        <v>81</v>
      </c>
      <c r="AV561" s="13" t="s">
        <v>79</v>
      </c>
      <c r="AW561" s="13" t="s">
        <v>34</v>
      </c>
      <c r="AX561" s="13" t="s">
        <v>72</v>
      </c>
      <c r="AY561" s="244" t="s">
        <v>138</v>
      </c>
    </row>
    <row r="562" s="14" customFormat="1">
      <c r="A562" s="14"/>
      <c r="B562" s="245"/>
      <c r="C562" s="246"/>
      <c r="D562" s="233" t="s">
        <v>152</v>
      </c>
      <c r="E562" s="247" t="s">
        <v>19</v>
      </c>
      <c r="F562" s="248" t="s">
        <v>693</v>
      </c>
      <c r="G562" s="246"/>
      <c r="H562" s="249">
        <v>5.8609999999999998</v>
      </c>
      <c r="I562" s="250"/>
      <c r="J562" s="246"/>
      <c r="K562" s="246"/>
      <c r="L562" s="251"/>
      <c r="M562" s="252"/>
      <c r="N562" s="253"/>
      <c r="O562" s="253"/>
      <c r="P562" s="253"/>
      <c r="Q562" s="253"/>
      <c r="R562" s="253"/>
      <c r="S562" s="253"/>
      <c r="T562" s="25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5" t="s">
        <v>152</v>
      </c>
      <c r="AU562" s="255" t="s">
        <v>81</v>
      </c>
      <c r="AV562" s="14" t="s">
        <v>81</v>
      </c>
      <c r="AW562" s="14" t="s">
        <v>34</v>
      </c>
      <c r="AX562" s="14" t="s">
        <v>72</v>
      </c>
      <c r="AY562" s="255" t="s">
        <v>138</v>
      </c>
    </row>
    <row r="563" s="16" customFormat="1">
      <c r="A563" s="16"/>
      <c r="B563" s="277"/>
      <c r="C563" s="278"/>
      <c r="D563" s="233" t="s">
        <v>152</v>
      </c>
      <c r="E563" s="279" t="s">
        <v>19</v>
      </c>
      <c r="F563" s="280" t="s">
        <v>205</v>
      </c>
      <c r="G563" s="278"/>
      <c r="H563" s="281">
        <v>5.8609999999999998</v>
      </c>
      <c r="I563" s="282"/>
      <c r="J563" s="278"/>
      <c r="K563" s="278"/>
      <c r="L563" s="283"/>
      <c r="M563" s="284"/>
      <c r="N563" s="285"/>
      <c r="O563" s="285"/>
      <c r="P563" s="285"/>
      <c r="Q563" s="285"/>
      <c r="R563" s="285"/>
      <c r="S563" s="285"/>
      <c r="T563" s="28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T563" s="287" t="s">
        <v>152</v>
      </c>
      <c r="AU563" s="287" t="s">
        <v>81</v>
      </c>
      <c r="AV563" s="16" t="s">
        <v>139</v>
      </c>
      <c r="AW563" s="16" t="s">
        <v>34</v>
      </c>
      <c r="AX563" s="16" t="s">
        <v>72</v>
      </c>
      <c r="AY563" s="287" t="s">
        <v>138</v>
      </c>
    </row>
    <row r="564" s="15" customFormat="1">
      <c r="A564" s="15"/>
      <c r="B564" s="256"/>
      <c r="C564" s="257"/>
      <c r="D564" s="233" t="s">
        <v>152</v>
      </c>
      <c r="E564" s="258" t="s">
        <v>19</v>
      </c>
      <c r="F564" s="259" t="s">
        <v>155</v>
      </c>
      <c r="G564" s="257"/>
      <c r="H564" s="260">
        <v>18.292999999999999</v>
      </c>
      <c r="I564" s="261"/>
      <c r="J564" s="257"/>
      <c r="K564" s="257"/>
      <c r="L564" s="262"/>
      <c r="M564" s="263"/>
      <c r="N564" s="264"/>
      <c r="O564" s="264"/>
      <c r="P564" s="264"/>
      <c r="Q564" s="264"/>
      <c r="R564" s="264"/>
      <c r="S564" s="264"/>
      <c r="T564" s="26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6" t="s">
        <v>152</v>
      </c>
      <c r="AU564" s="266" t="s">
        <v>81</v>
      </c>
      <c r="AV564" s="15" t="s">
        <v>146</v>
      </c>
      <c r="AW564" s="15" t="s">
        <v>34</v>
      </c>
      <c r="AX564" s="15" t="s">
        <v>79</v>
      </c>
      <c r="AY564" s="266" t="s">
        <v>138</v>
      </c>
    </row>
    <row r="565" s="2" customFormat="1" ht="24.15" customHeight="1">
      <c r="A565" s="41"/>
      <c r="B565" s="42"/>
      <c r="C565" s="215" t="s">
        <v>694</v>
      </c>
      <c r="D565" s="215" t="s">
        <v>141</v>
      </c>
      <c r="E565" s="216" t="s">
        <v>695</v>
      </c>
      <c r="F565" s="217" t="s">
        <v>696</v>
      </c>
      <c r="G565" s="218" t="s">
        <v>396</v>
      </c>
      <c r="H565" s="288"/>
      <c r="I565" s="220"/>
      <c r="J565" s="221">
        <f>ROUND(I565*H565,2)</f>
        <v>0</v>
      </c>
      <c r="K565" s="217" t="s">
        <v>145</v>
      </c>
      <c r="L565" s="47"/>
      <c r="M565" s="222" t="s">
        <v>19</v>
      </c>
      <c r="N565" s="223" t="s">
        <v>43</v>
      </c>
      <c r="O565" s="87"/>
      <c r="P565" s="224">
        <f>O565*H565</f>
        <v>0</v>
      </c>
      <c r="Q565" s="224">
        <v>0</v>
      </c>
      <c r="R565" s="224">
        <f>Q565*H565</f>
        <v>0</v>
      </c>
      <c r="S565" s="224">
        <v>0</v>
      </c>
      <c r="T565" s="225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26" t="s">
        <v>246</v>
      </c>
      <c r="AT565" s="226" t="s">
        <v>141</v>
      </c>
      <c r="AU565" s="226" t="s">
        <v>81</v>
      </c>
      <c r="AY565" s="20" t="s">
        <v>138</v>
      </c>
      <c r="BE565" s="227">
        <f>IF(N565="základní",J565,0)</f>
        <v>0</v>
      </c>
      <c r="BF565" s="227">
        <f>IF(N565="snížená",J565,0)</f>
        <v>0</v>
      </c>
      <c r="BG565" s="227">
        <f>IF(N565="zákl. přenesená",J565,0)</f>
        <v>0</v>
      </c>
      <c r="BH565" s="227">
        <f>IF(N565="sníž. přenesená",J565,0)</f>
        <v>0</v>
      </c>
      <c r="BI565" s="227">
        <f>IF(N565="nulová",J565,0)</f>
        <v>0</v>
      </c>
      <c r="BJ565" s="20" t="s">
        <v>79</v>
      </c>
      <c r="BK565" s="227">
        <f>ROUND(I565*H565,2)</f>
        <v>0</v>
      </c>
      <c r="BL565" s="20" t="s">
        <v>246</v>
      </c>
      <c r="BM565" s="226" t="s">
        <v>697</v>
      </c>
    </row>
    <row r="566" s="2" customFormat="1">
      <c r="A566" s="41"/>
      <c r="B566" s="42"/>
      <c r="C566" s="43"/>
      <c r="D566" s="228" t="s">
        <v>148</v>
      </c>
      <c r="E566" s="43"/>
      <c r="F566" s="229" t="s">
        <v>698</v>
      </c>
      <c r="G566" s="43"/>
      <c r="H566" s="43"/>
      <c r="I566" s="230"/>
      <c r="J566" s="43"/>
      <c r="K566" s="43"/>
      <c r="L566" s="47"/>
      <c r="M566" s="231"/>
      <c r="N566" s="232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148</v>
      </c>
      <c r="AU566" s="20" t="s">
        <v>81</v>
      </c>
    </row>
    <row r="567" s="2" customFormat="1" ht="37.8" customHeight="1">
      <c r="A567" s="41"/>
      <c r="B567" s="42"/>
      <c r="C567" s="215" t="s">
        <v>699</v>
      </c>
      <c r="D567" s="215" t="s">
        <v>141</v>
      </c>
      <c r="E567" s="216" t="s">
        <v>700</v>
      </c>
      <c r="F567" s="217" t="s">
        <v>701</v>
      </c>
      <c r="G567" s="218" t="s">
        <v>396</v>
      </c>
      <c r="H567" s="288"/>
      <c r="I567" s="220"/>
      <c r="J567" s="221">
        <f>ROUND(I567*H567,2)</f>
        <v>0</v>
      </c>
      <c r="K567" s="217" t="s">
        <v>145</v>
      </c>
      <c r="L567" s="47"/>
      <c r="M567" s="222" t="s">
        <v>19</v>
      </c>
      <c r="N567" s="223" t="s">
        <v>43</v>
      </c>
      <c r="O567" s="87"/>
      <c r="P567" s="224">
        <f>O567*H567</f>
        <v>0</v>
      </c>
      <c r="Q567" s="224">
        <v>0</v>
      </c>
      <c r="R567" s="224">
        <f>Q567*H567</f>
        <v>0</v>
      </c>
      <c r="S567" s="224">
        <v>0</v>
      </c>
      <c r="T567" s="225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26" t="s">
        <v>246</v>
      </c>
      <c r="AT567" s="226" t="s">
        <v>141</v>
      </c>
      <c r="AU567" s="226" t="s">
        <v>81</v>
      </c>
      <c r="AY567" s="20" t="s">
        <v>138</v>
      </c>
      <c r="BE567" s="227">
        <f>IF(N567="základní",J567,0)</f>
        <v>0</v>
      </c>
      <c r="BF567" s="227">
        <f>IF(N567="snížená",J567,0)</f>
        <v>0</v>
      </c>
      <c r="BG567" s="227">
        <f>IF(N567="zákl. přenesená",J567,0)</f>
        <v>0</v>
      </c>
      <c r="BH567" s="227">
        <f>IF(N567="sníž. přenesená",J567,0)</f>
        <v>0</v>
      </c>
      <c r="BI567" s="227">
        <f>IF(N567="nulová",J567,0)</f>
        <v>0</v>
      </c>
      <c r="BJ567" s="20" t="s">
        <v>79</v>
      </c>
      <c r="BK567" s="227">
        <f>ROUND(I567*H567,2)</f>
        <v>0</v>
      </c>
      <c r="BL567" s="20" t="s">
        <v>246</v>
      </c>
      <c r="BM567" s="226" t="s">
        <v>702</v>
      </c>
    </row>
    <row r="568" s="2" customFormat="1">
      <c r="A568" s="41"/>
      <c r="B568" s="42"/>
      <c r="C568" s="43"/>
      <c r="D568" s="228" t="s">
        <v>148</v>
      </c>
      <c r="E568" s="43"/>
      <c r="F568" s="229" t="s">
        <v>703</v>
      </c>
      <c r="G568" s="43"/>
      <c r="H568" s="43"/>
      <c r="I568" s="230"/>
      <c r="J568" s="43"/>
      <c r="K568" s="43"/>
      <c r="L568" s="47"/>
      <c r="M568" s="289"/>
      <c r="N568" s="290"/>
      <c r="O568" s="291"/>
      <c r="P568" s="291"/>
      <c r="Q568" s="291"/>
      <c r="R568" s="291"/>
      <c r="S568" s="291"/>
      <c r="T568" s="292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148</v>
      </c>
      <c r="AU568" s="20" t="s">
        <v>81</v>
      </c>
    </row>
    <row r="569" s="2" customFormat="1" ht="6.96" customHeight="1">
      <c r="A569" s="41"/>
      <c r="B569" s="62"/>
      <c r="C569" s="63"/>
      <c r="D569" s="63"/>
      <c r="E569" s="63"/>
      <c r="F569" s="63"/>
      <c r="G569" s="63"/>
      <c r="H569" s="63"/>
      <c r="I569" s="63"/>
      <c r="J569" s="63"/>
      <c r="K569" s="63"/>
      <c r="L569" s="47"/>
      <c r="M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</sheetData>
  <sheetProtection sheet="1" autoFilter="0" formatColumns="0" formatRows="0" objects="1" scenarios="1" spinCount="100000" saltValue="CaUQWf4caLbuPjsB/S3uxhIR9NwyIDYntj/6cYwINOXmKIyVmyAVTXFyYfoFpX5sQyb8tHN6oar31FMCVgplLA==" hashValue="ALTgW5Uc9FjvOz8tMF1PQUafqCLhlPim/yP/xcVz5DCzvaVx0KYaVMPCBJfVIMzQ6o5fLlMDKRSFAKzBmBetvg==" algorithmName="SHA-512" password="CC45"/>
  <autoFilter ref="C102:K5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hyperlinks>
    <hyperlink ref="F107" r:id="rId1" display="https://podminky.urs.cz/item/CS_URS_2025_01/346272236"/>
    <hyperlink ref="F113" r:id="rId2" display="https://podminky.urs.cz/item/CS_URS_2025_01/317941121"/>
    <hyperlink ref="F122" r:id="rId3" display="https://podminky.urs.cz/item/CS_URS_2025_01/612135101"/>
    <hyperlink ref="F124" r:id="rId4" display="https://podminky.urs.cz/item/CS_URS_2025_01/611325412"/>
    <hyperlink ref="F133" r:id="rId5" display="https://podminky.urs.cz/item/CS_URS_2025_01/611131121"/>
    <hyperlink ref="F135" r:id="rId6" display="https://podminky.urs.cz/item/CS_URS_2025_01/611142001"/>
    <hyperlink ref="F137" r:id="rId7" display="https://podminky.urs.cz/item/CS_URS_2025_01/611321132"/>
    <hyperlink ref="F139" r:id="rId8" display="https://podminky.urs.cz/item/CS_URS_2025_01/612325412"/>
    <hyperlink ref="F155" r:id="rId9" display="https://podminky.urs.cz/item/CS_URS_2025_01/612131121"/>
    <hyperlink ref="F159" r:id="rId10" display="https://podminky.urs.cz/item/CS_URS_2025_01/612142001"/>
    <hyperlink ref="F163" r:id="rId11" display="https://podminky.urs.cz/item/CS_URS_2025_01/612321131"/>
    <hyperlink ref="F167" r:id="rId12" display="https://podminky.urs.cz/item/CS_URS_2025_01/612321141"/>
    <hyperlink ref="F173" r:id="rId13" display="https://podminky.urs.cz/item/CS_URS_2025_01/615142012"/>
    <hyperlink ref="F177" r:id="rId14" display="https://podminky.urs.cz/item/CS_URS_2025_01/619991011"/>
    <hyperlink ref="F205" r:id="rId15" display="https://podminky.urs.cz/item/CS_URS_2025_01/949101111"/>
    <hyperlink ref="F210" r:id="rId16" display="https://podminky.urs.cz/item/CS_URS_2025_01/952901111"/>
    <hyperlink ref="F217" r:id="rId17" display="https://podminky.urs.cz/item/CS_URS_2025_01/953993326"/>
    <hyperlink ref="F224" r:id="rId18" display="https://podminky.urs.cz/item/CS_URS_2025_01/974042565"/>
    <hyperlink ref="F232" r:id="rId19" display="https://podminky.urs.cz/item/CS_URS_2025_01/997006012"/>
    <hyperlink ref="F234" r:id="rId20" display="https://podminky.urs.cz/item/CS_URS_2025_01/997013212"/>
    <hyperlink ref="F236" r:id="rId21" display="https://podminky.urs.cz/item/CS_URS_2025_01/997013219"/>
    <hyperlink ref="F239" r:id="rId22" display="https://podminky.urs.cz/item/CS_URS_2025_01/997013501"/>
    <hyperlink ref="F241" r:id="rId23" display="https://podminky.urs.cz/item/CS_URS_2025_01/997013509"/>
    <hyperlink ref="F245" r:id="rId24" display="https://podminky.urs.cz/item/CS_URS_2025_01/997013813"/>
    <hyperlink ref="F252" r:id="rId25" display="https://podminky.urs.cz/item/CS_URS_2025_01/997013869"/>
    <hyperlink ref="F259" r:id="rId26" display="https://podminky.urs.cz/item/CS_URS_2025_01/997013871"/>
    <hyperlink ref="F269" r:id="rId27" display="https://podminky.urs.cz/item/CS_URS_2025_01/998018002"/>
    <hyperlink ref="F273" r:id="rId28" display="https://podminky.urs.cz/item/CS_URS_2025_01/734291951"/>
    <hyperlink ref="F284" r:id="rId29" display="https://podminky.urs.cz/item/CS_URS_2025_01/998735201"/>
    <hyperlink ref="F286" r:id="rId30" display="https://podminky.urs.cz/item/CS_URS_2025_01/998735293"/>
    <hyperlink ref="F291" r:id="rId31" display="https://podminky.urs.cz/item/CS_URS_2025_01/763131451"/>
    <hyperlink ref="F302" r:id="rId32" display="https://podminky.urs.cz/item/CS_URS_2025_01/763231912"/>
    <hyperlink ref="F306" r:id="rId33" display="https://podminky.urs.cz/item/CS_URS_2025_01/763231913"/>
    <hyperlink ref="F312" r:id="rId34" display="https://podminky.urs.cz/item/CS_URS_2025_01/998763402"/>
    <hyperlink ref="F314" r:id="rId35" display="https://podminky.urs.cz/item/CS_URS_2025_01/998763491"/>
    <hyperlink ref="F342" r:id="rId36" display="https://podminky.urs.cz/item/CS_URS_2025_01/998766202"/>
    <hyperlink ref="F344" r:id="rId37" display="https://podminky.urs.cz/item/CS_URS_2025_01/998766292"/>
    <hyperlink ref="F347" r:id="rId38" display="https://podminky.urs.cz/item/CS_URS_2025_01/767661811"/>
    <hyperlink ref="F353" r:id="rId39" display="https://podminky.urs.cz/item/CS_URS_2025_01/771471810"/>
    <hyperlink ref="F370" r:id="rId40" display="https://podminky.urs.cz/item/CS_URS_2025_01/776201814"/>
    <hyperlink ref="F378" r:id="rId41" display="https://podminky.urs.cz/item/CS_URS_2025_01/776201812"/>
    <hyperlink ref="F386" r:id="rId42" display="https://podminky.urs.cz/item/CS_URS_2025_01/776111116"/>
    <hyperlink ref="F389" r:id="rId43" display="https://podminky.urs.cz/item/CS_URS_2025_01/776111115"/>
    <hyperlink ref="F392" r:id="rId44" display="https://podminky.urs.cz/item/CS_URS_2025_01/776111311"/>
    <hyperlink ref="F395" r:id="rId45" display="https://podminky.urs.cz/item/CS_URS_2025_01/776121112"/>
    <hyperlink ref="F401" r:id="rId46" display="https://podminky.urs.cz/item/CS_URS_2025_01/776231111"/>
    <hyperlink ref="F419" r:id="rId47" display="https://podminky.urs.cz/item/CS_URS_2025_01/776411211"/>
    <hyperlink ref="F438" r:id="rId48" display="https://podminky.urs.cz/item/CS_URS_2025_01/776421312"/>
    <hyperlink ref="F446" r:id="rId49" display="https://podminky.urs.cz/item/CS_URS_2025_01/998776202"/>
    <hyperlink ref="F448" r:id="rId50" display="https://podminky.urs.cz/item/CS_URS_2025_01/998776292"/>
    <hyperlink ref="F467" r:id="rId51" display="https://podminky.urs.cz/item/CS_URS_2025_01/784121001"/>
    <hyperlink ref="F502" r:id="rId52" display="https://podminky.urs.cz/item/CS_URS_2025_01/784181101"/>
    <hyperlink ref="F522" r:id="rId53" display="https://podminky.urs.cz/item/CS_URS_2025_01/784221101"/>
    <hyperlink ref="F526" r:id="rId54" display="https://podminky.urs.cz/item/CS_URS_2025_01/784221133"/>
    <hyperlink ref="F531" r:id="rId55" display="https://podminky.urs.cz/item/CS_URS_2025_01/784221153"/>
    <hyperlink ref="F536" r:id="rId56" display="https://podminky.urs.cz/item/CS_URS_2025_01/784191003"/>
    <hyperlink ref="F543" r:id="rId57" display="https://podminky.urs.cz/item/CS_URS_2025_01/784191007"/>
    <hyperlink ref="F566" r:id="rId58" display="https://podminky.urs.cz/item/CS_URS_2025_01/998786202"/>
    <hyperlink ref="F568" r:id="rId59" display="https://podminky.urs.cz/item/CS_URS_2025_01/998786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D2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704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ROUND((SUM(BE102:BE264)),  2)</f>
        <v>0</v>
      </c>
      <c r="G35" s="41"/>
      <c r="H35" s="41"/>
      <c r="I35" s="160">
        <v>0.20999999999999999</v>
      </c>
      <c r="J35" s="159">
        <f>ROUND(((SUM(BE102:BE264))*I35),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ROUND((SUM(BF102:BF264)),  2)</f>
        <v>0</v>
      </c>
      <c r="G36" s="41"/>
      <c r="H36" s="41"/>
      <c r="I36" s="160">
        <v>0.12</v>
      </c>
      <c r="J36" s="159">
        <f>ROUND(((SUM(BF102:BF264))*I36),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ROUND((SUM(BG102:BG264)),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ROUND((SUM(BH102:BH264)),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ROUND((SUM(BI102:BI264)),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2.4 - Elektroinstalace - silnoproud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705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706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707</v>
      </c>
      <c r="E66" s="185"/>
      <c r="F66" s="185"/>
      <c r="G66" s="185"/>
      <c r="H66" s="185"/>
      <c r="I66" s="185"/>
      <c r="J66" s="186">
        <f>J123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708</v>
      </c>
      <c r="E67" s="185"/>
      <c r="F67" s="185"/>
      <c r="G67" s="185"/>
      <c r="H67" s="185"/>
      <c r="I67" s="185"/>
      <c r="J67" s="186">
        <f>J135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709</v>
      </c>
      <c r="E68" s="185"/>
      <c r="F68" s="185"/>
      <c r="G68" s="185"/>
      <c r="H68" s="185"/>
      <c r="I68" s="185"/>
      <c r="J68" s="186">
        <f>J138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710</v>
      </c>
      <c r="E69" s="185"/>
      <c r="F69" s="185"/>
      <c r="G69" s="185"/>
      <c r="H69" s="185"/>
      <c r="I69" s="185"/>
      <c r="J69" s="186">
        <f>J170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711</v>
      </c>
      <c r="E70" s="185"/>
      <c r="F70" s="185"/>
      <c r="G70" s="185"/>
      <c r="H70" s="185"/>
      <c r="I70" s="185"/>
      <c r="J70" s="186">
        <f>J202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712</v>
      </c>
      <c r="E71" s="185"/>
      <c r="F71" s="185"/>
      <c r="G71" s="185"/>
      <c r="H71" s="185"/>
      <c r="I71" s="185"/>
      <c r="J71" s="186">
        <f>J205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713</v>
      </c>
      <c r="E72" s="185"/>
      <c r="F72" s="185"/>
      <c r="G72" s="185"/>
      <c r="H72" s="185"/>
      <c r="I72" s="185"/>
      <c r="J72" s="186">
        <f>J213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714</v>
      </c>
      <c r="E73" s="185"/>
      <c r="F73" s="185"/>
      <c r="G73" s="185"/>
      <c r="H73" s="185"/>
      <c r="I73" s="185"/>
      <c r="J73" s="186">
        <f>J220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715</v>
      </c>
      <c r="E74" s="185"/>
      <c r="F74" s="185"/>
      <c r="G74" s="185"/>
      <c r="H74" s="185"/>
      <c r="I74" s="185"/>
      <c r="J74" s="186">
        <f>J223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716</v>
      </c>
      <c r="E75" s="185"/>
      <c r="F75" s="185"/>
      <c r="G75" s="185"/>
      <c r="H75" s="185"/>
      <c r="I75" s="185"/>
      <c r="J75" s="186">
        <f>J232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717</v>
      </c>
      <c r="E76" s="185"/>
      <c r="F76" s="185"/>
      <c r="G76" s="185"/>
      <c r="H76" s="185"/>
      <c r="I76" s="185"/>
      <c r="J76" s="186">
        <f>J241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718</v>
      </c>
      <c r="E77" s="185"/>
      <c r="F77" s="185"/>
      <c r="G77" s="185"/>
      <c r="H77" s="185"/>
      <c r="I77" s="185"/>
      <c r="J77" s="186">
        <f>J244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719</v>
      </c>
      <c r="E78" s="185"/>
      <c r="F78" s="185"/>
      <c r="G78" s="185"/>
      <c r="H78" s="185"/>
      <c r="I78" s="185"/>
      <c r="J78" s="186">
        <f>J248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720</v>
      </c>
      <c r="E79" s="185"/>
      <c r="F79" s="185"/>
      <c r="G79" s="185"/>
      <c r="H79" s="185"/>
      <c r="I79" s="185"/>
      <c r="J79" s="186">
        <f>J252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721</v>
      </c>
      <c r="E80" s="185"/>
      <c r="F80" s="185"/>
      <c r="G80" s="185"/>
      <c r="H80" s="185"/>
      <c r="I80" s="185"/>
      <c r="J80" s="186">
        <f>J255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123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D2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97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98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99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2.4 - Elektroinstalace - silnoproud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124</v>
      </c>
      <c r="D101" s="191" t="s">
        <v>57</v>
      </c>
      <c r="E101" s="191" t="s">
        <v>53</v>
      </c>
      <c r="F101" s="191" t="s">
        <v>54</v>
      </c>
      <c r="G101" s="191" t="s">
        <v>125</v>
      </c>
      <c r="H101" s="191" t="s">
        <v>126</v>
      </c>
      <c r="I101" s="191" t="s">
        <v>127</v>
      </c>
      <c r="J101" s="191" t="s">
        <v>103</v>
      </c>
      <c r="K101" s="192" t="s">
        <v>128</v>
      </c>
      <c r="L101" s="193"/>
      <c r="M101" s="95" t="s">
        <v>19</v>
      </c>
      <c r="N101" s="96" t="s">
        <v>42</v>
      </c>
      <c r="O101" s="96" t="s">
        <v>129</v>
      </c>
      <c r="P101" s="96" t="s">
        <v>130</v>
      </c>
      <c r="Q101" s="96" t="s">
        <v>131</v>
      </c>
      <c r="R101" s="96" t="s">
        <v>132</v>
      </c>
      <c r="S101" s="96" t="s">
        <v>133</v>
      </c>
      <c r="T101" s="97" t="s">
        <v>134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135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</f>
        <v>0</v>
      </c>
      <c r="Q102" s="99"/>
      <c r="R102" s="196">
        <f>R103</f>
        <v>0</v>
      </c>
      <c r="S102" s="99"/>
      <c r="T102" s="197">
        <f>T103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104</v>
      </c>
      <c r="BK102" s="198">
        <f>BK103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162</v>
      </c>
      <c r="F103" s="202" t="s">
        <v>722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P104+P123+P135+P138+P170+P202+P205+P213+P220+P223+P232+P241+P244+P248+P252+P255</f>
        <v>0</v>
      </c>
      <c r="Q103" s="207"/>
      <c r="R103" s="208">
        <f>R104+R123+R135+R138+R170+R202+R205+R213+R220+R223+R232+R241+R244+R248+R252+R255</f>
        <v>0</v>
      </c>
      <c r="S103" s="207"/>
      <c r="T103" s="209">
        <f>T104+T123+T135+T138+T170+T202+T205+T213+T220+T223+T232+T241+T244+T248+T252+T255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139</v>
      </c>
      <c r="AT103" s="211" t="s">
        <v>71</v>
      </c>
      <c r="AU103" s="211" t="s">
        <v>72</v>
      </c>
      <c r="AY103" s="210" t="s">
        <v>138</v>
      </c>
      <c r="BK103" s="212">
        <f>BK104+BK123+BK135+BK138+BK170+BK202+BK205+BK213+BK220+BK223+BK232+BK241+BK244+BK248+BK252+BK255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723</v>
      </c>
      <c r="F104" s="213" t="s">
        <v>724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SUM(P105:P122)</f>
        <v>0</v>
      </c>
      <c r="Q104" s="207"/>
      <c r="R104" s="208">
        <f>SUM(R105:R122)</f>
        <v>0</v>
      </c>
      <c r="S104" s="207"/>
      <c r="T104" s="209">
        <f>SUM(T105:T122)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139</v>
      </c>
      <c r="AT104" s="211" t="s">
        <v>71</v>
      </c>
      <c r="AU104" s="211" t="s">
        <v>79</v>
      </c>
      <c r="AY104" s="210" t="s">
        <v>138</v>
      </c>
      <c r="BK104" s="212">
        <f>SUM(BK105:BK122)</f>
        <v>0</v>
      </c>
    </row>
    <row r="105" s="2" customFormat="1" ht="16.5" customHeight="1">
      <c r="A105" s="41"/>
      <c r="B105" s="42"/>
      <c r="C105" s="267" t="s">
        <v>79</v>
      </c>
      <c r="D105" s="267" t="s">
        <v>162</v>
      </c>
      <c r="E105" s="268" t="s">
        <v>725</v>
      </c>
      <c r="F105" s="269" t="s">
        <v>726</v>
      </c>
      <c r="G105" s="270" t="s">
        <v>727</v>
      </c>
      <c r="H105" s="271">
        <v>1</v>
      </c>
      <c r="I105" s="272"/>
      <c r="J105" s="273">
        <f>ROUND(I105*H105,2)</f>
        <v>0</v>
      </c>
      <c r="K105" s="269" t="s">
        <v>19</v>
      </c>
      <c r="L105" s="274"/>
      <c r="M105" s="275" t="s">
        <v>19</v>
      </c>
      <c r="N105" s="276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728</v>
      </c>
      <c r="AT105" s="226" t="s">
        <v>162</v>
      </c>
      <c r="AU105" s="226" t="s">
        <v>81</v>
      </c>
      <c r="AY105" s="20" t="s">
        <v>138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550</v>
      </c>
      <c r="BM105" s="226" t="s">
        <v>729</v>
      </c>
    </row>
    <row r="106" s="2" customFormat="1" ht="24.15" customHeight="1">
      <c r="A106" s="41"/>
      <c r="B106" s="42"/>
      <c r="C106" s="267" t="s">
        <v>81</v>
      </c>
      <c r="D106" s="267" t="s">
        <v>162</v>
      </c>
      <c r="E106" s="268" t="s">
        <v>730</v>
      </c>
      <c r="F106" s="269" t="s">
        <v>731</v>
      </c>
      <c r="G106" s="270" t="s">
        <v>727</v>
      </c>
      <c r="H106" s="271">
        <v>1</v>
      </c>
      <c r="I106" s="272"/>
      <c r="J106" s="273">
        <f>ROUND(I106*H106,2)</f>
        <v>0</v>
      </c>
      <c r="K106" s="269" t="s">
        <v>19</v>
      </c>
      <c r="L106" s="274"/>
      <c r="M106" s="275" t="s">
        <v>19</v>
      </c>
      <c r="N106" s="276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728</v>
      </c>
      <c r="AT106" s="226" t="s">
        <v>162</v>
      </c>
      <c r="AU106" s="226" t="s">
        <v>81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550</v>
      </c>
      <c r="BM106" s="226" t="s">
        <v>732</v>
      </c>
    </row>
    <row r="107" s="2" customFormat="1" ht="24.15" customHeight="1">
      <c r="A107" s="41"/>
      <c r="B107" s="42"/>
      <c r="C107" s="267" t="s">
        <v>139</v>
      </c>
      <c r="D107" s="267" t="s">
        <v>162</v>
      </c>
      <c r="E107" s="268" t="s">
        <v>733</v>
      </c>
      <c r="F107" s="269" t="s">
        <v>734</v>
      </c>
      <c r="G107" s="270" t="s">
        <v>727</v>
      </c>
      <c r="H107" s="271">
        <v>1</v>
      </c>
      <c r="I107" s="272"/>
      <c r="J107" s="273">
        <f>ROUND(I107*H107,2)</f>
        <v>0</v>
      </c>
      <c r="K107" s="269" t="s">
        <v>19</v>
      </c>
      <c r="L107" s="274"/>
      <c r="M107" s="275" t="s">
        <v>19</v>
      </c>
      <c r="N107" s="276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728</v>
      </c>
      <c r="AT107" s="226" t="s">
        <v>162</v>
      </c>
      <c r="AU107" s="226" t="s">
        <v>81</v>
      </c>
      <c r="AY107" s="20" t="s">
        <v>138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550</v>
      </c>
      <c r="BM107" s="226" t="s">
        <v>735</v>
      </c>
    </row>
    <row r="108" s="2" customFormat="1" ht="16.5" customHeight="1">
      <c r="A108" s="41"/>
      <c r="B108" s="42"/>
      <c r="C108" s="267" t="s">
        <v>146</v>
      </c>
      <c r="D108" s="267" t="s">
        <v>162</v>
      </c>
      <c r="E108" s="268" t="s">
        <v>736</v>
      </c>
      <c r="F108" s="269" t="s">
        <v>737</v>
      </c>
      <c r="G108" s="270" t="s">
        <v>727</v>
      </c>
      <c r="H108" s="271">
        <v>1</v>
      </c>
      <c r="I108" s="272"/>
      <c r="J108" s="273">
        <f>ROUND(I108*H108,2)</f>
        <v>0</v>
      </c>
      <c r="K108" s="269" t="s">
        <v>19</v>
      </c>
      <c r="L108" s="274"/>
      <c r="M108" s="275" t="s">
        <v>19</v>
      </c>
      <c r="N108" s="276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728</v>
      </c>
      <c r="AT108" s="226" t="s">
        <v>162</v>
      </c>
      <c r="AU108" s="226" t="s">
        <v>81</v>
      </c>
      <c r="AY108" s="20" t="s">
        <v>138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550</v>
      </c>
      <c r="BM108" s="226" t="s">
        <v>738</v>
      </c>
    </row>
    <row r="109" s="2" customFormat="1" ht="16.5" customHeight="1">
      <c r="A109" s="41"/>
      <c r="B109" s="42"/>
      <c r="C109" s="267" t="s">
        <v>174</v>
      </c>
      <c r="D109" s="267" t="s">
        <v>162</v>
      </c>
      <c r="E109" s="268" t="s">
        <v>739</v>
      </c>
      <c r="F109" s="269" t="s">
        <v>740</v>
      </c>
      <c r="G109" s="270" t="s">
        <v>727</v>
      </c>
      <c r="H109" s="271">
        <v>1</v>
      </c>
      <c r="I109" s="272"/>
      <c r="J109" s="273">
        <f>ROUND(I109*H109,2)</f>
        <v>0</v>
      </c>
      <c r="K109" s="269" t="s">
        <v>19</v>
      </c>
      <c r="L109" s="274"/>
      <c r="M109" s="275" t="s">
        <v>19</v>
      </c>
      <c r="N109" s="276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728</v>
      </c>
      <c r="AT109" s="226" t="s">
        <v>162</v>
      </c>
      <c r="AU109" s="226" t="s">
        <v>81</v>
      </c>
      <c r="AY109" s="20" t="s">
        <v>138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550</v>
      </c>
      <c r="BM109" s="226" t="s">
        <v>741</v>
      </c>
    </row>
    <row r="110" s="2" customFormat="1" ht="16.5" customHeight="1">
      <c r="A110" s="41"/>
      <c r="B110" s="42"/>
      <c r="C110" s="267" t="s">
        <v>168</v>
      </c>
      <c r="D110" s="267" t="s">
        <v>162</v>
      </c>
      <c r="E110" s="268" t="s">
        <v>742</v>
      </c>
      <c r="F110" s="269" t="s">
        <v>743</v>
      </c>
      <c r="G110" s="270" t="s">
        <v>727</v>
      </c>
      <c r="H110" s="271">
        <v>2</v>
      </c>
      <c r="I110" s="272"/>
      <c r="J110" s="273">
        <f>ROUND(I110*H110,2)</f>
        <v>0</v>
      </c>
      <c r="K110" s="269" t="s">
        <v>19</v>
      </c>
      <c r="L110" s="274"/>
      <c r="M110" s="275" t="s">
        <v>19</v>
      </c>
      <c r="N110" s="276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728</v>
      </c>
      <c r="AT110" s="226" t="s">
        <v>162</v>
      </c>
      <c r="AU110" s="226" t="s">
        <v>81</v>
      </c>
      <c r="AY110" s="20" t="s">
        <v>138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550</v>
      </c>
      <c r="BM110" s="226" t="s">
        <v>744</v>
      </c>
    </row>
    <row r="111" s="2" customFormat="1" ht="16.5" customHeight="1">
      <c r="A111" s="41"/>
      <c r="B111" s="42"/>
      <c r="C111" s="267" t="s">
        <v>187</v>
      </c>
      <c r="D111" s="267" t="s">
        <v>162</v>
      </c>
      <c r="E111" s="268" t="s">
        <v>745</v>
      </c>
      <c r="F111" s="269" t="s">
        <v>746</v>
      </c>
      <c r="G111" s="270" t="s">
        <v>727</v>
      </c>
      <c r="H111" s="271">
        <v>1</v>
      </c>
      <c r="I111" s="272"/>
      <c r="J111" s="273">
        <f>ROUND(I111*H111,2)</f>
        <v>0</v>
      </c>
      <c r="K111" s="269" t="s">
        <v>19</v>
      </c>
      <c r="L111" s="274"/>
      <c r="M111" s="275" t="s">
        <v>19</v>
      </c>
      <c r="N111" s="276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728</v>
      </c>
      <c r="AT111" s="226" t="s">
        <v>162</v>
      </c>
      <c r="AU111" s="226" t="s">
        <v>81</v>
      </c>
      <c r="AY111" s="20" t="s">
        <v>138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550</v>
      </c>
      <c r="BM111" s="226" t="s">
        <v>747</v>
      </c>
    </row>
    <row r="112" s="2" customFormat="1" ht="16.5" customHeight="1">
      <c r="A112" s="41"/>
      <c r="B112" s="42"/>
      <c r="C112" s="267" t="s">
        <v>165</v>
      </c>
      <c r="D112" s="267" t="s">
        <v>162</v>
      </c>
      <c r="E112" s="268" t="s">
        <v>748</v>
      </c>
      <c r="F112" s="269" t="s">
        <v>749</v>
      </c>
      <c r="G112" s="270" t="s">
        <v>727</v>
      </c>
      <c r="H112" s="271">
        <v>1</v>
      </c>
      <c r="I112" s="272"/>
      <c r="J112" s="273">
        <f>ROUND(I112*H112,2)</f>
        <v>0</v>
      </c>
      <c r="K112" s="269" t="s">
        <v>19</v>
      </c>
      <c r="L112" s="274"/>
      <c r="M112" s="275" t="s">
        <v>19</v>
      </c>
      <c r="N112" s="276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728</v>
      </c>
      <c r="AT112" s="226" t="s">
        <v>162</v>
      </c>
      <c r="AU112" s="226" t="s">
        <v>81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550</v>
      </c>
      <c r="BM112" s="226" t="s">
        <v>750</v>
      </c>
    </row>
    <row r="113" s="2" customFormat="1" ht="24.15" customHeight="1">
      <c r="A113" s="41"/>
      <c r="B113" s="42"/>
      <c r="C113" s="267" t="s">
        <v>196</v>
      </c>
      <c r="D113" s="267" t="s">
        <v>162</v>
      </c>
      <c r="E113" s="268" t="s">
        <v>751</v>
      </c>
      <c r="F113" s="269" t="s">
        <v>752</v>
      </c>
      <c r="G113" s="270" t="s">
        <v>727</v>
      </c>
      <c r="H113" s="271">
        <v>2</v>
      </c>
      <c r="I113" s="272"/>
      <c r="J113" s="273">
        <f>ROUND(I113*H113,2)</f>
        <v>0</v>
      </c>
      <c r="K113" s="269" t="s">
        <v>19</v>
      </c>
      <c r="L113" s="274"/>
      <c r="M113" s="275" t="s">
        <v>19</v>
      </c>
      <c r="N113" s="276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728</v>
      </c>
      <c r="AT113" s="226" t="s">
        <v>162</v>
      </c>
      <c r="AU113" s="226" t="s">
        <v>81</v>
      </c>
      <c r="AY113" s="20" t="s">
        <v>138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550</v>
      </c>
      <c r="BM113" s="226" t="s">
        <v>753</v>
      </c>
    </row>
    <row r="114" s="2" customFormat="1" ht="24.15" customHeight="1">
      <c r="A114" s="41"/>
      <c r="B114" s="42"/>
      <c r="C114" s="267" t="s">
        <v>209</v>
      </c>
      <c r="D114" s="267" t="s">
        <v>162</v>
      </c>
      <c r="E114" s="268" t="s">
        <v>754</v>
      </c>
      <c r="F114" s="269" t="s">
        <v>755</v>
      </c>
      <c r="G114" s="270" t="s">
        <v>727</v>
      </c>
      <c r="H114" s="271">
        <v>1</v>
      </c>
      <c r="I114" s="272"/>
      <c r="J114" s="273">
        <f>ROUND(I114*H114,2)</f>
        <v>0</v>
      </c>
      <c r="K114" s="269" t="s">
        <v>19</v>
      </c>
      <c r="L114" s="274"/>
      <c r="M114" s="275" t="s">
        <v>19</v>
      </c>
      <c r="N114" s="276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728</v>
      </c>
      <c r="AT114" s="226" t="s">
        <v>162</v>
      </c>
      <c r="AU114" s="226" t="s">
        <v>81</v>
      </c>
      <c r="AY114" s="20" t="s">
        <v>138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550</v>
      </c>
      <c r="BM114" s="226" t="s">
        <v>756</v>
      </c>
    </row>
    <row r="115" s="2" customFormat="1" ht="16.5" customHeight="1">
      <c r="A115" s="41"/>
      <c r="B115" s="42"/>
      <c r="C115" s="267" t="s">
        <v>215</v>
      </c>
      <c r="D115" s="267" t="s">
        <v>162</v>
      </c>
      <c r="E115" s="268" t="s">
        <v>757</v>
      </c>
      <c r="F115" s="269" t="s">
        <v>758</v>
      </c>
      <c r="G115" s="270" t="s">
        <v>727</v>
      </c>
      <c r="H115" s="271">
        <v>1</v>
      </c>
      <c r="I115" s="272"/>
      <c r="J115" s="273">
        <f>ROUND(I115*H115,2)</f>
        <v>0</v>
      </c>
      <c r="K115" s="269" t="s">
        <v>19</v>
      </c>
      <c r="L115" s="274"/>
      <c r="M115" s="275" t="s">
        <v>19</v>
      </c>
      <c r="N115" s="276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728</v>
      </c>
      <c r="AT115" s="226" t="s">
        <v>162</v>
      </c>
      <c r="AU115" s="226" t="s">
        <v>81</v>
      </c>
      <c r="AY115" s="20" t="s">
        <v>138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550</v>
      </c>
      <c r="BM115" s="226" t="s">
        <v>759</v>
      </c>
    </row>
    <row r="116" s="2" customFormat="1" ht="16.5" customHeight="1">
      <c r="A116" s="41"/>
      <c r="B116" s="42"/>
      <c r="C116" s="267" t="s">
        <v>8</v>
      </c>
      <c r="D116" s="267" t="s">
        <v>162</v>
      </c>
      <c r="E116" s="268" t="s">
        <v>760</v>
      </c>
      <c r="F116" s="269" t="s">
        <v>761</v>
      </c>
      <c r="G116" s="270" t="s">
        <v>727</v>
      </c>
      <c r="H116" s="271">
        <v>1</v>
      </c>
      <c r="I116" s="272"/>
      <c r="J116" s="273">
        <f>ROUND(I116*H116,2)</f>
        <v>0</v>
      </c>
      <c r="K116" s="269" t="s">
        <v>19</v>
      </c>
      <c r="L116" s="274"/>
      <c r="M116" s="275" t="s">
        <v>19</v>
      </c>
      <c r="N116" s="276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728</v>
      </c>
      <c r="AT116" s="226" t="s">
        <v>162</v>
      </c>
      <c r="AU116" s="226" t="s">
        <v>81</v>
      </c>
      <c r="AY116" s="20" t="s">
        <v>138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550</v>
      </c>
      <c r="BM116" s="226" t="s">
        <v>762</v>
      </c>
    </row>
    <row r="117" s="2" customFormat="1" ht="24.15" customHeight="1">
      <c r="A117" s="41"/>
      <c r="B117" s="42"/>
      <c r="C117" s="267" t="s">
        <v>224</v>
      </c>
      <c r="D117" s="267" t="s">
        <v>162</v>
      </c>
      <c r="E117" s="268" t="s">
        <v>763</v>
      </c>
      <c r="F117" s="269" t="s">
        <v>764</v>
      </c>
      <c r="G117" s="270" t="s">
        <v>727</v>
      </c>
      <c r="H117" s="271">
        <v>1</v>
      </c>
      <c r="I117" s="272"/>
      <c r="J117" s="273">
        <f>ROUND(I117*H117,2)</f>
        <v>0</v>
      </c>
      <c r="K117" s="269" t="s">
        <v>19</v>
      </c>
      <c r="L117" s="274"/>
      <c r="M117" s="275" t="s">
        <v>19</v>
      </c>
      <c r="N117" s="276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728</v>
      </c>
      <c r="AT117" s="226" t="s">
        <v>162</v>
      </c>
      <c r="AU117" s="226" t="s">
        <v>81</v>
      </c>
      <c r="AY117" s="20" t="s">
        <v>138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550</v>
      </c>
      <c r="BM117" s="226" t="s">
        <v>765</v>
      </c>
    </row>
    <row r="118" s="2" customFormat="1" ht="16.5" customHeight="1">
      <c r="A118" s="41"/>
      <c r="B118" s="42"/>
      <c r="C118" s="267" t="s">
        <v>231</v>
      </c>
      <c r="D118" s="267" t="s">
        <v>162</v>
      </c>
      <c r="E118" s="268" t="s">
        <v>766</v>
      </c>
      <c r="F118" s="269" t="s">
        <v>767</v>
      </c>
      <c r="G118" s="270" t="s">
        <v>727</v>
      </c>
      <c r="H118" s="271">
        <v>2</v>
      </c>
      <c r="I118" s="272"/>
      <c r="J118" s="273">
        <f>ROUND(I118*H118,2)</f>
        <v>0</v>
      </c>
      <c r="K118" s="269" t="s">
        <v>19</v>
      </c>
      <c r="L118" s="274"/>
      <c r="M118" s="275" t="s">
        <v>19</v>
      </c>
      <c r="N118" s="276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728</v>
      </c>
      <c r="AT118" s="226" t="s">
        <v>162</v>
      </c>
      <c r="AU118" s="226" t="s">
        <v>81</v>
      </c>
      <c r="AY118" s="20" t="s">
        <v>138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550</v>
      </c>
      <c r="BM118" s="226" t="s">
        <v>768</v>
      </c>
    </row>
    <row r="119" s="2" customFormat="1" ht="24.15" customHeight="1">
      <c r="A119" s="41"/>
      <c r="B119" s="42"/>
      <c r="C119" s="267" t="s">
        <v>237</v>
      </c>
      <c r="D119" s="267" t="s">
        <v>162</v>
      </c>
      <c r="E119" s="268" t="s">
        <v>769</v>
      </c>
      <c r="F119" s="269" t="s">
        <v>770</v>
      </c>
      <c r="G119" s="270" t="s">
        <v>727</v>
      </c>
      <c r="H119" s="271">
        <v>1</v>
      </c>
      <c r="I119" s="272"/>
      <c r="J119" s="273">
        <f>ROUND(I119*H119,2)</f>
        <v>0</v>
      </c>
      <c r="K119" s="269" t="s">
        <v>19</v>
      </c>
      <c r="L119" s="274"/>
      <c r="M119" s="275" t="s">
        <v>19</v>
      </c>
      <c r="N119" s="276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728</v>
      </c>
      <c r="AT119" s="226" t="s">
        <v>162</v>
      </c>
      <c r="AU119" s="226" t="s">
        <v>81</v>
      </c>
      <c r="AY119" s="20" t="s">
        <v>138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550</v>
      </c>
      <c r="BM119" s="226" t="s">
        <v>771</v>
      </c>
    </row>
    <row r="120" s="2" customFormat="1" ht="16.5" customHeight="1">
      <c r="A120" s="41"/>
      <c r="B120" s="42"/>
      <c r="C120" s="267" t="s">
        <v>246</v>
      </c>
      <c r="D120" s="267" t="s">
        <v>162</v>
      </c>
      <c r="E120" s="268" t="s">
        <v>772</v>
      </c>
      <c r="F120" s="269" t="s">
        <v>773</v>
      </c>
      <c r="G120" s="270" t="s">
        <v>727</v>
      </c>
      <c r="H120" s="271">
        <v>1</v>
      </c>
      <c r="I120" s="272"/>
      <c r="J120" s="273">
        <f>ROUND(I120*H120,2)</f>
        <v>0</v>
      </c>
      <c r="K120" s="269" t="s">
        <v>19</v>
      </c>
      <c r="L120" s="274"/>
      <c r="M120" s="275" t="s">
        <v>19</v>
      </c>
      <c r="N120" s="276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728</v>
      </c>
      <c r="AT120" s="226" t="s">
        <v>162</v>
      </c>
      <c r="AU120" s="226" t="s">
        <v>81</v>
      </c>
      <c r="AY120" s="20" t="s">
        <v>138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550</v>
      </c>
      <c r="BM120" s="226" t="s">
        <v>774</v>
      </c>
    </row>
    <row r="121" s="2" customFormat="1" ht="16.5" customHeight="1">
      <c r="A121" s="41"/>
      <c r="B121" s="42"/>
      <c r="C121" s="267" t="s">
        <v>255</v>
      </c>
      <c r="D121" s="267" t="s">
        <v>162</v>
      </c>
      <c r="E121" s="268" t="s">
        <v>775</v>
      </c>
      <c r="F121" s="269" t="s">
        <v>776</v>
      </c>
      <c r="G121" s="270" t="s">
        <v>727</v>
      </c>
      <c r="H121" s="271">
        <v>7</v>
      </c>
      <c r="I121" s="272"/>
      <c r="J121" s="273">
        <f>ROUND(I121*H121,2)</f>
        <v>0</v>
      </c>
      <c r="K121" s="269" t="s">
        <v>19</v>
      </c>
      <c r="L121" s="274"/>
      <c r="M121" s="275" t="s">
        <v>19</v>
      </c>
      <c r="N121" s="276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728</v>
      </c>
      <c r="AT121" s="226" t="s">
        <v>162</v>
      </c>
      <c r="AU121" s="226" t="s">
        <v>81</v>
      </c>
      <c r="AY121" s="20" t="s">
        <v>138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550</v>
      </c>
      <c r="BM121" s="226" t="s">
        <v>777</v>
      </c>
    </row>
    <row r="122" s="2" customFormat="1" ht="16.5" customHeight="1">
      <c r="A122" s="41"/>
      <c r="B122" s="42"/>
      <c r="C122" s="267" t="s">
        <v>260</v>
      </c>
      <c r="D122" s="267" t="s">
        <v>162</v>
      </c>
      <c r="E122" s="268" t="s">
        <v>778</v>
      </c>
      <c r="F122" s="269" t="s">
        <v>779</v>
      </c>
      <c r="G122" s="270" t="s">
        <v>727</v>
      </c>
      <c r="H122" s="271">
        <v>35</v>
      </c>
      <c r="I122" s="272"/>
      <c r="J122" s="273">
        <f>ROUND(I122*H122,2)</f>
        <v>0</v>
      </c>
      <c r="K122" s="269" t="s">
        <v>19</v>
      </c>
      <c r="L122" s="274"/>
      <c r="M122" s="275" t="s">
        <v>19</v>
      </c>
      <c r="N122" s="276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728</v>
      </c>
      <c r="AT122" s="226" t="s">
        <v>162</v>
      </c>
      <c r="AU122" s="226" t="s">
        <v>81</v>
      </c>
      <c r="AY122" s="20" t="s">
        <v>138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550</v>
      </c>
      <c r="BM122" s="226" t="s">
        <v>780</v>
      </c>
    </row>
    <row r="123" s="12" customFormat="1" ht="22.8" customHeight="1">
      <c r="A123" s="12"/>
      <c r="B123" s="199"/>
      <c r="C123" s="200"/>
      <c r="D123" s="201" t="s">
        <v>71</v>
      </c>
      <c r="E123" s="213" t="s">
        <v>781</v>
      </c>
      <c r="F123" s="213" t="s">
        <v>782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SUM(P124:P134)</f>
        <v>0</v>
      </c>
      <c r="Q123" s="207"/>
      <c r="R123" s="208">
        <f>SUM(R124:R134)</f>
        <v>0</v>
      </c>
      <c r="S123" s="207"/>
      <c r="T123" s="209">
        <f>SUM(T124:T134)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139</v>
      </c>
      <c r="AT123" s="211" t="s">
        <v>71</v>
      </c>
      <c r="AU123" s="211" t="s">
        <v>79</v>
      </c>
      <c r="AY123" s="210" t="s">
        <v>138</v>
      </c>
      <c r="BK123" s="212">
        <f>SUM(BK124:BK134)</f>
        <v>0</v>
      </c>
    </row>
    <row r="124" s="2" customFormat="1" ht="16.5" customHeight="1">
      <c r="A124" s="41"/>
      <c r="B124" s="42"/>
      <c r="C124" s="215" t="s">
        <v>267</v>
      </c>
      <c r="D124" s="215" t="s">
        <v>141</v>
      </c>
      <c r="E124" s="216" t="s">
        <v>725</v>
      </c>
      <c r="F124" s="217" t="s">
        <v>726</v>
      </c>
      <c r="G124" s="218" t="s">
        <v>727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550</v>
      </c>
      <c r="AT124" s="226" t="s">
        <v>141</v>
      </c>
      <c r="AU124" s="226" t="s">
        <v>81</v>
      </c>
      <c r="AY124" s="20" t="s">
        <v>138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550</v>
      </c>
      <c r="BM124" s="226" t="s">
        <v>783</v>
      </c>
    </row>
    <row r="125" s="2" customFormat="1" ht="16.5" customHeight="1">
      <c r="A125" s="41"/>
      <c r="B125" s="42"/>
      <c r="C125" s="215" t="s">
        <v>273</v>
      </c>
      <c r="D125" s="215" t="s">
        <v>141</v>
      </c>
      <c r="E125" s="216" t="s">
        <v>760</v>
      </c>
      <c r="F125" s="217" t="s">
        <v>761</v>
      </c>
      <c r="G125" s="218" t="s">
        <v>727</v>
      </c>
      <c r="H125" s="219">
        <v>1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550</v>
      </c>
      <c r="AT125" s="226" t="s">
        <v>141</v>
      </c>
      <c r="AU125" s="226" t="s">
        <v>81</v>
      </c>
      <c r="AY125" s="20" t="s">
        <v>138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550</v>
      </c>
      <c r="BM125" s="226" t="s">
        <v>784</v>
      </c>
    </row>
    <row r="126" s="2" customFormat="1" ht="24.15" customHeight="1">
      <c r="A126" s="41"/>
      <c r="B126" s="42"/>
      <c r="C126" s="215" t="s">
        <v>7</v>
      </c>
      <c r="D126" s="215" t="s">
        <v>141</v>
      </c>
      <c r="E126" s="216" t="s">
        <v>763</v>
      </c>
      <c r="F126" s="217" t="s">
        <v>764</v>
      </c>
      <c r="G126" s="218" t="s">
        <v>727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550</v>
      </c>
      <c r="AT126" s="226" t="s">
        <v>141</v>
      </c>
      <c r="AU126" s="226" t="s">
        <v>81</v>
      </c>
      <c r="AY126" s="20" t="s">
        <v>138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550</v>
      </c>
      <c r="BM126" s="226" t="s">
        <v>785</v>
      </c>
    </row>
    <row r="127" s="2" customFormat="1" ht="16.5" customHeight="1">
      <c r="A127" s="41"/>
      <c r="B127" s="42"/>
      <c r="C127" s="215" t="s">
        <v>285</v>
      </c>
      <c r="D127" s="215" t="s">
        <v>141</v>
      </c>
      <c r="E127" s="216" t="s">
        <v>766</v>
      </c>
      <c r="F127" s="217" t="s">
        <v>767</v>
      </c>
      <c r="G127" s="218" t="s">
        <v>727</v>
      </c>
      <c r="H127" s="219">
        <v>2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550</v>
      </c>
      <c r="AT127" s="226" t="s">
        <v>141</v>
      </c>
      <c r="AU127" s="226" t="s">
        <v>81</v>
      </c>
      <c r="AY127" s="20" t="s">
        <v>138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550</v>
      </c>
      <c r="BM127" s="226" t="s">
        <v>786</v>
      </c>
    </row>
    <row r="128" s="2" customFormat="1" ht="24.15" customHeight="1">
      <c r="A128" s="41"/>
      <c r="B128" s="42"/>
      <c r="C128" s="215" t="s">
        <v>289</v>
      </c>
      <c r="D128" s="215" t="s">
        <v>141</v>
      </c>
      <c r="E128" s="216" t="s">
        <v>769</v>
      </c>
      <c r="F128" s="217" t="s">
        <v>787</v>
      </c>
      <c r="G128" s="218" t="s">
        <v>727</v>
      </c>
      <c r="H128" s="219">
        <v>1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550</v>
      </c>
      <c r="AT128" s="226" t="s">
        <v>141</v>
      </c>
      <c r="AU128" s="226" t="s">
        <v>81</v>
      </c>
      <c r="AY128" s="20" t="s">
        <v>138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550</v>
      </c>
      <c r="BM128" s="226" t="s">
        <v>788</v>
      </c>
    </row>
    <row r="129" s="2" customFormat="1" ht="16.5" customHeight="1">
      <c r="A129" s="41"/>
      <c r="B129" s="42"/>
      <c r="C129" s="215" t="s">
        <v>299</v>
      </c>
      <c r="D129" s="215" t="s">
        <v>141</v>
      </c>
      <c r="E129" s="216" t="s">
        <v>789</v>
      </c>
      <c r="F129" s="217" t="s">
        <v>790</v>
      </c>
      <c r="G129" s="218" t="s">
        <v>727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550</v>
      </c>
      <c r="AT129" s="226" t="s">
        <v>141</v>
      </c>
      <c r="AU129" s="226" t="s">
        <v>81</v>
      </c>
      <c r="AY129" s="20" t="s">
        <v>138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550</v>
      </c>
      <c r="BM129" s="226" t="s">
        <v>791</v>
      </c>
    </row>
    <row r="130" s="2" customFormat="1" ht="16.5" customHeight="1">
      <c r="A130" s="41"/>
      <c r="B130" s="42"/>
      <c r="C130" s="215" t="s">
        <v>304</v>
      </c>
      <c r="D130" s="215" t="s">
        <v>141</v>
      </c>
      <c r="E130" s="216" t="s">
        <v>775</v>
      </c>
      <c r="F130" s="217" t="s">
        <v>776</v>
      </c>
      <c r="G130" s="218" t="s">
        <v>727</v>
      </c>
      <c r="H130" s="219">
        <v>7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550</v>
      </c>
      <c r="AT130" s="226" t="s">
        <v>141</v>
      </c>
      <c r="AU130" s="226" t="s">
        <v>81</v>
      </c>
      <c r="AY130" s="20" t="s">
        <v>138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550</v>
      </c>
      <c r="BM130" s="226" t="s">
        <v>792</v>
      </c>
    </row>
    <row r="131" s="2" customFormat="1" ht="16.5" customHeight="1">
      <c r="A131" s="41"/>
      <c r="B131" s="42"/>
      <c r="C131" s="215" t="s">
        <v>309</v>
      </c>
      <c r="D131" s="215" t="s">
        <v>141</v>
      </c>
      <c r="E131" s="216" t="s">
        <v>793</v>
      </c>
      <c r="F131" s="217" t="s">
        <v>779</v>
      </c>
      <c r="G131" s="218" t="s">
        <v>727</v>
      </c>
      <c r="H131" s="219">
        <v>35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550</v>
      </c>
      <c r="AT131" s="226" t="s">
        <v>141</v>
      </c>
      <c r="AU131" s="226" t="s">
        <v>81</v>
      </c>
      <c r="AY131" s="20" t="s">
        <v>138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550</v>
      </c>
      <c r="BM131" s="226" t="s">
        <v>794</v>
      </c>
    </row>
    <row r="132" s="2" customFormat="1" ht="16.5" customHeight="1">
      <c r="A132" s="41"/>
      <c r="B132" s="42"/>
      <c r="C132" s="215" t="s">
        <v>315</v>
      </c>
      <c r="D132" s="215" t="s">
        <v>141</v>
      </c>
      <c r="E132" s="216" t="s">
        <v>795</v>
      </c>
      <c r="F132" s="217" t="s">
        <v>796</v>
      </c>
      <c r="G132" s="218" t="s">
        <v>727</v>
      </c>
      <c r="H132" s="219">
        <v>30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550</v>
      </c>
      <c r="AT132" s="226" t="s">
        <v>141</v>
      </c>
      <c r="AU132" s="226" t="s">
        <v>81</v>
      </c>
      <c r="AY132" s="20" t="s">
        <v>138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550</v>
      </c>
      <c r="BM132" s="226" t="s">
        <v>797</v>
      </c>
    </row>
    <row r="133" s="2" customFormat="1" ht="16.5" customHeight="1">
      <c r="A133" s="41"/>
      <c r="B133" s="42"/>
      <c r="C133" s="215" t="s">
        <v>320</v>
      </c>
      <c r="D133" s="215" t="s">
        <v>141</v>
      </c>
      <c r="E133" s="216" t="s">
        <v>798</v>
      </c>
      <c r="F133" s="217" t="s">
        <v>799</v>
      </c>
      <c r="G133" s="218" t="s">
        <v>727</v>
      </c>
      <c r="H133" s="219">
        <v>5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550</v>
      </c>
      <c r="AT133" s="226" t="s">
        <v>141</v>
      </c>
      <c r="AU133" s="226" t="s">
        <v>81</v>
      </c>
      <c r="AY133" s="20" t="s">
        <v>138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550</v>
      </c>
      <c r="BM133" s="226" t="s">
        <v>800</v>
      </c>
    </row>
    <row r="134" s="2" customFormat="1" ht="16.5" customHeight="1">
      <c r="A134" s="41"/>
      <c r="B134" s="42"/>
      <c r="C134" s="215" t="s">
        <v>327</v>
      </c>
      <c r="D134" s="215" t="s">
        <v>141</v>
      </c>
      <c r="E134" s="216" t="s">
        <v>801</v>
      </c>
      <c r="F134" s="217" t="s">
        <v>802</v>
      </c>
      <c r="G134" s="218" t="s">
        <v>727</v>
      </c>
      <c r="H134" s="219">
        <v>1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550</v>
      </c>
      <c r="AT134" s="226" t="s">
        <v>141</v>
      </c>
      <c r="AU134" s="226" t="s">
        <v>81</v>
      </c>
      <c r="AY134" s="20" t="s">
        <v>138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550</v>
      </c>
      <c r="BM134" s="226" t="s">
        <v>803</v>
      </c>
    </row>
    <row r="135" s="12" customFormat="1" ht="22.8" customHeight="1">
      <c r="A135" s="12"/>
      <c r="B135" s="199"/>
      <c r="C135" s="200"/>
      <c r="D135" s="201" t="s">
        <v>71</v>
      </c>
      <c r="E135" s="213" t="s">
        <v>804</v>
      </c>
      <c r="F135" s="213" t="s">
        <v>805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SUM(P136:P137)</f>
        <v>0</v>
      </c>
      <c r="Q135" s="207"/>
      <c r="R135" s="208">
        <f>SUM(R136:R137)</f>
        <v>0</v>
      </c>
      <c r="S135" s="207"/>
      <c r="T135" s="209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139</v>
      </c>
      <c r="AT135" s="211" t="s">
        <v>71</v>
      </c>
      <c r="AU135" s="211" t="s">
        <v>79</v>
      </c>
      <c r="AY135" s="210" t="s">
        <v>138</v>
      </c>
      <c r="BK135" s="212">
        <f>SUM(BK136:BK137)</f>
        <v>0</v>
      </c>
    </row>
    <row r="136" s="2" customFormat="1" ht="16.5" customHeight="1">
      <c r="A136" s="41"/>
      <c r="B136" s="42"/>
      <c r="C136" s="215" t="s">
        <v>335</v>
      </c>
      <c r="D136" s="215" t="s">
        <v>141</v>
      </c>
      <c r="E136" s="216" t="s">
        <v>806</v>
      </c>
      <c r="F136" s="217" t="s">
        <v>807</v>
      </c>
      <c r="G136" s="218" t="s">
        <v>381</v>
      </c>
      <c r="H136" s="219">
        <v>1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550</v>
      </c>
      <c r="AT136" s="226" t="s">
        <v>141</v>
      </c>
      <c r="AU136" s="226" t="s">
        <v>81</v>
      </c>
      <c r="AY136" s="20" t="s">
        <v>138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550</v>
      </c>
      <c r="BM136" s="226" t="s">
        <v>808</v>
      </c>
    </row>
    <row r="137" s="2" customFormat="1" ht="16.5" customHeight="1">
      <c r="A137" s="41"/>
      <c r="B137" s="42"/>
      <c r="C137" s="215" t="s">
        <v>344</v>
      </c>
      <c r="D137" s="215" t="s">
        <v>141</v>
      </c>
      <c r="E137" s="216" t="s">
        <v>809</v>
      </c>
      <c r="F137" s="217" t="s">
        <v>810</v>
      </c>
      <c r="G137" s="218" t="s">
        <v>381</v>
      </c>
      <c r="H137" s="219">
        <v>1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550</v>
      </c>
      <c r="AT137" s="226" t="s">
        <v>141</v>
      </c>
      <c r="AU137" s="226" t="s">
        <v>81</v>
      </c>
      <c r="AY137" s="20" t="s">
        <v>138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550</v>
      </c>
      <c r="BM137" s="226" t="s">
        <v>811</v>
      </c>
    </row>
    <row r="138" s="12" customFormat="1" ht="22.8" customHeight="1">
      <c r="A138" s="12"/>
      <c r="B138" s="199"/>
      <c r="C138" s="200"/>
      <c r="D138" s="201" t="s">
        <v>71</v>
      </c>
      <c r="E138" s="213" t="s">
        <v>812</v>
      </c>
      <c r="F138" s="213" t="s">
        <v>813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SUM(P139:P169)</f>
        <v>0</v>
      </c>
      <c r="Q138" s="207"/>
      <c r="R138" s="208">
        <f>SUM(R139:R169)</f>
        <v>0</v>
      </c>
      <c r="S138" s="207"/>
      <c r="T138" s="209">
        <f>SUM(T139:T169)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139</v>
      </c>
      <c r="AT138" s="211" t="s">
        <v>71</v>
      </c>
      <c r="AU138" s="211" t="s">
        <v>79</v>
      </c>
      <c r="AY138" s="210" t="s">
        <v>138</v>
      </c>
      <c r="BK138" s="212">
        <f>SUM(BK139:BK169)</f>
        <v>0</v>
      </c>
    </row>
    <row r="139" s="2" customFormat="1" ht="16.5" customHeight="1">
      <c r="A139" s="41"/>
      <c r="B139" s="42"/>
      <c r="C139" s="267" t="s">
        <v>357</v>
      </c>
      <c r="D139" s="267" t="s">
        <v>162</v>
      </c>
      <c r="E139" s="268" t="s">
        <v>814</v>
      </c>
      <c r="F139" s="269" t="s">
        <v>815</v>
      </c>
      <c r="G139" s="270" t="s">
        <v>727</v>
      </c>
      <c r="H139" s="271">
        <v>1</v>
      </c>
      <c r="I139" s="272"/>
      <c r="J139" s="273">
        <f>ROUND(I139*H139,2)</f>
        <v>0</v>
      </c>
      <c r="K139" s="269" t="s">
        <v>19</v>
      </c>
      <c r="L139" s="274"/>
      <c r="M139" s="275" t="s">
        <v>19</v>
      </c>
      <c r="N139" s="276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728</v>
      </c>
      <c r="AT139" s="226" t="s">
        <v>162</v>
      </c>
      <c r="AU139" s="226" t="s">
        <v>81</v>
      </c>
      <c r="AY139" s="20" t="s">
        <v>138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550</v>
      </c>
      <c r="BM139" s="226" t="s">
        <v>816</v>
      </c>
    </row>
    <row r="140" s="2" customFormat="1" ht="16.5" customHeight="1">
      <c r="A140" s="41"/>
      <c r="B140" s="42"/>
      <c r="C140" s="267" t="s">
        <v>366</v>
      </c>
      <c r="D140" s="267" t="s">
        <v>162</v>
      </c>
      <c r="E140" s="268" t="s">
        <v>817</v>
      </c>
      <c r="F140" s="269" t="s">
        <v>818</v>
      </c>
      <c r="G140" s="270" t="s">
        <v>727</v>
      </c>
      <c r="H140" s="271">
        <v>2</v>
      </c>
      <c r="I140" s="272"/>
      <c r="J140" s="273">
        <f>ROUND(I140*H140,2)</f>
        <v>0</v>
      </c>
      <c r="K140" s="269" t="s">
        <v>19</v>
      </c>
      <c r="L140" s="274"/>
      <c r="M140" s="275" t="s">
        <v>19</v>
      </c>
      <c r="N140" s="276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728</v>
      </c>
      <c r="AT140" s="226" t="s">
        <v>162</v>
      </c>
      <c r="AU140" s="226" t="s">
        <v>81</v>
      </c>
      <c r="AY140" s="20" t="s">
        <v>138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550</v>
      </c>
      <c r="BM140" s="226" t="s">
        <v>819</v>
      </c>
    </row>
    <row r="141" s="2" customFormat="1" ht="16.5" customHeight="1">
      <c r="A141" s="41"/>
      <c r="B141" s="42"/>
      <c r="C141" s="267" t="s">
        <v>372</v>
      </c>
      <c r="D141" s="267" t="s">
        <v>162</v>
      </c>
      <c r="E141" s="268" t="s">
        <v>820</v>
      </c>
      <c r="F141" s="269" t="s">
        <v>821</v>
      </c>
      <c r="G141" s="270" t="s">
        <v>727</v>
      </c>
      <c r="H141" s="271">
        <v>3</v>
      </c>
      <c r="I141" s="272"/>
      <c r="J141" s="273">
        <f>ROUND(I141*H141,2)</f>
        <v>0</v>
      </c>
      <c r="K141" s="269" t="s">
        <v>19</v>
      </c>
      <c r="L141" s="274"/>
      <c r="M141" s="275" t="s">
        <v>19</v>
      </c>
      <c r="N141" s="276" t="s">
        <v>43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728</v>
      </c>
      <c r="AT141" s="226" t="s">
        <v>162</v>
      </c>
      <c r="AU141" s="226" t="s">
        <v>81</v>
      </c>
      <c r="AY141" s="20" t="s">
        <v>138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550</v>
      </c>
      <c r="BM141" s="226" t="s">
        <v>822</v>
      </c>
    </row>
    <row r="142" s="2" customFormat="1" ht="16.5" customHeight="1">
      <c r="A142" s="41"/>
      <c r="B142" s="42"/>
      <c r="C142" s="267" t="s">
        <v>378</v>
      </c>
      <c r="D142" s="267" t="s">
        <v>162</v>
      </c>
      <c r="E142" s="268" t="s">
        <v>823</v>
      </c>
      <c r="F142" s="269" t="s">
        <v>824</v>
      </c>
      <c r="G142" s="270" t="s">
        <v>727</v>
      </c>
      <c r="H142" s="271">
        <v>15</v>
      </c>
      <c r="I142" s="272"/>
      <c r="J142" s="273">
        <f>ROUND(I142*H142,2)</f>
        <v>0</v>
      </c>
      <c r="K142" s="269" t="s">
        <v>19</v>
      </c>
      <c r="L142" s="274"/>
      <c r="M142" s="275" t="s">
        <v>19</v>
      </c>
      <c r="N142" s="276" t="s">
        <v>43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728</v>
      </c>
      <c r="AT142" s="226" t="s">
        <v>162</v>
      </c>
      <c r="AU142" s="226" t="s">
        <v>81</v>
      </c>
      <c r="AY142" s="20" t="s">
        <v>138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79</v>
      </c>
      <c r="BK142" s="227">
        <f>ROUND(I142*H142,2)</f>
        <v>0</v>
      </c>
      <c r="BL142" s="20" t="s">
        <v>550</v>
      </c>
      <c r="BM142" s="226" t="s">
        <v>825</v>
      </c>
    </row>
    <row r="143" s="2" customFormat="1" ht="16.5" customHeight="1">
      <c r="A143" s="41"/>
      <c r="B143" s="42"/>
      <c r="C143" s="267" t="s">
        <v>383</v>
      </c>
      <c r="D143" s="267" t="s">
        <v>162</v>
      </c>
      <c r="E143" s="268" t="s">
        <v>826</v>
      </c>
      <c r="F143" s="269" t="s">
        <v>827</v>
      </c>
      <c r="G143" s="270" t="s">
        <v>727</v>
      </c>
      <c r="H143" s="271">
        <v>2</v>
      </c>
      <c r="I143" s="272"/>
      <c r="J143" s="273">
        <f>ROUND(I143*H143,2)</f>
        <v>0</v>
      </c>
      <c r="K143" s="269" t="s">
        <v>19</v>
      </c>
      <c r="L143" s="274"/>
      <c r="M143" s="275" t="s">
        <v>19</v>
      </c>
      <c r="N143" s="276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728</v>
      </c>
      <c r="AT143" s="226" t="s">
        <v>162</v>
      </c>
      <c r="AU143" s="226" t="s">
        <v>81</v>
      </c>
      <c r="AY143" s="20" t="s">
        <v>138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550</v>
      </c>
      <c r="BM143" s="226" t="s">
        <v>828</v>
      </c>
    </row>
    <row r="144" s="2" customFormat="1" ht="16.5" customHeight="1">
      <c r="A144" s="41"/>
      <c r="B144" s="42"/>
      <c r="C144" s="267" t="s">
        <v>389</v>
      </c>
      <c r="D144" s="267" t="s">
        <v>162</v>
      </c>
      <c r="E144" s="268" t="s">
        <v>829</v>
      </c>
      <c r="F144" s="269" t="s">
        <v>827</v>
      </c>
      <c r="G144" s="270" t="s">
        <v>727</v>
      </c>
      <c r="H144" s="271">
        <v>6</v>
      </c>
      <c r="I144" s="272"/>
      <c r="J144" s="273">
        <f>ROUND(I144*H144,2)</f>
        <v>0</v>
      </c>
      <c r="K144" s="269" t="s">
        <v>19</v>
      </c>
      <c r="L144" s="274"/>
      <c r="M144" s="275" t="s">
        <v>19</v>
      </c>
      <c r="N144" s="276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728</v>
      </c>
      <c r="AT144" s="226" t="s">
        <v>162</v>
      </c>
      <c r="AU144" s="226" t="s">
        <v>81</v>
      </c>
      <c r="AY144" s="20" t="s">
        <v>138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550</v>
      </c>
      <c r="BM144" s="226" t="s">
        <v>830</v>
      </c>
    </row>
    <row r="145" s="2" customFormat="1" ht="16.5" customHeight="1">
      <c r="A145" s="41"/>
      <c r="B145" s="42"/>
      <c r="C145" s="267" t="s">
        <v>393</v>
      </c>
      <c r="D145" s="267" t="s">
        <v>162</v>
      </c>
      <c r="E145" s="268" t="s">
        <v>831</v>
      </c>
      <c r="F145" s="269" t="s">
        <v>832</v>
      </c>
      <c r="G145" s="270" t="s">
        <v>727</v>
      </c>
      <c r="H145" s="271">
        <v>1</v>
      </c>
      <c r="I145" s="272"/>
      <c r="J145" s="273">
        <f>ROUND(I145*H145,2)</f>
        <v>0</v>
      </c>
      <c r="K145" s="269" t="s">
        <v>19</v>
      </c>
      <c r="L145" s="274"/>
      <c r="M145" s="275" t="s">
        <v>19</v>
      </c>
      <c r="N145" s="276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728</v>
      </c>
      <c r="AT145" s="226" t="s">
        <v>162</v>
      </c>
      <c r="AU145" s="226" t="s">
        <v>81</v>
      </c>
      <c r="AY145" s="20" t="s">
        <v>138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550</v>
      </c>
      <c r="BM145" s="226" t="s">
        <v>833</v>
      </c>
    </row>
    <row r="146" s="2" customFormat="1" ht="16.5" customHeight="1">
      <c r="A146" s="41"/>
      <c r="B146" s="42"/>
      <c r="C146" s="267" t="s">
        <v>399</v>
      </c>
      <c r="D146" s="267" t="s">
        <v>162</v>
      </c>
      <c r="E146" s="268" t="s">
        <v>834</v>
      </c>
      <c r="F146" s="269" t="s">
        <v>835</v>
      </c>
      <c r="G146" s="270" t="s">
        <v>727</v>
      </c>
      <c r="H146" s="271">
        <v>1</v>
      </c>
      <c r="I146" s="272"/>
      <c r="J146" s="273">
        <f>ROUND(I146*H146,2)</f>
        <v>0</v>
      </c>
      <c r="K146" s="269" t="s">
        <v>19</v>
      </c>
      <c r="L146" s="274"/>
      <c r="M146" s="275" t="s">
        <v>19</v>
      </c>
      <c r="N146" s="276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728</v>
      </c>
      <c r="AT146" s="226" t="s">
        <v>162</v>
      </c>
      <c r="AU146" s="226" t="s">
        <v>81</v>
      </c>
      <c r="AY146" s="20" t="s">
        <v>138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550</v>
      </c>
      <c r="BM146" s="226" t="s">
        <v>836</v>
      </c>
    </row>
    <row r="147" s="2" customFormat="1" ht="16.5" customHeight="1">
      <c r="A147" s="41"/>
      <c r="B147" s="42"/>
      <c r="C147" s="267" t="s">
        <v>405</v>
      </c>
      <c r="D147" s="267" t="s">
        <v>162</v>
      </c>
      <c r="E147" s="268" t="s">
        <v>837</v>
      </c>
      <c r="F147" s="269" t="s">
        <v>838</v>
      </c>
      <c r="G147" s="270" t="s">
        <v>727</v>
      </c>
      <c r="H147" s="271">
        <v>1</v>
      </c>
      <c r="I147" s="272"/>
      <c r="J147" s="273">
        <f>ROUND(I147*H147,2)</f>
        <v>0</v>
      </c>
      <c r="K147" s="269" t="s">
        <v>19</v>
      </c>
      <c r="L147" s="274"/>
      <c r="M147" s="275" t="s">
        <v>19</v>
      </c>
      <c r="N147" s="276" t="s">
        <v>43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728</v>
      </c>
      <c r="AT147" s="226" t="s">
        <v>162</v>
      </c>
      <c r="AU147" s="226" t="s">
        <v>81</v>
      </c>
      <c r="AY147" s="20" t="s">
        <v>138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550</v>
      </c>
      <c r="BM147" s="226" t="s">
        <v>839</v>
      </c>
    </row>
    <row r="148" s="2" customFormat="1" ht="16.5" customHeight="1">
      <c r="A148" s="41"/>
      <c r="B148" s="42"/>
      <c r="C148" s="267" t="s">
        <v>412</v>
      </c>
      <c r="D148" s="267" t="s">
        <v>162</v>
      </c>
      <c r="E148" s="268" t="s">
        <v>840</v>
      </c>
      <c r="F148" s="269" t="s">
        <v>841</v>
      </c>
      <c r="G148" s="270" t="s">
        <v>727</v>
      </c>
      <c r="H148" s="271">
        <v>4</v>
      </c>
      <c r="I148" s="272"/>
      <c r="J148" s="273">
        <f>ROUND(I148*H148,2)</f>
        <v>0</v>
      </c>
      <c r="K148" s="269" t="s">
        <v>19</v>
      </c>
      <c r="L148" s="274"/>
      <c r="M148" s="275" t="s">
        <v>19</v>
      </c>
      <c r="N148" s="276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728</v>
      </c>
      <c r="AT148" s="226" t="s">
        <v>162</v>
      </c>
      <c r="AU148" s="226" t="s">
        <v>81</v>
      </c>
      <c r="AY148" s="20" t="s">
        <v>138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550</v>
      </c>
      <c r="BM148" s="226" t="s">
        <v>842</v>
      </c>
    </row>
    <row r="149" s="2" customFormat="1">
      <c r="A149" s="41"/>
      <c r="B149" s="42"/>
      <c r="C149" s="43"/>
      <c r="D149" s="233" t="s">
        <v>150</v>
      </c>
      <c r="E149" s="43"/>
      <c r="F149" s="234" t="s">
        <v>843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150</v>
      </c>
      <c r="AU149" s="20" t="s">
        <v>81</v>
      </c>
    </row>
    <row r="150" s="2" customFormat="1" ht="16.5" customHeight="1">
      <c r="A150" s="41"/>
      <c r="B150" s="42"/>
      <c r="C150" s="267" t="s">
        <v>419</v>
      </c>
      <c r="D150" s="267" t="s">
        <v>162</v>
      </c>
      <c r="E150" s="268" t="s">
        <v>844</v>
      </c>
      <c r="F150" s="269" t="s">
        <v>845</v>
      </c>
      <c r="G150" s="270" t="s">
        <v>727</v>
      </c>
      <c r="H150" s="271">
        <v>1</v>
      </c>
      <c r="I150" s="272"/>
      <c r="J150" s="273">
        <f>ROUND(I150*H150,2)</f>
        <v>0</v>
      </c>
      <c r="K150" s="269" t="s">
        <v>19</v>
      </c>
      <c r="L150" s="274"/>
      <c r="M150" s="275" t="s">
        <v>19</v>
      </c>
      <c r="N150" s="276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728</v>
      </c>
      <c r="AT150" s="226" t="s">
        <v>162</v>
      </c>
      <c r="AU150" s="226" t="s">
        <v>81</v>
      </c>
      <c r="AY150" s="20" t="s">
        <v>138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79</v>
      </c>
      <c r="BK150" s="227">
        <f>ROUND(I150*H150,2)</f>
        <v>0</v>
      </c>
      <c r="BL150" s="20" t="s">
        <v>550</v>
      </c>
      <c r="BM150" s="226" t="s">
        <v>846</v>
      </c>
    </row>
    <row r="151" s="2" customFormat="1">
      <c r="A151" s="41"/>
      <c r="B151" s="42"/>
      <c r="C151" s="43"/>
      <c r="D151" s="233" t="s">
        <v>150</v>
      </c>
      <c r="E151" s="43"/>
      <c r="F151" s="234" t="s">
        <v>843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150</v>
      </c>
      <c r="AU151" s="20" t="s">
        <v>81</v>
      </c>
    </row>
    <row r="152" s="2" customFormat="1" ht="16.5" customHeight="1">
      <c r="A152" s="41"/>
      <c r="B152" s="42"/>
      <c r="C152" s="267" t="s">
        <v>425</v>
      </c>
      <c r="D152" s="267" t="s">
        <v>162</v>
      </c>
      <c r="E152" s="268" t="s">
        <v>847</v>
      </c>
      <c r="F152" s="269" t="s">
        <v>848</v>
      </c>
      <c r="G152" s="270" t="s">
        <v>727</v>
      </c>
      <c r="H152" s="271">
        <v>31</v>
      </c>
      <c r="I152" s="272"/>
      <c r="J152" s="273">
        <f>ROUND(I152*H152,2)</f>
        <v>0</v>
      </c>
      <c r="K152" s="269" t="s">
        <v>19</v>
      </c>
      <c r="L152" s="274"/>
      <c r="M152" s="275" t="s">
        <v>19</v>
      </c>
      <c r="N152" s="276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728</v>
      </c>
      <c r="AT152" s="226" t="s">
        <v>162</v>
      </c>
      <c r="AU152" s="226" t="s">
        <v>81</v>
      </c>
      <c r="AY152" s="20" t="s">
        <v>138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550</v>
      </c>
      <c r="BM152" s="226" t="s">
        <v>849</v>
      </c>
    </row>
    <row r="153" s="2" customFormat="1">
      <c r="A153" s="41"/>
      <c r="B153" s="42"/>
      <c r="C153" s="43"/>
      <c r="D153" s="233" t="s">
        <v>150</v>
      </c>
      <c r="E153" s="43"/>
      <c r="F153" s="234" t="s">
        <v>843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150</v>
      </c>
      <c r="AU153" s="20" t="s">
        <v>81</v>
      </c>
    </row>
    <row r="154" s="2" customFormat="1" ht="21.75" customHeight="1">
      <c r="A154" s="41"/>
      <c r="B154" s="42"/>
      <c r="C154" s="267" t="s">
        <v>431</v>
      </c>
      <c r="D154" s="267" t="s">
        <v>162</v>
      </c>
      <c r="E154" s="268" t="s">
        <v>850</v>
      </c>
      <c r="F154" s="269" t="s">
        <v>851</v>
      </c>
      <c r="G154" s="270" t="s">
        <v>727</v>
      </c>
      <c r="H154" s="271">
        <v>5</v>
      </c>
      <c r="I154" s="272"/>
      <c r="J154" s="273">
        <f>ROUND(I154*H154,2)</f>
        <v>0</v>
      </c>
      <c r="K154" s="269" t="s">
        <v>19</v>
      </c>
      <c r="L154" s="274"/>
      <c r="M154" s="275" t="s">
        <v>19</v>
      </c>
      <c r="N154" s="276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728</v>
      </c>
      <c r="AT154" s="226" t="s">
        <v>162</v>
      </c>
      <c r="AU154" s="226" t="s">
        <v>81</v>
      </c>
      <c r="AY154" s="20" t="s">
        <v>138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550</v>
      </c>
      <c r="BM154" s="226" t="s">
        <v>852</v>
      </c>
    </row>
    <row r="155" s="2" customFormat="1">
      <c r="A155" s="41"/>
      <c r="B155" s="42"/>
      <c r="C155" s="43"/>
      <c r="D155" s="233" t="s">
        <v>150</v>
      </c>
      <c r="E155" s="43"/>
      <c r="F155" s="234" t="s">
        <v>843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150</v>
      </c>
      <c r="AU155" s="20" t="s">
        <v>81</v>
      </c>
    </row>
    <row r="156" s="2" customFormat="1" ht="16.5" customHeight="1">
      <c r="A156" s="41"/>
      <c r="B156" s="42"/>
      <c r="C156" s="267" t="s">
        <v>435</v>
      </c>
      <c r="D156" s="267" t="s">
        <v>162</v>
      </c>
      <c r="E156" s="268" t="s">
        <v>853</v>
      </c>
      <c r="F156" s="269" t="s">
        <v>854</v>
      </c>
      <c r="G156" s="270" t="s">
        <v>727</v>
      </c>
      <c r="H156" s="271">
        <v>34</v>
      </c>
      <c r="I156" s="272"/>
      <c r="J156" s="273">
        <f>ROUND(I156*H156,2)</f>
        <v>0</v>
      </c>
      <c r="K156" s="269" t="s">
        <v>19</v>
      </c>
      <c r="L156" s="274"/>
      <c r="M156" s="275" t="s">
        <v>19</v>
      </c>
      <c r="N156" s="276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728</v>
      </c>
      <c r="AT156" s="226" t="s">
        <v>162</v>
      </c>
      <c r="AU156" s="226" t="s">
        <v>81</v>
      </c>
      <c r="AY156" s="20" t="s">
        <v>138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550</v>
      </c>
      <c r="BM156" s="226" t="s">
        <v>855</v>
      </c>
    </row>
    <row r="157" s="2" customFormat="1">
      <c r="A157" s="41"/>
      <c r="B157" s="42"/>
      <c r="C157" s="43"/>
      <c r="D157" s="233" t="s">
        <v>150</v>
      </c>
      <c r="E157" s="43"/>
      <c r="F157" s="234" t="s">
        <v>843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150</v>
      </c>
      <c r="AU157" s="20" t="s">
        <v>81</v>
      </c>
    </row>
    <row r="158" s="2" customFormat="1" ht="16.5" customHeight="1">
      <c r="A158" s="41"/>
      <c r="B158" s="42"/>
      <c r="C158" s="267" t="s">
        <v>441</v>
      </c>
      <c r="D158" s="267" t="s">
        <v>162</v>
      </c>
      <c r="E158" s="268" t="s">
        <v>856</v>
      </c>
      <c r="F158" s="269" t="s">
        <v>857</v>
      </c>
      <c r="G158" s="270" t="s">
        <v>727</v>
      </c>
      <c r="H158" s="271">
        <v>1</v>
      </c>
      <c r="I158" s="272"/>
      <c r="J158" s="273">
        <f>ROUND(I158*H158,2)</f>
        <v>0</v>
      </c>
      <c r="K158" s="269" t="s">
        <v>19</v>
      </c>
      <c r="L158" s="274"/>
      <c r="M158" s="275" t="s">
        <v>19</v>
      </c>
      <c r="N158" s="276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728</v>
      </c>
      <c r="AT158" s="226" t="s">
        <v>162</v>
      </c>
      <c r="AU158" s="226" t="s">
        <v>81</v>
      </c>
      <c r="AY158" s="20" t="s">
        <v>138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550</v>
      </c>
      <c r="BM158" s="226" t="s">
        <v>858</v>
      </c>
    </row>
    <row r="159" s="2" customFormat="1">
      <c r="A159" s="41"/>
      <c r="B159" s="42"/>
      <c r="C159" s="43"/>
      <c r="D159" s="233" t="s">
        <v>150</v>
      </c>
      <c r="E159" s="43"/>
      <c r="F159" s="234" t="s">
        <v>843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150</v>
      </c>
      <c r="AU159" s="20" t="s">
        <v>81</v>
      </c>
    </row>
    <row r="160" s="2" customFormat="1" ht="16.5" customHeight="1">
      <c r="A160" s="41"/>
      <c r="B160" s="42"/>
      <c r="C160" s="267" t="s">
        <v>446</v>
      </c>
      <c r="D160" s="267" t="s">
        <v>162</v>
      </c>
      <c r="E160" s="268" t="s">
        <v>859</v>
      </c>
      <c r="F160" s="269" t="s">
        <v>860</v>
      </c>
      <c r="G160" s="270" t="s">
        <v>727</v>
      </c>
      <c r="H160" s="271">
        <v>2</v>
      </c>
      <c r="I160" s="272"/>
      <c r="J160" s="273">
        <f>ROUND(I160*H160,2)</f>
        <v>0</v>
      </c>
      <c r="K160" s="269" t="s">
        <v>19</v>
      </c>
      <c r="L160" s="274"/>
      <c r="M160" s="275" t="s">
        <v>19</v>
      </c>
      <c r="N160" s="276" t="s">
        <v>43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728</v>
      </c>
      <c r="AT160" s="226" t="s">
        <v>162</v>
      </c>
      <c r="AU160" s="226" t="s">
        <v>81</v>
      </c>
      <c r="AY160" s="20" t="s">
        <v>138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550</v>
      </c>
      <c r="BM160" s="226" t="s">
        <v>861</v>
      </c>
    </row>
    <row r="161" s="2" customFormat="1">
      <c r="A161" s="41"/>
      <c r="B161" s="42"/>
      <c r="C161" s="43"/>
      <c r="D161" s="233" t="s">
        <v>150</v>
      </c>
      <c r="E161" s="43"/>
      <c r="F161" s="234" t="s">
        <v>843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150</v>
      </c>
      <c r="AU161" s="20" t="s">
        <v>81</v>
      </c>
    </row>
    <row r="162" s="2" customFormat="1" ht="16.5" customHeight="1">
      <c r="A162" s="41"/>
      <c r="B162" s="42"/>
      <c r="C162" s="267" t="s">
        <v>453</v>
      </c>
      <c r="D162" s="267" t="s">
        <v>162</v>
      </c>
      <c r="E162" s="268" t="s">
        <v>862</v>
      </c>
      <c r="F162" s="269" t="s">
        <v>863</v>
      </c>
      <c r="G162" s="270" t="s">
        <v>727</v>
      </c>
      <c r="H162" s="271">
        <v>4</v>
      </c>
      <c r="I162" s="272"/>
      <c r="J162" s="273">
        <f>ROUND(I162*H162,2)</f>
        <v>0</v>
      </c>
      <c r="K162" s="269" t="s">
        <v>19</v>
      </c>
      <c r="L162" s="274"/>
      <c r="M162" s="275" t="s">
        <v>19</v>
      </c>
      <c r="N162" s="276" t="s">
        <v>43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728</v>
      </c>
      <c r="AT162" s="226" t="s">
        <v>162</v>
      </c>
      <c r="AU162" s="226" t="s">
        <v>81</v>
      </c>
      <c r="AY162" s="20" t="s">
        <v>138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550</v>
      </c>
      <c r="BM162" s="226" t="s">
        <v>864</v>
      </c>
    </row>
    <row r="163" s="2" customFormat="1">
      <c r="A163" s="41"/>
      <c r="B163" s="42"/>
      <c r="C163" s="43"/>
      <c r="D163" s="233" t="s">
        <v>150</v>
      </c>
      <c r="E163" s="43"/>
      <c r="F163" s="234" t="s">
        <v>843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150</v>
      </c>
      <c r="AU163" s="20" t="s">
        <v>81</v>
      </c>
    </row>
    <row r="164" s="2" customFormat="1" ht="16.5" customHeight="1">
      <c r="A164" s="41"/>
      <c r="B164" s="42"/>
      <c r="C164" s="267" t="s">
        <v>459</v>
      </c>
      <c r="D164" s="267" t="s">
        <v>162</v>
      </c>
      <c r="E164" s="268" t="s">
        <v>865</v>
      </c>
      <c r="F164" s="269" t="s">
        <v>866</v>
      </c>
      <c r="G164" s="270" t="s">
        <v>249</v>
      </c>
      <c r="H164" s="271">
        <v>15</v>
      </c>
      <c r="I164" s="272"/>
      <c r="J164" s="273">
        <f>ROUND(I164*H164,2)</f>
        <v>0</v>
      </c>
      <c r="K164" s="269" t="s">
        <v>19</v>
      </c>
      <c r="L164" s="274"/>
      <c r="M164" s="275" t="s">
        <v>19</v>
      </c>
      <c r="N164" s="276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728</v>
      </c>
      <c r="AT164" s="226" t="s">
        <v>162</v>
      </c>
      <c r="AU164" s="226" t="s">
        <v>81</v>
      </c>
      <c r="AY164" s="20" t="s">
        <v>138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550</v>
      </c>
      <c r="BM164" s="226" t="s">
        <v>867</v>
      </c>
    </row>
    <row r="165" s="2" customFormat="1">
      <c r="A165" s="41"/>
      <c r="B165" s="42"/>
      <c r="C165" s="43"/>
      <c r="D165" s="233" t="s">
        <v>150</v>
      </c>
      <c r="E165" s="43"/>
      <c r="F165" s="234" t="s">
        <v>843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150</v>
      </c>
      <c r="AU165" s="20" t="s">
        <v>81</v>
      </c>
    </row>
    <row r="166" s="2" customFormat="1" ht="16.5" customHeight="1">
      <c r="A166" s="41"/>
      <c r="B166" s="42"/>
      <c r="C166" s="267" t="s">
        <v>464</v>
      </c>
      <c r="D166" s="267" t="s">
        <v>162</v>
      </c>
      <c r="E166" s="268" t="s">
        <v>868</v>
      </c>
      <c r="F166" s="269" t="s">
        <v>869</v>
      </c>
      <c r="G166" s="270" t="s">
        <v>727</v>
      </c>
      <c r="H166" s="271">
        <v>0</v>
      </c>
      <c r="I166" s="272"/>
      <c r="J166" s="273">
        <f>ROUND(I166*H166,2)</f>
        <v>0</v>
      </c>
      <c r="K166" s="269" t="s">
        <v>19</v>
      </c>
      <c r="L166" s="274"/>
      <c r="M166" s="275" t="s">
        <v>19</v>
      </c>
      <c r="N166" s="276" t="s">
        <v>43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728</v>
      </c>
      <c r="AT166" s="226" t="s">
        <v>162</v>
      </c>
      <c r="AU166" s="226" t="s">
        <v>81</v>
      </c>
      <c r="AY166" s="20" t="s">
        <v>138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550</v>
      </c>
      <c r="BM166" s="226" t="s">
        <v>870</v>
      </c>
    </row>
    <row r="167" s="2" customFormat="1">
      <c r="A167" s="41"/>
      <c r="B167" s="42"/>
      <c r="C167" s="43"/>
      <c r="D167" s="233" t="s">
        <v>150</v>
      </c>
      <c r="E167" s="43"/>
      <c r="F167" s="234" t="s">
        <v>871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150</v>
      </c>
      <c r="AU167" s="20" t="s">
        <v>81</v>
      </c>
    </row>
    <row r="168" s="2" customFormat="1" ht="16.5" customHeight="1">
      <c r="A168" s="41"/>
      <c r="B168" s="42"/>
      <c r="C168" s="267" t="s">
        <v>470</v>
      </c>
      <c r="D168" s="267" t="s">
        <v>162</v>
      </c>
      <c r="E168" s="268" t="s">
        <v>872</v>
      </c>
      <c r="F168" s="269" t="s">
        <v>873</v>
      </c>
      <c r="G168" s="270" t="s">
        <v>727</v>
      </c>
      <c r="H168" s="271">
        <v>0</v>
      </c>
      <c r="I168" s="272"/>
      <c r="J168" s="273">
        <f>ROUND(I168*H168,2)</f>
        <v>0</v>
      </c>
      <c r="K168" s="269" t="s">
        <v>19</v>
      </c>
      <c r="L168" s="274"/>
      <c r="M168" s="275" t="s">
        <v>19</v>
      </c>
      <c r="N168" s="276" t="s">
        <v>43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728</v>
      </c>
      <c r="AT168" s="226" t="s">
        <v>162</v>
      </c>
      <c r="AU168" s="226" t="s">
        <v>81</v>
      </c>
      <c r="AY168" s="20" t="s">
        <v>138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79</v>
      </c>
      <c r="BK168" s="227">
        <f>ROUND(I168*H168,2)</f>
        <v>0</v>
      </c>
      <c r="BL168" s="20" t="s">
        <v>550</v>
      </c>
      <c r="BM168" s="226" t="s">
        <v>874</v>
      </c>
    </row>
    <row r="169" s="2" customFormat="1">
      <c r="A169" s="41"/>
      <c r="B169" s="42"/>
      <c r="C169" s="43"/>
      <c r="D169" s="233" t="s">
        <v>150</v>
      </c>
      <c r="E169" s="43"/>
      <c r="F169" s="234" t="s">
        <v>871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150</v>
      </c>
      <c r="AU169" s="20" t="s">
        <v>81</v>
      </c>
    </row>
    <row r="170" s="12" customFormat="1" ht="22.8" customHeight="1">
      <c r="A170" s="12"/>
      <c r="B170" s="199"/>
      <c r="C170" s="200"/>
      <c r="D170" s="201" t="s">
        <v>71</v>
      </c>
      <c r="E170" s="213" t="s">
        <v>875</v>
      </c>
      <c r="F170" s="213" t="s">
        <v>876</v>
      </c>
      <c r="G170" s="200"/>
      <c r="H170" s="200"/>
      <c r="I170" s="203"/>
      <c r="J170" s="214">
        <f>BK170</f>
        <v>0</v>
      </c>
      <c r="K170" s="200"/>
      <c r="L170" s="205"/>
      <c r="M170" s="206"/>
      <c r="N170" s="207"/>
      <c r="O170" s="207"/>
      <c r="P170" s="208">
        <f>SUM(P171:P201)</f>
        <v>0</v>
      </c>
      <c r="Q170" s="207"/>
      <c r="R170" s="208">
        <f>SUM(R171:R201)</f>
        <v>0</v>
      </c>
      <c r="S170" s="207"/>
      <c r="T170" s="209">
        <f>SUM(T171:T201)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0" t="s">
        <v>139</v>
      </c>
      <c r="AT170" s="211" t="s">
        <v>71</v>
      </c>
      <c r="AU170" s="211" t="s">
        <v>79</v>
      </c>
      <c r="AY170" s="210" t="s">
        <v>138</v>
      </c>
      <c r="BK170" s="212">
        <f>SUM(BK171:BK201)</f>
        <v>0</v>
      </c>
    </row>
    <row r="171" s="2" customFormat="1" ht="16.5" customHeight="1">
      <c r="A171" s="41"/>
      <c r="B171" s="42"/>
      <c r="C171" s="215" t="s">
        <v>475</v>
      </c>
      <c r="D171" s="215" t="s">
        <v>141</v>
      </c>
      <c r="E171" s="216" t="s">
        <v>877</v>
      </c>
      <c r="F171" s="217" t="s">
        <v>815</v>
      </c>
      <c r="G171" s="218" t="s">
        <v>727</v>
      </c>
      <c r="H171" s="219">
        <v>1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43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550</v>
      </c>
      <c r="AT171" s="226" t="s">
        <v>141</v>
      </c>
      <c r="AU171" s="226" t="s">
        <v>81</v>
      </c>
      <c r="AY171" s="20" t="s">
        <v>138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550</v>
      </c>
      <c r="BM171" s="226" t="s">
        <v>878</v>
      </c>
    </row>
    <row r="172" s="2" customFormat="1" ht="16.5" customHeight="1">
      <c r="A172" s="41"/>
      <c r="B172" s="42"/>
      <c r="C172" s="215" t="s">
        <v>480</v>
      </c>
      <c r="D172" s="215" t="s">
        <v>141</v>
      </c>
      <c r="E172" s="216" t="s">
        <v>879</v>
      </c>
      <c r="F172" s="217" t="s">
        <v>818</v>
      </c>
      <c r="G172" s="218" t="s">
        <v>727</v>
      </c>
      <c r="H172" s="219">
        <v>2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550</v>
      </c>
      <c r="AT172" s="226" t="s">
        <v>141</v>
      </c>
      <c r="AU172" s="226" t="s">
        <v>81</v>
      </c>
      <c r="AY172" s="20" t="s">
        <v>138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550</v>
      </c>
      <c r="BM172" s="226" t="s">
        <v>880</v>
      </c>
    </row>
    <row r="173" s="2" customFormat="1" ht="16.5" customHeight="1">
      <c r="A173" s="41"/>
      <c r="B173" s="42"/>
      <c r="C173" s="215" t="s">
        <v>487</v>
      </c>
      <c r="D173" s="215" t="s">
        <v>141</v>
      </c>
      <c r="E173" s="216" t="s">
        <v>881</v>
      </c>
      <c r="F173" s="217" t="s">
        <v>821</v>
      </c>
      <c r="G173" s="218" t="s">
        <v>727</v>
      </c>
      <c r="H173" s="219">
        <v>3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550</v>
      </c>
      <c r="AT173" s="226" t="s">
        <v>141</v>
      </c>
      <c r="AU173" s="226" t="s">
        <v>81</v>
      </c>
      <c r="AY173" s="20" t="s">
        <v>138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550</v>
      </c>
      <c r="BM173" s="226" t="s">
        <v>882</v>
      </c>
    </row>
    <row r="174" s="2" customFormat="1" ht="16.5" customHeight="1">
      <c r="A174" s="41"/>
      <c r="B174" s="42"/>
      <c r="C174" s="215" t="s">
        <v>495</v>
      </c>
      <c r="D174" s="215" t="s">
        <v>141</v>
      </c>
      <c r="E174" s="216" t="s">
        <v>883</v>
      </c>
      <c r="F174" s="217" t="s">
        <v>824</v>
      </c>
      <c r="G174" s="218" t="s">
        <v>727</v>
      </c>
      <c r="H174" s="219">
        <v>15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550</v>
      </c>
      <c r="AT174" s="226" t="s">
        <v>141</v>
      </c>
      <c r="AU174" s="226" t="s">
        <v>81</v>
      </c>
      <c r="AY174" s="20" t="s">
        <v>138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550</v>
      </c>
      <c r="BM174" s="226" t="s">
        <v>884</v>
      </c>
    </row>
    <row r="175" s="2" customFormat="1" ht="16.5" customHeight="1">
      <c r="A175" s="41"/>
      <c r="B175" s="42"/>
      <c r="C175" s="215" t="s">
        <v>508</v>
      </c>
      <c r="D175" s="215" t="s">
        <v>141</v>
      </c>
      <c r="E175" s="216" t="s">
        <v>885</v>
      </c>
      <c r="F175" s="217" t="s">
        <v>827</v>
      </c>
      <c r="G175" s="218" t="s">
        <v>727</v>
      </c>
      <c r="H175" s="219">
        <v>2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550</v>
      </c>
      <c r="AT175" s="226" t="s">
        <v>141</v>
      </c>
      <c r="AU175" s="226" t="s">
        <v>81</v>
      </c>
      <c r="AY175" s="20" t="s">
        <v>138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550</v>
      </c>
      <c r="BM175" s="226" t="s">
        <v>886</v>
      </c>
    </row>
    <row r="176" s="2" customFormat="1" ht="16.5" customHeight="1">
      <c r="A176" s="41"/>
      <c r="B176" s="42"/>
      <c r="C176" s="215" t="s">
        <v>514</v>
      </c>
      <c r="D176" s="215" t="s">
        <v>141</v>
      </c>
      <c r="E176" s="216" t="s">
        <v>887</v>
      </c>
      <c r="F176" s="217" t="s">
        <v>827</v>
      </c>
      <c r="G176" s="218" t="s">
        <v>727</v>
      </c>
      <c r="H176" s="219">
        <v>6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550</v>
      </c>
      <c r="AT176" s="226" t="s">
        <v>141</v>
      </c>
      <c r="AU176" s="226" t="s">
        <v>81</v>
      </c>
      <c r="AY176" s="20" t="s">
        <v>138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550</v>
      </c>
      <c r="BM176" s="226" t="s">
        <v>888</v>
      </c>
    </row>
    <row r="177" s="2" customFormat="1" ht="16.5" customHeight="1">
      <c r="A177" s="41"/>
      <c r="B177" s="42"/>
      <c r="C177" s="215" t="s">
        <v>519</v>
      </c>
      <c r="D177" s="215" t="s">
        <v>141</v>
      </c>
      <c r="E177" s="216" t="s">
        <v>889</v>
      </c>
      <c r="F177" s="217" t="s">
        <v>832</v>
      </c>
      <c r="G177" s="218" t="s">
        <v>727</v>
      </c>
      <c r="H177" s="219">
        <v>1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550</v>
      </c>
      <c r="AT177" s="226" t="s">
        <v>141</v>
      </c>
      <c r="AU177" s="226" t="s">
        <v>81</v>
      </c>
      <c r="AY177" s="20" t="s">
        <v>138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550</v>
      </c>
      <c r="BM177" s="226" t="s">
        <v>890</v>
      </c>
    </row>
    <row r="178" s="2" customFormat="1" ht="16.5" customHeight="1">
      <c r="A178" s="41"/>
      <c r="B178" s="42"/>
      <c r="C178" s="215" t="s">
        <v>525</v>
      </c>
      <c r="D178" s="215" t="s">
        <v>141</v>
      </c>
      <c r="E178" s="216" t="s">
        <v>891</v>
      </c>
      <c r="F178" s="217" t="s">
        <v>835</v>
      </c>
      <c r="G178" s="218" t="s">
        <v>727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550</v>
      </c>
      <c r="AT178" s="226" t="s">
        <v>141</v>
      </c>
      <c r="AU178" s="226" t="s">
        <v>81</v>
      </c>
      <c r="AY178" s="20" t="s">
        <v>138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550</v>
      </c>
      <c r="BM178" s="226" t="s">
        <v>892</v>
      </c>
    </row>
    <row r="179" s="2" customFormat="1" ht="16.5" customHeight="1">
      <c r="A179" s="41"/>
      <c r="B179" s="42"/>
      <c r="C179" s="215" t="s">
        <v>530</v>
      </c>
      <c r="D179" s="215" t="s">
        <v>141</v>
      </c>
      <c r="E179" s="216" t="s">
        <v>893</v>
      </c>
      <c r="F179" s="217" t="s">
        <v>838</v>
      </c>
      <c r="G179" s="218" t="s">
        <v>727</v>
      </c>
      <c r="H179" s="219">
        <v>1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550</v>
      </c>
      <c r="AT179" s="226" t="s">
        <v>141</v>
      </c>
      <c r="AU179" s="226" t="s">
        <v>81</v>
      </c>
      <c r="AY179" s="20" t="s">
        <v>138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550</v>
      </c>
      <c r="BM179" s="226" t="s">
        <v>894</v>
      </c>
    </row>
    <row r="180" s="2" customFormat="1" ht="16.5" customHeight="1">
      <c r="A180" s="41"/>
      <c r="B180" s="42"/>
      <c r="C180" s="215" t="s">
        <v>535</v>
      </c>
      <c r="D180" s="215" t="s">
        <v>141</v>
      </c>
      <c r="E180" s="216" t="s">
        <v>840</v>
      </c>
      <c r="F180" s="217" t="s">
        <v>841</v>
      </c>
      <c r="G180" s="218" t="s">
        <v>727</v>
      </c>
      <c r="H180" s="219">
        <v>4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43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550</v>
      </c>
      <c r="AT180" s="226" t="s">
        <v>141</v>
      </c>
      <c r="AU180" s="226" t="s">
        <v>81</v>
      </c>
      <c r="AY180" s="20" t="s">
        <v>138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79</v>
      </c>
      <c r="BK180" s="227">
        <f>ROUND(I180*H180,2)</f>
        <v>0</v>
      </c>
      <c r="BL180" s="20" t="s">
        <v>550</v>
      </c>
      <c r="BM180" s="226" t="s">
        <v>895</v>
      </c>
    </row>
    <row r="181" s="2" customFormat="1">
      <c r="A181" s="41"/>
      <c r="B181" s="42"/>
      <c r="C181" s="43"/>
      <c r="D181" s="233" t="s">
        <v>150</v>
      </c>
      <c r="E181" s="43"/>
      <c r="F181" s="234" t="s">
        <v>843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150</v>
      </c>
      <c r="AU181" s="20" t="s">
        <v>81</v>
      </c>
    </row>
    <row r="182" s="2" customFormat="1" ht="16.5" customHeight="1">
      <c r="A182" s="41"/>
      <c r="B182" s="42"/>
      <c r="C182" s="215" t="s">
        <v>540</v>
      </c>
      <c r="D182" s="215" t="s">
        <v>141</v>
      </c>
      <c r="E182" s="216" t="s">
        <v>844</v>
      </c>
      <c r="F182" s="217" t="s">
        <v>845</v>
      </c>
      <c r="G182" s="218" t="s">
        <v>727</v>
      </c>
      <c r="H182" s="219">
        <v>1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550</v>
      </c>
      <c r="AT182" s="226" t="s">
        <v>141</v>
      </c>
      <c r="AU182" s="226" t="s">
        <v>81</v>
      </c>
      <c r="AY182" s="20" t="s">
        <v>138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550</v>
      </c>
      <c r="BM182" s="226" t="s">
        <v>896</v>
      </c>
    </row>
    <row r="183" s="2" customFormat="1">
      <c r="A183" s="41"/>
      <c r="B183" s="42"/>
      <c r="C183" s="43"/>
      <c r="D183" s="233" t="s">
        <v>150</v>
      </c>
      <c r="E183" s="43"/>
      <c r="F183" s="234" t="s">
        <v>843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150</v>
      </c>
      <c r="AU183" s="20" t="s">
        <v>81</v>
      </c>
    </row>
    <row r="184" s="2" customFormat="1" ht="16.5" customHeight="1">
      <c r="A184" s="41"/>
      <c r="B184" s="42"/>
      <c r="C184" s="215" t="s">
        <v>545</v>
      </c>
      <c r="D184" s="215" t="s">
        <v>141</v>
      </c>
      <c r="E184" s="216" t="s">
        <v>847</v>
      </c>
      <c r="F184" s="217" t="s">
        <v>848</v>
      </c>
      <c r="G184" s="218" t="s">
        <v>727</v>
      </c>
      <c r="H184" s="219">
        <v>31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550</v>
      </c>
      <c r="AT184" s="226" t="s">
        <v>141</v>
      </c>
      <c r="AU184" s="226" t="s">
        <v>81</v>
      </c>
      <c r="AY184" s="20" t="s">
        <v>138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550</v>
      </c>
      <c r="BM184" s="226" t="s">
        <v>897</v>
      </c>
    </row>
    <row r="185" s="2" customFormat="1">
      <c r="A185" s="41"/>
      <c r="B185" s="42"/>
      <c r="C185" s="43"/>
      <c r="D185" s="233" t="s">
        <v>150</v>
      </c>
      <c r="E185" s="43"/>
      <c r="F185" s="234" t="s">
        <v>843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150</v>
      </c>
      <c r="AU185" s="20" t="s">
        <v>81</v>
      </c>
    </row>
    <row r="186" s="2" customFormat="1" ht="21.75" customHeight="1">
      <c r="A186" s="41"/>
      <c r="B186" s="42"/>
      <c r="C186" s="215" t="s">
        <v>550</v>
      </c>
      <c r="D186" s="215" t="s">
        <v>141</v>
      </c>
      <c r="E186" s="216" t="s">
        <v>850</v>
      </c>
      <c r="F186" s="217" t="s">
        <v>851</v>
      </c>
      <c r="G186" s="218" t="s">
        <v>727</v>
      </c>
      <c r="H186" s="219">
        <v>5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550</v>
      </c>
      <c r="AT186" s="226" t="s">
        <v>141</v>
      </c>
      <c r="AU186" s="226" t="s">
        <v>81</v>
      </c>
      <c r="AY186" s="20" t="s">
        <v>138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550</v>
      </c>
      <c r="BM186" s="226" t="s">
        <v>898</v>
      </c>
    </row>
    <row r="187" s="2" customFormat="1">
      <c r="A187" s="41"/>
      <c r="B187" s="42"/>
      <c r="C187" s="43"/>
      <c r="D187" s="233" t="s">
        <v>150</v>
      </c>
      <c r="E187" s="43"/>
      <c r="F187" s="234" t="s">
        <v>843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150</v>
      </c>
      <c r="AU187" s="20" t="s">
        <v>81</v>
      </c>
    </row>
    <row r="188" s="2" customFormat="1" ht="16.5" customHeight="1">
      <c r="A188" s="41"/>
      <c r="B188" s="42"/>
      <c r="C188" s="215" t="s">
        <v>556</v>
      </c>
      <c r="D188" s="215" t="s">
        <v>141</v>
      </c>
      <c r="E188" s="216" t="s">
        <v>853</v>
      </c>
      <c r="F188" s="217" t="s">
        <v>854</v>
      </c>
      <c r="G188" s="218" t="s">
        <v>727</v>
      </c>
      <c r="H188" s="219">
        <v>34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550</v>
      </c>
      <c r="AT188" s="226" t="s">
        <v>141</v>
      </c>
      <c r="AU188" s="226" t="s">
        <v>81</v>
      </c>
      <c r="AY188" s="20" t="s">
        <v>138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550</v>
      </c>
      <c r="BM188" s="226" t="s">
        <v>899</v>
      </c>
    </row>
    <row r="189" s="2" customFormat="1">
      <c r="A189" s="41"/>
      <c r="B189" s="42"/>
      <c r="C189" s="43"/>
      <c r="D189" s="233" t="s">
        <v>150</v>
      </c>
      <c r="E189" s="43"/>
      <c r="F189" s="234" t="s">
        <v>843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150</v>
      </c>
      <c r="AU189" s="20" t="s">
        <v>81</v>
      </c>
    </row>
    <row r="190" s="2" customFormat="1" ht="16.5" customHeight="1">
      <c r="A190" s="41"/>
      <c r="B190" s="42"/>
      <c r="C190" s="215" t="s">
        <v>561</v>
      </c>
      <c r="D190" s="215" t="s">
        <v>141</v>
      </c>
      <c r="E190" s="216" t="s">
        <v>856</v>
      </c>
      <c r="F190" s="217" t="s">
        <v>900</v>
      </c>
      <c r="G190" s="218" t="s">
        <v>727</v>
      </c>
      <c r="H190" s="219">
        <v>1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550</v>
      </c>
      <c r="AT190" s="226" t="s">
        <v>141</v>
      </c>
      <c r="AU190" s="226" t="s">
        <v>81</v>
      </c>
      <c r="AY190" s="20" t="s">
        <v>138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550</v>
      </c>
      <c r="BM190" s="226" t="s">
        <v>901</v>
      </c>
    </row>
    <row r="191" s="2" customFormat="1">
      <c r="A191" s="41"/>
      <c r="B191" s="42"/>
      <c r="C191" s="43"/>
      <c r="D191" s="233" t="s">
        <v>150</v>
      </c>
      <c r="E191" s="43"/>
      <c r="F191" s="234" t="s">
        <v>843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150</v>
      </c>
      <c r="AU191" s="20" t="s">
        <v>81</v>
      </c>
    </row>
    <row r="192" s="2" customFormat="1" ht="16.5" customHeight="1">
      <c r="A192" s="41"/>
      <c r="B192" s="42"/>
      <c r="C192" s="215" t="s">
        <v>566</v>
      </c>
      <c r="D192" s="215" t="s">
        <v>141</v>
      </c>
      <c r="E192" s="216" t="s">
        <v>859</v>
      </c>
      <c r="F192" s="217" t="s">
        <v>902</v>
      </c>
      <c r="G192" s="218" t="s">
        <v>727</v>
      </c>
      <c r="H192" s="219">
        <v>2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550</v>
      </c>
      <c r="AT192" s="226" t="s">
        <v>141</v>
      </c>
      <c r="AU192" s="226" t="s">
        <v>81</v>
      </c>
      <c r="AY192" s="20" t="s">
        <v>138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550</v>
      </c>
      <c r="BM192" s="226" t="s">
        <v>903</v>
      </c>
    </row>
    <row r="193" s="2" customFormat="1">
      <c r="A193" s="41"/>
      <c r="B193" s="42"/>
      <c r="C193" s="43"/>
      <c r="D193" s="233" t="s">
        <v>150</v>
      </c>
      <c r="E193" s="43"/>
      <c r="F193" s="234" t="s">
        <v>843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150</v>
      </c>
      <c r="AU193" s="20" t="s">
        <v>81</v>
      </c>
    </row>
    <row r="194" s="2" customFormat="1" ht="16.5" customHeight="1">
      <c r="A194" s="41"/>
      <c r="B194" s="42"/>
      <c r="C194" s="215" t="s">
        <v>571</v>
      </c>
      <c r="D194" s="215" t="s">
        <v>141</v>
      </c>
      <c r="E194" s="216" t="s">
        <v>862</v>
      </c>
      <c r="F194" s="217" t="s">
        <v>904</v>
      </c>
      <c r="G194" s="218" t="s">
        <v>727</v>
      </c>
      <c r="H194" s="219">
        <v>4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550</v>
      </c>
      <c r="AT194" s="226" t="s">
        <v>141</v>
      </c>
      <c r="AU194" s="226" t="s">
        <v>81</v>
      </c>
      <c r="AY194" s="20" t="s">
        <v>138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550</v>
      </c>
      <c r="BM194" s="226" t="s">
        <v>905</v>
      </c>
    </row>
    <row r="195" s="2" customFormat="1">
      <c r="A195" s="41"/>
      <c r="B195" s="42"/>
      <c r="C195" s="43"/>
      <c r="D195" s="233" t="s">
        <v>150</v>
      </c>
      <c r="E195" s="43"/>
      <c r="F195" s="234" t="s">
        <v>843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150</v>
      </c>
      <c r="AU195" s="20" t="s">
        <v>81</v>
      </c>
    </row>
    <row r="196" s="2" customFormat="1" ht="16.5" customHeight="1">
      <c r="A196" s="41"/>
      <c r="B196" s="42"/>
      <c r="C196" s="215" t="s">
        <v>578</v>
      </c>
      <c r="D196" s="215" t="s">
        <v>141</v>
      </c>
      <c r="E196" s="216" t="s">
        <v>865</v>
      </c>
      <c r="F196" s="217" t="s">
        <v>866</v>
      </c>
      <c r="G196" s="218" t="s">
        <v>249</v>
      </c>
      <c r="H196" s="219">
        <v>15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43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550</v>
      </c>
      <c r="AT196" s="226" t="s">
        <v>141</v>
      </c>
      <c r="AU196" s="226" t="s">
        <v>81</v>
      </c>
      <c r="AY196" s="20" t="s">
        <v>138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79</v>
      </c>
      <c r="BK196" s="227">
        <f>ROUND(I196*H196,2)</f>
        <v>0</v>
      </c>
      <c r="BL196" s="20" t="s">
        <v>550</v>
      </c>
      <c r="BM196" s="226" t="s">
        <v>906</v>
      </c>
    </row>
    <row r="197" s="2" customFormat="1">
      <c r="A197" s="41"/>
      <c r="B197" s="42"/>
      <c r="C197" s="43"/>
      <c r="D197" s="233" t="s">
        <v>150</v>
      </c>
      <c r="E197" s="43"/>
      <c r="F197" s="234" t="s">
        <v>843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150</v>
      </c>
      <c r="AU197" s="20" t="s">
        <v>81</v>
      </c>
    </row>
    <row r="198" s="2" customFormat="1" ht="16.5" customHeight="1">
      <c r="A198" s="41"/>
      <c r="B198" s="42"/>
      <c r="C198" s="215" t="s">
        <v>583</v>
      </c>
      <c r="D198" s="215" t="s">
        <v>141</v>
      </c>
      <c r="E198" s="216" t="s">
        <v>868</v>
      </c>
      <c r="F198" s="217" t="s">
        <v>907</v>
      </c>
      <c r="G198" s="218" t="s">
        <v>727</v>
      </c>
      <c r="H198" s="219">
        <v>1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550</v>
      </c>
      <c r="AT198" s="226" t="s">
        <v>141</v>
      </c>
      <c r="AU198" s="226" t="s">
        <v>81</v>
      </c>
      <c r="AY198" s="20" t="s">
        <v>138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550</v>
      </c>
      <c r="BM198" s="226" t="s">
        <v>908</v>
      </c>
    </row>
    <row r="199" s="2" customFormat="1">
      <c r="A199" s="41"/>
      <c r="B199" s="42"/>
      <c r="C199" s="43"/>
      <c r="D199" s="233" t="s">
        <v>150</v>
      </c>
      <c r="E199" s="43"/>
      <c r="F199" s="234" t="s">
        <v>871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150</v>
      </c>
      <c r="AU199" s="20" t="s">
        <v>81</v>
      </c>
    </row>
    <row r="200" s="2" customFormat="1" ht="16.5" customHeight="1">
      <c r="A200" s="41"/>
      <c r="B200" s="42"/>
      <c r="C200" s="215" t="s">
        <v>588</v>
      </c>
      <c r="D200" s="215" t="s">
        <v>141</v>
      </c>
      <c r="E200" s="216" t="s">
        <v>909</v>
      </c>
      <c r="F200" s="217" t="s">
        <v>910</v>
      </c>
      <c r="G200" s="218" t="s">
        <v>727</v>
      </c>
      <c r="H200" s="219">
        <v>3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550</v>
      </c>
      <c r="AT200" s="226" t="s">
        <v>141</v>
      </c>
      <c r="AU200" s="226" t="s">
        <v>81</v>
      </c>
      <c r="AY200" s="20" t="s">
        <v>138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550</v>
      </c>
      <c r="BM200" s="226" t="s">
        <v>911</v>
      </c>
    </row>
    <row r="201" s="2" customFormat="1">
      <c r="A201" s="41"/>
      <c r="B201" s="42"/>
      <c r="C201" s="43"/>
      <c r="D201" s="233" t="s">
        <v>150</v>
      </c>
      <c r="E201" s="43"/>
      <c r="F201" s="234" t="s">
        <v>871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150</v>
      </c>
      <c r="AU201" s="20" t="s">
        <v>81</v>
      </c>
    </row>
    <row r="202" s="12" customFormat="1" ht="22.8" customHeight="1">
      <c r="A202" s="12"/>
      <c r="B202" s="199"/>
      <c r="C202" s="200"/>
      <c r="D202" s="201" t="s">
        <v>71</v>
      </c>
      <c r="E202" s="213" t="s">
        <v>912</v>
      </c>
      <c r="F202" s="213" t="s">
        <v>913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SUM(P203:P204)</f>
        <v>0</v>
      </c>
      <c r="Q202" s="207"/>
      <c r="R202" s="208">
        <f>SUM(R203:R204)</f>
        <v>0</v>
      </c>
      <c r="S202" s="207"/>
      <c r="T202" s="209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139</v>
      </c>
      <c r="AT202" s="211" t="s">
        <v>71</v>
      </c>
      <c r="AU202" s="211" t="s">
        <v>79</v>
      </c>
      <c r="AY202" s="210" t="s">
        <v>138</v>
      </c>
      <c r="BK202" s="212">
        <f>SUM(BK203:BK204)</f>
        <v>0</v>
      </c>
    </row>
    <row r="203" s="2" customFormat="1" ht="16.5" customHeight="1">
      <c r="A203" s="41"/>
      <c r="B203" s="42"/>
      <c r="C203" s="215" t="s">
        <v>595</v>
      </c>
      <c r="D203" s="215" t="s">
        <v>141</v>
      </c>
      <c r="E203" s="216" t="s">
        <v>806</v>
      </c>
      <c r="F203" s="217" t="s">
        <v>807</v>
      </c>
      <c r="G203" s="218" t="s">
        <v>381</v>
      </c>
      <c r="H203" s="219">
        <v>1</v>
      </c>
      <c r="I203" s="220"/>
      <c r="J203" s="221">
        <f>ROUND(I203*H203,2)</f>
        <v>0</v>
      </c>
      <c r="K203" s="217" t="s">
        <v>19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550</v>
      </c>
      <c r="AT203" s="226" t="s">
        <v>141</v>
      </c>
      <c r="AU203" s="226" t="s">
        <v>81</v>
      </c>
      <c r="AY203" s="20" t="s">
        <v>138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79</v>
      </c>
      <c r="BK203" s="227">
        <f>ROUND(I203*H203,2)</f>
        <v>0</v>
      </c>
      <c r="BL203" s="20" t="s">
        <v>550</v>
      </c>
      <c r="BM203" s="226" t="s">
        <v>914</v>
      </c>
    </row>
    <row r="204" s="2" customFormat="1" ht="16.5" customHeight="1">
      <c r="A204" s="41"/>
      <c r="B204" s="42"/>
      <c r="C204" s="215" t="s">
        <v>600</v>
      </c>
      <c r="D204" s="215" t="s">
        <v>141</v>
      </c>
      <c r="E204" s="216" t="s">
        <v>809</v>
      </c>
      <c r="F204" s="217" t="s">
        <v>810</v>
      </c>
      <c r="G204" s="218" t="s">
        <v>381</v>
      </c>
      <c r="H204" s="219">
        <v>1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550</v>
      </c>
      <c r="AT204" s="226" t="s">
        <v>141</v>
      </c>
      <c r="AU204" s="226" t="s">
        <v>81</v>
      </c>
      <c r="AY204" s="20" t="s">
        <v>138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550</v>
      </c>
      <c r="BM204" s="226" t="s">
        <v>915</v>
      </c>
    </row>
    <row r="205" s="12" customFormat="1" ht="22.8" customHeight="1">
      <c r="A205" s="12"/>
      <c r="B205" s="199"/>
      <c r="C205" s="200"/>
      <c r="D205" s="201" t="s">
        <v>71</v>
      </c>
      <c r="E205" s="213" t="s">
        <v>916</v>
      </c>
      <c r="F205" s="213" t="s">
        <v>917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SUM(P206:P212)</f>
        <v>0</v>
      </c>
      <c r="Q205" s="207"/>
      <c r="R205" s="208">
        <f>SUM(R206:R212)</f>
        <v>0</v>
      </c>
      <c r="S205" s="207"/>
      <c r="T205" s="209">
        <f>SUM(T206:T212)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139</v>
      </c>
      <c r="AT205" s="211" t="s">
        <v>71</v>
      </c>
      <c r="AU205" s="211" t="s">
        <v>79</v>
      </c>
      <c r="AY205" s="210" t="s">
        <v>138</v>
      </c>
      <c r="BK205" s="212">
        <f>SUM(BK206:BK212)</f>
        <v>0</v>
      </c>
    </row>
    <row r="206" s="2" customFormat="1" ht="16.5" customHeight="1">
      <c r="A206" s="41"/>
      <c r="B206" s="42"/>
      <c r="C206" s="267" t="s">
        <v>605</v>
      </c>
      <c r="D206" s="267" t="s">
        <v>162</v>
      </c>
      <c r="E206" s="268" t="s">
        <v>918</v>
      </c>
      <c r="F206" s="269" t="s">
        <v>919</v>
      </c>
      <c r="G206" s="270" t="s">
        <v>727</v>
      </c>
      <c r="H206" s="271">
        <v>29</v>
      </c>
      <c r="I206" s="272"/>
      <c r="J206" s="273">
        <f>ROUND(I206*H206,2)</f>
        <v>0</v>
      </c>
      <c r="K206" s="269" t="s">
        <v>19</v>
      </c>
      <c r="L206" s="274"/>
      <c r="M206" s="275" t="s">
        <v>19</v>
      </c>
      <c r="N206" s="276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728</v>
      </c>
      <c r="AT206" s="226" t="s">
        <v>162</v>
      </c>
      <c r="AU206" s="226" t="s">
        <v>81</v>
      </c>
      <c r="AY206" s="20" t="s">
        <v>138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550</v>
      </c>
      <c r="BM206" s="226" t="s">
        <v>920</v>
      </c>
    </row>
    <row r="207" s="2" customFormat="1" ht="16.5" customHeight="1">
      <c r="A207" s="41"/>
      <c r="B207" s="42"/>
      <c r="C207" s="267" t="s">
        <v>614</v>
      </c>
      <c r="D207" s="267" t="s">
        <v>162</v>
      </c>
      <c r="E207" s="268" t="s">
        <v>921</v>
      </c>
      <c r="F207" s="269" t="s">
        <v>922</v>
      </c>
      <c r="G207" s="270" t="s">
        <v>727</v>
      </c>
      <c r="H207" s="271">
        <v>15</v>
      </c>
      <c r="I207" s="272"/>
      <c r="J207" s="273">
        <f>ROUND(I207*H207,2)</f>
        <v>0</v>
      </c>
      <c r="K207" s="269" t="s">
        <v>19</v>
      </c>
      <c r="L207" s="274"/>
      <c r="M207" s="275" t="s">
        <v>19</v>
      </c>
      <c r="N207" s="276" t="s">
        <v>43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728</v>
      </c>
      <c r="AT207" s="226" t="s">
        <v>162</v>
      </c>
      <c r="AU207" s="226" t="s">
        <v>81</v>
      </c>
      <c r="AY207" s="20" t="s">
        <v>138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550</v>
      </c>
      <c r="BM207" s="226" t="s">
        <v>923</v>
      </c>
    </row>
    <row r="208" s="2" customFormat="1" ht="16.5" customHeight="1">
      <c r="A208" s="41"/>
      <c r="B208" s="42"/>
      <c r="C208" s="267" t="s">
        <v>623</v>
      </c>
      <c r="D208" s="267" t="s">
        <v>162</v>
      </c>
      <c r="E208" s="268" t="s">
        <v>924</v>
      </c>
      <c r="F208" s="269" t="s">
        <v>925</v>
      </c>
      <c r="G208" s="270" t="s">
        <v>727</v>
      </c>
      <c r="H208" s="271">
        <v>30</v>
      </c>
      <c r="I208" s="272"/>
      <c r="J208" s="273">
        <f>ROUND(I208*H208,2)</f>
        <v>0</v>
      </c>
      <c r="K208" s="269" t="s">
        <v>19</v>
      </c>
      <c r="L208" s="274"/>
      <c r="M208" s="275" t="s">
        <v>19</v>
      </c>
      <c r="N208" s="276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728</v>
      </c>
      <c r="AT208" s="226" t="s">
        <v>162</v>
      </c>
      <c r="AU208" s="226" t="s">
        <v>81</v>
      </c>
      <c r="AY208" s="20" t="s">
        <v>138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550</v>
      </c>
      <c r="BM208" s="226" t="s">
        <v>926</v>
      </c>
    </row>
    <row r="209" s="2" customFormat="1" ht="16.5" customHeight="1">
      <c r="A209" s="41"/>
      <c r="B209" s="42"/>
      <c r="C209" s="267" t="s">
        <v>628</v>
      </c>
      <c r="D209" s="267" t="s">
        <v>162</v>
      </c>
      <c r="E209" s="268" t="s">
        <v>927</v>
      </c>
      <c r="F209" s="269" t="s">
        <v>928</v>
      </c>
      <c r="G209" s="270" t="s">
        <v>249</v>
      </c>
      <c r="H209" s="271">
        <v>50</v>
      </c>
      <c r="I209" s="272"/>
      <c r="J209" s="273">
        <f>ROUND(I209*H209,2)</f>
        <v>0</v>
      </c>
      <c r="K209" s="269" t="s">
        <v>19</v>
      </c>
      <c r="L209" s="274"/>
      <c r="M209" s="275" t="s">
        <v>19</v>
      </c>
      <c r="N209" s="276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728</v>
      </c>
      <c r="AT209" s="226" t="s">
        <v>162</v>
      </c>
      <c r="AU209" s="226" t="s">
        <v>81</v>
      </c>
      <c r="AY209" s="20" t="s">
        <v>138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550</v>
      </c>
      <c r="BM209" s="226" t="s">
        <v>929</v>
      </c>
    </row>
    <row r="210" s="2" customFormat="1" ht="16.5" customHeight="1">
      <c r="A210" s="41"/>
      <c r="B210" s="42"/>
      <c r="C210" s="267" t="s">
        <v>632</v>
      </c>
      <c r="D210" s="267" t="s">
        <v>162</v>
      </c>
      <c r="E210" s="268" t="s">
        <v>930</v>
      </c>
      <c r="F210" s="269" t="s">
        <v>931</v>
      </c>
      <c r="G210" s="270" t="s">
        <v>249</v>
      </c>
      <c r="H210" s="271">
        <v>100</v>
      </c>
      <c r="I210" s="272"/>
      <c r="J210" s="273">
        <f>ROUND(I210*H210,2)</f>
        <v>0</v>
      </c>
      <c r="K210" s="269" t="s">
        <v>19</v>
      </c>
      <c r="L210" s="274"/>
      <c r="M210" s="275" t="s">
        <v>19</v>
      </c>
      <c r="N210" s="276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728</v>
      </c>
      <c r="AT210" s="226" t="s">
        <v>162</v>
      </c>
      <c r="AU210" s="226" t="s">
        <v>81</v>
      </c>
      <c r="AY210" s="20" t="s">
        <v>138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550</v>
      </c>
      <c r="BM210" s="226" t="s">
        <v>932</v>
      </c>
    </row>
    <row r="211" s="2" customFormat="1" ht="16.5" customHeight="1">
      <c r="A211" s="41"/>
      <c r="B211" s="42"/>
      <c r="C211" s="267" t="s">
        <v>637</v>
      </c>
      <c r="D211" s="267" t="s">
        <v>162</v>
      </c>
      <c r="E211" s="268" t="s">
        <v>933</v>
      </c>
      <c r="F211" s="269" t="s">
        <v>934</v>
      </c>
      <c r="G211" s="270" t="s">
        <v>249</v>
      </c>
      <c r="H211" s="271">
        <v>50</v>
      </c>
      <c r="I211" s="272"/>
      <c r="J211" s="273">
        <f>ROUND(I211*H211,2)</f>
        <v>0</v>
      </c>
      <c r="K211" s="269" t="s">
        <v>19</v>
      </c>
      <c r="L211" s="274"/>
      <c r="M211" s="275" t="s">
        <v>19</v>
      </c>
      <c r="N211" s="276" t="s">
        <v>43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728</v>
      </c>
      <c r="AT211" s="226" t="s">
        <v>162</v>
      </c>
      <c r="AU211" s="226" t="s">
        <v>81</v>
      </c>
      <c r="AY211" s="20" t="s">
        <v>138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79</v>
      </c>
      <c r="BK211" s="227">
        <f>ROUND(I211*H211,2)</f>
        <v>0</v>
      </c>
      <c r="BL211" s="20" t="s">
        <v>550</v>
      </c>
      <c r="BM211" s="226" t="s">
        <v>935</v>
      </c>
    </row>
    <row r="212" s="2" customFormat="1" ht="16.5" customHeight="1">
      <c r="A212" s="41"/>
      <c r="B212" s="42"/>
      <c r="C212" s="267" t="s">
        <v>648</v>
      </c>
      <c r="D212" s="267" t="s">
        <v>162</v>
      </c>
      <c r="E212" s="268" t="s">
        <v>936</v>
      </c>
      <c r="F212" s="269" t="s">
        <v>937</v>
      </c>
      <c r="G212" s="270" t="s">
        <v>938</v>
      </c>
      <c r="H212" s="271">
        <v>1</v>
      </c>
      <c r="I212" s="272"/>
      <c r="J212" s="273">
        <f>ROUND(I212*H212,2)</f>
        <v>0</v>
      </c>
      <c r="K212" s="269" t="s">
        <v>19</v>
      </c>
      <c r="L212" s="274"/>
      <c r="M212" s="275" t="s">
        <v>19</v>
      </c>
      <c r="N212" s="276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728</v>
      </c>
      <c r="AT212" s="226" t="s">
        <v>162</v>
      </c>
      <c r="AU212" s="226" t="s">
        <v>81</v>
      </c>
      <c r="AY212" s="20" t="s">
        <v>138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550</v>
      </c>
      <c r="BM212" s="226" t="s">
        <v>939</v>
      </c>
    </row>
    <row r="213" s="12" customFormat="1" ht="22.8" customHeight="1">
      <c r="A213" s="12"/>
      <c r="B213" s="199"/>
      <c r="C213" s="200"/>
      <c r="D213" s="201" t="s">
        <v>71</v>
      </c>
      <c r="E213" s="213" t="s">
        <v>940</v>
      </c>
      <c r="F213" s="213" t="s">
        <v>941</v>
      </c>
      <c r="G213" s="200"/>
      <c r="H213" s="200"/>
      <c r="I213" s="203"/>
      <c r="J213" s="214">
        <f>BK213</f>
        <v>0</v>
      </c>
      <c r="K213" s="200"/>
      <c r="L213" s="205"/>
      <c r="M213" s="206"/>
      <c r="N213" s="207"/>
      <c r="O213" s="207"/>
      <c r="P213" s="208">
        <f>SUM(P214:P219)</f>
        <v>0</v>
      </c>
      <c r="Q213" s="207"/>
      <c r="R213" s="208">
        <f>SUM(R214:R219)</f>
        <v>0</v>
      </c>
      <c r="S213" s="207"/>
      <c r="T213" s="209">
        <f>SUM(T214:T219)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0" t="s">
        <v>139</v>
      </c>
      <c r="AT213" s="211" t="s">
        <v>71</v>
      </c>
      <c r="AU213" s="211" t="s">
        <v>79</v>
      </c>
      <c r="AY213" s="210" t="s">
        <v>138</v>
      </c>
      <c r="BK213" s="212">
        <f>SUM(BK214:BK219)</f>
        <v>0</v>
      </c>
    </row>
    <row r="214" s="2" customFormat="1" ht="16.5" customHeight="1">
      <c r="A214" s="41"/>
      <c r="B214" s="42"/>
      <c r="C214" s="215" t="s">
        <v>655</v>
      </c>
      <c r="D214" s="215" t="s">
        <v>141</v>
      </c>
      <c r="E214" s="216" t="s">
        <v>918</v>
      </c>
      <c r="F214" s="217" t="s">
        <v>919</v>
      </c>
      <c r="G214" s="218" t="s">
        <v>727</v>
      </c>
      <c r="H214" s="219">
        <v>29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550</v>
      </c>
      <c r="AT214" s="226" t="s">
        <v>141</v>
      </c>
      <c r="AU214" s="226" t="s">
        <v>81</v>
      </c>
      <c r="AY214" s="20" t="s">
        <v>138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550</v>
      </c>
      <c r="BM214" s="226" t="s">
        <v>942</v>
      </c>
    </row>
    <row r="215" s="2" customFormat="1" ht="16.5" customHeight="1">
      <c r="A215" s="41"/>
      <c r="B215" s="42"/>
      <c r="C215" s="215" t="s">
        <v>661</v>
      </c>
      <c r="D215" s="215" t="s">
        <v>141</v>
      </c>
      <c r="E215" s="216" t="s">
        <v>921</v>
      </c>
      <c r="F215" s="217" t="s">
        <v>922</v>
      </c>
      <c r="G215" s="218" t="s">
        <v>727</v>
      </c>
      <c r="H215" s="219">
        <v>15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550</v>
      </c>
      <c r="AT215" s="226" t="s">
        <v>141</v>
      </c>
      <c r="AU215" s="226" t="s">
        <v>81</v>
      </c>
      <c r="AY215" s="20" t="s">
        <v>138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550</v>
      </c>
      <c r="BM215" s="226" t="s">
        <v>943</v>
      </c>
    </row>
    <row r="216" s="2" customFormat="1" ht="16.5" customHeight="1">
      <c r="A216" s="41"/>
      <c r="B216" s="42"/>
      <c r="C216" s="215" t="s">
        <v>666</v>
      </c>
      <c r="D216" s="215" t="s">
        <v>141</v>
      </c>
      <c r="E216" s="216" t="s">
        <v>944</v>
      </c>
      <c r="F216" s="217" t="s">
        <v>925</v>
      </c>
      <c r="G216" s="218" t="s">
        <v>727</v>
      </c>
      <c r="H216" s="219">
        <v>30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550</v>
      </c>
      <c r="AT216" s="226" t="s">
        <v>141</v>
      </c>
      <c r="AU216" s="226" t="s">
        <v>81</v>
      </c>
      <c r="AY216" s="20" t="s">
        <v>138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550</v>
      </c>
      <c r="BM216" s="226" t="s">
        <v>945</v>
      </c>
    </row>
    <row r="217" s="2" customFormat="1" ht="16.5" customHeight="1">
      <c r="A217" s="41"/>
      <c r="B217" s="42"/>
      <c r="C217" s="215" t="s">
        <v>675</v>
      </c>
      <c r="D217" s="215" t="s">
        <v>141</v>
      </c>
      <c r="E217" s="216" t="s">
        <v>946</v>
      </c>
      <c r="F217" s="217" t="s">
        <v>928</v>
      </c>
      <c r="G217" s="218" t="s">
        <v>249</v>
      </c>
      <c r="H217" s="219">
        <v>50</v>
      </c>
      <c r="I217" s="220"/>
      <c r="J217" s="221">
        <f>ROUND(I217*H217,2)</f>
        <v>0</v>
      </c>
      <c r="K217" s="217" t="s">
        <v>19</v>
      </c>
      <c r="L217" s="47"/>
      <c r="M217" s="222" t="s">
        <v>19</v>
      </c>
      <c r="N217" s="223" t="s">
        <v>43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550</v>
      </c>
      <c r="AT217" s="226" t="s">
        <v>141</v>
      </c>
      <c r="AU217" s="226" t="s">
        <v>81</v>
      </c>
      <c r="AY217" s="20" t="s">
        <v>138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79</v>
      </c>
      <c r="BK217" s="227">
        <f>ROUND(I217*H217,2)</f>
        <v>0</v>
      </c>
      <c r="BL217" s="20" t="s">
        <v>550</v>
      </c>
      <c r="BM217" s="226" t="s">
        <v>947</v>
      </c>
    </row>
    <row r="218" s="2" customFormat="1" ht="16.5" customHeight="1">
      <c r="A218" s="41"/>
      <c r="B218" s="42"/>
      <c r="C218" s="215" t="s">
        <v>682</v>
      </c>
      <c r="D218" s="215" t="s">
        <v>141</v>
      </c>
      <c r="E218" s="216" t="s">
        <v>948</v>
      </c>
      <c r="F218" s="217" t="s">
        <v>931</v>
      </c>
      <c r="G218" s="218" t="s">
        <v>249</v>
      </c>
      <c r="H218" s="219">
        <v>100</v>
      </c>
      <c r="I218" s="220"/>
      <c r="J218" s="221">
        <f>ROUND(I218*H218,2)</f>
        <v>0</v>
      </c>
      <c r="K218" s="217" t="s">
        <v>19</v>
      </c>
      <c r="L218" s="47"/>
      <c r="M218" s="222" t="s">
        <v>19</v>
      </c>
      <c r="N218" s="223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550</v>
      </c>
      <c r="AT218" s="226" t="s">
        <v>141</v>
      </c>
      <c r="AU218" s="226" t="s">
        <v>81</v>
      </c>
      <c r="AY218" s="20" t="s">
        <v>138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550</v>
      </c>
      <c r="BM218" s="226" t="s">
        <v>949</v>
      </c>
    </row>
    <row r="219" s="2" customFormat="1" ht="16.5" customHeight="1">
      <c r="A219" s="41"/>
      <c r="B219" s="42"/>
      <c r="C219" s="215" t="s">
        <v>687</v>
      </c>
      <c r="D219" s="215" t="s">
        <v>141</v>
      </c>
      <c r="E219" s="216" t="s">
        <v>950</v>
      </c>
      <c r="F219" s="217" t="s">
        <v>934</v>
      </c>
      <c r="G219" s="218" t="s">
        <v>249</v>
      </c>
      <c r="H219" s="219">
        <v>50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550</v>
      </c>
      <c r="AT219" s="226" t="s">
        <v>141</v>
      </c>
      <c r="AU219" s="226" t="s">
        <v>81</v>
      </c>
      <c r="AY219" s="20" t="s">
        <v>138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550</v>
      </c>
      <c r="BM219" s="226" t="s">
        <v>951</v>
      </c>
    </row>
    <row r="220" s="12" customFormat="1" ht="22.8" customHeight="1">
      <c r="A220" s="12"/>
      <c r="B220" s="199"/>
      <c r="C220" s="200"/>
      <c r="D220" s="201" t="s">
        <v>71</v>
      </c>
      <c r="E220" s="213" t="s">
        <v>952</v>
      </c>
      <c r="F220" s="213" t="s">
        <v>953</v>
      </c>
      <c r="G220" s="200"/>
      <c r="H220" s="200"/>
      <c r="I220" s="203"/>
      <c r="J220" s="214">
        <f>BK220</f>
        <v>0</v>
      </c>
      <c r="K220" s="200"/>
      <c r="L220" s="205"/>
      <c r="M220" s="206"/>
      <c r="N220" s="207"/>
      <c r="O220" s="207"/>
      <c r="P220" s="208">
        <f>SUM(P221:P222)</f>
        <v>0</v>
      </c>
      <c r="Q220" s="207"/>
      <c r="R220" s="208">
        <f>SUM(R221:R222)</f>
        <v>0</v>
      </c>
      <c r="S220" s="207"/>
      <c r="T220" s="209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0" t="s">
        <v>139</v>
      </c>
      <c r="AT220" s="211" t="s">
        <v>71</v>
      </c>
      <c r="AU220" s="211" t="s">
        <v>79</v>
      </c>
      <c r="AY220" s="210" t="s">
        <v>138</v>
      </c>
      <c r="BK220" s="212">
        <f>SUM(BK221:BK222)</f>
        <v>0</v>
      </c>
    </row>
    <row r="221" s="2" customFormat="1" ht="16.5" customHeight="1">
      <c r="A221" s="41"/>
      <c r="B221" s="42"/>
      <c r="C221" s="215" t="s">
        <v>694</v>
      </c>
      <c r="D221" s="215" t="s">
        <v>141</v>
      </c>
      <c r="E221" s="216" t="s">
        <v>806</v>
      </c>
      <c r="F221" s="217" t="s">
        <v>807</v>
      </c>
      <c r="G221" s="218" t="s">
        <v>381</v>
      </c>
      <c r="H221" s="219">
        <v>1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550</v>
      </c>
      <c r="AT221" s="226" t="s">
        <v>141</v>
      </c>
      <c r="AU221" s="226" t="s">
        <v>81</v>
      </c>
      <c r="AY221" s="20" t="s">
        <v>138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550</v>
      </c>
      <c r="BM221" s="226" t="s">
        <v>954</v>
      </c>
    </row>
    <row r="222" s="2" customFormat="1" ht="16.5" customHeight="1">
      <c r="A222" s="41"/>
      <c r="B222" s="42"/>
      <c r="C222" s="215" t="s">
        <v>699</v>
      </c>
      <c r="D222" s="215" t="s">
        <v>141</v>
      </c>
      <c r="E222" s="216" t="s">
        <v>809</v>
      </c>
      <c r="F222" s="217" t="s">
        <v>810</v>
      </c>
      <c r="G222" s="218" t="s">
        <v>381</v>
      </c>
      <c r="H222" s="219">
        <v>1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550</v>
      </c>
      <c r="AT222" s="226" t="s">
        <v>141</v>
      </c>
      <c r="AU222" s="226" t="s">
        <v>81</v>
      </c>
      <c r="AY222" s="20" t="s">
        <v>138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550</v>
      </c>
      <c r="BM222" s="226" t="s">
        <v>955</v>
      </c>
    </row>
    <row r="223" s="12" customFormat="1" ht="22.8" customHeight="1">
      <c r="A223" s="12"/>
      <c r="B223" s="199"/>
      <c r="C223" s="200"/>
      <c r="D223" s="201" t="s">
        <v>71</v>
      </c>
      <c r="E223" s="213" t="s">
        <v>956</v>
      </c>
      <c r="F223" s="213" t="s">
        <v>957</v>
      </c>
      <c r="G223" s="200"/>
      <c r="H223" s="200"/>
      <c r="I223" s="203"/>
      <c r="J223" s="214">
        <f>BK223</f>
        <v>0</v>
      </c>
      <c r="K223" s="200"/>
      <c r="L223" s="205"/>
      <c r="M223" s="206"/>
      <c r="N223" s="207"/>
      <c r="O223" s="207"/>
      <c r="P223" s="208">
        <f>SUM(P224:P231)</f>
        <v>0</v>
      </c>
      <c r="Q223" s="207"/>
      <c r="R223" s="208">
        <f>SUM(R224:R231)</f>
        <v>0</v>
      </c>
      <c r="S223" s="207"/>
      <c r="T223" s="209">
        <f>SUM(T224:T231)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139</v>
      </c>
      <c r="AT223" s="211" t="s">
        <v>71</v>
      </c>
      <c r="AU223" s="211" t="s">
        <v>79</v>
      </c>
      <c r="AY223" s="210" t="s">
        <v>138</v>
      </c>
      <c r="BK223" s="212">
        <f>SUM(BK224:BK231)</f>
        <v>0</v>
      </c>
    </row>
    <row r="224" s="2" customFormat="1" ht="16.5" customHeight="1">
      <c r="A224" s="41"/>
      <c r="B224" s="42"/>
      <c r="C224" s="267" t="s">
        <v>958</v>
      </c>
      <c r="D224" s="267" t="s">
        <v>162</v>
      </c>
      <c r="E224" s="268" t="s">
        <v>959</v>
      </c>
      <c r="F224" s="269" t="s">
        <v>960</v>
      </c>
      <c r="G224" s="270" t="s">
        <v>249</v>
      </c>
      <c r="H224" s="271">
        <v>50</v>
      </c>
      <c r="I224" s="272"/>
      <c r="J224" s="273">
        <f>ROUND(I224*H224,2)</f>
        <v>0</v>
      </c>
      <c r="K224" s="269" t="s">
        <v>19</v>
      </c>
      <c r="L224" s="274"/>
      <c r="M224" s="275" t="s">
        <v>19</v>
      </c>
      <c r="N224" s="276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728</v>
      </c>
      <c r="AT224" s="226" t="s">
        <v>162</v>
      </c>
      <c r="AU224" s="226" t="s">
        <v>81</v>
      </c>
      <c r="AY224" s="20" t="s">
        <v>138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550</v>
      </c>
      <c r="BM224" s="226" t="s">
        <v>961</v>
      </c>
    </row>
    <row r="225" s="2" customFormat="1" ht="16.5" customHeight="1">
      <c r="A225" s="41"/>
      <c r="B225" s="42"/>
      <c r="C225" s="267" t="s">
        <v>962</v>
      </c>
      <c r="D225" s="267" t="s">
        <v>162</v>
      </c>
      <c r="E225" s="268" t="s">
        <v>963</v>
      </c>
      <c r="F225" s="269" t="s">
        <v>964</v>
      </c>
      <c r="G225" s="270" t="s">
        <v>249</v>
      </c>
      <c r="H225" s="271">
        <v>40</v>
      </c>
      <c r="I225" s="272"/>
      <c r="J225" s="273">
        <f>ROUND(I225*H225,2)</f>
        <v>0</v>
      </c>
      <c r="K225" s="269" t="s">
        <v>19</v>
      </c>
      <c r="L225" s="274"/>
      <c r="M225" s="275" t="s">
        <v>19</v>
      </c>
      <c r="N225" s="276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728</v>
      </c>
      <c r="AT225" s="226" t="s">
        <v>162</v>
      </c>
      <c r="AU225" s="226" t="s">
        <v>81</v>
      </c>
      <c r="AY225" s="20" t="s">
        <v>138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550</v>
      </c>
      <c r="BM225" s="226" t="s">
        <v>965</v>
      </c>
    </row>
    <row r="226" s="2" customFormat="1" ht="16.5" customHeight="1">
      <c r="A226" s="41"/>
      <c r="B226" s="42"/>
      <c r="C226" s="267" t="s">
        <v>966</v>
      </c>
      <c r="D226" s="267" t="s">
        <v>162</v>
      </c>
      <c r="E226" s="268" t="s">
        <v>967</v>
      </c>
      <c r="F226" s="269" t="s">
        <v>968</v>
      </c>
      <c r="G226" s="270" t="s">
        <v>249</v>
      </c>
      <c r="H226" s="271">
        <v>100</v>
      </c>
      <c r="I226" s="272"/>
      <c r="J226" s="273">
        <f>ROUND(I226*H226,2)</f>
        <v>0</v>
      </c>
      <c r="K226" s="269" t="s">
        <v>19</v>
      </c>
      <c r="L226" s="274"/>
      <c r="M226" s="275" t="s">
        <v>19</v>
      </c>
      <c r="N226" s="276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728</v>
      </c>
      <c r="AT226" s="226" t="s">
        <v>162</v>
      </c>
      <c r="AU226" s="226" t="s">
        <v>81</v>
      </c>
      <c r="AY226" s="20" t="s">
        <v>138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550</v>
      </c>
      <c r="BM226" s="226" t="s">
        <v>969</v>
      </c>
    </row>
    <row r="227" s="2" customFormat="1" ht="16.5" customHeight="1">
      <c r="A227" s="41"/>
      <c r="B227" s="42"/>
      <c r="C227" s="267" t="s">
        <v>970</v>
      </c>
      <c r="D227" s="267" t="s">
        <v>162</v>
      </c>
      <c r="E227" s="268" t="s">
        <v>971</v>
      </c>
      <c r="F227" s="269" t="s">
        <v>972</v>
      </c>
      <c r="G227" s="270" t="s">
        <v>249</v>
      </c>
      <c r="H227" s="271">
        <v>0</v>
      </c>
      <c r="I227" s="272"/>
      <c r="J227" s="273">
        <f>ROUND(I227*H227,2)</f>
        <v>0</v>
      </c>
      <c r="K227" s="269" t="s">
        <v>19</v>
      </c>
      <c r="L227" s="274"/>
      <c r="M227" s="275" t="s">
        <v>19</v>
      </c>
      <c r="N227" s="276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728</v>
      </c>
      <c r="AT227" s="226" t="s">
        <v>162</v>
      </c>
      <c r="AU227" s="226" t="s">
        <v>81</v>
      </c>
      <c r="AY227" s="20" t="s">
        <v>138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550</v>
      </c>
      <c r="BM227" s="226" t="s">
        <v>973</v>
      </c>
    </row>
    <row r="228" s="2" customFormat="1" ht="16.5" customHeight="1">
      <c r="A228" s="41"/>
      <c r="B228" s="42"/>
      <c r="C228" s="267" t="s">
        <v>974</v>
      </c>
      <c r="D228" s="267" t="s">
        <v>162</v>
      </c>
      <c r="E228" s="268" t="s">
        <v>975</v>
      </c>
      <c r="F228" s="269" t="s">
        <v>976</v>
      </c>
      <c r="G228" s="270" t="s">
        <v>249</v>
      </c>
      <c r="H228" s="271">
        <v>100</v>
      </c>
      <c r="I228" s="272"/>
      <c r="J228" s="273">
        <f>ROUND(I228*H228,2)</f>
        <v>0</v>
      </c>
      <c r="K228" s="269" t="s">
        <v>19</v>
      </c>
      <c r="L228" s="274"/>
      <c r="M228" s="275" t="s">
        <v>19</v>
      </c>
      <c r="N228" s="276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728</v>
      </c>
      <c r="AT228" s="226" t="s">
        <v>162</v>
      </c>
      <c r="AU228" s="226" t="s">
        <v>81</v>
      </c>
      <c r="AY228" s="20" t="s">
        <v>138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550</v>
      </c>
      <c r="BM228" s="226" t="s">
        <v>977</v>
      </c>
    </row>
    <row r="229" s="2" customFormat="1" ht="16.5" customHeight="1">
      <c r="A229" s="41"/>
      <c r="B229" s="42"/>
      <c r="C229" s="267" t="s">
        <v>978</v>
      </c>
      <c r="D229" s="267" t="s">
        <v>162</v>
      </c>
      <c r="E229" s="268" t="s">
        <v>979</v>
      </c>
      <c r="F229" s="269" t="s">
        <v>980</v>
      </c>
      <c r="G229" s="270" t="s">
        <v>249</v>
      </c>
      <c r="H229" s="271">
        <v>10</v>
      </c>
      <c r="I229" s="272"/>
      <c r="J229" s="273">
        <f>ROUND(I229*H229,2)</f>
        <v>0</v>
      </c>
      <c r="K229" s="269" t="s">
        <v>19</v>
      </c>
      <c r="L229" s="274"/>
      <c r="M229" s="275" t="s">
        <v>19</v>
      </c>
      <c r="N229" s="276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728</v>
      </c>
      <c r="AT229" s="226" t="s">
        <v>162</v>
      </c>
      <c r="AU229" s="226" t="s">
        <v>81</v>
      </c>
      <c r="AY229" s="20" t="s">
        <v>138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550</v>
      </c>
      <c r="BM229" s="226" t="s">
        <v>981</v>
      </c>
    </row>
    <row r="230" s="2" customFormat="1" ht="16.5" customHeight="1">
      <c r="A230" s="41"/>
      <c r="B230" s="42"/>
      <c r="C230" s="267" t="s">
        <v>982</v>
      </c>
      <c r="D230" s="267" t="s">
        <v>162</v>
      </c>
      <c r="E230" s="268" t="s">
        <v>983</v>
      </c>
      <c r="F230" s="269" t="s">
        <v>984</v>
      </c>
      <c r="G230" s="270" t="s">
        <v>249</v>
      </c>
      <c r="H230" s="271">
        <v>0</v>
      </c>
      <c r="I230" s="272"/>
      <c r="J230" s="273">
        <f>ROUND(I230*H230,2)</f>
        <v>0</v>
      </c>
      <c r="K230" s="269" t="s">
        <v>19</v>
      </c>
      <c r="L230" s="274"/>
      <c r="M230" s="275" t="s">
        <v>19</v>
      </c>
      <c r="N230" s="276" t="s">
        <v>43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728</v>
      </c>
      <c r="AT230" s="226" t="s">
        <v>162</v>
      </c>
      <c r="AU230" s="226" t="s">
        <v>81</v>
      </c>
      <c r="AY230" s="20" t="s">
        <v>138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550</v>
      </c>
      <c r="BM230" s="226" t="s">
        <v>985</v>
      </c>
    </row>
    <row r="231" s="2" customFormat="1" ht="16.5" customHeight="1">
      <c r="A231" s="41"/>
      <c r="B231" s="42"/>
      <c r="C231" s="267" t="s">
        <v>986</v>
      </c>
      <c r="D231" s="267" t="s">
        <v>162</v>
      </c>
      <c r="E231" s="268" t="s">
        <v>987</v>
      </c>
      <c r="F231" s="269" t="s">
        <v>988</v>
      </c>
      <c r="G231" s="270" t="s">
        <v>727</v>
      </c>
      <c r="H231" s="271">
        <v>30</v>
      </c>
      <c r="I231" s="272"/>
      <c r="J231" s="273">
        <f>ROUND(I231*H231,2)</f>
        <v>0</v>
      </c>
      <c r="K231" s="269" t="s">
        <v>19</v>
      </c>
      <c r="L231" s="274"/>
      <c r="M231" s="275" t="s">
        <v>19</v>
      </c>
      <c r="N231" s="276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728</v>
      </c>
      <c r="AT231" s="226" t="s">
        <v>162</v>
      </c>
      <c r="AU231" s="226" t="s">
        <v>81</v>
      </c>
      <c r="AY231" s="20" t="s">
        <v>138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550</v>
      </c>
      <c r="BM231" s="226" t="s">
        <v>989</v>
      </c>
    </row>
    <row r="232" s="12" customFormat="1" ht="22.8" customHeight="1">
      <c r="A232" s="12"/>
      <c r="B232" s="199"/>
      <c r="C232" s="200"/>
      <c r="D232" s="201" t="s">
        <v>71</v>
      </c>
      <c r="E232" s="213" t="s">
        <v>990</v>
      </c>
      <c r="F232" s="213" t="s">
        <v>991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SUM(P233:P240)</f>
        <v>0</v>
      </c>
      <c r="Q232" s="207"/>
      <c r="R232" s="208">
        <f>SUM(R233:R240)</f>
        <v>0</v>
      </c>
      <c r="S232" s="207"/>
      <c r="T232" s="209">
        <f>SUM(T233:T240)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0" t="s">
        <v>139</v>
      </c>
      <c r="AT232" s="211" t="s">
        <v>71</v>
      </c>
      <c r="AU232" s="211" t="s">
        <v>79</v>
      </c>
      <c r="AY232" s="210" t="s">
        <v>138</v>
      </c>
      <c r="BK232" s="212">
        <f>SUM(BK233:BK240)</f>
        <v>0</v>
      </c>
    </row>
    <row r="233" s="2" customFormat="1" ht="16.5" customHeight="1">
      <c r="A233" s="41"/>
      <c r="B233" s="42"/>
      <c r="C233" s="215" t="s">
        <v>992</v>
      </c>
      <c r="D233" s="215" t="s">
        <v>141</v>
      </c>
      <c r="E233" s="216" t="s">
        <v>993</v>
      </c>
      <c r="F233" s="217" t="s">
        <v>960</v>
      </c>
      <c r="G233" s="218" t="s">
        <v>249</v>
      </c>
      <c r="H233" s="219">
        <v>50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550</v>
      </c>
      <c r="AT233" s="226" t="s">
        <v>141</v>
      </c>
      <c r="AU233" s="226" t="s">
        <v>81</v>
      </c>
      <c r="AY233" s="20" t="s">
        <v>138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550</v>
      </c>
      <c r="BM233" s="226" t="s">
        <v>994</v>
      </c>
    </row>
    <row r="234" s="2" customFormat="1" ht="16.5" customHeight="1">
      <c r="A234" s="41"/>
      <c r="B234" s="42"/>
      <c r="C234" s="215" t="s">
        <v>995</v>
      </c>
      <c r="D234" s="215" t="s">
        <v>141</v>
      </c>
      <c r="E234" s="216" t="s">
        <v>996</v>
      </c>
      <c r="F234" s="217" t="s">
        <v>964</v>
      </c>
      <c r="G234" s="218" t="s">
        <v>249</v>
      </c>
      <c r="H234" s="219">
        <v>40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550</v>
      </c>
      <c r="AT234" s="226" t="s">
        <v>141</v>
      </c>
      <c r="AU234" s="226" t="s">
        <v>81</v>
      </c>
      <c r="AY234" s="20" t="s">
        <v>138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550</v>
      </c>
      <c r="BM234" s="226" t="s">
        <v>997</v>
      </c>
    </row>
    <row r="235" s="2" customFormat="1" ht="16.5" customHeight="1">
      <c r="A235" s="41"/>
      <c r="B235" s="42"/>
      <c r="C235" s="215" t="s">
        <v>998</v>
      </c>
      <c r="D235" s="215" t="s">
        <v>141</v>
      </c>
      <c r="E235" s="216" t="s">
        <v>999</v>
      </c>
      <c r="F235" s="217" t="s">
        <v>968</v>
      </c>
      <c r="G235" s="218" t="s">
        <v>249</v>
      </c>
      <c r="H235" s="219">
        <v>100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550</v>
      </c>
      <c r="AT235" s="226" t="s">
        <v>141</v>
      </c>
      <c r="AU235" s="226" t="s">
        <v>81</v>
      </c>
      <c r="AY235" s="20" t="s">
        <v>138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550</v>
      </c>
      <c r="BM235" s="226" t="s">
        <v>1000</v>
      </c>
    </row>
    <row r="236" s="2" customFormat="1" ht="16.5" customHeight="1">
      <c r="A236" s="41"/>
      <c r="B236" s="42"/>
      <c r="C236" s="215" t="s">
        <v>1001</v>
      </c>
      <c r="D236" s="215" t="s">
        <v>141</v>
      </c>
      <c r="E236" s="216" t="s">
        <v>1002</v>
      </c>
      <c r="F236" s="217" t="s">
        <v>972</v>
      </c>
      <c r="G236" s="218" t="s">
        <v>249</v>
      </c>
      <c r="H236" s="219">
        <v>0</v>
      </c>
      <c r="I236" s="220"/>
      <c r="J236" s="221">
        <f>ROUND(I236*H236,2)</f>
        <v>0</v>
      </c>
      <c r="K236" s="217" t="s">
        <v>19</v>
      </c>
      <c r="L236" s="47"/>
      <c r="M236" s="222" t="s">
        <v>19</v>
      </c>
      <c r="N236" s="223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550</v>
      </c>
      <c r="AT236" s="226" t="s">
        <v>141</v>
      </c>
      <c r="AU236" s="226" t="s">
        <v>81</v>
      </c>
      <c r="AY236" s="20" t="s">
        <v>138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550</v>
      </c>
      <c r="BM236" s="226" t="s">
        <v>1003</v>
      </c>
    </row>
    <row r="237" s="2" customFormat="1" ht="16.5" customHeight="1">
      <c r="A237" s="41"/>
      <c r="B237" s="42"/>
      <c r="C237" s="215" t="s">
        <v>1004</v>
      </c>
      <c r="D237" s="215" t="s">
        <v>141</v>
      </c>
      <c r="E237" s="216" t="s">
        <v>1005</v>
      </c>
      <c r="F237" s="217" t="s">
        <v>976</v>
      </c>
      <c r="G237" s="218" t="s">
        <v>249</v>
      </c>
      <c r="H237" s="219">
        <v>100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550</v>
      </c>
      <c r="AT237" s="226" t="s">
        <v>141</v>
      </c>
      <c r="AU237" s="226" t="s">
        <v>81</v>
      </c>
      <c r="AY237" s="20" t="s">
        <v>138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550</v>
      </c>
      <c r="BM237" s="226" t="s">
        <v>1006</v>
      </c>
    </row>
    <row r="238" s="2" customFormat="1" ht="16.5" customHeight="1">
      <c r="A238" s="41"/>
      <c r="B238" s="42"/>
      <c r="C238" s="215" t="s">
        <v>1007</v>
      </c>
      <c r="D238" s="215" t="s">
        <v>141</v>
      </c>
      <c r="E238" s="216" t="s">
        <v>1008</v>
      </c>
      <c r="F238" s="217" t="s">
        <v>980</v>
      </c>
      <c r="G238" s="218" t="s">
        <v>249</v>
      </c>
      <c r="H238" s="219">
        <v>10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43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550</v>
      </c>
      <c r="AT238" s="226" t="s">
        <v>141</v>
      </c>
      <c r="AU238" s="226" t="s">
        <v>81</v>
      </c>
      <c r="AY238" s="20" t="s">
        <v>138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79</v>
      </c>
      <c r="BK238" s="227">
        <f>ROUND(I238*H238,2)</f>
        <v>0</v>
      </c>
      <c r="BL238" s="20" t="s">
        <v>550</v>
      </c>
      <c r="BM238" s="226" t="s">
        <v>1009</v>
      </c>
    </row>
    <row r="239" s="2" customFormat="1" ht="16.5" customHeight="1">
      <c r="A239" s="41"/>
      <c r="B239" s="42"/>
      <c r="C239" s="215" t="s">
        <v>1010</v>
      </c>
      <c r="D239" s="215" t="s">
        <v>141</v>
      </c>
      <c r="E239" s="216" t="s">
        <v>1011</v>
      </c>
      <c r="F239" s="217" t="s">
        <v>984</v>
      </c>
      <c r="G239" s="218" t="s">
        <v>249</v>
      </c>
      <c r="H239" s="219">
        <v>0</v>
      </c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550</v>
      </c>
      <c r="AT239" s="226" t="s">
        <v>141</v>
      </c>
      <c r="AU239" s="226" t="s">
        <v>81</v>
      </c>
      <c r="AY239" s="20" t="s">
        <v>138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550</v>
      </c>
      <c r="BM239" s="226" t="s">
        <v>1012</v>
      </c>
    </row>
    <row r="240" s="2" customFormat="1" ht="16.5" customHeight="1">
      <c r="A240" s="41"/>
      <c r="B240" s="42"/>
      <c r="C240" s="215" t="s">
        <v>1013</v>
      </c>
      <c r="D240" s="215" t="s">
        <v>141</v>
      </c>
      <c r="E240" s="216" t="s">
        <v>1014</v>
      </c>
      <c r="F240" s="217" t="s">
        <v>988</v>
      </c>
      <c r="G240" s="218" t="s">
        <v>727</v>
      </c>
      <c r="H240" s="219">
        <v>30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550</v>
      </c>
      <c r="AT240" s="226" t="s">
        <v>141</v>
      </c>
      <c r="AU240" s="226" t="s">
        <v>81</v>
      </c>
      <c r="AY240" s="20" t="s">
        <v>138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550</v>
      </c>
      <c r="BM240" s="226" t="s">
        <v>1015</v>
      </c>
    </row>
    <row r="241" s="12" customFormat="1" ht="22.8" customHeight="1">
      <c r="A241" s="12"/>
      <c r="B241" s="199"/>
      <c r="C241" s="200"/>
      <c r="D241" s="201" t="s">
        <v>71</v>
      </c>
      <c r="E241" s="213" t="s">
        <v>1016</v>
      </c>
      <c r="F241" s="213" t="s">
        <v>1017</v>
      </c>
      <c r="G241" s="200"/>
      <c r="H241" s="200"/>
      <c r="I241" s="203"/>
      <c r="J241" s="214">
        <f>BK241</f>
        <v>0</v>
      </c>
      <c r="K241" s="200"/>
      <c r="L241" s="205"/>
      <c r="M241" s="206"/>
      <c r="N241" s="207"/>
      <c r="O241" s="207"/>
      <c r="P241" s="208">
        <f>SUM(P242:P243)</f>
        <v>0</v>
      </c>
      <c r="Q241" s="207"/>
      <c r="R241" s="208">
        <f>SUM(R242:R243)</f>
        <v>0</v>
      </c>
      <c r="S241" s="207"/>
      <c r="T241" s="209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139</v>
      </c>
      <c r="AT241" s="211" t="s">
        <v>71</v>
      </c>
      <c r="AU241" s="211" t="s">
        <v>79</v>
      </c>
      <c r="AY241" s="210" t="s">
        <v>138</v>
      </c>
      <c r="BK241" s="212">
        <f>SUM(BK242:BK243)</f>
        <v>0</v>
      </c>
    </row>
    <row r="242" s="2" customFormat="1" ht="16.5" customHeight="1">
      <c r="A242" s="41"/>
      <c r="B242" s="42"/>
      <c r="C242" s="215" t="s">
        <v>1018</v>
      </c>
      <c r="D242" s="215" t="s">
        <v>141</v>
      </c>
      <c r="E242" s="216" t="s">
        <v>806</v>
      </c>
      <c r="F242" s="217" t="s">
        <v>807</v>
      </c>
      <c r="G242" s="218" t="s">
        <v>381</v>
      </c>
      <c r="H242" s="219">
        <v>1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43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550</v>
      </c>
      <c r="AT242" s="226" t="s">
        <v>141</v>
      </c>
      <c r="AU242" s="226" t="s">
        <v>81</v>
      </c>
      <c r="AY242" s="20" t="s">
        <v>138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79</v>
      </c>
      <c r="BK242" s="227">
        <f>ROUND(I242*H242,2)</f>
        <v>0</v>
      </c>
      <c r="BL242" s="20" t="s">
        <v>550</v>
      </c>
      <c r="BM242" s="226" t="s">
        <v>1019</v>
      </c>
    </row>
    <row r="243" s="2" customFormat="1" ht="16.5" customHeight="1">
      <c r="A243" s="41"/>
      <c r="B243" s="42"/>
      <c r="C243" s="215" t="s">
        <v>1020</v>
      </c>
      <c r="D243" s="215" t="s">
        <v>141</v>
      </c>
      <c r="E243" s="216" t="s">
        <v>809</v>
      </c>
      <c r="F243" s="217" t="s">
        <v>810</v>
      </c>
      <c r="G243" s="218" t="s">
        <v>381</v>
      </c>
      <c r="H243" s="219">
        <v>1</v>
      </c>
      <c r="I243" s="220"/>
      <c r="J243" s="221">
        <f>ROUND(I243*H243,2)</f>
        <v>0</v>
      </c>
      <c r="K243" s="217" t="s">
        <v>19</v>
      </c>
      <c r="L243" s="47"/>
      <c r="M243" s="222" t="s">
        <v>19</v>
      </c>
      <c r="N243" s="223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550</v>
      </c>
      <c r="AT243" s="226" t="s">
        <v>141</v>
      </c>
      <c r="AU243" s="226" t="s">
        <v>81</v>
      </c>
      <c r="AY243" s="20" t="s">
        <v>138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550</v>
      </c>
      <c r="BM243" s="226" t="s">
        <v>1021</v>
      </c>
    </row>
    <row r="244" s="12" customFormat="1" ht="22.8" customHeight="1">
      <c r="A244" s="12"/>
      <c r="B244" s="199"/>
      <c r="C244" s="200"/>
      <c r="D244" s="201" t="s">
        <v>71</v>
      </c>
      <c r="E244" s="213" t="s">
        <v>1022</v>
      </c>
      <c r="F244" s="213" t="s">
        <v>1023</v>
      </c>
      <c r="G244" s="200"/>
      <c r="H244" s="200"/>
      <c r="I244" s="203"/>
      <c r="J244" s="214">
        <f>BK244</f>
        <v>0</v>
      </c>
      <c r="K244" s="200"/>
      <c r="L244" s="205"/>
      <c r="M244" s="206"/>
      <c r="N244" s="207"/>
      <c r="O244" s="207"/>
      <c r="P244" s="208">
        <f>SUM(P245:P247)</f>
        <v>0</v>
      </c>
      <c r="Q244" s="207"/>
      <c r="R244" s="208">
        <f>SUM(R245:R247)</f>
        <v>0</v>
      </c>
      <c r="S244" s="207"/>
      <c r="T244" s="209">
        <f>SUM(T245:T247)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0" t="s">
        <v>139</v>
      </c>
      <c r="AT244" s="211" t="s">
        <v>71</v>
      </c>
      <c r="AU244" s="211" t="s">
        <v>79</v>
      </c>
      <c r="AY244" s="210" t="s">
        <v>138</v>
      </c>
      <c r="BK244" s="212">
        <f>SUM(BK245:BK247)</f>
        <v>0</v>
      </c>
    </row>
    <row r="245" s="2" customFormat="1" ht="24.15" customHeight="1">
      <c r="A245" s="41"/>
      <c r="B245" s="42"/>
      <c r="C245" s="267" t="s">
        <v>1024</v>
      </c>
      <c r="D245" s="267" t="s">
        <v>162</v>
      </c>
      <c r="E245" s="268" t="s">
        <v>1025</v>
      </c>
      <c r="F245" s="269" t="s">
        <v>1026</v>
      </c>
      <c r="G245" s="270" t="s">
        <v>727</v>
      </c>
      <c r="H245" s="271">
        <v>1</v>
      </c>
      <c r="I245" s="272"/>
      <c r="J245" s="273">
        <f>ROUND(I245*H245,2)</f>
        <v>0</v>
      </c>
      <c r="K245" s="269" t="s">
        <v>19</v>
      </c>
      <c r="L245" s="274"/>
      <c r="M245" s="275" t="s">
        <v>19</v>
      </c>
      <c r="N245" s="276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728</v>
      </c>
      <c r="AT245" s="226" t="s">
        <v>162</v>
      </c>
      <c r="AU245" s="226" t="s">
        <v>81</v>
      </c>
      <c r="AY245" s="20" t="s">
        <v>138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550</v>
      </c>
      <c r="BM245" s="226" t="s">
        <v>1027</v>
      </c>
    </row>
    <row r="246" s="2" customFormat="1" ht="24.15" customHeight="1">
      <c r="A246" s="41"/>
      <c r="B246" s="42"/>
      <c r="C246" s="267" t="s">
        <v>1028</v>
      </c>
      <c r="D246" s="267" t="s">
        <v>162</v>
      </c>
      <c r="E246" s="268" t="s">
        <v>1029</v>
      </c>
      <c r="F246" s="269" t="s">
        <v>1030</v>
      </c>
      <c r="G246" s="270" t="s">
        <v>727</v>
      </c>
      <c r="H246" s="271">
        <v>11</v>
      </c>
      <c r="I246" s="272"/>
      <c r="J246" s="273">
        <f>ROUND(I246*H246,2)</f>
        <v>0</v>
      </c>
      <c r="K246" s="269" t="s">
        <v>19</v>
      </c>
      <c r="L246" s="274"/>
      <c r="M246" s="275" t="s">
        <v>19</v>
      </c>
      <c r="N246" s="276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728</v>
      </c>
      <c r="AT246" s="226" t="s">
        <v>162</v>
      </c>
      <c r="AU246" s="226" t="s">
        <v>81</v>
      </c>
      <c r="AY246" s="20" t="s">
        <v>138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550</v>
      </c>
      <c r="BM246" s="226" t="s">
        <v>1031</v>
      </c>
    </row>
    <row r="247" s="2" customFormat="1" ht="44.25" customHeight="1">
      <c r="A247" s="41"/>
      <c r="B247" s="42"/>
      <c r="C247" s="267" t="s">
        <v>1032</v>
      </c>
      <c r="D247" s="267" t="s">
        <v>162</v>
      </c>
      <c r="E247" s="268" t="s">
        <v>1033</v>
      </c>
      <c r="F247" s="269" t="s">
        <v>1034</v>
      </c>
      <c r="G247" s="270" t="s">
        <v>727</v>
      </c>
      <c r="H247" s="271">
        <v>2</v>
      </c>
      <c r="I247" s="272"/>
      <c r="J247" s="273">
        <f>ROUND(I247*H247,2)</f>
        <v>0</v>
      </c>
      <c r="K247" s="269" t="s">
        <v>19</v>
      </c>
      <c r="L247" s="274"/>
      <c r="M247" s="275" t="s">
        <v>19</v>
      </c>
      <c r="N247" s="276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728</v>
      </c>
      <c r="AT247" s="226" t="s">
        <v>162</v>
      </c>
      <c r="AU247" s="226" t="s">
        <v>81</v>
      </c>
      <c r="AY247" s="20" t="s">
        <v>138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550</v>
      </c>
      <c r="BM247" s="226" t="s">
        <v>1035</v>
      </c>
    </row>
    <row r="248" s="12" customFormat="1" ht="22.8" customHeight="1">
      <c r="A248" s="12"/>
      <c r="B248" s="199"/>
      <c r="C248" s="200"/>
      <c r="D248" s="201" t="s">
        <v>71</v>
      </c>
      <c r="E248" s="213" t="s">
        <v>1036</v>
      </c>
      <c r="F248" s="213" t="s">
        <v>1037</v>
      </c>
      <c r="G248" s="200"/>
      <c r="H248" s="200"/>
      <c r="I248" s="203"/>
      <c r="J248" s="214">
        <f>BK248</f>
        <v>0</v>
      </c>
      <c r="K248" s="200"/>
      <c r="L248" s="205"/>
      <c r="M248" s="206"/>
      <c r="N248" s="207"/>
      <c r="O248" s="207"/>
      <c r="P248" s="208">
        <f>SUM(P249:P251)</f>
        <v>0</v>
      </c>
      <c r="Q248" s="207"/>
      <c r="R248" s="208">
        <f>SUM(R249:R251)</f>
        <v>0</v>
      </c>
      <c r="S248" s="207"/>
      <c r="T248" s="209">
        <f>SUM(T249:T251)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0" t="s">
        <v>139</v>
      </c>
      <c r="AT248" s="211" t="s">
        <v>71</v>
      </c>
      <c r="AU248" s="211" t="s">
        <v>79</v>
      </c>
      <c r="AY248" s="210" t="s">
        <v>138</v>
      </c>
      <c r="BK248" s="212">
        <f>SUM(BK249:BK251)</f>
        <v>0</v>
      </c>
    </row>
    <row r="249" s="2" customFormat="1" ht="24.15" customHeight="1">
      <c r="A249" s="41"/>
      <c r="B249" s="42"/>
      <c r="C249" s="215" t="s">
        <v>1038</v>
      </c>
      <c r="D249" s="215" t="s">
        <v>141</v>
      </c>
      <c r="E249" s="216" t="s">
        <v>1025</v>
      </c>
      <c r="F249" s="217" t="s">
        <v>1026</v>
      </c>
      <c r="G249" s="218" t="s">
        <v>727</v>
      </c>
      <c r="H249" s="219">
        <v>1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550</v>
      </c>
      <c r="AT249" s="226" t="s">
        <v>141</v>
      </c>
      <c r="AU249" s="226" t="s">
        <v>81</v>
      </c>
      <c r="AY249" s="20" t="s">
        <v>138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550</v>
      </c>
      <c r="BM249" s="226" t="s">
        <v>1039</v>
      </c>
    </row>
    <row r="250" s="2" customFormat="1" ht="24.15" customHeight="1">
      <c r="A250" s="41"/>
      <c r="B250" s="42"/>
      <c r="C250" s="215" t="s">
        <v>1040</v>
      </c>
      <c r="D250" s="215" t="s">
        <v>141</v>
      </c>
      <c r="E250" s="216" t="s">
        <v>1029</v>
      </c>
      <c r="F250" s="217" t="s">
        <v>1030</v>
      </c>
      <c r="G250" s="218" t="s">
        <v>727</v>
      </c>
      <c r="H250" s="219">
        <v>11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43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550</v>
      </c>
      <c r="AT250" s="226" t="s">
        <v>141</v>
      </c>
      <c r="AU250" s="226" t="s">
        <v>81</v>
      </c>
      <c r="AY250" s="20" t="s">
        <v>138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550</v>
      </c>
      <c r="BM250" s="226" t="s">
        <v>1041</v>
      </c>
    </row>
    <row r="251" s="2" customFormat="1" ht="44.25" customHeight="1">
      <c r="A251" s="41"/>
      <c r="B251" s="42"/>
      <c r="C251" s="215" t="s">
        <v>1042</v>
      </c>
      <c r="D251" s="215" t="s">
        <v>141</v>
      </c>
      <c r="E251" s="216" t="s">
        <v>1033</v>
      </c>
      <c r="F251" s="217" t="s">
        <v>1034</v>
      </c>
      <c r="G251" s="218" t="s">
        <v>727</v>
      </c>
      <c r="H251" s="219">
        <v>2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550</v>
      </c>
      <c r="AT251" s="226" t="s">
        <v>141</v>
      </c>
      <c r="AU251" s="226" t="s">
        <v>81</v>
      </c>
      <c r="AY251" s="20" t="s">
        <v>138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550</v>
      </c>
      <c r="BM251" s="226" t="s">
        <v>1043</v>
      </c>
    </row>
    <row r="252" s="12" customFormat="1" ht="22.8" customHeight="1">
      <c r="A252" s="12"/>
      <c r="B252" s="199"/>
      <c r="C252" s="200"/>
      <c r="D252" s="201" t="s">
        <v>71</v>
      </c>
      <c r="E252" s="213" t="s">
        <v>1044</v>
      </c>
      <c r="F252" s="213" t="s">
        <v>1045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SUM(P253:P254)</f>
        <v>0</v>
      </c>
      <c r="Q252" s="207"/>
      <c r="R252" s="208">
        <f>SUM(R253:R254)</f>
        <v>0</v>
      </c>
      <c r="S252" s="207"/>
      <c r="T252" s="209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139</v>
      </c>
      <c r="AT252" s="211" t="s">
        <v>71</v>
      </c>
      <c r="AU252" s="211" t="s">
        <v>79</v>
      </c>
      <c r="AY252" s="210" t="s">
        <v>138</v>
      </c>
      <c r="BK252" s="212">
        <f>SUM(BK253:BK254)</f>
        <v>0</v>
      </c>
    </row>
    <row r="253" s="2" customFormat="1" ht="16.5" customHeight="1">
      <c r="A253" s="41"/>
      <c r="B253" s="42"/>
      <c r="C253" s="215" t="s">
        <v>1046</v>
      </c>
      <c r="D253" s="215" t="s">
        <v>141</v>
      </c>
      <c r="E253" s="216" t="s">
        <v>806</v>
      </c>
      <c r="F253" s="217" t="s">
        <v>807</v>
      </c>
      <c r="G253" s="218" t="s">
        <v>381</v>
      </c>
      <c r="H253" s="219">
        <v>1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550</v>
      </c>
      <c r="AT253" s="226" t="s">
        <v>141</v>
      </c>
      <c r="AU253" s="226" t="s">
        <v>81</v>
      </c>
      <c r="AY253" s="20" t="s">
        <v>138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550</v>
      </c>
      <c r="BM253" s="226" t="s">
        <v>1047</v>
      </c>
    </row>
    <row r="254" s="2" customFormat="1" ht="16.5" customHeight="1">
      <c r="A254" s="41"/>
      <c r="B254" s="42"/>
      <c r="C254" s="215" t="s">
        <v>1048</v>
      </c>
      <c r="D254" s="215" t="s">
        <v>141</v>
      </c>
      <c r="E254" s="216" t="s">
        <v>809</v>
      </c>
      <c r="F254" s="217" t="s">
        <v>810</v>
      </c>
      <c r="G254" s="218" t="s">
        <v>381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43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550</v>
      </c>
      <c r="AT254" s="226" t="s">
        <v>141</v>
      </c>
      <c r="AU254" s="226" t="s">
        <v>81</v>
      </c>
      <c r="AY254" s="20" t="s">
        <v>138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79</v>
      </c>
      <c r="BK254" s="227">
        <f>ROUND(I254*H254,2)</f>
        <v>0</v>
      </c>
      <c r="BL254" s="20" t="s">
        <v>550</v>
      </c>
      <c r="BM254" s="226" t="s">
        <v>1049</v>
      </c>
    </row>
    <row r="255" s="12" customFormat="1" ht="22.8" customHeight="1">
      <c r="A255" s="12"/>
      <c r="B255" s="199"/>
      <c r="C255" s="200"/>
      <c r="D255" s="201" t="s">
        <v>71</v>
      </c>
      <c r="E255" s="213" t="s">
        <v>1050</v>
      </c>
      <c r="F255" s="213" t="s">
        <v>1051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SUM(P256:P264)</f>
        <v>0</v>
      </c>
      <c r="Q255" s="207"/>
      <c r="R255" s="208">
        <f>SUM(R256:R264)</f>
        <v>0</v>
      </c>
      <c r="S255" s="207"/>
      <c r="T255" s="209">
        <f>SUM(T256:T264)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146</v>
      </c>
      <c r="AT255" s="211" t="s">
        <v>71</v>
      </c>
      <c r="AU255" s="211" t="s">
        <v>79</v>
      </c>
      <c r="AY255" s="210" t="s">
        <v>138</v>
      </c>
      <c r="BK255" s="212">
        <f>SUM(BK256:BK264)</f>
        <v>0</v>
      </c>
    </row>
    <row r="256" s="2" customFormat="1" ht="16.5" customHeight="1">
      <c r="A256" s="41"/>
      <c r="B256" s="42"/>
      <c r="C256" s="215" t="s">
        <v>1052</v>
      </c>
      <c r="D256" s="215" t="s">
        <v>141</v>
      </c>
      <c r="E256" s="216" t="s">
        <v>1053</v>
      </c>
      <c r="F256" s="217" t="s">
        <v>1054</v>
      </c>
      <c r="G256" s="218" t="s">
        <v>938</v>
      </c>
      <c r="H256" s="219">
        <v>1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43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550</v>
      </c>
      <c r="AT256" s="226" t="s">
        <v>141</v>
      </c>
      <c r="AU256" s="226" t="s">
        <v>81</v>
      </c>
      <c r="AY256" s="20" t="s">
        <v>138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79</v>
      </c>
      <c r="BK256" s="227">
        <f>ROUND(I256*H256,2)</f>
        <v>0</v>
      </c>
      <c r="BL256" s="20" t="s">
        <v>550</v>
      </c>
      <c r="BM256" s="226" t="s">
        <v>1055</v>
      </c>
    </row>
    <row r="257" s="2" customFormat="1" ht="16.5" customHeight="1">
      <c r="A257" s="41"/>
      <c r="B257" s="42"/>
      <c r="C257" s="215" t="s">
        <v>1056</v>
      </c>
      <c r="D257" s="215" t="s">
        <v>141</v>
      </c>
      <c r="E257" s="216" t="s">
        <v>1057</v>
      </c>
      <c r="F257" s="217" t="s">
        <v>1058</v>
      </c>
      <c r="G257" s="218" t="s">
        <v>938</v>
      </c>
      <c r="H257" s="219">
        <v>1</v>
      </c>
      <c r="I257" s="220"/>
      <c r="J257" s="221">
        <f>ROUND(I257*H257,2)</f>
        <v>0</v>
      </c>
      <c r="K257" s="217" t="s">
        <v>19</v>
      </c>
      <c r="L257" s="47"/>
      <c r="M257" s="222" t="s">
        <v>19</v>
      </c>
      <c r="N257" s="223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550</v>
      </c>
      <c r="AT257" s="226" t="s">
        <v>141</v>
      </c>
      <c r="AU257" s="226" t="s">
        <v>81</v>
      </c>
      <c r="AY257" s="20" t="s">
        <v>138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550</v>
      </c>
      <c r="BM257" s="226" t="s">
        <v>1059</v>
      </c>
    </row>
    <row r="258" s="2" customFormat="1" ht="16.5" customHeight="1">
      <c r="A258" s="41"/>
      <c r="B258" s="42"/>
      <c r="C258" s="215" t="s">
        <v>1060</v>
      </c>
      <c r="D258" s="215" t="s">
        <v>141</v>
      </c>
      <c r="E258" s="216" t="s">
        <v>1061</v>
      </c>
      <c r="F258" s="217" t="s">
        <v>1062</v>
      </c>
      <c r="G258" s="218" t="s">
        <v>938</v>
      </c>
      <c r="H258" s="219">
        <v>1</v>
      </c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43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550</v>
      </c>
      <c r="AT258" s="226" t="s">
        <v>141</v>
      </c>
      <c r="AU258" s="226" t="s">
        <v>81</v>
      </c>
      <c r="AY258" s="20" t="s">
        <v>138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550</v>
      </c>
      <c r="BM258" s="226" t="s">
        <v>1063</v>
      </c>
    </row>
    <row r="259" s="2" customFormat="1" ht="16.5" customHeight="1">
      <c r="A259" s="41"/>
      <c r="B259" s="42"/>
      <c r="C259" s="215" t="s">
        <v>1064</v>
      </c>
      <c r="D259" s="215" t="s">
        <v>141</v>
      </c>
      <c r="E259" s="216" t="s">
        <v>1065</v>
      </c>
      <c r="F259" s="217" t="s">
        <v>1066</v>
      </c>
      <c r="G259" s="218" t="s">
        <v>938</v>
      </c>
      <c r="H259" s="219">
        <v>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43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550</v>
      </c>
      <c r="AT259" s="226" t="s">
        <v>141</v>
      </c>
      <c r="AU259" s="226" t="s">
        <v>81</v>
      </c>
      <c r="AY259" s="20" t="s">
        <v>138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550</v>
      </c>
      <c r="BM259" s="226" t="s">
        <v>1067</v>
      </c>
    </row>
    <row r="260" s="2" customFormat="1" ht="16.5" customHeight="1">
      <c r="A260" s="41"/>
      <c r="B260" s="42"/>
      <c r="C260" s="215" t="s">
        <v>1068</v>
      </c>
      <c r="D260" s="215" t="s">
        <v>141</v>
      </c>
      <c r="E260" s="216" t="s">
        <v>1069</v>
      </c>
      <c r="F260" s="217" t="s">
        <v>1070</v>
      </c>
      <c r="G260" s="218" t="s">
        <v>938</v>
      </c>
      <c r="H260" s="219">
        <v>1</v>
      </c>
      <c r="I260" s="220"/>
      <c r="J260" s="221">
        <f>ROUND(I260*H260,2)</f>
        <v>0</v>
      </c>
      <c r="K260" s="217" t="s">
        <v>19</v>
      </c>
      <c r="L260" s="47"/>
      <c r="M260" s="222" t="s">
        <v>19</v>
      </c>
      <c r="N260" s="223" t="s">
        <v>43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550</v>
      </c>
      <c r="AT260" s="226" t="s">
        <v>141</v>
      </c>
      <c r="AU260" s="226" t="s">
        <v>81</v>
      </c>
      <c r="AY260" s="20" t="s">
        <v>138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79</v>
      </c>
      <c r="BK260" s="227">
        <f>ROUND(I260*H260,2)</f>
        <v>0</v>
      </c>
      <c r="BL260" s="20" t="s">
        <v>550</v>
      </c>
      <c r="BM260" s="226" t="s">
        <v>1071</v>
      </c>
    </row>
    <row r="261" s="2" customFormat="1" ht="16.5" customHeight="1">
      <c r="A261" s="41"/>
      <c r="B261" s="42"/>
      <c r="C261" s="215" t="s">
        <v>1072</v>
      </c>
      <c r="D261" s="215" t="s">
        <v>141</v>
      </c>
      <c r="E261" s="216" t="s">
        <v>1073</v>
      </c>
      <c r="F261" s="217" t="s">
        <v>1074</v>
      </c>
      <c r="G261" s="218" t="s">
        <v>938</v>
      </c>
      <c r="H261" s="219">
        <v>1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43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550</v>
      </c>
      <c r="AT261" s="226" t="s">
        <v>141</v>
      </c>
      <c r="AU261" s="226" t="s">
        <v>81</v>
      </c>
      <c r="AY261" s="20" t="s">
        <v>138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79</v>
      </c>
      <c r="BK261" s="227">
        <f>ROUND(I261*H261,2)</f>
        <v>0</v>
      </c>
      <c r="BL261" s="20" t="s">
        <v>550</v>
      </c>
      <c r="BM261" s="226" t="s">
        <v>1075</v>
      </c>
    </row>
    <row r="262" s="2" customFormat="1" ht="16.5" customHeight="1">
      <c r="A262" s="41"/>
      <c r="B262" s="42"/>
      <c r="C262" s="215" t="s">
        <v>1076</v>
      </c>
      <c r="D262" s="215" t="s">
        <v>141</v>
      </c>
      <c r="E262" s="216" t="s">
        <v>1077</v>
      </c>
      <c r="F262" s="217" t="s">
        <v>1078</v>
      </c>
      <c r="G262" s="218" t="s">
        <v>938</v>
      </c>
      <c r="H262" s="219">
        <v>0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550</v>
      </c>
      <c r="AT262" s="226" t="s">
        <v>141</v>
      </c>
      <c r="AU262" s="226" t="s">
        <v>81</v>
      </c>
      <c r="AY262" s="20" t="s">
        <v>138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550</v>
      </c>
      <c r="BM262" s="226" t="s">
        <v>1079</v>
      </c>
    </row>
    <row r="263" s="2" customFormat="1" ht="16.5" customHeight="1">
      <c r="A263" s="41"/>
      <c r="B263" s="42"/>
      <c r="C263" s="215" t="s">
        <v>1080</v>
      </c>
      <c r="D263" s="215" t="s">
        <v>141</v>
      </c>
      <c r="E263" s="216" t="s">
        <v>1081</v>
      </c>
      <c r="F263" s="217" t="s">
        <v>1082</v>
      </c>
      <c r="G263" s="218" t="s">
        <v>938</v>
      </c>
      <c r="H263" s="219">
        <v>1</v>
      </c>
      <c r="I263" s="220"/>
      <c r="J263" s="221">
        <f>ROUND(I263*H263,2)</f>
        <v>0</v>
      </c>
      <c r="K263" s="217" t="s">
        <v>19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550</v>
      </c>
      <c r="AT263" s="226" t="s">
        <v>141</v>
      </c>
      <c r="AU263" s="226" t="s">
        <v>81</v>
      </c>
      <c r="AY263" s="20" t="s">
        <v>138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550</v>
      </c>
      <c r="BM263" s="226" t="s">
        <v>1083</v>
      </c>
    </row>
    <row r="264" s="2" customFormat="1" ht="16.5" customHeight="1">
      <c r="A264" s="41"/>
      <c r="B264" s="42"/>
      <c r="C264" s="215" t="s">
        <v>1084</v>
      </c>
      <c r="D264" s="215" t="s">
        <v>141</v>
      </c>
      <c r="E264" s="216" t="s">
        <v>1085</v>
      </c>
      <c r="F264" s="217" t="s">
        <v>1086</v>
      </c>
      <c r="G264" s="218" t="s">
        <v>938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93" t="s">
        <v>19</v>
      </c>
      <c r="N264" s="294" t="s">
        <v>43</v>
      </c>
      <c r="O264" s="291"/>
      <c r="P264" s="295">
        <f>O264*H264</f>
        <v>0</v>
      </c>
      <c r="Q264" s="295">
        <v>0</v>
      </c>
      <c r="R264" s="295">
        <f>Q264*H264</f>
        <v>0</v>
      </c>
      <c r="S264" s="295">
        <v>0</v>
      </c>
      <c r="T264" s="296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550</v>
      </c>
      <c r="AT264" s="226" t="s">
        <v>141</v>
      </c>
      <c r="AU264" s="226" t="s">
        <v>81</v>
      </c>
      <c r="AY264" s="20" t="s">
        <v>138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79</v>
      </c>
      <c r="BK264" s="227">
        <f>ROUND(I264*H264,2)</f>
        <v>0</v>
      </c>
      <c r="BL264" s="20" t="s">
        <v>550</v>
      </c>
      <c r="BM264" s="226" t="s">
        <v>1087</v>
      </c>
    </row>
    <row r="265" s="2" customFormat="1" ht="6.96" customHeight="1">
      <c r="A265" s="41"/>
      <c r="B265" s="62"/>
      <c r="C265" s="63"/>
      <c r="D265" s="63"/>
      <c r="E265" s="63"/>
      <c r="F265" s="63"/>
      <c r="G265" s="63"/>
      <c r="H265" s="63"/>
      <c r="I265" s="63"/>
      <c r="J265" s="63"/>
      <c r="K265" s="63"/>
      <c r="L265" s="47"/>
      <c r="M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</sheetData>
  <sheetProtection sheet="1" autoFilter="0" formatColumns="0" formatRows="0" objects="1" scenarios="1" spinCount="100000" saltValue="vlKqQhffw2/46Q3YNe3GL9kuC/UTzxc1qI4WG1x4xmRjiCPe2mYaYQ5nPxOYELphXbb5vsHgVY/XUa/27O1jvg==" hashValue="jR9SDzendDDjdXu9bWssfWTMK2O10mA/nWpHRYzYbtwcUF6/5C5IjN74PtvRXqh4MeORkvff6ZvPskv6DAWC2Q==" algorithmName="SHA-512" password="CC45"/>
  <autoFilter ref="C101:K2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D2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ROUND((SUM(BE88:BE124)),  2)</f>
        <v>0</v>
      </c>
      <c r="G35" s="41"/>
      <c r="H35" s="41"/>
      <c r="I35" s="160">
        <v>0.20999999999999999</v>
      </c>
      <c r="J35" s="159">
        <f>ROUND(((SUM(BE88:BE124))*I35),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ROUND((SUM(BF88:BF124)),  2)</f>
        <v>0</v>
      </c>
      <c r="G36" s="41"/>
      <c r="H36" s="41"/>
      <c r="I36" s="160">
        <v>0.12</v>
      </c>
      <c r="J36" s="159">
        <f>ROUND(((SUM(BF88:BF124))*I36),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ROUND((SUM(BG88:BG124)),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ROUND((SUM(BH88:BH124)),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ROUND((SUM(BI88:BI124)),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2.5 - Elektroinstalace - slaboproud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1089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1090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1091</v>
      </c>
      <c r="E66" s="185"/>
      <c r="F66" s="185"/>
      <c r="G66" s="185"/>
      <c r="H66" s="185"/>
      <c r="I66" s="185"/>
      <c r="J66" s="186">
        <f>J107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123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Odborné učebny v objektu ZŠ Za Chlumem 824, Bílina - D2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97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98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99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2.5 - Elektroinstalace - slaboproud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22. 1. 2026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E17</f>
        <v>Město Bílina</v>
      </c>
      <c r="G84" s="43"/>
      <c r="H84" s="43"/>
      <c r="I84" s="35" t="s">
        <v>31</v>
      </c>
      <c r="J84" s="39" t="str">
        <f>E23</f>
        <v>Ing. arch. Jan Heller, ČKA 04261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IF(E20="","",E20)</f>
        <v>Vyplň údaj</v>
      </c>
      <c r="G85" s="43"/>
      <c r="H85" s="43"/>
      <c r="I85" s="35" t="s">
        <v>35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124</v>
      </c>
      <c r="D87" s="191" t="s">
        <v>57</v>
      </c>
      <c r="E87" s="191" t="s">
        <v>53</v>
      </c>
      <c r="F87" s="191" t="s">
        <v>54</v>
      </c>
      <c r="G87" s="191" t="s">
        <v>125</v>
      </c>
      <c r="H87" s="191" t="s">
        <v>126</v>
      </c>
      <c r="I87" s="191" t="s">
        <v>127</v>
      </c>
      <c r="J87" s="191" t="s">
        <v>103</v>
      </c>
      <c r="K87" s="192" t="s">
        <v>128</v>
      </c>
      <c r="L87" s="193"/>
      <c r="M87" s="95" t="s">
        <v>19</v>
      </c>
      <c r="N87" s="96" t="s">
        <v>42</v>
      </c>
      <c r="O87" s="96" t="s">
        <v>129</v>
      </c>
      <c r="P87" s="96" t="s">
        <v>130</v>
      </c>
      <c r="Q87" s="96" t="s">
        <v>131</v>
      </c>
      <c r="R87" s="96" t="s">
        <v>132</v>
      </c>
      <c r="S87" s="96" t="s">
        <v>133</v>
      </c>
      <c r="T87" s="97" t="s">
        <v>134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135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104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71</v>
      </c>
      <c r="E89" s="202" t="s">
        <v>162</v>
      </c>
      <c r="F89" s="202" t="s">
        <v>162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P90+P107</f>
        <v>0</v>
      </c>
      <c r="Q89" s="207"/>
      <c r="R89" s="208">
        <f>R90+R107</f>
        <v>0</v>
      </c>
      <c r="S89" s="207"/>
      <c r="T89" s="209">
        <f>T90+T107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139</v>
      </c>
      <c r="AT89" s="211" t="s">
        <v>71</v>
      </c>
      <c r="AU89" s="211" t="s">
        <v>72</v>
      </c>
      <c r="AY89" s="210" t="s">
        <v>138</v>
      </c>
      <c r="BK89" s="212">
        <f>BK90+BK107</f>
        <v>0</v>
      </c>
    </row>
    <row r="90" s="12" customFormat="1" ht="22.8" customHeight="1">
      <c r="A90" s="12"/>
      <c r="B90" s="199"/>
      <c r="C90" s="200"/>
      <c r="D90" s="201" t="s">
        <v>71</v>
      </c>
      <c r="E90" s="213" t="s">
        <v>1092</v>
      </c>
      <c r="F90" s="213" t="s">
        <v>1093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SUM(P91:P106)</f>
        <v>0</v>
      </c>
      <c r="Q90" s="207"/>
      <c r="R90" s="208">
        <f>SUM(R91:R106)</f>
        <v>0</v>
      </c>
      <c r="S90" s="207"/>
      <c r="T90" s="209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139</v>
      </c>
      <c r="AT90" s="211" t="s">
        <v>71</v>
      </c>
      <c r="AU90" s="211" t="s">
        <v>79</v>
      </c>
      <c r="AY90" s="210" t="s">
        <v>138</v>
      </c>
      <c r="BK90" s="212">
        <f>SUM(BK91:BK106)</f>
        <v>0</v>
      </c>
    </row>
    <row r="91" s="2" customFormat="1" ht="16.5" customHeight="1">
      <c r="A91" s="41"/>
      <c r="B91" s="42"/>
      <c r="C91" s="267" t="s">
        <v>79</v>
      </c>
      <c r="D91" s="267" t="s">
        <v>162</v>
      </c>
      <c r="E91" s="268" t="s">
        <v>1094</v>
      </c>
      <c r="F91" s="269" t="s">
        <v>1095</v>
      </c>
      <c r="G91" s="270" t="s">
        <v>249</v>
      </c>
      <c r="H91" s="271">
        <v>330</v>
      </c>
      <c r="I91" s="272"/>
      <c r="J91" s="273">
        <f>ROUND(I91*H91,2)</f>
        <v>0</v>
      </c>
      <c r="K91" s="269" t="s">
        <v>19</v>
      </c>
      <c r="L91" s="274"/>
      <c r="M91" s="275" t="s">
        <v>19</v>
      </c>
      <c r="N91" s="276" t="s">
        <v>43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728</v>
      </c>
      <c r="AT91" s="226" t="s">
        <v>162</v>
      </c>
      <c r="AU91" s="226" t="s">
        <v>81</v>
      </c>
      <c r="AY91" s="20" t="s">
        <v>138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550</v>
      </c>
      <c r="BM91" s="226" t="s">
        <v>1096</v>
      </c>
    </row>
    <row r="92" s="2" customFormat="1" ht="16.5" customHeight="1">
      <c r="A92" s="41"/>
      <c r="B92" s="42"/>
      <c r="C92" s="267" t="s">
        <v>81</v>
      </c>
      <c r="D92" s="267" t="s">
        <v>162</v>
      </c>
      <c r="E92" s="268" t="s">
        <v>1097</v>
      </c>
      <c r="F92" s="269" t="s">
        <v>1098</v>
      </c>
      <c r="G92" s="270" t="s">
        <v>249</v>
      </c>
      <c r="H92" s="271">
        <v>8</v>
      </c>
      <c r="I92" s="272"/>
      <c r="J92" s="273">
        <f>ROUND(I92*H92,2)</f>
        <v>0</v>
      </c>
      <c r="K92" s="269" t="s">
        <v>19</v>
      </c>
      <c r="L92" s="274"/>
      <c r="M92" s="275" t="s">
        <v>19</v>
      </c>
      <c r="N92" s="276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728</v>
      </c>
      <c r="AT92" s="226" t="s">
        <v>162</v>
      </c>
      <c r="AU92" s="226" t="s">
        <v>81</v>
      </c>
      <c r="AY92" s="20" t="s">
        <v>138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550</v>
      </c>
      <c r="BM92" s="226" t="s">
        <v>1099</v>
      </c>
    </row>
    <row r="93" s="2" customFormat="1" ht="16.5" customHeight="1">
      <c r="A93" s="41"/>
      <c r="B93" s="42"/>
      <c r="C93" s="267" t="s">
        <v>139</v>
      </c>
      <c r="D93" s="267" t="s">
        <v>162</v>
      </c>
      <c r="E93" s="268" t="s">
        <v>1100</v>
      </c>
      <c r="F93" s="269" t="s">
        <v>1101</v>
      </c>
      <c r="G93" s="270" t="s">
        <v>727</v>
      </c>
      <c r="H93" s="271">
        <v>2</v>
      </c>
      <c r="I93" s="272"/>
      <c r="J93" s="273">
        <f>ROUND(I93*H93,2)</f>
        <v>0</v>
      </c>
      <c r="K93" s="269" t="s">
        <v>19</v>
      </c>
      <c r="L93" s="274"/>
      <c r="M93" s="275" t="s">
        <v>19</v>
      </c>
      <c r="N93" s="276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728</v>
      </c>
      <c r="AT93" s="226" t="s">
        <v>162</v>
      </c>
      <c r="AU93" s="226" t="s">
        <v>81</v>
      </c>
      <c r="AY93" s="20" t="s">
        <v>138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550</v>
      </c>
      <c r="BM93" s="226" t="s">
        <v>1102</v>
      </c>
    </row>
    <row r="94" s="2" customFormat="1" ht="16.5" customHeight="1">
      <c r="A94" s="41"/>
      <c r="B94" s="42"/>
      <c r="C94" s="267" t="s">
        <v>146</v>
      </c>
      <c r="D94" s="267" t="s">
        <v>162</v>
      </c>
      <c r="E94" s="268" t="s">
        <v>1103</v>
      </c>
      <c r="F94" s="269" t="s">
        <v>1104</v>
      </c>
      <c r="G94" s="270" t="s">
        <v>727</v>
      </c>
      <c r="H94" s="271">
        <v>1</v>
      </c>
      <c r="I94" s="272"/>
      <c r="J94" s="273">
        <f>ROUND(I94*H94,2)</f>
        <v>0</v>
      </c>
      <c r="K94" s="269" t="s">
        <v>19</v>
      </c>
      <c r="L94" s="274"/>
      <c r="M94" s="275" t="s">
        <v>19</v>
      </c>
      <c r="N94" s="276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728</v>
      </c>
      <c r="AT94" s="226" t="s">
        <v>162</v>
      </c>
      <c r="AU94" s="226" t="s">
        <v>81</v>
      </c>
      <c r="AY94" s="20" t="s">
        <v>138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550</v>
      </c>
      <c r="BM94" s="226" t="s">
        <v>1105</v>
      </c>
    </row>
    <row r="95" s="2" customFormat="1" ht="16.5" customHeight="1">
      <c r="A95" s="41"/>
      <c r="B95" s="42"/>
      <c r="C95" s="267" t="s">
        <v>174</v>
      </c>
      <c r="D95" s="267" t="s">
        <v>162</v>
      </c>
      <c r="E95" s="268" t="s">
        <v>1106</v>
      </c>
      <c r="F95" s="269" t="s">
        <v>1107</v>
      </c>
      <c r="G95" s="270" t="s">
        <v>249</v>
      </c>
      <c r="H95" s="271">
        <v>6</v>
      </c>
      <c r="I95" s="272"/>
      <c r="J95" s="273">
        <f>ROUND(I95*H95,2)</f>
        <v>0</v>
      </c>
      <c r="K95" s="269" t="s">
        <v>19</v>
      </c>
      <c r="L95" s="274"/>
      <c r="M95" s="275" t="s">
        <v>19</v>
      </c>
      <c r="N95" s="276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728</v>
      </c>
      <c r="AT95" s="226" t="s">
        <v>162</v>
      </c>
      <c r="AU95" s="226" t="s">
        <v>81</v>
      </c>
      <c r="AY95" s="20" t="s">
        <v>138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550</v>
      </c>
      <c r="BM95" s="226" t="s">
        <v>1108</v>
      </c>
    </row>
    <row r="96" s="2" customFormat="1" ht="16.5" customHeight="1">
      <c r="A96" s="41"/>
      <c r="B96" s="42"/>
      <c r="C96" s="267" t="s">
        <v>168</v>
      </c>
      <c r="D96" s="267" t="s">
        <v>162</v>
      </c>
      <c r="E96" s="268" t="s">
        <v>1109</v>
      </c>
      <c r="F96" s="269" t="s">
        <v>1110</v>
      </c>
      <c r="G96" s="270" t="s">
        <v>249</v>
      </c>
      <c r="H96" s="271">
        <v>10</v>
      </c>
      <c r="I96" s="272"/>
      <c r="J96" s="273">
        <f>ROUND(I96*H96,2)</f>
        <v>0</v>
      </c>
      <c r="K96" s="269" t="s">
        <v>19</v>
      </c>
      <c r="L96" s="274"/>
      <c r="M96" s="275" t="s">
        <v>19</v>
      </c>
      <c r="N96" s="276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728</v>
      </c>
      <c r="AT96" s="226" t="s">
        <v>162</v>
      </c>
      <c r="AU96" s="226" t="s">
        <v>81</v>
      </c>
      <c r="AY96" s="20" t="s">
        <v>138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550</v>
      </c>
      <c r="BM96" s="226" t="s">
        <v>1111</v>
      </c>
    </row>
    <row r="97" s="2" customFormat="1" ht="16.5" customHeight="1">
      <c r="A97" s="41"/>
      <c r="B97" s="42"/>
      <c r="C97" s="267" t="s">
        <v>187</v>
      </c>
      <c r="D97" s="267" t="s">
        <v>162</v>
      </c>
      <c r="E97" s="268" t="s">
        <v>1112</v>
      </c>
      <c r="F97" s="269" t="s">
        <v>1113</v>
      </c>
      <c r="G97" s="270" t="s">
        <v>249</v>
      </c>
      <c r="H97" s="271">
        <v>50</v>
      </c>
      <c r="I97" s="272"/>
      <c r="J97" s="273">
        <f>ROUND(I97*H97,2)</f>
        <v>0</v>
      </c>
      <c r="K97" s="269" t="s">
        <v>19</v>
      </c>
      <c r="L97" s="274"/>
      <c r="M97" s="275" t="s">
        <v>19</v>
      </c>
      <c r="N97" s="276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728</v>
      </c>
      <c r="AT97" s="226" t="s">
        <v>162</v>
      </c>
      <c r="AU97" s="226" t="s">
        <v>81</v>
      </c>
      <c r="AY97" s="20" t="s">
        <v>138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550</v>
      </c>
      <c r="BM97" s="226" t="s">
        <v>1114</v>
      </c>
    </row>
    <row r="98" s="2" customFormat="1" ht="16.5" customHeight="1">
      <c r="A98" s="41"/>
      <c r="B98" s="42"/>
      <c r="C98" s="267" t="s">
        <v>165</v>
      </c>
      <c r="D98" s="267" t="s">
        <v>162</v>
      </c>
      <c r="E98" s="268" t="s">
        <v>1115</v>
      </c>
      <c r="F98" s="269" t="s">
        <v>1116</v>
      </c>
      <c r="G98" s="270" t="s">
        <v>727</v>
      </c>
      <c r="H98" s="271">
        <v>2</v>
      </c>
      <c r="I98" s="272"/>
      <c r="J98" s="273">
        <f>ROUND(I98*H98,2)</f>
        <v>0</v>
      </c>
      <c r="K98" s="269" t="s">
        <v>19</v>
      </c>
      <c r="L98" s="274"/>
      <c r="M98" s="275" t="s">
        <v>19</v>
      </c>
      <c r="N98" s="276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728</v>
      </c>
      <c r="AT98" s="226" t="s">
        <v>162</v>
      </c>
      <c r="AU98" s="226" t="s">
        <v>81</v>
      </c>
      <c r="AY98" s="20" t="s">
        <v>138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550</v>
      </c>
      <c r="BM98" s="226" t="s">
        <v>1117</v>
      </c>
    </row>
    <row r="99" s="2" customFormat="1" ht="16.5" customHeight="1">
      <c r="A99" s="41"/>
      <c r="B99" s="42"/>
      <c r="C99" s="267" t="s">
        <v>196</v>
      </c>
      <c r="D99" s="267" t="s">
        <v>162</v>
      </c>
      <c r="E99" s="268" t="s">
        <v>1118</v>
      </c>
      <c r="F99" s="269" t="s">
        <v>1119</v>
      </c>
      <c r="G99" s="270" t="s">
        <v>727</v>
      </c>
      <c r="H99" s="271">
        <v>2</v>
      </c>
      <c r="I99" s="272"/>
      <c r="J99" s="273">
        <f>ROUND(I99*H99,2)</f>
        <v>0</v>
      </c>
      <c r="K99" s="269" t="s">
        <v>19</v>
      </c>
      <c r="L99" s="274"/>
      <c r="M99" s="275" t="s">
        <v>19</v>
      </c>
      <c r="N99" s="276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728</v>
      </c>
      <c r="AT99" s="226" t="s">
        <v>162</v>
      </c>
      <c r="AU99" s="226" t="s">
        <v>81</v>
      </c>
      <c r="AY99" s="20" t="s">
        <v>138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550</v>
      </c>
      <c r="BM99" s="226" t="s">
        <v>1120</v>
      </c>
    </row>
    <row r="100" s="2" customFormat="1" ht="16.5" customHeight="1">
      <c r="A100" s="41"/>
      <c r="B100" s="42"/>
      <c r="C100" s="267" t="s">
        <v>209</v>
      </c>
      <c r="D100" s="267" t="s">
        <v>162</v>
      </c>
      <c r="E100" s="268" t="s">
        <v>1121</v>
      </c>
      <c r="F100" s="269" t="s">
        <v>1122</v>
      </c>
      <c r="G100" s="270" t="s">
        <v>727</v>
      </c>
      <c r="H100" s="271">
        <v>3</v>
      </c>
      <c r="I100" s="272"/>
      <c r="J100" s="273">
        <f>ROUND(I100*H100,2)</f>
        <v>0</v>
      </c>
      <c r="K100" s="269" t="s">
        <v>19</v>
      </c>
      <c r="L100" s="274"/>
      <c r="M100" s="275" t="s">
        <v>19</v>
      </c>
      <c r="N100" s="276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728</v>
      </c>
      <c r="AT100" s="226" t="s">
        <v>162</v>
      </c>
      <c r="AU100" s="226" t="s">
        <v>81</v>
      </c>
      <c r="AY100" s="20" t="s">
        <v>138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550</v>
      </c>
      <c r="BM100" s="226" t="s">
        <v>1123</v>
      </c>
    </row>
    <row r="101" s="2" customFormat="1" ht="16.5" customHeight="1">
      <c r="A101" s="41"/>
      <c r="B101" s="42"/>
      <c r="C101" s="267" t="s">
        <v>215</v>
      </c>
      <c r="D101" s="267" t="s">
        <v>162</v>
      </c>
      <c r="E101" s="268" t="s">
        <v>1124</v>
      </c>
      <c r="F101" s="269" t="s">
        <v>1125</v>
      </c>
      <c r="G101" s="270" t="s">
        <v>727</v>
      </c>
      <c r="H101" s="271">
        <v>8</v>
      </c>
      <c r="I101" s="272"/>
      <c r="J101" s="273">
        <f>ROUND(I101*H101,2)</f>
        <v>0</v>
      </c>
      <c r="K101" s="269" t="s">
        <v>19</v>
      </c>
      <c r="L101" s="274"/>
      <c r="M101" s="275" t="s">
        <v>19</v>
      </c>
      <c r="N101" s="276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728</v>
      </c>
      <c r="AT101" s="226" t="s">
        <v>162</v>
      </c>
      <c r="AU101" s="226" t="s">
        <v>81</v>
      </c>
      <c r="AY101" s="20" t="s">
        <v>138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550</v>
      </c>
      <c r="BM101" s="226" t="s">
        <v>1126</v>
      </c>
    </row>
    <row r="102" s="2" customFormat="1" ht="24.15" customHeight="1">
      <c r="A102" s="41"/>
      <c r="B102" s="42"/>
      <c r="C102" s="267" t="s">
        <v>8</v>
      </c>
      <c r="D102" s="267" t="s">
        <v>162</v>
      </c>
      <c r="E102" s="268" t="s">
        <v>1127</v>
      </c>
      <c r="F102" s="269" t="s">
        <v>1128</v>
      </c>
      <c r="G102" s="270" t="s">
        <v>727</v>
      </c>
      <c r="H102" s="271">
        <v>1</v>
      </c>
      <c r="I102" s="272"/>
      <c r="J102" s="273">
        <f>ROUND(I102*H102,2)</f>
        <v>0</v>
      </c>
      <c r="K102" s="269" t="s">
        <v>19</v>
      </c>
      <c r="L102" s="274"/>
      <c r="M102" s="275" t="s">
        <v>19</v>
      </c>
      <c r="N102" s="276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728</v>
      </c>
      <c r="AT102" s="226" t="s">
        <v>162</v>
      </c>
      <c r="AU102" s="226" t="s">
        <v>81</v>
      </c>
      <c r="AY102" s="20" t="s">
        <v>138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550</v>
      </c>
      <c r="BM102" s="226" t="s">
        <v>1129</v>
      </c>
    </row>
    <row r="103" s="2" customFormat="1" ht="16.5" customHeight="1">
      <c r="A103" s="41"/>
      <c r="B103" s="42"/>
      <c r="C103" s="267" t="s">
        <v>224</v>
      </c>
      <c r="D103" s="267" t="s">
        <v>162</v>
      </c>
      <c r="E103" s="268" t="s">
        <v>1130</v>
      </c>
      <c r="F103" s="269" t="s">
        <v>1131</v>
      </c>
      <c r="G103" s="270" t="s">
        <v>727</v>
      </c>
      <c r="H103" s="271">
        <v>1</v>
      </c>
      <c r="I103" s="272"/>
      <c r="J103" s="273">
        <f>ROUND(I103*H103,2)</f>
        <v>0</v>
      </c>
      <c r="K103" s="269" t="s">
        <v>19</v>
      </c>
      <c r="L103" s="274"/>
      <c r="M103" s="275" t="s">
        <v>19</v>
      </c>
      <c r="N103" s="276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728</v>
      </c>
      <c r="AT103" s="226" t="s">
        <v>162</v>
      </c>
      <c r="AU103" s="226" t="s">
        <v>81</v>
      </c>
      <c r="AY103" s="20" t="s">
        <v>138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550</v>
      </c>
      <c r="BM103" s="226" t="s">
        <v>1132</v>
      </c>
    </row>
    <row r="104" s="2" customFormat="1" ht="16.5" customHeight="1">
      <c r="A104" s="41"/>
      <c r="B104" s="42"/>
      <c r="C104" s="267" t="s">
        <v>231</v>
      </c>
      <c r="D104" s="267" t="s">
        <v>162</v>
      </c>
      <c r="E104" s="268" t="s">
        <v>1133</v>
      </c>
      <c r="F104" s="269" t="s">
        <v>1134</v>
      </c>
      <c r="G104" s="270" t="s">
        <v>727</v>
      </c>
      <c r="H104" s="271">
        <v>2</v>
      </c>
      <c r="I104" s="272"/>
      <c r="J104" s="273">
        <f>ROUND(I104*H104,2)</f>
        <v>0</v>
      </c>
      <c r="K104" s="269" t="s">
        <v>19</v>
      </c>
      <c r="L104" s="274"/>
      <c r="M104" s="275" t="s">
        <v>19</v>
      </c>
      <c r="N104" s="276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728</v>
      </c>
      <c r="AT104" s="226" t="s">
        <v>162</v>
      </c>
      <c r="AU104" s="226" t="s">
        <v>81</v>
      </c>
      <c r="AY104" s="20" t="s">
        <v>138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550</v>
      </c>
      <c r="BM104" s="226" t="s">
        <v>1135</v>
      </c>
    </row>
    <row r="105" s="2" customFormat="1" ht="16.5" customHeight="1">
      <c r="A105" s="41"/>
      <c r="B105" s="42"/>
      <c r="C105" s="267" t="s">
        <v>237</v>
      </c>
      <c r="D105" s="267" t="s">
        <v>162</v>
      </c>
      <c r="E105" s="268" t="s">
        <v>1136</v>
      </c>
      <c r="F105" s="269" t="s">
        <v>1137</v>
      </c>
      <c r="G105" s="270" t="s">
        <v>727</v>
      </c>
      <c r="H105" s="271">
        <v>2</v>
      </c>
      <c r="I105" s="272"/>
      <c r="J105" s="273">
        <f>ROUND(I105*H105,2)</f>
        <v>0</v>
      </c>
      <c r="K105" s="269" t="s">
        <v>19</v>
      </c>
      <c r="L105" s="274"/>
      <c r="M105" s="275" t="s">
        <v>19</v>
      </c>
      <c r="N105" s="276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728</v>
      </c>
      <c r="AT105" s="226" t="s">
        <v>162</v>
      </c>
      <c r="AU105" s="226" t="s">
        <v>81</v>
      </c>
      <c r="AY105" s="20" t="s">
        <v>138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550</v>
      </c>
      <c r="BM105" s="226" t="s">
        <v>1138</v>
      </c>
    </row>
    <row r="106" s="2" customFormat="1" ht="16.5" customHeight="1">
      <c r="A106" s="41"/>
      <c r="B106" s="42"/>
      <c r="C106" s="267" t="s">
        <v>246</v>
      </c>
      <c r="D106" s="267" t="s">
        <v>162</v>
      </c>
      <c r="E106" s="268" t="s">
        <v>1139</v>
      </c>
      <c r="F106" s="269" t="s">
        <v>1140</v>
      </c>
      <c r="G106" s="270" t="s">
        <v>727</v>
      </c>
      <c r="H106" s="271">
        <v>2</v>
      </c>
      <c r="I106" s="272"/>
      <c r="J106" s="273">
        <f>ROUND(I106*H106,2)</f>
        <v>0</v>
      </c>
      <c r="K106" s="269" t="s">
        <v>19</v>
      </c>
      <c r="L106" s="274"/>
      <c r="M106" s="275" t="s">
        <v>19</v>
      </c>
      <c r="N106" s="276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728</v>
      </c>
      <c r="AT106" s="226" t="s">
        <v>162</v>
      </c>
      <c r="AU106" s="226" t="s">
        <v>81</v>
      </c>
      <c r="AY106" s="20" t="s">
        <v>138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550</v>
      </c>
      <c r="BM106" s="226" t="s">
        <v>1141</v>
      </c>
    </row>
    <row r="107" s="12" customFormat="1" ht="22.8" customHeight="1">
      <c r="A107" s="12"/>
      <c r="B107" s="199"/>
      <c r="C107" s="200"/>
      <c r="D107" s="201" t="s">
        <v>71</v>
      </c>
      <c r="E107" s="213" t="s">
        <v>1142</v>
      </c>
      <c r="F107" s="213" t="s">
        <v>1143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SUM(P108:P124)</f>
        <v>0</v>
      </c>
      <c r="Q107" s="207"/>
      <c r="R107" s="208">
        <f>SUM(R108:R124)</f>
        <v>0</v>
      </c>
      <c r="S107" s="207"/>
      <c r="T107" s="209">
        <f>SUM(T108:T124)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139</v>
      </c>
      <c r="AT107" s="211" t="s">
        <v>71</v>
      </c>
      <c r="AU107" s="211" t="s">
        <v>79</v>
      </c>
      <c r="AY107" s="210" t="s">
        <v>138</v>
      </c>
      <c r="BK107" s="212">
        <f>SUM(BK108:BK124)</f>
        <v>0</v>
      </c>
    </row>
    <row r="108" s="2" customFormat="1" ht="16.5" customHeight="1">
      <c r="A108" s="41"/>
      <c r="B108" s="42"/>
      <c r="C108" s="215" t="s">
        <v>255</v>
      </c>
      <c r="D108" s="215" t="s">
        <v>141</v>
      </c>
      <c r="E108" s="216" t="s">
        <v>1144</v>
      </c>
      <c r="F108" s="217" t="s">
        <v>1145</v>
      </c>
      <c r="G108" s="218" t="s">
        <v>249</v>
      </c>
      <c r="H108" s="219">
        <v>330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550</v>
      </c>
      <c r="AT108" s="226" t="s">
        <v>141</v>
      </c>
      <c r="AU108" s="226" t="s">
        <v>81</v>
      </c>
      <c r="AY108" s="20" t="s">
        <v>138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550</v>
      </c>
      <c r="BM108" s="226" t="s">
        <v>1146</v>
      </c>
    </row>
    <row r="109" s="2" customFormat="1" ht="16.5" customHeight="1">
      <c r="A109" s="41"/>
      <c r="B109" s="42"/>
      <c r="C109" s="215" t="s">
        <v>260</v>
      </c>
      <c r="D109" s="215" t="s">
        <v>141</v>
      </c>
      <c r="E109" s="216" t="s">
        <v>1147</v>
      </c>
      <c r="F109" s="217" t="s">
        <v>1148</v>
      </c>
      <c r="G109" s="218" t="s">
        <v>249</v>
      </c>
      <c r="H109" s="219">
        <v>8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550</v>
      </c>
      <c r="AT109" s="226" t="s">
        <v>141</v>
      </c>
      <c r="AU109" s="226" t="s">
        <v>81</v>
      </c>
      <c r="AY109" s="20" t="s">
        <v>138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550</v>
      </c>
      <c r="BM109" s="226" t="s">
        <v>1149</v>
      </c>
    </row>
    <row r="110" s="2" customFormat="1" ht="16.5" customHeight="1">
      <c r="A110" s="41"/>
      <c r="B110" s="42"/>
      <c r="C110" s="215" t="s">
        <v>267</v>
      </c>
      <c r="D110" s="215" t="s">
        <v>141</v>
      </c>
      <c r="E110" s="216" t="s">
        <v>1150</v>
      </c>
      <c r="F110" s="217" t="s">
        <v>1151</v>
      </c>
      <c r="G110" s="218" t="s">
        <v>727</v>
      </c>
      <c r="H110" s="219">
        <v>2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550</v>
      </c>
      <c r="AT110" s="226" t="s">
        <v>141</v>
      </c>
      <c r="AU110" s="226" t="s">
        <v>81</v>
      </c>
      <c r="AY110" s="20" t="s">
        <v>138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550</v>
      </c>
      <c r="BM110" s="226" t="s">
        <v>1152</v>
      </c>
    </row>
    <row r="111" s="2" customFormat="1" ht="16.5" customHeight="1">
      <c r="A111" s="41"/>
      <c r="B111" s="42"/>
      <c r="C111" s="215" t="s">
        <v>273</v>
      </c>
      <c r="D111" s="215" t="s">
        <v>141</v>
      </c>
      <c r="E111" s="216" t="s">
        <v>1153</v>
      </c>
      <c r="F111" s="217" t="s">
        <v>1154</v>
      </c>
      <c r="G111" s="218" t="s">
        <v>727</v>
      </c>
      <c r="H111" s="219">
        <v>1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550</v>
      </c>
      <c r="AT111" s="226" t="s">
        <v>141</v>
      </c>
      <c r="AU111" s="226" t="s">
        <v>81</v>
      </c>
      <c r="AY111" s="20" t="s">
        <v>138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550</v>
      </c>
      <c r="BM111" s="226" t="s">
        <v>1155</v>
      </c>
    </row>
    <row r="112" s="2" customFormat="1" ht="16.5" customHeight="1">
      <c r="A112" s="41"/>
      <c r="B112" s="42"/>
      <c r="C112" s="215" t="s">
        <v>7</v>
      </c>
      <c r="D112" s="215" t="s">
        <v>141</v>
      </c>
      <c r="E112" s="216" t="s">
        <v>1156</v>
      </c>
      <c r="F112" s="217" t="s">
        <v>1107</v>
      </c>
      <c r="G112" s="218" t="s">
        <v>249</v>
      </c>
      <c r="H112" s="219">
        <v>6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550</v>
      </c>
      <c r="AT112" s="226" t="s">
        <v>141</v>
      </c>
      <c r="AU112" s="226" t="s">
        <v>81</v>
      </c>
      <c r="AY112" s="20" t="s">
        <v>138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550</v>
      </c>
      <c r="BM112" s="226" t="s">
        <v>1157</v>
      </c>
    </row>
    <row r="113" s="2" customFormat="1" ht="16.5" customHeight="1">
      <c r="A113" s="41"/>
      <c r="B113" s="42"/>
      <c r="C113" s="215" t="s">
        <v>285</v>
      </c>
      <c r="D113" s="215" t="s">
        <v>141</v>
      </c>
      <c r="E113" s="216" t="s">
        <v>1158</v>
      </c>
      <c r="F113" s="217" t="s">
        <v>1159</v>
      </c>
      <c r="G113" s="218" t="s">
        <v>727</v>
      </c>
      <c r="H113" s="219">
        <v>15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550</v>
      </c>
      <c r="AT113" s="226" t="s">
        <v>141</v>
      </c>
      <c r="AU113" s="226" t="s">
        <v>81</v>
      </c>
      <c r="AY113" s="20" t="s">
        <v>138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550</v>
      </c>
      <c r="BM113" s="226" t="s">
        <v>1160</v>
      </c>
    </row>
    <row r="114" s="2" customFormat="1" ht="16.5" customHeight="1">
      <c r="A114" s="41"/>
      <c r="B114" s="42"/>
      <c r="C114" s="215" t="s">
        <v>289</v>
      </c>
      <c r="D114" s="215" t="s">
        <v>141</v>
      </c>
      <c r="E114" s="216" t="s">
        <v>1161</v>
      </c>
      <c r="F114" s="217" t="s">
        <v>1162</v>
      </c>
      <c r="G114" s="218" t="s">
        <v>249</v>
      </c>
      <c r="H114" s="219">
        <v>50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550</v>
      </c>
      <c r="AT114" s="226" t="s">
        <v>141</v>
      </c>
      <c r="AU114" s="226" t="s">
        <v>81</v>
      </c>
      <c r="AY114" s="20" t="s">
        <v>138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550</v>
      </c>
      <c r="BM114" s="226" t="s">
        <v>1163</v>
      </c>
    </row>
    <row r="115" s="2" customFormat="1" ht="16.5" customHeight="1">
      <c r="A115" s="41"/>
      <c r="B115" s="42"/>
      <c r="C115" s="215" t="s">
        <v>299</v>
      </c>
      <c r="D115" s="215" t="s">
        <v>141</v>
      </c>
      <c r="E115" s="216" t="s">
        <v>1164</v>
      </c>
      <c r="F115" s="217" t="s">
        <v>1165</v>
      </c>
      <c r="G115" s="218" t="s">
        <v>249</v>
      </c>
      <c r="H115" s="219">
        <v>10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550</v>
      </c>
      <c r="AT115" s="226" t="s">
        <v>141</v>
      </c>
      <c r="AU115" s="226" t="s">
        <v>81</v>
      </c>
      <c r="AY115" s="20" t="s">
        <v>138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550</v>
      </c>
      <c r="BM115" s="226" t="s">
        <v>1166</v>
      </c>
    </row>
    <row r="116" s="2" customFormat="1" ht="16.5" customHeight="1">
      <c r="A116" s="41"/>
      <c r="B116" s="42"/>
      <c r="C116" s="215" t="s">
        <v>304</v>
      </c>
      <c r="D116" s="215" t="s">
        <v>141</v>
      </c>
      <c r="E116" s="216" t="s">
        <v>1167</v>
      </c>
      <c r="F116" s="217" t="s">
        <v>1168</v>
      </c>
      <c r="G116" s="218" t="s">
        <v>727</v>
      </c>
      <c r="H116" s="219">
        <v>1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550</v>
      </c>
      <c r="AT116" s="226" t="s">
        <v>141</v>
      </c>
      <c r="AU116" s="226" t="s">
        <v>81</v>
      </c>
      <c r="AY116" s="20" t="s">
        <v>138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550</v>
      </c>
      <c r="BM116" s="226" t="s">
        <v>1169</v>
      </c>
    </row>
    <row r="117" s="2" customFormat="1" ht="16.5" customHeight="1">
      <c r="A117" s="41"/>
      <c r="B117" s="42"/>
      <c r="C117" s="215" t="s">
        <v>309</v>
      </c>
      <c r="D117" s="215" t="s">
        <v>141</v>
      </c>
      <c r="E117" s="216" t="s">
        <v>1170</v>
      </c>
      <c r="F117" s="217" t="s">
        <v>1171</v>
      </c>
      <c r="G117" s="218" t="s">
        <v>727</v>
      </c>
      <c r="H117" s="219">
        <v>1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550</v>
      </c>
      <c r="AT117" s="226" t="s">
        <v>141</v>
      </c>
      <c r="AU117" s="226" t="s">
        <v>81</v>
      </c>
      <c r="AY117" s="20" t="s">
        <v>138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550</v>
      </c>
      <c r="BM117" s="226" t="s">
        <v>1172</v>
      </c>
    </row>
    <row r="118" s="2" customFormat="1" ht="16.5" customHeight="1">
      <c r="A118" s="41"/>
      <c r="B118" s="42"/>
      <c r="C118" s="215" t="s">
        <v>315</v>
      </c>
      <c r="D118" s="215" t="s">
        <v>141</v>
      </c>
      <c r="E118" s="216" t="s">
        <v>1173</v>
      </c>
      <c r="F118" s="217" t="s">
        <v>1174</v>
      </c>
      <c r="G118" s="218" t="s">
        <v>727</v>
      </c>
      <c r="H118" s="219">
        <v>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550</v>
      </c>
      <c r="AT118" s="226" t="s">
        <v>141</v>
      </c>
      <c r="AU118" s="226" t="s">
        <v>81</v>
      </c>
      <c r="AY118" s="20" t="s">
        <v>138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550</v>
      </c>
      <c r="BM118" s="226" t="s">
        <v>1175</v>
      </c>
    </row>
    <row r="119" s="2" customFormat="1" ht="16.5" customHeight="1">
      <c r="A119" s="41"/>
      <c r="B119" s="42"/>
      <c r="C119" s="215" t="s">
        <v>320</v>
      </c>
      <c r="D119" s="215" t="s">
        <v>141</v>
      </c>
      <c r="E119" s="216" t="s">
        <v>1176</v>
      </c>
      <c r="F119" s="217" t="s">
        <v>1177</v>
      </c>
      <c r="G119" s="218" t="s">
        <v>727</v>
      </c>
      <c r="H119" s="219">
        <v>4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550</v>
      </c>
      <c r="AT119" s="226" t="s">
        <v>141</v>
      </c>
      <c r="AU119" s="226" t="s">
        <v>81</v>
      </c>
      <c r="AY119" s="20" t="s">
        <v>138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550</v>
      </c>
      <c r="BM119" s="226" t="s">
        <v>1178</v>
      </c>
    </row>
    <row r="120" s="2" customFormat="1" ht="16.5" customHeight="1">
      <c r="A120" s="41"/>
      <c r="B120" s="42"/>
      <c r="C120" s="215" t="s">
        <v>327</v>
      </c>
      <c r="D120" s="215" t="s">
        <v>141</v>
      </c>
      <c r="E120" s="216" t="s">
        <v>1179</v>
      </c>
      <c r="F120" s="217" t="s">
        <v>1180</v>
      </c>
      <c r="G120" s="218" t="s">
        <v>727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550</v>
      </c>
      <c r="AT120" s="226" t="s">
        <v>141</v>
      </c>
      <c r="AU120" s="226" t="s">
        <v>81</v>
      </c>
      <c r="AY120" s="20" t="s">
        <v>138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550</v>
      </c>
      <c r="BM120" s="226" t="s">
        <v>1181</v>
      </c>
    </row>
    <row r="121" s="2" customFormat="1" ht="16.5" customHeight="1">
      <c r="A121" s="41"/>
      <c r="B121" s="42"/>
      <c r="C121" s="215" t="s">
        <v>335</v>
      </c>
      <c r="D121" s="215" t="s">
        <v>141</v>
      </c>
      <c r="E121" s="216" t="s">
        <v>1182</v>
      </c>
      <c r="F121" s="217" t="s">
        <v>1183</v>
      </c>
      <c r="G121" s="218" t="s">
        <v>727</v>
      </c>
      <c r="H121" s="219">
        <v>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550</v>
      </c>
      <c r="AT121" s="226" t="s">
        <v>141</v>
      </c>
      <c r="AU121" s="226" t="s">
        <v>81</v>
      </c>
      <c r="AY121" s="20" t="s">
        <v>138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550</v>
      </c>
      <c r="BM121" s="226" t="s">
        <v>1184</v>
      </c>
    </row>
    <row r="122" s="2" customFormat="1" ht="16.5" customHeight="1">
      <c r="A122" s="41"/>
      <c r="B122" s="42"/>
      <c r="C122" s="215" t="s">
        <v>344</v>
      </c>
      <c r="D122" s="215" t="s">
        <v>141</v>
      </c>
      <c r="E122" s="216" t="s">
        <v>1185</v>
      </c>
      <c r="F122" s="217" t="s">
        <v>1186</v>
      </c>
      <c r="G122" s="218" t="s">
        <v>727</v>
      </c>
      <c r="H122" s="219">
        <v>58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550</v>
      </c>
      <c r="AT122" s="226" t="s">
        <v>141</v>
      </c>
      <c r="AU122" s="226" t="s">
        <v>81</v>
      </c>
      <c r="AY122" s="20" t="s">
        <v>138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550</v>
      </c>
      <c r="BM122" s="226" t="s">
        <v>1187</v>
      </c>
    </row>
    <row r="123" s="2" customFormat="1" ht="16.5" customHeight="1">
      <c r="A123" s="41"/>
      <c r="B123" s="42"/>
      <c r="C123" s="215" t="s">
        <v>357</v>
      </c>
      <c r="D123" s="215" t="s">
        <v>141</v>
      </c>
      <c r="E123" s="216" t="s">
        <v>1188</v>
      </c>
      <c r="F123" s="217" t="s">
        <v>1189</v>
      </c>
      <c r="G123" s="218" t="s">
        <v>727</v>
      </c>
      <c r="H123" s="219">
        <v>7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550</v>
      </c>
      <c r="AT123" s="226" t="s">
        <v>141</v>
      </c>
      <c r="AU123" s="226" t="s">
        <v>81</v>
      </c>
      <c r="AY123" s="20" t="s">
        <v>138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550</v>
      </c>
      <c r="BM123" s="226" t="s">
        <v>1190</v>
      </c>
    </row>
    <row r="124" s="2" customFormat="1" ht="16.5" customHeight="1">
      <c r="A124" s="41"/>
      <c r="B124" s="42"/>
      <c r="C124" s="215" t="s">
        <v>366</v>
      </c>
      <c r="D124" s="215" t="s">
        <v>141</v>
      </c>
      <c r="E124" s="216" t="s">
        <v>1191</v>
      </c>
      <c r="F124" s="217" t="s">
        <v>1192</v>
      </c>
      <c r="G124" s="218" t="s">
        <v>381</v>
      </c>
      <c r="H124" s="219">
        <v>36</v>
      </c>
      <c r="I124" s="220"/>
      <c r="J124" s="221">
        <f>ROUND(I124*H124,2)</f>
        <v>0</v>
      </c>
      <c r="K124" s="217" t="s">
        <v>19</v>
      </c>
      <c r="L124" s="47"/>
      <c r="M124" s="293" t="s">
        <v>19</v>
      </c>
      <c r="N124" s="294" t="s">
        <v>43</v>
      </c>
      <c r="O124" s="291"/>
      <c r="P124" s="295">
        <f>O124*H124</f>
        <v>0</v>
      </c>
      <c r="Q124" s="295">
        <v>0</v>
      </c>
      <c r="R124" s="295">
        <f>Q124*H124</f>
        <v>0</v>
      </c>
      <c r="S124" s="295">
        <v>0</v>
      </c>
      <c r="T124" s="29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550</v>
      </c>
      <c r="AT124" s="226" t="s">
        <v>141</v>
      </c>
      <c r="AU124" s="226" t="s">
        <v>81</v>
      </c>
      <c r="AY124" s="20" t="s">
        <v>138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550</v>
      </c>
      <c r="BM124" s="226" t="s">
        <v>1193</v>
      </c>
    </row>
    <row r="125" s="2" customFormat="1" ht="6.96" customHeight="1">
      <c r="A125" s="41"/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47"/>
      <c r="M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</sheetData>
  <sheetProtection sheet="1" autoFilter="0" formatColumns="0" formatRows="0" objects="1" scenarios="1" spinCount="100000" saltValue="C4tpCeGnWLQWgKmFp1hfQOE1LWCXOO6vavnReppMdxiCgR4hjwl1/gM8JOFwZXJko8Kr4v+ARdQV9t2RjWJK0g==" hashValue="nU/DZImJH3X5sS+taPjt3vm3peyNfgp9bV6Wf3uXi7IK2BcdBQqWaHSlwUakBSaTwxyiWfVmMqfVBlRXBI7sPA==" algorithmName="SHA-512" password="CC45"/>
  <autoFilter ref="C87:K12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D2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1194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ROUND((SUM(BE91:BE108)),  2)</f>
        <v>0</v>
      </c>
      <c r="G35" s="41"/>
      <c r="H35" s="41"/>
      <c r="I35" s="160">
        <v>0.20999999999999999</v>
      </c>
      <c r="J35" s="159">
        <f>ROUND(((SUM(BE91:BE108))*I35),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ROUND((SUM(BF91:BF108)),  2)</f>
        <v>0</v>
      </c>
      <c r="G36" s="41"/>
      <c r="H36" s="41"/>
      <c r="I36" s="160">
        <v>0.12</v>
      </c>
      <c r="J36" s="159">
        <f>ROUND(((SUM(BF91:BF108))*I36),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ROUND((SUM(BG91:BG108)),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ROUND((SUM(BH91:BH108)),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ROUND((SUM(BI91:BI108)),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2.9 - VRN a ostatní náklady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1195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1196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1197</v>
      </c>
      <c r="E66" s="185"/>
      <c r="F66" s="185"/>
      <c r="G66" s="185"/>
      <c r="H66" s="185"/>
      <c r="I66" s="185"/>
      <c r="J66" s="186">
        <f>J96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1198</v>
      </c>
      <c r="E67" s="185"/>
      <c r="F67" s="185"/>
      <c r="G67" s="185"/>
      <c r="H67" s="185"/>
      <c r="I67" s="185"/>
      <c r="J67" s="186">
        <f>J99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1199</v>
      </c>
      <c r="E68" s="185"/>
      <c r="F68" s="185"/>
      <c r="G68" s="185"/>
      <c r="H68" s="185"/>
      <c r="I68" s="185"/>
      <c r="J68" s="186">
        <f>J102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1200</v>
      </c>
      <c r="E69" s="185"/>
      <c r="F69" s="185"/>
      <c r="G69" s="185"/>
      <c r="H69" s="185"/>
      <c r="I69" s="185"/>
      <c r="J69" s="186">
        <f>J106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123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Odborné učebny v objektu ZŠ Za Chlumem 824, Bílina - D2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97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98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99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2.9 - VRN a ostatní náklady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22. 1. 2026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E17</f>
        <v>Město Bílina</v>
      </c>
      <c r="G87" s="43"/>
      <c r="H87" s="43"/>
      <c r="I87" s="35" t="s">
        <v>31</v>
      </c>
      <c r="J87" s="39" t="str">
        <f>E23</f>
        <v>Ing. arch. Jan Heller, ČKA 04261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35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124</v>
      </c>
      <c r="D90" s="191" t="s">
        <v>57</v>
      </c>
      <c r="E90" s="191" t="s">
        <v>53</v>
      </c>
      <c r="F90" s="191" t="s">
        <v>54</v>
      </c>
      <c r="G90" s="191" t="s">
        <v>125</v>
      </c>
      <c r="H90" s="191" t="s">
        <v>126</v>
      </c>
      <c r="I90" s="191" t="s">
        <v>127</v>
      </c>
      <c r="J90" s="191" t="s">
        <v>103</v>
      </c>
      <c r="K90" s="192" t="s">
        <v>128</v>
      </c>
      <c r="L90" s="193"/>
      <c r="M90" s="95" t="s">
        <v>19</v>
      </c>
      <c r="N90" s="96" t="s">
        <v>42</v>
      </c>
      <c r="O90" s="96" t="s">
        <v>129</v>
      </c>
      <c r="P90" s="96" t="s">
        <v>130</v>
      </c>
      <c r="Q90" s="96" t="s">
        <v>131</v>
      </c>
      <c r="R90" s="96" t="s">
        <v>132</v>
      </c>
      <c r="S90" s="96" t="s">
        <v>133</v>
      </c>
      <c r="T90" s="97" t="s">
        <v>134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135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0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104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1201</v>
      </c>
      <c r="F92" s="202" t="s">
        <v>1202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P93+P96+P99+P102+P106</f>
        <v>0</v>
      </c>
      <c r="Q92" s="207"/>
      <c r="R92" s="208">
        <f>R93+R96+R99+R102+R106</f>
        <v>0</v>
      </c>
      <c r="S92" s="207"/>
      <c r="T92" s="209">
        <f>T93+T96+T99+T102+T106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174</v>
      </c>
      <c r="AT92" s="211" t="s">
        <v>71</v>
      </c>
      <c r="AU92" s="211" t="s">
        <v>72</v>
      </c>
      <c r="AY92" s="210" t="s">
        <v>138</v>
      </c>
      <c r="BK92" s="212">
        <f>BK93+BK96+BK99+BK102+BK106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1203</v>
      </c>
      <c r="F93" s="213" t="s">
        <v>1204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SUM(P94:P95)</f>
        <v>0</v>
      </c>
      <c r="Q93" s="207"/>
      <c r="R93" s="208">
        <f>SUM(R94:R95)</f>
        <v>0</v>
      </c>
      <c r="S93" s="207"/>
      <c r="T93" s="209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174</v>
      </c>
      <c r="AT93" s="211" t="s">
        <v>71</v>
      </c>
      <c r="AU93" s="211" t="s">
        <v>79</v>
      </c>
      <c r="AY93" s="210" t="s">
        <v>138</v>
      </c>
      <c r="BK93" s="212">
        <f>SUM(BK94:BK95)</f>
        <v>0</v>
      </c>
    </row>
    <row r="94" s="2" customFormat="1" ht="16.5" customHeight="1">
      <c r="A94" s="41"/>
      <c r="B94" s="42"/>
      <c r="C94" s="215" t="s">
        <v>79</v>
      </c>
      <c r="D94" s="215" t="s">
        <v>141</v>
      </c>
      <c r="E94" s="216" t="s">
        <v>1205</v>
      </c>
      <c r="F94" s="217" t="s">
        <v>1206</v>
      </c>
      <c r="G94" s="218" t="s">
        <v>381</v>
      </c>
      <c r="H94" s="219">
        <v>1</v>
      </c>
      <c r="I94" s="220"/>
      <c r="J94" s="221">
        <f>ROUND(I94*H94,2)</f>
        <v>0</v>
      </c>
      <c r="K94" s="217" t="s">
        <v>145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1207</v>
      </c>
      <c r="AT94" s="226" t="s">
        <v>141</v>
      </c>
      <c r="AU94" s="226" t="s">
        <v>81</v>
      </c>
      <c r="AY94" s="20" t="s">
        <v>138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1207</v>
      </c>
      <c r="BM94" s="226" t="s">
        <v>1208</v>
      </c>
    </row>
    <row r="95" s="2" customFormat="1">
      <c r="A95" s="41"/>
      <c r="B95" s="42"/>
      <c r="C95" s="43"/>
      <c r="D95" s="228" t="s">
        <v>148</v>
      </c>
      <c r="E95" s="43"/>
      <c r="F95" s="229" t="s">
        <v>1209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148</v>
      </c>
      <c r="AU95" s="20" t="s">
        <v>81</v>
      </c>
    </row>
    <row r="96" s="12" customFormat="1" ht="22.8" customHeight="1">
      <c r="A96" s="12"/>
      <c r="B96" s="199"/>
      <c r="C96" s="200"/>
      <c r="D96" s="201" t="s">
        <v>71</v>
      </c>
      <c r="E96" s="213" t="s">
        <v>1210</v>
      </c>
      <c r="F96" s="213" t="s">
        <v>1211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SUM(P97:P98)</f>
        <v>0</v>
      </c>
      <c r="Q96" s="207"/>
      <c r="R96" s="208">
        <f>SUM(R97:R98)</f>
        <v>0</v>
      </c>
      <c r="S96" s="207"/>
      <c r="T96" s="209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174</v>
      </c>
      <c r="AT96" s="211" t="s">
        <v>71</v>
      </c>
      <c r="AU96" s="211" t="s">
        <v>79</v>
      </c>
      <c r="AY96" s="210" t="s">
        <v>138</v>
      </c>
      <c r="BK96" s="212">
        <f>SUM(BK97:BK98)</f>
        <v>0</v>
      </c>
    </row>
    <row r="97" s="2" customFormat="1" ht="16.5" customHeight="1">
      <c r="A97" s="41"/>
      <c r="B97" s="42"/>
      <c r="C97" s="215" t="s">
        <v>81</v>
      </c>
      <c r="D97" s="215" t="s">
        <v>141</v>
      </c>
      <c r="E97" s="216" t="s">
        <v>1212</v>
      </c>
      <c r="F97" s="217" t="s">
        <v>1211</v>
      </c>
      <c r="G97" s="218" t="s">
        <v>381</v>
      </c>
      <c r="H97" s="219">
        <v>1</v>
      </c>
      <c r="I97" s="220"/>
      <c r="J97" s="221">
        <f>ROUND(I97*H97,2)</f>
        <v>0</v>
      </c>
      <c r="K97" s="217" t="s">
        <v>145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1207</v>
      </c>
      <c r="AT97" s="226" t="s">
        <v>141</v>
      </c>
      <c r="AU97" s="226" t="s">
        <v>81</v>
      </c>
      <c r="AY97" s="20" t="s">
        <v>138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1207</v>
      </c>
      <c r="BM97" s="226" t="s">
        <v>1213</v>
      </c>
    </row>
    <row r="98" s="2" customFormat="1">
      <c r="A98" s="41"/>
      <c r="B98" s="42"/>
      <c r="C98" s="43"/>
      <c r="D98" s="228" t="s">
        <v>148</v>
      </c>
      <c r="E98" s="43"/>
      <c r="F98" s="229" t="s">
        <v>1214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148</v>
      </c>
      <c r="AU98" s="20" t="s">
        <v>81</v>
      </c>
    </row>
    <row r="99" s="12" customFormat="1" ht="22.8" customHeight="1">
      <c r="A99" s="12"/>
      <c r="B99" s="199"/>
      <c r="C99" s="200"/>
      <c r="D99" s="201" t="s">
        <v>71</v>
      </c>
      <c r="E99" s="213" t="s">
        <v>1215</v>
      </c>
      <c r="F99" s="213" t="s">
        <v>1216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SUM(P100:P101)</f>
        <v>0</v>
      </c>
      <c r="Q99" s="207"/>
      <c r="R99" s="208">
        <f>SUM(R100:R101)</f>
        <v>0</v>
      </c>
      <c r="S99" s="207"/>
      <c r="T99" s="209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174</v>
      </c>
      <c r="AT99" s="211" t="s">
        <v>71</v>
      </c>
      <c r="AU99" s="211" t="s">
        <v>79</v>
      </c>
      <c r="AY99" s="210" t="s">
        <v>138</v>
      </c>
      <c r="BK99" s="212">
        <f>SUM(BK100:BK101)</f>
        <v>0</v>
      </c>
    </row>
    <row r="100" s="2" customFormat="1" ht="16.5" customHeight="1">
      <c r="A100" s="41"/>
      <c r="B100" s="42"/>
      <c r="C100" s="215" t="s">
        <v>139</v>
      </c>
      <c r="D100" s="215" t="s">
        <v>141</v>
      </c>
      <c r="E100" s="216" t="s">
        <v>1217</v>
      </c>
      <c r="F100" s="217" t="s">
        <v>1218</v>
      </c>
      <c r="G100" s="218" t="s">
        <v>1219</v>
      </c>
      <c r="H100" s="219">
        <v>1</v>
      </c>
      <c r="I100" s="220"/>
      <c r="J100" s="221">
        <f>ROUND(I100*H100,2)</f>
        <v>0</v>
      </c>
      <c r="K100" s="217" t="s">
        <v>145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1207</v>
      </c>
      <c r="AT100" s="226" t="s">
        <v>141</v>
      </c>
      <c r="AU100" s="226" t="s">
        <v>81</v>
      </c>
      <c r="AY100" s="20" t="s">
        <v>138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1207</v>
      </c>
      <c r="BM100" s="226" t="s">
        <v>1220</v>
      </c>
    </row>
    <row r="101" s="2" customFormat="1">
      <c r="A101" s="41"/>
      <c r="B101" s="42"/>
      <c r="C101" s="43"/>
      <c r="D101" s="228" t="s">
        <v>148</v>
      </c>
      <c r="E101" s="43"/>
      <c r="F101" s="229" t="s">
        <v>1221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148</v>
      </c>
      <c r="AU101" s="20" t="s">
        <v>81</v>
      </c>
    </row>
    <row r="102" s="12" customFormat="1" ht="22.8" customHeight="1">
      <c r="A102" s="12"/>
      <c r="B102" s="199"/>
      <c r="C102" s="200"/>
      <c r="D102" s="201" t="s">
        <v>71</v>
      </c>
      <c r="E102" s="213" t="s">
        <v>1222</v>
      </c>
      <c r="F102" s="213" t="s">
        <v>1223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SUM(P103:P105)</f>
        <v>0</v>
      </c>
      <c r="Q102" s="207"/>
      <c r="R102" s="208">
        <f>SUM(R103:R105)</f>
        <v>0</v>
      </c>
      <c r="S102" s="207"/>
      <c r="T102" s="209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174</v>
      </c>
      <c r="AT102" s="211" t="s">
        <v>71</v>
      </c>
      <c r="AU102" s="211" t="s">
        <v>79</v>
      </c>
      <c r="AY102" s="210" t="s">
        <v>138</v>
      </c>
      <c r="BK102" s="212">
        <f>SUM(BK103:BK105)</f>
        <v>0</v>
      </c>
    </row>
    <row r="103" s="2" customFormat="1" ht="16.5" customHeight="1">
      <c r="A103" s="41"/>
      <c r="B103" s="42"/>
      <c r="C103" s="215" t="s">
        <v>146</v>
      </c>
      <c r="D103" s="215" t="s">
        <v>141</v>
      </c>
      <c r="E103" s="216" t="s">
        <v>1224</v>
      </c>
      <c r="F103" s="217" t="s">
        <v>1225</v>
      </c>
      <c r="G103" s="218" t="s">
        <v>381</v>
      </c>
      <c r="H103" s="219">
        <v>1</v>
      </c>
      <c r="I103" s="220"/>
      <c r="J103" s="221">
        <f>ROUND(I103*H103,2)</f>
        <v>0</v>
      </c>
      <c r="K103" s="217" t="s">
        <v>145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1207</v>
      </c>
      <c r="AT103" s="226" t="s">
        <v>141</v>
      </c>
      <c r="AU103" s="226" t="s">
        <v>81</v>
      </c>
      <c r="AY103" s="20" t="s">
        <v>138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1207</v>
      </c>
      <c r="BM103" s="226" t="s">
        <v>1226</v>
      </c>
    </row>
    <row r="104" s="2" customFormat="1">
      <c r="A104" s="41"/>
      <c r="B104" s="42"/>
      <c r="C104" s="43"/>
      <c r="D104" s="228" t="s">
        <v>148</v>
      </c>
      <c r="E104" s="43"/>
      <c r="F104" s="229" t="s">
        <v>1227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148</v>
      </c>
      <c r="AU104" s="20" t="s">
        <v>81</v>
      </c>
    </row>
    <row r="105" s="2" customFormat="1">
      <c r="A105" s="41"/>
      <c r="B105" s="42"/>
      <c r="C105" s="43"/>
      <c r="D105" s="233" t="s">
        <v>150</v>
      </c>
      <c r="E105" s="43"/>
      <c r="F105" s="234" t="s">
        <v>1228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150</v>
      </c>
      <c r="AU105" s="20" t="s">
        <v>81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1229</v>
      </c>
      <c r="F106" s="213" t="s">
        <v>1230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SUM(P107:P108)</f>
        <v>0</v>
      </c>
      <c r="Q106" s="207"/>
      <c r="R106" s="208">
        <f>SUM(R107:R108)</f>
        <v>0</v>
      </c>
      <c r="S106" s="207"/>
      <c r="T106" s="20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174</v>
      </c>
      <c r="AT106" s="211" t="s">
        <v>71</v>
      </c>
      <c r="AU106" s="211" t="s">
        <v>79</v>
      </c>
      <c r="AY106" s="210" t="s">
        <v>138</v>
      </c>
      <c r="BK106" s="212">
        <f>SUM(BK107:BK108)</f>
        <v>0</v>
      </c>
    </row>
    <row r="107" s="2" customFormat="1" ht="16.5" customHeight="1">
      <c r="A107" s="41"/>
      <c r="B107" s="42"/>
      <c r="C107" s="215" t="s">
        <v>174</v>
      </c>
      <c r="D107" s="215" t="s">
        <v>141</v>
      </c>
      <c r="E107" s="216" t="s">
        <v>1231</v>
      </c>
      <c r="F107" s="217" t="s">
        <v>1232</v>
      </c>
      <c r="G107" s="218" t="s">
        <v>381</v>
      </c>
      <c r="H107" s="219">
        <v>1</v>
      </c>
      <c r="I107" s="220"/>
      <c r="J107" s="221">
        <f>ROUND(I107*H107,2)</f>
        <v>0</v>
      </c>
      <c r="K107" s="217" t="s">
        <v>145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1207</v>
      </c>
      <c r="AT107" s="226" t="s">
        <v>141</v>
      </c>
      <c r="AU107" s="226" t="s">
        <v>81</v>
      </c>
      <c r="AY107" s="20" t="s">
        <v>138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1207</v>
      </c>
      <c r="BM107" s="226" t="s">
        <v>1233</v>
      </c>
    </row>
    <row r="108" s="2" customFormat="1">
      <c r="A108" s="41"/>
      <c r="B108" s="42"/>
      <c r="C108" s="43"/>
      <c r="D108" s="228" t="s">
        <v>148</v>
      </c>
      <c r="E108" s="43"/>
      <c r="F108" s="229" t="s">
        <v>1234</v>
      </c>
      <c r="G108" s="43"/>
      <c r="H108" s="43"/>
      <c r="I108" s="230"/>
      <c r="J108" s="43"/>
      <c r="K108" s="43"/>
      <c r="L108" s="47"/>
      <c r="M108" s="289"/>
      <c r="N108" s="290"/>
      <c r="O108" s="291"/>
      <c r="P108" s="291"/>
      <c r="Q108" s="291"/>
      <c r="R108" s="291"/>
      <c r="S108" s="291"/>
      <c r="T108" s="292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148</v>
      </c>
      <c r="AU108" s="20" t="s">
        <v>81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ZeHz4NJYLLjypO2gZaiyETLQiNkJJQmG/UldYyG5KU5Bcgh34zF+NkD/FkK08XUJ0nJZ7M3pBTKGLXCLdLQ6EQ==" hashValue="zMOV0mCZp7H+i6UaYsEpjthu2bz6wD9KXdImQ3xMZK173FNQOGGv/hfgKf2VXmJVkQ6BN9CR5VfikC1LBDaCdg==" algorithmName="SHA-512" password="CC45"/>
  <autoFilter ref="C90:K1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013254000"/>
    <hyperlink ref="F98" r:id="rId2" display="https://podminky.urs.cz/item/CS_URS_2025_01/030001000"/>
    <hyperlink ref="F101" r:id="rId3" display="https://podminky.urs.cz/item/CS_URS_2025_01/045303000"/>
    <hyperlink ref="F104" r:id="rId4" display="https://podminky.urs.cz/item/CS_URS_2025_01/051002000"/>
    <hyperlink ref="F108" r:id="rId5" display="https://podminky.urs.cz/item/CS_URS_2025_01/07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1235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1236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1237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1238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1239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1240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1241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1242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1243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1244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1245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78</v>
      </c>
      <c r="F18" s="308" t="s">
        <v>1246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1247</v>
      </c>
      <c r="F19" s="308" t="s">
        <v>1248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1249</v>
      </c>
      <c r="F20" s="308" t="s">
        <v>1250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1251</v>
      </c>
      <c r="F21" s="308" t="s">
        <v>1252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1050</v>
      </c>
      <c r="F22" s="308" t="s">
        <v>1051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1253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1254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1255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1256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1257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1258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1259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1260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1261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1262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124</v>
      </c>
      <c r="F36" s="308"/>
      <c r="G36" s="308" t="s">
        <v>1263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1264</v>
      </c>
      <c r="F37" s="308"/>
      <c r="G37" s="308" t="s">
        <v>1265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53</v>
      </c>
      <c r="F38" s="308"/>
      <c r="G38" s="308" t="s">
        <v>1266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54</v>
      </c>
      <c r="F39" s="308"/>
      <c r="G39" s="308" t="s">
        <v>1267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125</v>
      </c>
      <c r="F40" s="308"/>
      <c r="G40" s="308" t="s">
        <v>1268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126</v>
      </c>
      <c r="F41" s="308"/>
      <c r="G41" s="308" t="s">
        <v>1269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1270</v>
      </c>
      <c r="F42" s="308"/>
      <c r="G42" s="308" t="s">
        <v>1271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1272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1273</v>
      </c>
      <c r="F44" s="308"/>
      <c r="G44" s="308" t="s">
        <v>1274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128</v>
      </c>
      <c r="F45" s="308"/>
      <c r="G45" s="308" t="s">
        <v>1275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1276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1277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1278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1279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1280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1281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1282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1283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1284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1285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1286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1287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1288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1289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1290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1291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1292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1293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1294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1295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1296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1297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1298</v>
      </c>
      <c r="D76" s="326"/>
      <c r="E76" s="326"/>
      <c r="F76" s="326" t="s">
        <v>1299</v>
      </c>
      <c r="G76" s="327"/>
      <c r="H76" s="326" t="s">
        <v>54</v>
      </c>
      <c r="I76" s="326" t="s">
        <v>57</v>
      </c>
      <c r="J76" s="326" t="s">
        <v>1300</v>
      </c>
      <c r="K76" s="325"/>
    </row>
    <row r="77" s="1" customFormat="1" ht="17.25" customHeight="1">
      <c r="B77" s="323"/>
      <c r="C77" s="328" t="s">
        <v>1301</v>
      </c>
      <c r="D77" s="328"/>
      <c r="E77" s="328"/>
      <c r="F77" s="329" t="s">
        <v>1302</v>
      </c>
      <c r="G77" s="330"/>
      <c r="H77" s="328"/>
      <c r="I77" s="328"/>
      <c r="J77" s="328" t="s">
        <v>1303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53</v>
      </c>
      <c r="D79" s="333"/>
      <c r="E79" s="333"/>
      <c r="F79" s="334" t="s">
        <v>1304</v>
      </c>
      <c r="G79" s="335"/>
      <c r="H79" s="311" t="s">
        <v>1305</v>
      </c>
      <c r="I79" s="311" t="s">
        <v>1306</v>
      </c>
      <c r="J79" s="311">
        <v>20</v>
      </c>
      <c r="K79" s="325"/>
    </row>
    <row r="80" s="1" customFormat="1" ht="15" customHeight="1">
      <c r="B80" s="323"/>
      <c r="C80" s="311" t="s">
        <v>1307</v>
      </c>
      <c r="D80" s="311"/>
      <c r="E80" s="311"/>
      <c r="F80" s="334" t="s">
        <v>1304</v>
      </c>
      <c r="G80" s="335"/>
      <c r="H80" s="311" t="s">
        <v>1308</v>
      </c>
      <c r="I80" s="311" t="s">
        <v>1306</v>
      </c>
      <c r="J80" s="311">
        <v>120</v>
      </c>
      <c r="K80" s="325"/>
    </row>
    <row r="81" s="1" customFormat="1" ht="15" customHeight="1">
      <c r="B81" s="336"/>
      <c r="C81" s="311" t="s">
        <v>1309</v>
      </c>
      <c r="D81" s="311"/>
      <c r="E81" s="311"/>
      <c r="F81" s="334" t="s">
        <v>1310</v>
      </c>
      <c r="G81" s="335"/>
      <c r="H81" s="311" t="s">
        <v>1311</v>
      </c>
      <c r="I81" s="311" t="s">
        <v>1306</v>
      </c>
      <c r="J81" s="311">
        <v>50</v>
      </c>
      <c r="K81" s="325"/>
    </row>
    <row r="82" s="1" customFormat="1" ht="15" customHeight="1">
      <c r="B82" s="336"/>
      <c r="C82" s="311" t="s">
        <v>1312</v>
      </c>
      <c r="D82" s="311"/>
      <c r="E82" s="311"/>
      <c r="F82" s="334" t="s">
        <v>1304</v>
      </c>
      <c r="G82" s="335"/>
      <c r="H82" s="311" t="s">
        <v>1313</v>
      </c>
      <c r="I82" s="311" t="s">
        <v>1314</v>
      </c>
      <c r="J82" s="311"/>
      <c r="K82" s="325"/>
    </row>
    <row r="83" s="1" customFormat="1" ht="15" customHeight="1">
      <c r="B83" s="336"/>
      <c r="C83" s="337" t="s">
        <v>1315</v>
      </c>
      <c r="D83" s="337"/>
      <c r="E83" s="337"/>
      <c r="F83" s="338" t="s">
        <v>1310</v>
      </c>
      <c r="G83" s="337"/>
      <c r="H83" s="337" t="s">
        <v>1316</v>
      </c>
      <c r="I83" s="337" t="s">
        <v>1306</v>
      </c>
      <c r="J83" s="337">
        <v>15</v>
      </c>
      <c r="K83" s="325"/>
    </row>
    <row r="84" s="1" customFormat="1" ht="15" customHeight="1">
      <c r="B84" s="336"/>
      <c r="C84" s="337" t="s">
        <v>1317</v>
      </c>
      <c r="D84" s="337"/>
      <c r="E84" s="337"/>
      <c r="F84" s="338" t="s">
        <v>1310</v>
      </c>
      <c r="G84" s="337"/>
      <c r="H84" s="337" t="s">
        <v>1318</v>
      </c>
      <c r="I84" s="337" t="s">
        <v>1306</v>
      </c>
      <c r="J84" s="337">
        <v>15</v>
      </c>
      <c r="K84" s="325"/>
    </row>
    <row r="85" s="1" customFormat="1" ht="15" customHeight="1">
      <c r="B85" s="336"/>
      <c r="C85" s="337" t="s">
        <v>1319</v>
      </c>
      <c r="D85" s="337"/>
      <c r="E85" s="337"/>
      <c r="F85" s="338" t="s">
        <v>1310</v>
      </c>
      <c r="G85" s="337"/>
      <c r="H85" s="337" t="s">
        <v>1320</v>
      </c>
      <c r="I85" s="337" t="s">
        <v>1306</v>
      </c>
      <c r="J85" s="337">
        <v>20</v>
      </c>
      <c r="K85" s="325"/>
    </row>
    <row r="86" s="1" customFormat="1" ht="15" customHeight="1">
      <c r="B86" s="336"/>
      <c r="C86" s="337" t="s">
        <v>1321</v>
      </c>
      <c r="D86" s="337"/>
      <c r="E86" s="337"/>
      <c r="F86" s="338" t="s">
        <v>1310</v>
      </c>
      <c r="G86" s="337"/>
      <c r="H86" s="337" t="s">
        <v>1322</v>
      </c>
      <c r="I86" s="337" t="s">
        <v>1306</v>
      </c>
      <c r="J86" s="337">
        <v>20</v>
      </c>
      <c r="K86" s="325"/>
    </row>
    <row r="87" s="1" customFormat="1" ht="15" customHeight="1">
      <c r="B87" s="336"/>
      <c r="C87" s="311" t="s">
        <v>1323</v>
      </c>
      <c r="D87" s="311"/>
      <c r="E87" s="311"/>
      <c r="F87" s="334" t="s">
        <v>1310</v>
      </c>
      <c r="G87" s="335"/>
      <c r="H87" s="311" t="s">
        <v>1324</v>
      </c>
      <c r="I87" s="311" t="s">
        <v>1306</v>
      </c>
      <c r="J87" s="311">
        <v>50</v>
      </c>
      <c r="K87" s="325"/>
    </row>
    <row r="88" s="1" customFormat="1" ht="15" customHeight="1">
      <c r="B88" s="336"/>
      <c r="C88" s="311" t="s">
        <v>1325</v>
      </c>
      <c r="D88" s="311"/>
      <c r="E88" s="311"/>
      <c r="F88" s="334" t="s">
        <v>1310</v>
      </c>
      <c r="G88" s="335"/>
      <c r="H88" s="311" t="s">
        <v>1326</v>
      </c>
      <c r="I88" s="311" t="s">
        <v>1306</v>
      </c>
      <c r="J88" s="311">
        <v>20</v>
      </c>
      <c r="K88" s="325"/>
    </row>
    <row r="89" s="1" customFormat="1" ht="15" customHeight="1">
      <c r="B89" s="336"/>
      <c r="C89" s="311" t="s">
        <v>1327</v>
      </c>
      <c r="D89" s="311"/>
      <c r="E89" s="311"/>
      <c r="F89" s="334" t="s">
        <v>1310</v>
      </c>
      <c r="G89" s="335"/>
      <c r="H89" s="311" t="s">
        <v>1328</v>
      </c>
      <c r="I89" s="311" t="s">
        <v>1306</v>
      </c>
      <c r="J89" s="311">
        <v>20</v>
      </c>
      <c r="K89" s="325"/>
    </row>
    <row r="90" s="1" customFormat="1" ht="15" customHeight="1">
      <c r="B90" s="336"/>
      <c r="C90" s="311" t="s">
        <v>1329</v>
      </c>
      <c r="D90" s="311"/>
      <c r="E90" s="311"/>
      <c r="F90" s="334" t="s">
        <v>1310</v>
      </c>
      <c r="G90" s="335"/>
      <c r="H90" s="311" t="s">
        <v>1330</v>
      </c>
      <c r="I90" s="311" t="s">
        <v>1306</v>
      </c>
      <c r="J90" s="311">
        <v>50</v>
      </c>
      <c r="K90" s="325"/>
    </row>
    <row r="91" s="1" customFormat="1" ht="15" customHeight="1">
      <c r="B91" s="336"/>
      <c r="C91" s="311" t="s">
        <v>1331</v>
      </c>
      <c r="D91" s="311"/>
      <c r="E91" s="311"/>
      <c r="F91" s="334" t="s">
        <v>1310</v>
      </c>
      <c r="G91" s="335"/>
      <c r="H91" s="311" t="s">
        <v>1331</v>
      </c>
      <c r="I91" s="311" t="s">
        <v>1306</v>
      </c>
      <c r="J91" s="311">
        <v>50</v>
      </c>
      <c r="K91" s="325"/>
    </row>
    <row r="92" s="1" customFormat="1" ht="15" customHeight="1">
      <c r="B92" s="336"/>
      <c r="C92" s="311" t="s">
        <v>1332</v>
      </c>
      <c r="D92" s="311"/>
      <c r="E92" s="311"/>
      <c r="F92" s="334" t="s">
        <v>1310</v>
      </c>
      <c r="G92" s="335"/>
      <c r="H92" s="311" t="s">
        <v>1333</v>
      </c>
      <c r="I92" s="311" t="s">
        <v>1306</v>
      </c>
      <c r="J92" s="311">
        <v>255</v>
      </c>
      <c r="K92" s="325"/>
    </row>
    <row r="93" s="1" customFormat="1" ht="15" customHeight="1">
      <c r="B93" s="336"/>
      <c r="C93" s="311" t="s">
        <v>1334</v>
      </c>
      <c r="D93" s="311"/>
      <c r="E93" s="311"/>
      <c r="F93" s="334" t="s">
        <v>1304</v>
      </c>
      <c r="G93" s="335"/>
      <c r="H93" s="311" t="s">
        <v>1335</v>
      </c>
      <c r="I93" s="311" t="s">
        <v>1336</v>
      </c>
      <c r="J93" s="311"/>
      <c r="K93" s="325"/>
    </row>
    <row r="94" s="1" customFormat="1" ht="15" customHeight="1">
      <c r="B94" s="336"/>
      <c r="C94" s="311" t="s">
        <v>1337</v>
      </c>
      <c r="D94" s="311"/>
      <c r="E94" s="311"/>
      <c r="F94" s="334" t="s">
        <v>1304</v>
      </c>
      <c r="G94" s="335"/>
      <c r="H94" s="311" t="s">
        <v>1338</v>
      </c>
      <c r="I94" s="311" t="s">
        <v>1339</v>
      </c>
      <c r="J94" s="311"/>
      <c r="K94" s="325"/>
    </row>
    <row r="95" s="1" customFormat="1" ht="15" customHeight="1">
      <c r="B95" s="336"/>
      <c r="C95" s="311" t="s">
        <v>1340</v>
      </c>
      <c r="D95" s="311"/>
      <c r="E95" s="311"/>
      <c r="F95" s="334" t="s">
        <v>1304</v>
      </c>
      <c r="G95" s="335"/>
      <c r="H95" s="311" t="s">
        <v>1340</v>
      </c>
      <c r="I95" s="311" t="s">
        <v>1339</v>
      </c>
      <c r="J95" s="311"/>
      <c r="K95" s="325"/>
    </row>
    <row r="96" s="1" customFormat="1" ht="15" customHeight="1">
      <c r="B96" s="336"/>
      <c r="C96" s="311" t="s">
        <v>38</v>
      </c>
      <c r="D96" s="311"/>
      <c r="E96" s="311"/>
      <c r="F96" s="334" t="s">
        <v>1304</v>
      </c>
      <c r="G96" s="335"/>
      <c r="H96" s="311" t="s">
        <v>1341</v>
      </c>
      <c r="I96" s="311" t="s">
        <v>1339</v>
      </c>
      <c r="J96" s="311"/>
      <c r="K96" s="325"/>
    </row>
    <row r="97" s="1" customFormat="1" ht="15" customHeight="1">
      <c r="B97" s="336"/>
      <c r="C97" s="311" t="s">
        <v>48</v>
      </c>
      <c r="D97" s="311"/>
      <c r="E97" s="311"/>
      <c r="F97" s="334" t="s">
        <v>1304</v>
      </c>
      <c r="G97" s="335"/>
      <c r="H97" s="311" t="s">
        <v>1342</v>
      </c>
      <c r="I97" s="311" t="s">
        <v>1339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1343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1298</v>
      </c>
      <c r="D103" s="326"/>
      <c r="E103" s="326"/>
      <c r="F103" s="326" t="s">
        <v>1299</v>
      </c>
      <c r="G103" s="327"/>
      <c r="H103" s="326" t="s">
        <v>54</v>
      </c>
      <c r="I103" s="326" t="s">
        <v>57</v>
      </c>
      <c r="J103" s="326" t="s">
        <v>1300</v>
      </c>
      <c r="K103" s="325"/>
    </row>
    <row r="104" s="1" customFormat="1" ht="17.25" customHeight="1">
      <c r="B104" s="323"/>
      <c r="C104" s="328" t="s">
        <v>1301</v>
      </c>
      <c r="D104" s="328"/>
      <c r="E104" s="328"/>
      <c r="F104" s="329" t="s">
        <v>1302</v>
      </c>
      <c r="G104" s="330"/>
      <c r="H104" s="328"/>
      <c r="I104" s="328"/>
      <c r="J104" s="328" t="s">
        <v>1303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53</v>
      </c>
      <c r="D106" s="333"/>
      <c r="E106" s="333"/>
      <c r="F106" s="334" t="s">
        <v>1304</v>
      </c>
      <c r="G106" s="311"/>
      <c r="H106" s="311" t="s">
        <v>1344</v>
      </c>
      <c r="I106" s="311" t="s">
        <v>1306</v>
      </c>
      <c r="J106" s="311">
        <v>20</v>
      </c>
      <c r="K106" s="325"/>
    </row>
    <row r="107" s="1" customFormat="1" ht="15" customHeight="1">
      <c r="B107" s="323"/>
      <c r="C107" s="311" t="s">
        <v>1307</v>
      </c>
      <c r="D107" s="311"/>
      <c r="E107" s="311"/>
      <c r="F107" s="334" t="s">
        <v>1304</v>
      </c>
      <c r="G107" s="311"/>
      <c r="H107" s="311" t="s">
        <v>1344</v>
      </c>
      <c r="I107" s="311" t="s">
        <v>1306</v>
      </c>
      <c r="J107" s="311">
        <v>120</v>
      </c>
      <c r="K107" s="325"/>
    </row>
    <row r="108" s="1" customFormat="1" ht="15" customHeight="1">
      <c r="B108" s="336"/>
      <c r="C108" s="311" t="s">
        <v>1309</v>
      </c>
      <c r="D108" s="311"/>
      <c r="E108" s="311"/>
      <c r="F108" s="334" t="s">
        <v>1310</v>
      </c>
      <c r="G108" s="311"/>
      <c r="H108" s="311" t="s">
        <v>1344</v>
      </c>
      <c r="I108" s="311" t="s">
        <v>1306</v>
      </c>
      <c r="J108" s="311">
        <v>50</v>
      </c>
      <c r="K108" s="325"/>
    </row>
    <row r="109" s="1" customFormat="1" ht="15" customHeight="1">
      <c r="B109" s="336"/>
      <c r="C109" s="311" t="s">
        <v>1312</v>
      </c>
      <c r="D109" s="311"/>
      <c r="E109" s="311"/>
      <c r="F109" s="334" t="s">
        <v>1304</v>
      </c>
      <c r="G109" s="311"/>
      <c r="H109" s="311" t="s">
        <v>1344</v>
      </c>
      <c r="I109" s="311" t="s">
        <v>1314</v>
      </c>
      <c r="J109" s="311"/>
      <c r="K109" s="325"/>
    </row>
    <row r="110" s="1" customFormat="1" ht="15" customHeight="1">
      <c r="B110" s="336"/>
      <c r="C110" s="311" t="s">
        <v>1323</v>
      </c>
      <c r="D110" s="311"/>
      <c r="E110" s="311"/>
      <c r="F110" s="334" t="s">
        <v>1310</v>
      </c>
      <c r="G110" s="311"/>
      <c r="H110" s="311" t="s">
        <v>1344</v>
      </c>
      <c r="I110" s="311" t="s">
        <v>1306</v>
      </c>
      <c r="J110" s="311">
        <v>50</v>
      </c>
      <c r="K110" s="325"/>
    </row>
    <row r="111" s="1" customFormat="1" ht="15" customHeight="1">
      <c r="B111" s="336"/>
      <c r="C111" s="311" t="s">
        <v>1331</v>
      </c>
      <c r="D111" s="311"/>
      <c r="E111" s="311"/>
      <c r="F111" s="334" t="s">
        <v>1310</v>
      </c>
      <c r="G111" s="311"/>
      <c r="H111" s="311" t="s">
        <v>1344</v>
      </c>
      <c r="I111" s="311" t="s">
        <v>1306</v>
      </c>
      <c r="J111" s="311">
        <v>50</v>
      </c>
      <c r="K111" s="325"/>
    </row>
    <row r="112" s="1" customFormat="1" ht="15" customHeight="1">
      <c r="B112" s="336"/>
      <c r="C112" s="311" t="s">
        <v>1329</v>
      </c>
      <c r="D112" s="311"/>
      <c r="E112" s="311"/>
      <c r="F112" s="334" t="s">
        <v>1310</v>
      </c>
      <c r="G112" s="311"/>
      <c r="H112" s="311" t="s">
        <v>1344</v>
      </c>
      <c r="I112" s="311" t="s">
        <v>1306</v>
      </c>
      <c r="J112" s="311">
        <v>50</v>
      </c>
      <c r="K112" s="325"/>
    </row>
    <row r="113" s="1" customFormat="1" ht="15" customHeight="1">
      <c r="B113" s="336"/>
      <c r="C113" s="311" t="s">
        <v>53</v>
      </c>
      <c r="D113" s="311"/>
      <c r="E113" s="311"/>
      <c r="F113" s="334" t="s">
        <v>1304</v>
      </c>
      <c r="G113" s="311"/>
      <c r="H113" s="311" t="s">
        <v>1345</v>
      </c>
      <c r="I113" s="311" t="s">
        <v>1306</v>
      </c>
      <c r="J113" s="311">
        <v>20</v>
      </c>
      <c r="K113" s="325"/>
    </row>
    <row r="114" s="1" customFormat="1" ht="15" customHeight="1">
      <c r="B114" s="336"/>
      <c r="C114" s="311" t="s">
        <v>1346</v>
      </c>
      <c r="D114" s="311"/>
      <c r="E114" s="311"/>
      <c r="F114" s="334" t="s">
        <v>1304</v>
      </c>
      <c r="G114" s="311"/>
      <c r="H114" s="311" t="s">
        <v>1347</v>
      </c>
      <c r="I114" s="311" t="s">
        <v>1306</v>
      </c>
      <c r="J114" s="311">
        <v>120</v>
      </c>
      <c r="K114" s="325"/>
    </row>
    <row r="115" s="1" customFormat="1" ht="15" customHeight="1">
      <c r="B115" s="336"/>
      <c r="C115" s="311" t="s">
        <v>38</v>
      </c>
      <c r="D115" s="311"/>
      <c r="E115" s="311"/>
      <c r="F115" s="334" t="s">
        <v>1304</v>
      </c>
      <c r="G115" s="311"/>
      <c r="H115" s="311" t="s">
        <v>1348</v>
      </c>
      <c r="I115" s="311" t="s">
        <v>1339</v>
      </c>
      <c r="J115" s="311"/>
      <c r="K115" s="325"/>
    </row>
    <row r="116" s="1" customFormat="1" ht="15" customHeight="1">
      <c r="B116" s="336"/>
      <c r="C116" s="311" t="s">
        <v>48</v>
      </c>
      <c r="D116" s="311"/>
      <c r="E116" s="311"/>
      <c r="F116" s="334" t="s">
        <v>1304</v>
      </c>
      <c r="G116" s="311"/>
      <c r="H116" s="311" t="s">
        <v>1349</v>
      </c>
      <c r="I116" s="311" t="s">
        <v>1339</v>
      </c>
      <c r="J116" s="311"/>
      <c r="K116" s="325"/>
    </row>
    <row r="117" s="1" customFormat="1" ht="15" customHeight="1">
      <c r="B117" s="336"/>
      <c r="C117" s="311" t="s">
        <v>57</v>
      </c>
      <c r="D117" s="311"/>
      <c r="E117" s="311"/>
      <c r="F117" s="334" t="s">
        <v>1304</v>
      </c>
      <c r="G117" s="311"/>
      <c r="H117" s="311" t="s">
        <v>1350</v>
      </c>
      <c r="I117" s="311" t="s">
        <v>1351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1352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1298</v>
      </c>
      <c r="D123" s="326"/>
      <c r="E123" s="326"/>
      <c r="F123" s="326" t="s">
        <v>1299</v>
      </c>
      <c r="G123" s="327"/>
      <c r="H123" s="326" t="s">
        <v>54</v>
      </c>
      <c r="I123" s="326" t="s">
        <v>57</v>
      </c>
      <c r="J123" s="326" t="s">
        <v>1300</v>
      </c>
      <c r="K123" s="355"/>
    </row>
    <row r="124" s="1" customFormat="1" ht="17.25" customHeight="1">
      <c r="B124" s="354"/>
      <c r="C124" s="328" t="s">
        <v>1301</v>
      </c>
      <c r="D124" s="328"/>
      <c r="E124" s="328"/>
      <c r="F124" s="329" t="s">
        <v>1302</v>
      </c>
      <c r="G124" s="330"/>
      <c r="H124" s="328"/>
      <c r="I124" s="328"/>
      <c r="J124" s="328" t="s">
        <v>1303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1307</v>
      </c>
      <c r="D126" s="333"/>
      <c r="E126" s="333"/>
      <c r="F126" s="334" t="s">
        <v>1304</v>
      </c>
      <c r="G126" s="311"/>
      <c r="H126" s="311" t="s">
        <v>1344</v>
      </c>
      <c r="I126" s="311" t="s">
        <v>1306</v>
      </c>
      <c r="J126" s="311">
        <v>120</v>
      </c>
      <c r="K126" s="359"/>
    </row>
    <row r="127" s="1" customFormat="1" ht="15" customHeight="1">
      <c r="B127" s="356"/>
      <c r="C127" s="311" t="s">
        <v>1353</v>
      </c>
      <c r="D127" s="311"/>
      <c r="E127" s="311"/>
      <c r="F127" s="334" t="s">
        <v>1304</v>
      </c>
      <c r="G127" s="311"/>
      <c r="H127" s="311" t="s">
        <v>1354</v>
      </c>
      <c r="I127" s="311" t="s">
        <v>1306</v>
      </c>
      <c r="J127" s="311" t="s">
        <v>1355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1304</v>
      </c>
      <c r="G128" s="311"/>
      <c r="H128" s="311" t="s">
        <v>1356</v>
      </c>
      <c r="I128" s="311" t="s">
        <v>1306</v>
      </c>
      <c r="J128" s="311" t="s">
        <v>1355</v>
      </c>
      <c r="K128" s="359"/>
    </row>
    <row r="129" s="1" customFormat="1" ht="15" customHeight="1">
      <c r="B129" s="356"/>
      <c r="C129" s="311" t="s">
        <v>1315</v>
      </c>
      <c r="D129" s="311"/>
      <c r="E129" s="311"/>
      <c r="F129" s="334" t="s">
        <v>1310</v>
      </c>
      <c r="G129" s="311"/>
      <c r="H129" s="311" t="s">
        <v>1316</v>
      </c>
      <c r="I129" s="311" t="s">
        <v>1306</v>
      </c>
      <c r="J129" s="311">
        <v>15</v>
      </c>
      <c r="K129" s="359"/>
    </row>
    <row r="130" s="1" customFormat="1" ht="15" customHeight="1">
      <c r="B130" s="356"/>
      <c r="C130" s="337" t="s">
        <v>1317</v>
      </c>
      <c r="D130" s="337"/>
      <c r="E130" s="337"/>
      <c r="F130" s="338" t="s">
        <v>1310</v>
      </c>
      <c r="G130" s="337"/>
      <c r="H130" s="337" t="s">
        <v>1318</v>
      </c>
      <c r="I130" s="337" t="s">
        <v>1306</v>
      </c>
      <c r="J130" s="337">
        <v>15</v>
      </c>
      <c r="K130" s="359"/>
    </row>
    <row r="131" s="1" customFormat="1" ht="15" customHeight="1">
      <c r="B131" s="356"/>
      <c r="C131" s="337" t="s">
        <v>1319</v>
      </c>
      <c r="D131" s="337"/>
      <c r="E131" s="337"/>
      <c r="F131" s="338" t="s">
        <v>1310</v>
      </c>
      <c r="G131" s="337"/>
      <c r="H131" s="337" t="s">
        <v>1320</v>
      </c>
      <c r="I131" s="337" t="s">
        <v>1306</v>
      </c>
      <c r="J131" s="337">
        <v>20</v>
      </c>
      <c r="K131" s="359"/>
    </row>
    <row r="132" s="1" customFormat="1" ht="15" customHeight="1">
      <c r="B132" s="356"/>
      <c r="C132" s="337" t="s">
        <v>1321</v>
      </c>
      <c r="D132" s="337"/>
      <c r="E132" s="337"/>
      <c r="F132" s="338" t="s">
        <v>1310</v>
      </c>
      <c r="G132" s="337"/>
      <c r="H132" s="337" t="s">
        <v>1322</v>
      </c>
      <c r="I132" s="337" t="s">
        <v>1306</v>
      </c>
      <c r="J132" s="337">
        <v>20</v>
      </c>
      <c r="K132" s="359"/>
    </row>
    <row r="133" s="1" customFormat="1" ht="15" customHeight="1">
      <c r="B133" s="356"/>
      <c r="C133" s="311" t="s">
        <v>1309</v>
      </c>
      <c r="D133" s="311"/>
      <c r="E133" s="311"/>
      <c r="F133" s="334" t="s">
        <v>1310</v>
      </c>
      <c r="G133" s="311"/>
      <c r="H133" s="311" t="s">
        <v>1344</v>
      </c>
      <c r="I133" s="311" t="s">
        <v>1306</v>
      </c>
      <c r="J133" s="311">
        <v>50</v>
      </c>
      <c r="K133" s="359"/>
    </row>
    <row r="134" s="1" customFormat="1" ht="15" customHeight="1">
      <c r="B134" s="356"/>
      <c r="C134" s="311" t="s">
        <v>1323</v>
      </c>
      <c r="D134" s="311"/>
      <c r="E134" s="311"/>
      <c r="F134" s="334" t="s">
        <v>1310</v>
      </c>
      <c r="G134" s="311"/>
      <c r="H134" s="311" t="s">
        <v>1344</v>
      </c>
      <c r="I134" s="311" t="s">
        <v>1306</v>
      </c>
      <c r="J134" s="311">
        <v>50</v>
      </c>
      <c r="K134" s="359"/>
    </row>
    <row r="135" s="1" customFormat="1" ht="15" customHeight="1">
      <c r="B135" s="356"/>
      <c r="C135" s="311" t="s">
        <v>1329</v>
      </c>
      <c r="D135" s="311"/>
      <c r="E135" s="311"/>
      <c r="F135" s="334" t="s">
        <v>1310</v>
      </c>
      <c r="G135" s="311"/>
      <c r="H135" s="311" t="s">
        <v>1344</v>
      </c>
      <c r="I135" s="311" t="s">
        <v>1306</v>
      </c>
      <c r="J135" s="311">
        <v>50</v>
      </c>
      <c r="K135" s="359"/>
    </row>
    <row r="136" s="1" customFormat="1" ht="15" customHeight="1">
      <c r="B136" s="356"/>
      <c r="C136" s="311" t="s">
        <v>1331</v>
      </c>
      <c r="D136" s="311"/>
      <c r="E136" s="311"/>
      <c r="F136" s="334" t="s">
        <v>1310</v>
      </c>
      <c r="G136" s="311"/>
      <c r="H136" s="311" t="s">
        <v>1344</v>
      </c>
      <c r="I136" s="311" t="s">
        <v>1306</v>
      </c>
      <c r="J136" s="311">
        <v>50</v>
      </c>
      <c r="K136" s="359"/>
    </row>
    <row r="137" s="1" customFormat="1" ht="15" customHeight="1">
      <c r="B137" s="356"/>
      <c r="C137" s="311" t="s">
        <v>1332</v>
      </c>
      <c r="D137" s="311"/>
      <c r="E137" s="311"/>
      <c r="F137" s="334" t="s">
        <v>1310</v>
      </c>
      <c r="G137" s="311"/>
      <c r="H137" s="311" t="s">
        <v>1357</v>
      </c>
      <c r="I137" s="311" t="s">
        <v>1306</v>
      </c>
      <c r="J137" s="311">
        <v>255</v>
      </c>
      <c r="K137" s="359"/>
    </row>
    <row r="138" s="1" customFormat="1" ht="15" customHeight="1">
      <c r="B138" s="356"/>
      <c r="C138" s="311" t="s">
        <v>1334</v>
      </c>
      <c r="D138" s="311"/>
      <c r="E138" s="311"/>
      <c r="F138" s="334" t="s">
        <v>1304</v>
      </c>
      <c r="G138" s="311"/>
      <c r="H138" s="311" t="s">
        <v>1358</v>
      </c>
      <c r="I138" s="311" t="s">
        <v>1336</v>
      </c>
      <c r="J138" s="311"/>
      <c r="K138" s="359"/>
    </row>
    <row r="139" s="1" customFormat="1" ht="15" customHeight="1">
      <c r="B139" s="356"/>
      <c r="C139" s="311" t="s">
        <v>1337</v>
      </c>
      <c r="D139" s="311"/>
      <c r="E139" s="311"/>
      <c r="F139" s="334" t="s">
        <v>1304</v>
      </c>
      <c r="G139" s="311"/>
      <c r="H139" s="311" t="s">
        <v>1359</v>
      </c>
      <c r="I139" s="311" t="s">
        <v>1339</v>
      </c>
      <c r="J139" s="311"/>
      <c r="K139" s="359"/>
    </row>
    <row r="140" s="1" customFormat="1" ht="15" customHeight="1">
      <c r="B140" s="356"/>
      <c r="C140" s="311" t="s">
        <v>1340</v>
      </c>
      <c r="D140" s="311"/>
      <c r="E140" s="311"/>
      <c r="F140" s="334" t="s">
        <v>1304</v>
      </c>
      <c r="G140" s="311"/>
      <c r="H140" s="311" t="s">
        <v>1340</v>
      </c>
      <c r="I140" s="311" t="s">
        <v>1339</v>
      </c>
      <c r="J140" s="311"/>
      <c r="K140" s="359"/>
    </row>
    <row r="141" s="1" customFormat="1" ht="15" customHeight="1">
      <c r="B141" s="356"/>
      <c r="C141" s="311" t="s">
        <v>38</v>
      </c>
      <c r="D141" s="311"/>
      <c r="E141" s="311"/>
      <c r="F141" s="334" t="s">
        <v>1304</v>
      </c>
      <c r="G141" s="311"/>
      <c r="H141" s="311" t="s">
        <v>1360</v>
      </c>
      <c r="I141" s="311" t="s">
        <v>1339</v>
      </c>
      <c r="J141" s="311"/>
      <c r="K141" s="359"/>
    </row>
    <row r="142" s="1" customFormat="1" ht="15" customHeight="1">
      <c r="B142" s="356"/>
      <c r="C142" s="311" t="s">
        <v>1361</v>
      </c>
      <c r="D142" s="311"/>
      <c r="E142" s="311"/>
      <c r="F142" s="334" t="s">
        <v>1304</v>
      </c>
      <c r="G142" s="311"/>
      <c r="H142" s="311" t="s">
        <v>1362</v>
      </c>
      <c r="I142" s="311" t="s">
        <v>1339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1363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1298</v>
      </c>
      <c r="D148" s="326"/>
      <c r="E148" s="326"/>
      <c r="F148" s="326" t="s">
        <v>1299</v>
      </c>
      <c r="G148" s="327"/>
      <c r="H148" s="326" t="s">
        <v>54</v>
      </c>
      <c r="I148" s="326" t="s">
        <v>57</v>
      </c>
      <c r="J148" s="326" t="s">
        <v>1300</v>
      </c>
      <c r="K148" s="325"/>
    </row>
    <row r="149" s="1" customFormat="1" ht="17.25" customHeight="1">
      <c r="B149" s="323"/>
      <c r="C149" s="328" t="s">
        <v>1301</v>
      </c>
      <c r="D149" s="328"/>
      <c r="E149" s="328"/>
      <c r="F149" s="329" t="s">
        <v>1302</v>
      </c>
      <c r="G149" s="330"/>
      <c r="H149" s="328"/>
      <c r="I149" s="328"/>
      <c r="J149" s="328" t="s">
        <v>1303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1307</v>
      </c>
      <c r="D151" s="311"/>
      <c r="E151" s="311"/>
      <c r="F151" s="364" t="s">
        <v>1304</v>
      </c>
      <c r="G151" s="311"/>
      <c r="H151" s="363" t="s">
        <v>1344</v>
      </c>
      <c r="I151" s="363" t="s">
        <v>1306</v>
      </c>
      <c r="J151" s="363">
        <v>120</v>
      </c>
      <c r="K151" s="359"/>
    </row>
    <row r="152" s="1" customFormat="1" ht="15" customHeight="1">
      <c r="B152" s="336"/>
      <c r="C152" s="363" t="s">
        <v>1353</v>
      </c>
      <c r="D152" s="311"/>
      <c r="E152" s="311"/>
      <c r="F152" s="364" t="s">
        <v>1304</v>
      </c>
      <c r="G152" s="311"/>
      <c r="H152" s="363" t="s">
        <v>1364</v>
      </c>
      <c r="I152" s="363" t="s">
        <v>1306</v>
      </c>
      <c r="J152" s="363" t="s">
        <v>1355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1304</v>
      </c>
      <c r="G153" s="311"/>
      <c r="H153" s="363" t="s">
        <v>1365</v>
      </c>
      <c r="I153" s="363" t="s">
        <v>1306</v>
      </c>
      <c r="J153" s="363" t="s">
        <v>1355</v>
      </c>
      <c r="K153" s="359"/>
    </row>
    <row r="154" s="1" customFormat="1" ht="15" customHeight="1">
      <c r="B154" s="336"/>
      <c r="C154" s="363" t="s">
        <v>1309</v>
      </c>
      <c r="D154" s="311"/>
      <c r="E154" s="311"/>
      <c r="F154" s="364" t="s">
        <v>1310</v>
      </c>
      <c r="G154" s="311"/>
      <c r="H154" s="363" t="s">
        <v>1344</v>
      </c>
      <c r="I154" s="363" t="s">
        <v>1306</v>
      </c>
      <c r="J154" s="363">
        <v>50</v>
      </c>
      <c r="K154" s="359"/>
    </row>
    <row r="155" s="1" customFormat="1" ht="15" customHeight="1">
      <c r="B155" s="336"/>
      <c r="C155" s="363" t="s">
        <v>1312</v>
      </c>
      <c r="D155" s="311"/>
      <c r="E155" s="311"/>
      <c r="F155" s="364" t="s">
        <v>1304</v>
      </c>
      <c r="G155" s="311"/>
      <c r="H155" s="363" t="s">
        <v>1344</v>
      </c>
      <c r="I155" s="363" t="s">
        <v>1314</v>
      </c>
      <c r="J155" s="363"/>
      <c r="K155" s="359"/>
    </row>
    <row r="156" s="1" customFormat="1" ht="15" customHeight="1">
      <c r="B156" s="336"/>
      <c r="C156" s="363" t="s">
        <v>1323</v>
      </c>
      <c r="D156" s="311"/>
      <c r="E156" s="311"/>
      <c r="F156" s="364" t="s">
        <v>1310</v>
      </c>
      <c r="G156" s="311"/>
      <c r="H156" s="363" t="s">
        <v>1344</v>
      </c>
      <c r="I156" s="363" t="s">
        <v>1306</v>
      </c>
      <c r="J156" s="363">
        <v>50</v>
      </c>
      <c r="K156" s="359"/>
    </row>
    <row r="157" s="1" customFormat="1" ht="15" customHeight="1">
      <c r="B157" s="336"/>
      <c r="C157" s="363" t="s">
        <v>1331</v>
      </c>
      <c r="D157" s="311"/>
      <c r="E157" s="311"/>
      <c r="F157" s="364" t="s">
        <v>1310</v>
      </c>
      <c r="G157" s="311"/>
      <c r="H157" s="363" t="s">
        <v>1344</v>
      </c>
      <c r="I157" s="363" t="s">
        <v>1306</v>
      </c>
      <c r="J157" s="363">
        <v>50</v>
      </c>
      <c r="K157" s="359"/>
    </row>
    <row r="158" s="1" customFormat="1" ht="15" customHeight="1">
      <c r="B158" s="336"/>
      <c r="C158" s="363" t="s">
        <v>1329</v>
      </c>
      <c r="D158" s="311"/>
      <c r="E158" s="311"/>
      <c r="F158" s="364" t="s">
        <v>1310</v>
      </c>
      <c r="G158" s="311"/>
      <c r="H158" s="363" t="s">
        <v>1344</v>
      </c>
      <c r="I158" s="363" t="s">
        <v>1306</v>
      </c>
      <c r="J158" s="363">
        <v>50</v>
      </c>
      <c r="K158" s="359"/>
    </row>
    <row r="159" s="1" customFormat="1" ht="15" customHeight="1">
      <c r="B159" s="336"/>
      <c r="C159" s="363" t="s">
        <v>102</v>
      </c>
      <c r="D159" s="311"/>
      <c r="E159" s="311"/>
      <c r="F159" s="364" t="s">
        <v>1304</v>
      </c>
      <c r="G159" s="311"/>
      <c r="H159" s="363" t="s">
        <v>1366</v>
      </c>
      <c r="I159" s="363" t="s">
        <v>1306</v>
      </c>
      <c r="J159" s="363" t="s">
        <v>1367</v>
      </c>
      <c r="K159" s="359"/>
    </row>
    <row r="160" s="1" customFormat="1" ht="15" customHeight="1">
      <c r="B160" s="336"/>
      <c r="C160" s="363" t="s">
        <v>1368</v>
      </c>
      <c r="D160" s="311"/>
      <c r="E160" s="311"/>
      <c r="F160" s="364" t="s">
        <v>1304</v>
      </c>
      <c r="G160" s="311"/>
      <c r="H160" s="363" t="s">
        <v>1369</v>
      </c>
      <c r="I160" s="363" t="s">
        <v>1339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1370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1298</v>
      </c>
      <c r="D166" s="326"/>
      <c r="E166" s="326"/>
      <c r="F166" s="326" t="s">
        <v>1299</v>
      </c>
      <c r="G166" s="368"/>
      <c r="H166" s="369" t="s">
        <v>54</v>
      </c>
      <c r="I166" s="369" t="s">
        <v>57</v>
      </c>
      <c r="J166" s="326" t="s">
        <v>1300</v>
      </c>
      <c r="K166" s="303"/>
    </row>
    <row r="167" s="1" customFormat="1" ht="17.25" customHeight="1">
      <c r="B167" s="304"/>
      <c r="C167" s="328" t="s">
        <v>1301</v>
      </c>
      <c r="D167" s="328"/>
      <c r="E167" s="328"/>
      <c r="F167" s="329" t="s">
        <v>1302</v>
      </c>
      <c r="G167" s="370"/>
      <c r="H167" s="371"/>
      <c r="I167" s="371"/>
      <c r="J167" s="328" t="s">
        <v>1303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1307</v>
      </c>
      <c r="D169" s="311"/>
      <c r="E169" s="311"/>
      <c r="F169" s="334" t="s">
        <v>1304</v>
      </c>
      <c r="G169" s="311"/>
      <c r="H169" s="311" t="s">
        <v>1344</v>
      </c>
      <c r="I169" s="311" t="s">
        <v>1306</v>
      </c>
      <c r="J169" s="311">
        <v>120</v>
      </c>
      <c r="K169" s="359"/>
    </row>
    <row r="170" s="1" customFormat="1" ht="15" customHeight="1">
      <c r="B170" s="336"/>
      <c r="C170" s="311" t="s">
        <v>1353</v>
      </c>
      <c r="D170" s="311"/>
      <c r="E170" s="311"/>
      <c r="F170" s="334" t="s">
        <v>1304</v>
      </c>
      <c r="G170" s="311"/>
      <c r="H170" s="311" t="s">
        <v>1354</v>
      </c>
      <c r="I170" s="311" t="s">
        <v>1306</v>
      </c>
      <c r="J170" s="311" t="s">
        <v>1355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1304</v>
      </c>
      <c r="G171" s="311"/>
      <c r="H171" s="311" t="s">
        <v>1371</v>
      </c>
      <c r="I171" s="311" t="s">
        <v>1306</v>
      </c>
      <c r="J171" s="311" t="s">
        <v>1355</v>
      </c>
      <c r="K171" s="359"/>
    </row>
    <row r="172" s="1" customFormat="1" ht="15" customHeight="1">
      <c r="B172" s="336"/>
      <c r="C172" s="311" t="s">
        <v>1309</v>
      </c>
      <c r="D172" s="311"/>
      <c r="E172" s="311"/>
      <c r="F172" s="334" t="s">
        <v>1310</v>
      </c>
      <c r="G172" s="311"/>
      <c r="H172" s="311" t="s">
        <v>1371</v>
      </c>
      <c r="I172" s="311" t="s">
        <v>1306</v>
      </c>
      <c r="J172" s="311">
        <v>50</v>
      </c>
      <c r="K172" s="359"/>
    </row>
    <row r="173" s="1" customFormat="1" ht="15" customHeight="1">
      <c r="B173" s="336"/>
      <c r="C173" s="311" t="s">
        <v>1312</v>
      </c>
      <c r="D173" s="311"/>
      <c r="E173" s="311"/>
      <c r="F173" s="334" t="s">
        <v>1304</v>
      </c>
      <c r="G173" s="311"/>
      <c r="H173" s="311" t="s">
        <v>1371</v>
      </c>
      <c r="I173" s="311" t="s">
        <v>1314</v>
      </c>
      <c r="J173" s="311"/>
      <c r="K173" s="359"/>
    </row>
    <row r="174" s="1" customFormat="1" ht="15" customHeight="1">
      <c r="B174" s="336"/>
      <c r="C174" s="311" t="s">
        <v>1323</v>
      </c>
      <c r="D174" s="311"/>
      <c r="E174" s="311"/>
      <c r="F174" s="334" t="s">
        <v>1310</v>
      </c>
      <c r="G174" s="311"/>
      <c r="H174" s="311" t="s">
        <v>1371</v>
      </c>
      <c r="I174" s="311" t="s">
        <v>1306</v>
      </c>
      <c r="J174" s="311">
        <v>50</v>
      </c>
      <c r="K174" s="359"/>
    </row>
    <row r="175" s="1" customFormat="1" ht="15" customHeight="1">
      <c r="B175" s="336"/>
      <c r="C175" s="311" t="s">
        <v>1331</v>
      </c>
      <c r="D175" s="311"/>
      <c r="E175" s="311"/>
      <c r="F175" s="334" t="s">
        <v>1310</v>
      </c>
      <c r="G175" s="311"/>
      <c r="H175" s="311" t="s">
        <v>1371</v>
      </c>
      <c r="I175" s="311" t="s">
        <v>1306</v>
      </c>
      <c r="J175" s="311">
        <v>50</v>
      </c>
      <c r="K175" s="359"/>
    </row>
    <row r="176" s="1" customFormat="1" ht="15" customHeight="1">
      <c r="B176" s="336"/>
      <c r="C176" s="311" t="s">
        <v>1329</v>
      </c>
      <c r="D176" s="311"/>
      <c r="E176" s="311"/>
      <c r="F176" s="334" t="s">
        <v>1310</v>
      </c>
      <c r="G176" s="311"/>
      <c r="H176" s="311" t="s">
        <v>1371</v>
      </c>
      <c r="I176" s="311" t="s">
        <v>1306</v>
      </c>
      <c r="J176" s="311">
        <v>50</v>
      </c>
      <c r="K176" s="359"/>
    </row>
    <row r="177" s="1" customFormat="1" ht="15" customHeight="1">
      <c r="B177" s="336"/>
      <c r="C177" s="311" t="s">
        <v>124</v>
      </c>
      <c r="D177" s="311"/>
      <c r="E177" s="311"/>
      <c r="F177" s="334" t="s">
        <v>1304</v>
      </c>
      <c r="G177" s="311"/>
      <c r="H177" s="311" t="s">
        <v>1372</v>
      </c>
      <c r="I177" s="311" t="s">
        <v>1373</v>
      </c>
      <c r="J177" s="311"/>
      <c r="K177" s="359"/>
    </row>
    <row r="178" s="1" customFormat="1" ht="15" customHeight="1">
      <c r="B178" s="336"/>
      <c r="C178" s="311" t="s">
        <v>57</v>
      </c>
      <c r="D178" s="311"/>
      <c r="E178" s="311"/>
      <c r="F178" s="334" t="s">
        <v>1304</v>
      </c>
      <c r="G178" s="311"/>
      <c r="H178" s="311" t="s">
        <v>1374</v>
      </c>
      <c r="I178" s="311" t="s">
        <v>1375</v>
      </c>
      <c r="J178" s="311">
        <v>1</v>
      </c>
      <c r="K178" s="359"/>
    </row>
    <row r="179" s="1" customFormat="1" ht="15" customHeight="1">
      <c r="B179" s="336"/>
      <c r="C179" s="311" t="s">
        <v>53</v>
      </c>
      <c r="D179" s="311"/>
      <c r="E179" s="311"/>
      <c r="F179" s="334" t="s">
        <v>1304</v>
      </c>
      <c r="G179" s="311"/>
      <c r="H179" s="311" t="s">
        <v>1376</v>
      </c>
      <c r="I179" s="311" t="s">
        <v>1306</v>
      </c>
      <c r="J179" s="311">
        <v>20</v>
      </c>
      <c r="K179" s="359"/>
    </row>
    <row r="180" s="1" customFormat="1" ht="15" customHeight="1">
      <c r="B180" s="336"/>
      <c r="C180" s="311" t="s">
        <v>54</v>
      </c>
      <c r="D180" s="311"/>
      <c r="E180" s="311"/>
      <c r="F180" s="334" t="s">
        <v>1304</v>
      </c>
      <c r="G180" s="311"/>
      <c r="H180" s="311" t="s">
        <v>1377</v>
      </c>
      <c r="I180" s="311" t="s">
        <v>1306</v>
      </c>
      <c r="J180" s="311">
        <v>255</v>
      </c>
      <c r="K180" s="359"/>
    </row>
    <row r="181" s="1" customFormat="1" ht="15" customHeight="1">
      <c r="B181" s="336"/>
      <c r="C181" s="311" t="s">
        <v>125</v>
      </c>
      <c r="D181" s="311"/>
      <c r="E181" s="311"/>
      <c r="F181" s="334" t="s">
        <v>1304</v>
      </c>
      <c r="G181" s="311"/>
      <c r="H181" s="311" t="s">
        <v>1268</v>
      </c>
      <c r="I181" s="311" t="s">
        <v>1306</v>
      </c>
      <c r="J181" s="311">
        <v>10</v>
      </c>
      <c r="K181" s="359"/>
    </row>
    <row r="182" s="1" customFormat="1" ht="15" customHeight="1">
      <c r="B182" s="336"/>
      <c r="C182" s="311" t="s">
        <v>126</v>
      </c>
      <c r="D182" s="311"/>
      <c r="E182" s="311"/>
      <c r="F182" s="334" t="s">
        <v>1304</v>
      </c>
      <c r="G182" s="311"/>
      <c r="H182" s="311" t="s">
        <v>1378</v>
      </c>
      <c r="I182" s="311" t="s">
        <v>1339</v>
      </c>
      <c r="J182" s="311"/>
      <c r="K182" s="359"/>
    </row>
    <row r="183" s="1" customFormat="1" ht="15" customHeight="1">
      <c r="B183" s="336"/>
      <c r="C183" s="311" t="s">
        <v>1379</v>
      </c>
      <c r="D183" s="311"/>
      <c r="E183" s="311"/>
      <c r="F183" s="334" t="s">
        <v>1304</v>
      </c>
      <c r="G183" s="311"/>
      <c r="H183" s="311" t="s">
        <v>1380</v>
      </c>
      <c r="I183" s="311" t="s">
        <v>1339</v>
      </c>
      <c r="J183" s="311"/>
      <c r="K183" s="359"/>
    </row>
    <row r="184" s="1" customFormat="1" ht="15" customHeight="1">
      <c r="B184" s="336"/>
      <c r="C184" s="311" t="s">
        <v>1368</v>
      </c>
      <c r="D184" s="311"/>
      <c r="E184" s="311"/>
      <c r="F184" s="334" t="s">
        <v>1304</v>
      </c>
      <c r="G184" s="311"/>
      <c r="H184" s="311" t="s">
        <v>1381</v>
      </c>
      <c r="I184" s="311" t="s">
        <v>1339</v>
      </c>
      <c r="J184" s="311"/>
      <c r="K184" s="359"/>
    </row>
    <row r="185" s="1" customFormat="1" ht="15" customHeight="1">
      <c r="B185" s="336"/>
      <c r="C185" s="311" t="s">
        <v>128</v>
      </c>
      <c r="D185" s="311"/>
      <c r="E185" s="311"/>
      <c r="F185" s="334" t="s">
        <v>1310</v>
      </c>
      <c r="G185" s="311"/>
      <c r="H185" s="311" t="s">
        <v>1382</v>
      </c>
      <c r="I185" s="311" t="s">
        <v>1306</v>
      </c>
      <c r="J185" s="311">
        <v>50</v>
      </c>
      <c r="K185" s="359"/>
    </row>
    <row r="186" s="1" customFormat="1" ht="15" customHeight="1">
      <c r="B186" s="336"/>
      <c r="C186" s="311" t="s">
        <v>1383</v>
      </c>
      <c r="D186" s="311"/>
      <c r="E186" s="311"/>
      <c r="F186" s="334" t="s">
        <v>1310</v>
      </c>
      <c r="G186" s="311"/>
      <c r="H186" s="311" t="s">
        <v>1384</v>
      </c>
      <c r="I186" s="311" t="s">
        <v>1385</v>
      </c>
      <c r="J186" s="311"/>
      <c r="K186" s="359"/>
    </row>
    <row r="187" s="1" customFormat="1" ht="15" customHeight="1">
      <c r="B187" s="336"/>
      <c r="C187" s="311" t="s">
        <v>1386</v>
      </c>
      <c r="D187" s="311"/>
      <c r="E187" s="311"/>
      <c r="F187" s="334" t="s">
        <v>1310</v>
      </c>
      <c r="G187" s="311"/>
      <c r="H187" s="311" t="s">
        <v>1387</v>
      </c>
      <c r="I187" s="311" t="s">
        <v>1385</v>
      </c>
      <c r="J187" s="311"/>
      <c r="K187" s="359"/>
    </row>
    <row r="188" s="1" customFormat="1" ht="15" customHeight="1">
      <c r="B188" s="336"/>
      <c r="C188" s="311" t="s">
        <v>1388</v>
      </c>
      <c r="D188" s="311"/>
      <c r="E188" s="311"/>
      <c r="F188" s="334" t="s">
        <v>1310</v>
      </c>
      <c r="G188" s="311"/>
      <c r="H188" s="311" t="s">
        <v>1389</v>
      </c>
      <c r="I188" s="311" t="s">
        <v>1385</v>
      </c>
      <c r="J188" s="311"/>
      <c r="K188" s="359"/>
    </row>
    <row r="189" s="1" customFormat="1" ht="15" customHeight="1">
      <c r="B189" s="336"/>
      <c r="C189" s="372" t="s">
        <v>1390</v>
      </c>
      <c r="D189" s="311"/>
      <c r="E189" s="311"/>
      <c r="F189" s="334" t="s">
        <v>1310</v>
      </c>
      <c r="G189" s="311"/>
      <c r="H189" s="311" t="s">
        <v>1391</v>
      </c>
      <c r="I189" s="311" t="s">
        <v>1392</v>
      </c>
      <c r="J189" s="373" t="s">
        <v>1393</v>
      </c>
      <c r="K189" s="359"/>
    </row>
    <row r="190" s="18" customFormat="1" ht="15" customHeight="1">
      <c r="B190" s="374"/>
      <c r="C190" s="375" t="s">
        <v>1394</v>
      </c>
      <c r="D190" s="376"/>
      <c r="E190" s="376"/>
      <c r="F190" s="377" t="s">
        <v>1310</v>
      </c>
      <c r="G190" s="376"/>
      <c r="H190" s="376" t="s">
        <v>1395</v>
      </c>
      <c r="I190" s="376" t="s">
        <v>1392</v>
      </c>
      <c r="J190" s="378" t="s">
        <v>1393</v>
      </c>
      <c r="K190" s="379"/>
    </row>
    <row r="191" s="1" customFormat="1" ht="15" customHeight="1">
      <c r="B191" s="336"/>
      <c r="C191" s="372" t="s">
        <v>42</v>
      </c>
      <c r="D191" s="311"/>
      <c r="E191" s="311"/>
      <c r="F191" s="334" t="s">
        <v>1304</v>
      </c>
      <c r="G191" s="311"/>
      <c r="H191" s="308" t="s">
        <v>1396</v>
      </c>
      <c r="I191" s="311" t="s">
        <v>1397</v>
      </c>
      <c r="J191" s="311"/>
      <c r="K191" s="359"/>
    </row>
    <row r="192" s="1" customFormat="1" ht="15" customHeight="1">
      <c r="B192" s="336"/>
      <c r="C192" s="372" t="s">
        <v>1398</v>
      </c>
      <c r="D192" s="311"/>
      <c r="E192" s="311"/>
      <c r="F192" s="334" t="s">
        <v>1304</v>
      </c>
      <c r="G192" s="311"/>
      <c r="H192" s="311" t="s">
        <v>1399</v>
      </c>
      <c r="I192" s="311" t="s">
        <v>1339</v>
      </c>
      <c r="J192" s="311"/>
      <c r="K192" s="359"/>
    </row>
    <row r="193" s="1" customFormat="1" ht="15" customHeight="1">
      <c r="B193" s="336"/>
      <c r="C193" s="372" t="s">
        <v>1400</v>
      </c>
      <c r="D193" s="311"/>
      <c r="E193" s="311"/>
      <c r="F193" s="334" t="s">
        <v>1304</v>
      </c>
      <c r="G193" s="311"/>
      <c r="H193" s="311" t="s">
        <v>1401</v>
      </c>
      <c r="I193" s="311" t="s">
        <v>1339</v>
      </c>
      <c r="J193" s="311"/>
      <c r="K193" s="359"/>
    </row>
    <row r="194" s="1" customFormat="1" ht="15" customHeight="1">
      <c r="B194" s="336"/>
      <c r="C194" s="372" t="s">
        <v>1402</v>
      </c>
      <c r="D194" s="311"/>
      <c r="E194" s="311"/>
      <c r="F194" s="334" t="s">
        <v>1310</v>
      </c>
      <c r="G194" s="311"/>
      <c r="H194" s="311" t="s">
        <v>1403</v>
      </c>
      <c r="I194" s="311" t="s">
        <v>1339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1404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1405</v>
      </c>
      <c r="D201" s="381"/>
      <c r="E201" s="381"/>
      <c r="F201" s="381" t="s">
        <v>1406</v>
      </c>
      <c r="G201" s="382"/>
      <c r="H201" s="381" t="s">
        <v>1407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1397</v>
      </c>
      <c r="D203" s="311"/>
      <c r="E203" s="311"/>
      <c r="F203" s="334" t="s">
        <v>43</v>
      </c>
      <c r="G203" s="311"/>
      <c r="H203" s="311" t="s">
        <v>1408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44</v>
      </c>
      <c r="G204" s="311"/>
      <c r="H204" s="311" t="s">
        <v>1409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47</v>
      </c>
      <c r="G205" s="311"/>
      <c r="H205" s="311" t="s">
        <v>1410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45</v>
      </c>
      <c r="G206" s="311"/>
      <c r="H206" s="311" t="s">
        <v>1411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46</v>
      </c>
      <c r="G207" s="311"/>
      <c r="H207" s="311" t="s">
        <v>1412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1351</v>
      </c>
      <c r="D209" s="311"/>
      <c r="E209" s="311"/>
      <c r="F209" s="334" t="s">
        <v>78</v>
      </c>
      <c r="G209" s="311"/>
      <c r="H209" s="311" t="s">
        <v>1413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1249</v>
      </c>
      <c r="G210" s="311"/>
      <c r="H210" s="311" t="s">
        <v>1250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1247</v>
      </c>
      <c r="G211" s="311"/>
      <c r="H211" s="311" t="s">
        <v>1414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1251</v>
      </c>
      <c r="G212" s="372"/>
      <c r="H212" s="363" t="s">
        <v>1252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1050</v>
      </c>
      <c r="G213" s="372"/>
      <c r="H213" s="363" t="s">
        <v>1415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1375</v>
      </c>
      <c r="D215" s="311"/>
      <c r="E215" s="311"/>
      <c r="F215" s="334">
        <v>1</v>
      </c>
      <c r="G215" s="372"/>
      <c r="H215" s="363" t="s">
        <v>1416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1417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1418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1419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2026-01-22T19:05:17Z</dcterms:created>
  <dcterms:modified xsi:type="dcterms:W3CDTF">2026-01-22T19:05:21Z</dcterms:modified>
</cp:coreProperties>
</file>