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matu\OneDrive\Plocha\Honza\1 - ZS ZA Chlumem - 23.2.2024\12. Rozpočet originál 22.1.2026\"/>
    </mc:Choice>
  </mc:AlternateContent>
  <bookViews>
    <workbookView xWindow="0" yWindow="0" windowWidth="0" windowHeight="0"/>
  </bookViews>
  <sheets>
    <sheet name="Rekapitulace stavby" sheetId="1" r:id="rId1"/>
    <sheet name="3.1 - Stavební úpravy" sheetId="2" r:id="rId2"/>
    <sheet name="3.4 - Elektroinstalace - ..." sheetId="3" r:id="rId3"/>
    <sheet name="3.5 - Elektroinstalace - ..." sheetId="4" r:id="rId4"/>
    <sheet name="3.9 - VRN a ostatní náklady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'3.1 - Stavební úpravy'!$C$101:$K$468</definedName>
    <definedName name="_xlnm.Print_Area" localSheetId="1">'3.1 - Stavební úpravy'!$C$4:$J$41,'3.1 - Stavební úpravy'!$C$47:$J$81,'3.1 - Stavební úpravy'!$C$87:$K$468</definedName>
    <definedName name="_xlnm.Print_Titles" localSheetId="1">'3.1 - Stavební úpravy'!$101:$101</definedName>
    <definedName name="_xlnm._FilterDatabase" localSheetId="2" hidden="1">'3.4 - Elektroinstalace - ...'!$C$101:$K$278</definedName>
    <definedName name="_xlnm.Print_Area" localSheetId="2">'3.4 - Elektroinstalace - ...'!$C$4:$J$41,'3.4 - Elektroinstalace - ...'!$C$47:$J$81,'3.4 - Elektroinstalace - ...'!$C$87:$K$278</definedName>
    <definedName name="_xlnm.Print_Titles" localSheetId="2">'3.4 - Elektroinstalace - ...'!$101:$101</definedName>
    <definedName name="_xlnm._FilterDatabase" localSheetId="3" hidden="1">'3.5 - Elektroinstalace - ...'!$C$87:$K$126</definedName>
    <definedName name="_xlnm.Print_Area" localSheetId="3">'3.5 - Elektroinstalace - ...'!$C$4:$J$41,'3.5 - Elektroinstalace - ...'!$C$47:$J$67,'3.5 - Elektroinstalace - ...'!$C$73:$K$126</definedName>
    <definedName name="_xlnm.Print_Titles" localSheetId="3">'3.5 - Elektroinstalace - ...'!$87:$87</definedName>
    <definedName name="_xlnm._FilterDatabase" localSheetId="4" hidden="1">'3.9 - VRN a ostatní náklady'!$C$90:$K$108</definedName>
    <definedName name="_xlnm.Print_Area" localSheetId="4">'3.9 - VRN a ostatní náklady'!$C$4:$J$41,'3.9 - VRN a ostatní náklady'!$C$47:$J$70,'3.9 - VRN a ostatní náklady'!$C$76:$K$108</definedName>
    <definedName name="_xlnm.Print_Titles" localSheetId="4">'3.9 - VRN a ostatní náklady'!$90:$90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P106"/>
  <c r="J39"/>
  <c r="J38"/>
  <c i="1" r="AY59"/>
  <c i="5" r="J37"/>
  <c i="1" r="AX59"/>
  <c i="5" r="BI107"/>
  <c r="BH107"/>
  <c r="BG107"/>
  <c r="BF107"/>
  <c r="T107"/>
  <c r="T106"/>
  <c r="R107"/>
  <c r="R106"/>
  <c r="P107"/>
  <c r="BI103"/>
  <c r="BH103"/>
  <c r="BG103"/>
  <c r="BF103"/>
  <c r="T103"/>
  <c r="T102"/>
  <c r="R103"/>
  <c r="R102"/>
  <c r="P103"/>
  <c r="P102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BI94"/>
  <c r="BH94"/>
  <c r="BG94"/>
  <c r="BF94"/>
  <c r="T94"/>
  <c r="T93"/>
  <c r="R94"/>
  <c r="R93"/>
  <c r="P94"/>
  <c r="P93"/>
  <c r="F85"/>
  <c r="E83"/>
  <c r="F56"/>
  <c r="E54"/>
  <c r="J26"/>
  <c r="E26"/>
  <c r="J59"/>
  <c r="J25"/>
  <c r="J23"/>
  <c r="E23"/>
  <c r="J87"/>
  <c r="J22"/>
  <c r="J20"/>
  <c r="E20"/>
  <c r="F88"/>
  <c r="J19"/>
  <c r="J17"/>
  <c r="E17"/>
  <c r="F87"/>
  <c r="J16"/>
  <c r="J14"/>
  <c r="J85"/>
  <c r="E7"/>
  <c r="E79"/>
  <c i="4" r="J39"/>
  <c r="J38"/>
  <c i="1" r="AY58"/>
  <c i="4" r="J37"/>
  <c i="1" r="AX58"/>
  <c i="4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F82"/>
  <c r="E80"/>
  <c r="F56"/>
  <c r="E54"/>
  <c r="J26"/>
  <c r="E26"/>
  <c r="J85"/>
  <c r="J25"/>
  <c r="J23"/>
  <c r="E23"/>
  <c r="J84"/>
  <c r="J22"/>
  <c r="J20"/>
  <c r="E20"/>
  <c r="F59"/>
  <c r="J19"/>
  <c r="J17"/>
  <c r="E17"/>
  <c r="F84"/>
  <c r="J16"/>
  <c r="J14"/>
  <c r="J56"/>
  <c r="E7"/>
  <c r="E76"/>
  <c i="3" r="J39"/>
  <c r="J38"/>
  <c i="1" r="AY57"/>
  <c i="3" r="J37"/>
  <c i="1" r="AX57"/>
  <c i="3"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F96"/>
  <c r="E94"/>
  <c r="F56"/>
  <c r="E54"/>
  <c r="J26"/>
  <c r="E26"/>
  <c r="J99"/>
  <c r="J25"/>
  <c r="J23"/>
  <c r="E23"/>
  <c r="J98"/>
  <c r="J22"/>
  <c r="J20"/>
  <c r="E20"/>
  <c r="F99"/>
  <c r="J19"/>
  <c r="J17"/>
  <c r="E17"/>
  <c r="F98"/>
  <c r="J16"/>
  <c r="J14"/>
  <c r="J56"/>
  <c r="E7"/>
  <c r="E50"/>
  <c i="2" r="T296"/>
  <c r="R296"/>
  <c r="P296"/>
  <c r="BK296"/>
  <c r="J39"/>
  <c r="J38"/>
  <c i="1" r="AY56"/>
  <c i="2" r="J37"/>
  <c i="1" r="AX56"/>
  <c i="2" r="BI467"/>
  <c r="BH467"/>
  <c r="BG467"/>
  <c r="BF467"/>
  <c r="T467"/>
  <c r="R467"/>
  <c r="P467"/>
  <c r="BI465"/>
  <c r="BH465"/>
  <c r="BG465"/>
  <c r="BF465"/>
  <c r="T465"/>
  <c r="R465"/>
  <c r="P465"/>
  <c r="BI458"/>
  <c r="BH458"/>
  <c r="BG458"/>
  <c r="BF458"/>
  <c r="T458"/>
  <c r="R458"/>
  <c r="P458"/>
  <c r="BI453"/>
  <c r="BH453"/>
  <c r="BG453"/>
  <c r="BF453"/>
  <c r="T453"/>
  <c r="R453"/>
  <c r="P453"/>
  <c r="BI448"/>
  <c r="BH448"/>
  <c r="BG448"/>
  <c r="BF448"/>
  <c r="T448"/>
  <c r="R448"/>
  <c r="P448"/>
  <c r="BI443"/>
  <c r="BH443"/>
  <c r="BG443"/>
  <c r="BF443"/>
  <c r="T443"/>
  <c r="R443"/>
  <c r="P443"/>
  <c r="BI434"/>
  <c r="BH434"/>
  <c r="BG434"/>
  <c r="BF434"/>
  <c r="T434"/>
  <c r="R434"/>
  <c r="P434"/>
  <c r="BI430"/>
  <c r="BH430"/>
  <c r="BG430"/>
  <c r="BF430"/>
  <c r="T430"/>
  <c r="R430"/>
  <c r="P430"/>
  <c r="BI420"/>
  <c r="BH420"/>
  <c r="BG420"/>
  <c r="BF420"/>
  <c r="T420"/>
  <c r="R420"/>
  <c r="P420"/>
  <c r="BI417"/>
  <c r="BH417"/>
  <c r="BG417"/>
  <c r="BF417"/>
  <c r="T417"/>
  <c r="R417"/>
  <c r="P417"/>
  <c r="BI411"/>
  <c r="BH411"/>
  <c r="BG411"/>
  <c r="BF411"/>
  <c r="T411"/>
  <c r="R411"/>
  <c r="P411"/>
  <c r="BI409"/>
  <c r="BH409"/>
  <c r="BG409"/>
  <c r="BF409"/>
  <c r="T409"/>
  <c r="R409"/>
  <c r="P409"/>
  <c r="BI397"/>
  <c r="BH397"/>
  <c r="BG397"/>
  <c r="BF397"/>
  <c r="T397"/>
  <c r="R397"/>
  <c r="P397"/>
  <c r="BI391"/>
  <c r="BH391"/>
  <c r="BG391"/>
  <c r="BF391"/>
  <c r="T391"/>
  <c r="R391"/>
  <c r="P391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3"/>
  <c r="BH373"/>
  <c r="BG373"/>
  <c r="BF373"/>
  <c r="T373"/>
  <c r="R373"/>
  <c r="P373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58"/>
  <c r="BH358"/>
  <c r="BG358"/>
  <c r="BF358"/>
  <c r="T358"/>
  <c r="R358"/>
  <c r="P358"/>
  <c r="BI353"/>
  <c r="BH353"/>
  <c r="BG353"/>
  <c r="BF353"/>
  <c r="T353"/>
  <c r="R353"/>
  <c r="P353"/>
  <c r="BI339"/>
  <c r="BH339"/>
  <c r="BG339"/>
  <c r="BF339"/>
  <c r="T339"/>
  <c r="R339"/>
  <c r="P339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08"/>
  <c r="BH308"/>
  <c r="BG308"/>
  <c r="BF308"/>
  <c r="T308"/>
  <c r="R308"/>
  <c r="P308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2"/>
  <c r="BH262"/>
  <c r="BG262"/>
  <c r="BF262"/>
  <c r="T262"/>
  <c r="R262"/>
  <c r="P262"/>
  <c r="BI257"/>
  <c r="BH257"/>
  <c r="BG257"/>
  <c r="BF257"/>
  <c r="T257"/>
  <c r="R257"/>
  <c r="P257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07"/>
  <c r="BH207"/>
  <c r="BG207"/>
  <c r="BF207"/>
  <c r="T207"/>
  <c r="R207"/>
  <c r="P207"/>
  <c r="BI202"/>
  <c r="BH202"/>
  <c r="BG202"/>
  <c r="BF202"/>
  <c r="T202"/>
  <c r="R202"/>
  <c r="P202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1"/>
  <c r="BH131"/>
  <c r="BG131"/>
  <c r="BF131"/>
  <c r="T131"/>
  <c r="R131"/>
  <c r="P131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08"/>
  <c r="BH108"/>
  <c r="BG108"/>
  <c r="BF108"/>
  <c r="T108"/>
  <c r="R108"/>
  <c r="P108"/>
  <c r="BI105"/>
  <c r="BH105"/>
  <c r="BG105"/>
  <c r="BF105"/>
  <c r="T105"/>
  <c r="R105"/>
  <c r="P105"/>
  <c r="F96"/>
  <c r="E94"/>
  <c r="F56"/>
  <c r="E54"/>
  <c r="J26"/>
  <c r="E26"/>
  <c r="J59"/>
  <c r="J25"/>
  <c r="J23"/>
  <c r="E23"/>
  <c r="J58"/>
  <c r="J22"/>
  <c r="J20"/>
  <c r="E20"/>
  <c r="F99"/>
  <c r="J19"/>
  <c r="J17"/>
  <c r="E17"/>
  <c r="F98"/>
  <c r="J16"/>
  <c r="J14"/>
  <c r="J56"/>
  <c r="E7"/>
  <c r="E50"/>
  <c i="1" r="L50"/>
  <c r="AM50"/>
  <c r="AM49"/>
  <c r="L49"/>
  <c r="AM47"/>
  <c r="L47"/>
  <c r="L45"/>
  <c r="L44"/>
  <c i="3" r="J237"/>
  <c r="J159"/>
  <c r="BK147"/>
  <c r="BK132"/>
  <c i="2" r="J270"/>
  <c r="J108"/>
  <c i="5" r="J94"/>
  <c i="3" r="BK277"/>
  <c i="2" r="BK430"/>
  <c r="BK383"/>
  <c r="J290"/>
  <c r="J174"/>
  <c i="4" r="BK124"/>
  <c i="3" r="J277"/>
  <c r="BK213"/>
  <c r="J194"/>
  <c r="BK182"/>
  <c r="BK169"/>
  <c r="BK135"/>
  <c i="2" r="J458"/>
  <c r="BK409"/>
  <c r="J365"/>
  <c r="J275"/>
  <c r="J169"/>
  <c i="3" r="J238"/>
  <c r="J223"/>
  <c r="BK111"/>
  <c i="2" r="BK458"/>
  <c r="BK381"/>
  <c r="BK294"/>
  <c r="BK234"/>
  <c r="BK121"/>
  <c i="4" r="J101"/>
  <c i="3" r="BK275"/>
  <c r="J226"/>
  <c i="2" r="J234"/>
  <c i="5" r="F38"/>
  <c i="3" r="BK246"/>
  <c r="BK194"/>
  <c r="J182"/>
  <c r="J161"/>
  <c r="J147"/>
  <c r="BK137"/>
  <c r="J124"/>
  <c i="2" r="J241"/>
  <c r="J121"/>
  <c i="4" r="J106"/>
  <c i="3" r="BK274"/>
  <c r="BK252"/>
  <c r="BK234"/>
  <c r="BK223"/>
  <c r="J209"/>
  <c r="BK185"/>
  <c r="J167"/>
  <c r="J135"/>
  <c r="BK123"/>
  <c r="J120"/>
  <c r="J116"/>
  <c r="J106"/>
  <c i="2" r="BK297"/>
  <c r="BK191"/>
  <c i="5" r="BK100"/>
  <c i="4" r="J113"/>
  <c r="BK99"/>
  <c i="3" r="J268"/>
  <c r="BK265"/>
  <c r="J255"/>
  <c r="BK241"/>
  <c r="BK231"/>
  <c r="J225"/>
  <c r="BK161"/>
  <c r="BK149"/>
  <c r="J143"/>
  <c r="J126"/>
  <c i="2" r="BK215"/>
  <c r="BK140"/>
  <c i="4" r="J119"/>
  <c r="J91"/>
  <c i="3" r="J259"/>
  <c i="2" r="J434"/>
  <c r="J386"/>
  <c r="J257"/>
  <c r="BK148"/>
  <c i="4" r="BK126"/>
  <c r="BK111"/>
  <c i="3" r="BK217"/>
  <c r="BK206"/>
  <c r="BK186"/>
  <c r="J176"/>
  <c r="BK150"/>
  <c r="J132"/>
  <c i="2" r="BK443"/>
  <c r="BK386"/>
  <c r="BK290"/>
  <c r="J191"/>
  <c i="3" r="J242"/>
  <c r="J224"/>
  <c r="J112"/>
  <c i="2" r="BK467"/>
  <c r="J397"/>
  <c r="BK318"/>
  <c r="BK246"/>
  <c r="J162"/>
  <c i="4" r="J114"/>
  <c i="3" r="BK260"/>
  <c i="2" r="BK270"/>
  <c r="J119"/>
  <c i="4" r="BK104"/>
  <c i="3" r="BK251"/>
  <c r="J215"/>
  <c i="2" r="J165"/>
  <c i="4" r="BK103"/>
  <c i="3" r="J275"/>
  <c r="J251"/>
  <c r="BK202"/>
  <c r="BK190"/>
  <c r="BK179"/>
  <c r="BK159"/>
  <c r="BK146"/>
  <c r="J130"/>
  <c i="2" r="BK292"/>
  <c r="BK162"/>
  <c i="4" r="BK121"/>
  <c r="BK96"/>
  <c i="3" r="J262"/>
  <c r="BK238"/>
  <c r="J228"/>
  <c r="BK211"/>
  <c r="BK183"/>
  <c r="BK155"/>
  <c r="J140"/>
  <c r="BK122"/>
  <c r="BK118"/>
  <c r="J111"/>
  <c i="2" r="BK365"/>
  <c r="BK251"/>
  <c r="BK144"/>
  <c i="5" r="BK103"/>
  <c i="4" r="BK116"/>
  <c r="J107"/>
  <c i="3" r="BK276"/>
  <c r="J258"/>
  <c r="J245"/>
  <c r="J236"/>
  <c r="BK227"/>
  <c r="BK175"/>
  <c r="J153"/>
  <c r="J141"/>
  <c i="2" r="J251"/>
  <c r="BK156"/>
  <c i="5" r="J103"/>
  <c i="4" r="BK120"/>
  <c i="3" r="J267"/>
  <c i="2" r="J443"/>
  <c r="J339"/>
  <c r="J189"/>
  <c r="J105"/>
  <c i="4" r="BK112"/>
  <c i="3" r="J214"/>
  <c r="BK200"/>
  <c r="J178"/>
  <c r="BK153"/>
  <c r="BK133"/>
  <c i="2" r="BK453"/>
  <c r="BK391"/>
  <c r="BK353"/>
  <c r="J224"/>
  <c i="4" r="BK119"/>
  <c i="3" r="BK237"/>
  <c r="BK117"/>
  <c r="J110"/>
  <c i="2" r="J465"/>
  <c r="J391"/>
  <c r="J327"/>
  <c r="J225"/>
  <c i="4" r="J120"/>
  <c r="BK105"/>
  <c i="3" r="BK264"/>
  <c r="J221"/>
  <c i="2" r="BK224"/>
  <c i="4" r="BK108"/>
  <c i="3" r="BK262"/>
  <c r="J211"/>
  <c i="4" r="BK125"/>
  <c r="J99"/>
  <c i="3" r="BK267"/>
  <c r="BK247"/>
  <c r="J198"/>
  <c r="J184"/>
  <c r="J165"/>
  <c r="BK148"/>
  <c r="BK140"/>
  <c i="2" r="BK321"/>
  <c r="J231"/>
  <c r="J115"/>
  <c i="4" r="J103"/>
  <c i="3" r="BK268"/>
  <c r="J240"/>
  <c r="J227"/>
  <c r="J213"/>
  <c r="BK196"/>
  <c r="J175"/>
  <c r="BK144"/>
  <c r="J131"/>
  <c r="J121"/>
  <c r="J117"/>
  <c r="J109"/>
  <c i="2" r="J363"/>
  <c r="BK229"/>
  <c i="4" r="J126"/>
  <c i="3" r="BK272"/>
  <c r="J250"/>
  <c i="2" r="J420"/>
  <c r="J308"/>
  <c r="J184"/>
  <c i="5" r="J100"/>
  <c i="4" r="J97"/>
  <c i="3" r="BK215"/>
  <c r="J202"/>
  <c r="BK181"/>
  <c r="J155"/>
  <c r="BK143"/>
  <c i="2" r="J467"/>
  <c r="BK417"/>
  <c r="BK339"/>
  <c r="BK228"/>
  <c i="4" r="J117"/>
  <c i="3" r="BK233"/>
  <c r="J113"/>
  <c r="J107"/>
  <c i="2" r="J411"/>
  <c r="J353"/>
  <c r="J292"/>
  <c r="BK219"/>
  <c r="BK105"/>
  <c i="4" r="BK106"/>
  <c r="BK93"/>
  <c i="3" r="BK229"/>
  <c i="2" r="J236"/>
  <c i="4" r="BK113"/>
  <c i="3" r="J272"/>
  <c r="J216"/>
  <c i="2" r="BK225"/>
  <c i="4" r="BK123"/>
  <c r="J95"/>
  <c i="3" r="BK263"/>
  <c r="BK242"/>
  <c r="J196"/>
  <c r="J180"/>
  <c r="J157"/>
  <c r="J145"/>
  <c r="BK127"/>
  <c i="2" r="J246"/>
  <c r="BK169"/>
  <c i="4" r="BK107"/>
  <c i="3" r="BK273"/>
  <c r="BK250"/>
  <c r="J230"/>
  <c r="J217"/>
  <c r="BK208"/>
  <c r="J181"/>
  <c r="BK154"/>
  <c r="BK124"/>
  <c r="J119"/>
  <c r="BK112"/>
  <c r="BK105"/>
  <c i="2" r="J262"/>
  <c i="3" r="BK178"/>
  <c r="BK131"/>
  <c i="2" r="J229"/>
  <c r="BK119"/>
  <c i="4" r="J121"/>
  <c r="BK97"/>
  <c i="3" r="J257"/>
  <c i="2" r="J417"/>
  <c r="J330"/>
  <c r="BK186"/>
  <c i="1" r="AS55"/>
  <c i="3" r="J150"/>
  <c r="BK130"/>
  <c i="2" r="J430"/>
  <c r="BK368"/>
  <c r="BK285"/>
  <c r="BK108"/>
  <c i="3" r="J234"/>
  <c r="BK116"/>
  <c r="BK109"/>
  <c i="2" r="BK448"/>
  <c r="J378"/>
  <c r="J280"/>
  <c r="BK182"/>
  <c i="4" r="BK117"/>
  <c r="BK98"/>
  <c i="3" r="J246"/>
  <c i="2" r="BK241"/>
  <c i="4" r="J122"/>
  <c i="3" r="J271"/>
  <c r="BK210"/>
  <c i="2" r="BK195"/>
  <c i="4" r="BK101"/>
  <c i="3" r="BK270"/>
  <c r="J249"/>
  <c r="J185"/>
  <c r="BK167"/>
  <c r="J151"/>
  <c r="J136"/>
  <c i="2" r="BK308"/>
  <c r="J222"/>
  <c r="J131"/>
  <c i="4" r="J98"/>
  <c i="3" r="BK258"/>
  <c r="BK236"/>
  <c r="BK222"/>
  <c r="BK198"/>
  <c r="BK176"/>
  <c r="J137"/>
  <c r="J123"/>
  <c r="BK120"/>
  <c r="BK113"/>
  <c i="2" r="J373"/>
  <c r="BK280"/>
  <c i="5" r="BK94"/>
  <c i="4" r="J111"/>
  <c r="J102"/>
  <c i="3" r="J273"/>
  <c r="BK259"/>
  <c r="BK249"/>
  <c r="J233"/>
  <c r="BK226"/>
  <c r="BK165"/>
  <c r="J152"/>
  <c r="J146"/>
  <c r="J128"/>
  <c i="2" r="BK189"/>
  <c i="5" r="J107"/>
  <c i="4" r="J125"/>
  <c i="3" r="J270"/>
  <c r="BK248"/>
  <c i="2" r="J324"/>
  <c r="J182"/>
  <c i="4" r="J116"/>
  <c r="BK92"/>
  <c i="3" r="BK209"/>
  <c r="BK184"/>
  <c r="BK174"/>
  <c r="BK145"/>
  <c r="J127"/>
  <c i="2" r="BK411"/>
  <c r="BK373"/>
  <c r="J297"/>
  <c r="J179"/>
  <c i="3" r="J239"/>
  <c r="J222"/>
  <c r="BK106"/>
  <c i="2" r="BK420"/>
  <c r="BK363"/>
  <c r="J282"/>
  <c r="J195"/>
  <c i="4" r="J108"/>
  <c i="3" r="J247"/>
  <c i="2" r="BK257"/>
  <c r="BK115"/>
  <c i="4" r="J92"/>
  <c i="3" r="BK243"/>
  <c r="J208"/>
  <c i="4" r="J124"/>
  <c r="J94"/>
  <c i="3" r="J252"/>
  <c r="J206"/>
  <c r="J188"/>
  <c r="J174"/>
  <c r="BK152"/>
  <c r="BK138"/>
  <c i="2" r="BK324"/>
  <c r="BK179"/>
  <c i="4" r="BK115"/>
  <c i="3" r="J276"/>
  <c r="BK254"/>
  <c r="J231"/>
  <c r="BK216"/>
  <c r="BK192"/>
  <c r="J179"/>
  <c r="BK151"/>
  <c r="BK134"/>
  <c r="J122"/>
  <c r="J118"/>
  <c r="BK110"/>
  <c i="2" r="J368"/>
  <c r="J215"/>
  <c i="3" r="J177"/>
  <c r="J129"/>
  <c i="2" r="J219"/>
  <c i="5" r="BK107"/>
  <c i="4" r="BK110"/>
  <c i="3" r="J260"/>
  <c i="2" r="BK397"/>
  <c r="J207"/>
  <c r="BK131"/>
  <c i="4" r="BK114"/>
  <c i="3" r="BK218"/>
  <c r="BK205"/>
  <c r="J183"/>
  <c r="J171"/>
  <c r="J144"/>
  <c i="2" r="BK465"/>
  <c r="BK378"/>
  <c r="J321"/>
  <c r="J202"/>
  <c i="4" r="J118"/>
  <c i="3" r="BK230"/>
  <c r="J115"/>
  <c r="J108"/>
  <c i="2" r="BK434"/>
  <c r="BK358"/>
  <c r="BK231"/>
  <c r="J148"/>
  <c i="4" r="J112"/>
  <c r="BK91"/>
  <c i="3" r="BK219"/>
  <c i="2" r="J156"/>
  <c i="4" r="J93"/>
  <c i="3" r="J218"/>
  <c r="J205"/>
  <c i="4" r="J110"/>
  <c i="3" r="BK278"/>
  <c r="BK255"/>
  <c r="J200"/>
  <c r="J186"/>
  <c r="BK171"/>
  <c r="J149"/>
  <c r="J134"/>
  <c i="2" r="J294"/>
  <c r="J186"/>
  <c r="BK117"/>
  <c i="4" r="J100"/>
  <c i="3" r="BK271"/>
  <c r="J243"/>
  <c r="J229"/>
  <c r="J212"/>
  <c r="BK188"/>
  <c r="J163"/>
  <c r="BK129"/>
  <c r="BK119"/>
  <c r="BK115"/>
  <c r="BK108"/>
  <c i="2" r="J318"/>
  <c r="BK165"/>
  <c i="5" r="BK97"/>
  <c i="4" r="J115"/>
  <c r="J104"/>
  <c i="3" r="J278"/>
  <c r="J263"/>
  <c r="J254"/>
  <c r="BK240"/>
  <c r="BK228"/>
  <c r="BK221"/>
  <c r="BK163"/>
  <c r="J148"/>
  <c r="J133"/>
  <c i="2" r="J228"/>
  <c r="J117"/>
  <c i="4" r="BK122"/>
  <c r="BK100"/>
  <c i="3" r="J265"/>
  <c i="2" r="J453"/>
  <c r="J409"/>
  <c r="BK282"/>
  <c r="J144"/>
  <c i="5" r="J97"/>
  <c i="4" r="BK95"/>
  <c i="3" r="J210"/>
  <c r="J190"/>
  <c r="BK177"/>
  <c r="BK157"/>
  <c r="BK136"/>
  <c i="2" r="J448"/>
  <c r="J381"/>
  <c r="BK327"/>
  <c r="BK236"/>
  <c r="J140"/>
  <c i="3" r="J241"/>
  <c r="BK225"/>
  <c r="BK114"/>
  <c r="J105"/>
  <c i="2" r="J383"/>
  <c r="BK330"/>
  <c r="BK275"/>
  <c r="BK207"/>
  <c i="4" r="BK118"/>
  <c r="J96"/>
  <c i="3" r="BK245"/>
  <c i="2" r="BK262"/>
  <c r="BK174"/>
  <c i="4" r="BK102"/>
  <c i="3" r="J248"/>
  <c r="BK212"/>
  <c i="2" r="BK222"/>
  <c i="4" r="J105"/>
  <c i="3" r="J274"/>
  <c r="BK257"/>
  <c r="J219"/>
  <c r="J192"/>
  <c r="J169"/>
  <c r="J154"/>
  <c r="BK141"/>
  <c r="BK128"/>
  <c i="2" r="J285"/>
  <c r="BK184"/>
  <c i="4" r="J123"/>
  <c r="BK94"/>
  <c i="3" r="J264"/>
  <c r="BK239"/>
  <c r="BK224"/>
  <c r="BK214"/>
  <c r="BK180"/>
  <c r="J138"/>
  <c r="BK126"/>
  <c r="BK121"/>
  <c r="J114"/>
  <c r="BK107"/>
  <c i="2" r="J358"/>
  <c r="BK202"/>
  <c i="3" l="1" r="E90"/>
  <c r="J59"/>
  <c i="5" r="R92"/>
  <c r="R91"/>
  <c r="P92"/>
  <c r="P91"/>
  <c i="1" r="AU59"/>
  <c i="5" r="T92"/>
  <c r="T91"/>
  <c i="3" r="BK125"/>
  <c r="J125"/>
  <c r="J66"/>
  <c r="R139"/>
  <c r="T173"/>
  <c r="P204"/>
  <c r="BK220"/>
  <c r="J220"/>
  <c r="J72"/>
  <c r="P232"/>
  <c r="BK244"/>
  <c r="J244"/>
  <c r="J75"/>
  <c r="R253"/>
  <c r="BK261"/>
  <c r="J261"/>
  <c r="J78"/>
  <c r="T269"/>
  <c r="T104"/>
  <c r="BK139"/>
  <c r="J139"/>
  <c r="J67"/>
  <c r="P142"/>
  <c r="BK207"/>
  <c r="J207"/>
  <c r="J71"/>
  <c r="R220"/>
  <c r="T232"/>
  <c r="P244"/>
  <c r="BK256"/>
  <c r="J256"/>
  <c r="J77"/>
  <c r="T261"/>
  <c r="P266"/>
  <c r="R104"/>
  <c r="P139"/>
  <c r="P173"/>
  <c r="P207"/>
  <c r="BK232"/>
  <c r="J232"/>
  <c r="J73"/>
  <c r="P235"/>
  <c r="T253"/>
  <c r="P261"/>
  <c r="BK269"/>
  <c r="J269"/>
  <c r="J80"/>
  <c i="2" r="R396"/>
  <c r="BK452"/>
  <c r="J452"/>
  <c r="J80"/>
  <c r="R452"/>
  <c i="3" r="R125"/>
  <c r="T142"/>
  <c r="T207"/>
  <c r="R232"/>
  <c r="T244"/>
  <c r="P256"/>
  <c r="R269"/>
  <c i="2" r="R104"/>
  <c r="BK104"/>
  <c r="J104"/>
  <c r="J65"/>
  <c r="P104"/>
  <c r="BK164"/>
  <c r="J164"/>
  <c r="J66"/>
  <c r="R164"/>
  <c r="BK181"/>
  <c r="J181"/>
  <c r="J67"/>
  <c r="T181"/>
  <c r="P218"/>
  <c r="T218"/>
  <c r="P223"/>
  <c r="R223"/>
  <c r="P235"/>
  <c r="T235"/>
  <c r="P284"/>
  <c r="T284"/>
  <c r="J296"/>
  <c r="J75"/>
  <c r="P307"/>
  <c r="R307"/>
  <c r="T307"/>
  <c r="BK367"/>
  <c r="J367"/>
  <c r="J77"/>
  <c r="P367"/>
  <c r="R367"/>
  <c r="T367"/>
  <c r="BK385"/>
  <c r="J385"/>
  <c r="J78"/>
  <c r="P385"/>
  <c r="BK396"/>
  <c r="J396"/>
  <c r="J79"/>
  <c r="T396"/>
  <c r="P452"/>
  <c r="T452"/>
  <c i="3" r="BK104"/>
  <c r="BK142"/>
  <c r="J142"/>
  <c r="J68"/>
  <c r="BK173"/>
  <c r="J173"/>
  <c r="J69"/>
  <c r="R207"/>
  <c r="BK235"/>
  <c r="J235"/>
  <c r="J74"/>
  <c r="R244"/>
  <c r="R256"/>
  <c r="BK266"/>
  <c r="J266"/>
  <c r="J79"/>
  <c r="R266"/>
  <c i="4" r="P90"/>
  <c r="BK109"/>
  <c r="J109"/>
  <c r="J66"/>
  <c r="P109"/>
  <c i="2" r="T104"/>
  <c r="T103"/>
  <c r="P164"/>
  <c r="T164"/>
  <c r="P181"/>
  <c r="R181"/>
  <c r="BK218"/>
  <c r="J218"/>
  <c r="J70"/>
  <c r="R218"/>
  <c r="BK223"/>
  <c r="J223"/>
  <c r="J71"/>
  <c r="T223"/>
  <c r="BK235"/>
  <c r="J235"/>
  <c r="J73"/>
  <c r="R235"/>
  <c r="BK284"/>
  <c r="J284"/>
  <c r="J74"/>
  <c r="R284"/>
  <c r="BK307"/>
  <c r="J307"/>
  <c r="J76"/>
  <c i="3" r="P125"/>
  <c r="T139"/>
  <c r="R173"/>
  <c r="T204"/>
  <c r="T220"/>
  <c r="T235"/>
  <c r="P253"/>
  <c r="R261"/>
  <c r="T266"/>
  <c i="4" r="R90"/>
  <c r="T109"/>
  <c i="2" r="R385"/>
  <c r="T385"/>
  <c r="P396"/>
  <c i="3" r="P104"/>
  <c r="P103"/>
  <c r="P102"/>
  <c i="1" r="AU57"/>
  <c i="3" r="T125"/>
  <c r="R142"/>
  <c r="BK204"/>
  <c r="J204"/>
  <c r="J70"/>
  <c r="R204"/>
  <c r="P220"/>
  <c r="R235"/>
  <c r="BK253"/>
  <c r="J253"/>
  <c r="J76"/>
  <c r="T256"/>
  <c r="P269"/>
  <c i="4" r="BK90"/>
  <c r="J90"/>
  <c r="J65"/>
  <c r="T90"/>
  <c r="T89"/>
  <c r="T88"/>
  <c r="R109"/>
  <c i="2" r="F59"/>
  <c r="J98"/>
  <c r="BE105"/>
  <c r="BE108"/>
  <c r="BE117"/>
  <c r="BE131"/>
  <c r="BE162"/>
  <c r="BE189"/>
  <c r="BE222"/>
  <c r="BE236"/>
  <c r="BE275"/>
  <c r="BE308"/>
  <c r="BE321"/>
  <c r="BE330"/>
  <c r="BE339"/>
  <c r="BE363"/>
  <c r="BE365"/>
  <c r="BE378"/>
  <c i="3" r="BE106"/>
  <c r="BE109"/>
  <c r="BE111"/>
  <c r="BE112"/>
  <c r="BE114"/>
  <c r="BE118"/>
  <c r="BE119"/>
  <c r="BE120"/>
  <c r="BE121"/>
  <c r="BE122"/>
  <c r="BE123"/>
  <c r="BE124"/>
  <c r="BE126"/>
  <c r="BE127"/>
  <c r="BE132"/>
  <c r="BE141"/>
  <c r="BE143"/>
  <c r="BE145"/>
  <c r="BE147"/>
  <c r="BE152"/>
  <c r="BE157"/>
  <c r="BE159"/>
  <c r="BE161"/>
  <c r="BE169"/>
  <c r="BE171"/>
  <c r="BE174"/>
  <c r="BE177"/>
  <c r="BE179"/>
  <c r="BE182"/>
  <c r="BE184"/>
  <c r="BE186"/>
  <c r="BE190"/>
  <c r="BE194"/>
  <c r="BE202"/>
  <c r="BE206"/>
  <c r="BE217"/>
  <c r="BE231"/>
  <c r="BE233"/>
  <c r="BE237"/>
  <c r="BE238"/>
  <c r="BE241"/>
  <c r="BE251"/>
  <c r="BE267"/>
  <c r="BE272"/>
  <c r="BE277"/>
  <c r="BE278"/>
  <c i="4" r="J59"/>
  <c r="F85"/>
  <c r="BE92"/>
  <c r="BE93"/>
  <c r="BE118"/>
  <c i="2" r="E90"/>
  <c r="BE195"/>
  <c r="BE297"/>
  <c r="BE353"/>
  <c i="3" r="BE129"/>
  <c r="BE130"/>
  <c r="BE134"/>
  <c r="BE176"/>
  <c r="BE178"/>
  <c r="BE185"/>
  <c r="BE188"/>
  <c r="BE192"/>
  <c r="BE196"/>
  <c r="BE200"/>
  <c r="BE208"/>
  <c r="BE250"/>
  <c r="BE254"/>
  <c r="BE258"/>
  <c r="BE268"/>
  <c r="BE273"/>
  <c i="4" r="F58"/>
  <c r="BE111"/>
  <c r="BE112"/>
  <c r="BE113"/>
  <c r="BE114"/>
  <c r="BE115"/>
  <c r="BE116"/>
  <c i="2" r="F58"/>
  <c r="BE144"/>
  <c r="BE156"/>
  <c r="BE174"/>
  <c r="BE207"/>
  <c r="BE228"/>
  <c i="3" r="BE205"/>
  <c r="BE209"/>
  <c r="BE211"/>
  <c r="BE213"/>
  <c r="BE214"/>
  <c r="BE215"/>
  <c r="BE216"/>
  <c r="BE242"/>
  <c r="BE245"/>
  <c r="BE246"/>
  <c r="BE247"/>
  <c r="BE255"/>
  <c r="BE265"/>
  <c r="BE270"/>
  <c r="BE276"/>
  <c i="4" r="J82"/>
  <c r="BE91"/>
  <c r="BE110"/>
  <c r="BE119"/>
  <c r="BE120"/>
  <c r="BE125"/>
  <c i="2" r="J99"/>
  <c r="BE140"/>
  <c r="BE182"/>
  <c r="BE186"/>
  <c r="BE202"/>
  <c r="BE282"/>
  <c i="3" r="F58"/>
  <c r="J58"/>
  <c r="F59"/>
  <c r="BE219"/>
  <c r="BE221"/>
  <c r="BE222"/>
  <c r="BE224"/>
  <c r="BE225"/>
  <c r="BE228"/>
  <c r="BE248"/>
  <c r="BE249"/>
  <c r="BE259"/>
  <c r="BE262"/>
  <c r="BE263"/>
  <c r="BE274"/>
  <c i="4" r="E50"/>
  <c r="J58"/>
  <c r="BE97"/>
  <c i="2" r="J96"/>
  <c r="BE215"/>
  <c r="BE251"/>
  <c r="BE257"/>
  <c r="BE262"/>
  <c r="BE270"/>
  <c r="BE290"/>
  <c r="BE324"/>
  <c r="BE358"/>
  <c r="BE373"/>
  <c r="BE383"/>
  <c r="BE386"/>
  <c r="BE391"/>
  <c r="BE417"/>
  <c r="BE430"/>
  <c r="BE443"/>
  <c r="BE448"/>
  <c r="BE453"/>
  <c r="BE458"/>
  <c r="BE467"/>
  <c i="3" r="J96"/>
  <c r="BE105"/>
  <c r="BE107"/>
  <c r="BE108"/>
  <c r="BE110"/>
  <c r="BE113"/>
  <c r="BE115"/>
  <c r="BE116"/>
  <c r="BE117"/>
  <c r="BE226"/>
  <c r="BE227"/>
  <c r="BE230"/>
  <c r="BE236"/>
  <c r="BE239"/>
  <c r="BE240"/>
  <c i="2" r="BE119"/>
  <c r="BE148"/>
  <c r="BE184"/>
  <c r="BE219"/>
  <c r="BE229"/>
  <c r="BE231"/>
  <c r="BE234"/>
  <c r="BE241"/>
  <c r="BE246"/>
  <c r="BE292"/>
  <c r="BE318"/>
  <c r="BE368"/>
  <c r="BE411"/>
  <c r="BE434"/>
  <c r="BE465"/>
  <c r="BK233"/>
  <c r="J233"/>
  <c r="J72"/>
  <c i="3" r="BE128"/>
  <c r="BE131"/>
  <c r="BE137"/>
  <c r="BE140"/>
  <c r="BE146"/>
  <c r="BE148"/>
  <c r="BE149"/>
  <c r="BE151"/>
  <c r="BE154"/>
  <c r="BE163"/>
  <c r="BE165"/>
  <c r="BE175"/>
  <c r="BE180"/>
  <c r="BE181"/>
  <c r="BE183"/>
  <c r="BE198"/>
  <c r="BE210"/>
  <c r="BE212"/>
  <c r="BE218"/>
  <c i="4" r="BE100"/>
  <c r="BE101"/>
  <c r="BE102"/>
  <c r="BE103"/>
  <c r="BE104"/>
  <c r="BE105"/>
  <c r="BE106"/>
  <c r="BE107"/>
  <c r="BE108"/>
  <c r="BE122"/>
  <c r="BE124"/>
  <c i="5" r="F58"/>
  <c r="F59"/>
  <c r="J88"/>
  <c r="BE94"/>
  <c r="BE97"/>
  <c i="2" r="BE115"/>
  <c r="BE191"/>
  <c r="BE224"/>
  <c r="BE225"/>
  <c r="BE280"/>
  <c r="BE285"/>
  <c r="BE294"/>
  <c r="BE327"/>
  <c r="BE381"/>
  <c r="BE397"/>
  <c r="BE409"/>
  <c r="BE420"/>
  <c r="BK214"/>
  <c r="J214"/>
  <c r="J68"/>
  <c i="3" r="BE271"/>
  <c i="4" r="BE94"/>
  <c r="BE95"/>
  <c r="BE96"/>
  <c r="BE99"/>
  <c r="BE117"/>
  <c r="BE123"/>
  <c r="BE126"/>
  <c i="5" r="E50"/>
  <c r="J56"/>
  <c r="BE100"/>
  <c r="BE103"/>
  <c r="BE107"/>
  <c i="1" r="BC59"/>
  <c i="5" r="BK93"/>
  <c r="J93"/>
  <c r="J65"/>
  <c r="BK96"/>
  <c r="J96"/>
  <c r="J66"/>
  <c r="BK99"/>
  <c r="J99"/>
  <c r="J67"/>
  <c r="BK102"/>
  <c r="J102"/>
  <c r="J68"/>
  <c r="BK106"/>
  <c r="J106"/>
  <c r="J69"/>
  <c i="2" r="BE121"/>
  <c r="BE165"/>
  <c r="BE169"/>
  <c r="BE179"/>
  <c i="3" r="BE133"/>
  <c r="BE135"/>
  <c r="BE136"/>
  <c r="BE138"/>
  <c r="BE144"/>
  <c r="BE150"/>
  <c r="BE153"/>
  <c r="BE155"/>
  <c r="BE167"/>
  <c r="BE223"/>
  <c r="BE229"/>
  <c r="BE234"/>
  <c r="BE243"/>
  <c r="BE252"/>
  <c r="BE257"/>
  <c r="BE260"/>
  <c r="BE264"/>
  <c r="BE275"/>
  <c i="4" r="BE98"/>
  <c r="BE121"/>
  <c i="5" r="J58"/>
  <c i="4" r="F38"/>
  <c i="1" r="BC58"/>
  <c r="AS54"/>
  <c i="2" r="F39"/>
  <c i="1" r="BD56"/>
  <c i="4" r="J36"/>
  <c i="1" r="AW58"/>
  <c i="4" r="F39"/>
  <c i="1" r="BD58"/>
  <c i="2" r="F36"/>
  <c i="1" r="BA56"/>
  <c i="4" r="F37"/>
  <c i="1" r="BB58"/>
  <c i="3" r="F36"/>
  <c i="1" r="BA57"/>
  <c i="3" r="F39"/>
  <c i="1" r="BD57"/>
  <c i="5" r="F39"/>
  <c i="1" r="BD59"/>
  <c i="3" r="J36"/>
  <c i="1" r="AW57"/>
  <c i="5" r="F37"/>
  <c i="1" r="BB59"/>
  <c i="3" r="F38"/>
  <c i="1" r="BC57"/>
  <c i="2" r="F38"/>
  <c i="1" r="BC56"/>
  <c i="2" r="F37"/>
  <c i="1" r="BB56"/>
  <c i="3" r="F37"/>
  <c i="1" r="BB57"/>
  <c i="5" r="F36"/>
  <c i="1" r="BA59"/>
  <c i="5" r="J36"/>
  <c i="1" r="AW59"/>
  <c i="4" r="F36"/>
  <c i="1" r="BA58"/>
  <c i="2" r="J36"/>
  <c i="1" r="AW56"/>
  <c i="4" l="1" r="P89"/>
  <c r="P88"/>
  <c i="1" r="AU58"/>
  <c i="3" r="BK103"/>
  <c r="J103"/>
  <c r="J64"/>
  <c r="R103"/>
  <c r="R102"/>
  <c i="2" r="R217"/>
  <c i="3" r="T103"/>
  <c r="T102"/>
  <c i="2" r="T217"/>
  <c r="T102"/>
  <c i="4" r="R89"/>
  <c r="R88"/>
  <c i="2" r="P217"/>
  <c r="P103"/>
  <c r="R103"/>
  <c r="R102"/>
  <c i="3" r="J104"/>
  <c r="J65"/>
  <c i="2" r="BK103"/>
  <c r="J103"/>
  <c r="J64"/>
  <c r="BK217"/>
  <c r="J217"/>
  <c r="J69"/>
  <c i="4" r="BK89"/>
  <c r="J89"/>
  <c r="J64"/>
  <c i="5" r="BK92"/>
  <c r="J92"/>
  <c r="J64"/>
  <c r="J35"/>
  <c i="1" r="AV59"/>
  <c r="AT59"/>
  <c r="BB55"/>
  <c r="AX55"/>
  <c i="2" r="F35"/>
  <c i="1" r="AZ56"/>
  <c r="BA55"/>
  <c r="BA54"/>
  <c r="AW54"/>
  <c r="AK30"/>
  <c i="2" r="J35"/>
  <c i="1" r="AV56"/>
  <c r="AT56"/>
  <c i="3" r="J35"/>
  <c i="1" r="AV57"/>
  <c r="AT57"/>
  <c i="3" r="F35"/>
  <c i="1" r="AZ57"/>
  <c r="BC55"/>
  <c r="BC54"/>
  <c r="W32"/>
  <c i="4" r="J35"/>
  <c i="1" r="AV58"/>
  <c r="AT58"/>
  <c r="BD55"/>
  <c r="BD54"/>
  <c r="W33"/>
  <c i="5" r="F35"/>
  <c i="1" r="AZ59"/>
  <c i="4" r="F35"/>
  <c i="1" r="AZ58"/>
  <c i="2" l="1" r="P102"/>
  <c i="1" r="AU56"/>
  <c i="3" r="BK102"/>
  <c r="J102"/>
  <c r="J63"/>
  <c i="2" r="BK102"/>
  <c r="J102"/>
  <c i="4" r="BK88"/>
  <c r="J88"/>
  <c r="J63"/>
  <c i="5" r="BK91"/>
  <c r="J91"/>
  <c r="J63"/>
  <c i="1" r="BB54"/>
  <c r="W31"/>
  <c r="AY54"/>
  <c i="2" r="J32"/>
  <c i="1" r="AG56"/>
  <c r="AN56"/>
  <c r="AW55"/>
  <c r="AU55"/>
  <c r="AU54"/>
  <c r="AZ55"/>
  <c r="AZ54"/>
  <c r="W29"/>
  <c r="W30"/>
  <c r="AY55"/>
  <c i="2" l="1" r="J41"/>
  <c r="J63"/>
  <c i="1" r="AV54"/>
  <c r="AK29"/>
  <c i="4" r="J32"/>
  <c i="1" r="AG58"/>
  <c r="AN58"/>
  <c i="3" r="J32"/>
  <c i="1" r="AG57"/>
  <c r="AN57"/>
  <c r="AX54"/>
  <c r="AV55"/>
  <c r="AT55"/>
  <c i="5" r="J32"/>
  <c i="1" r="AG59"/>
  <c r="AN59"/>
  <c i="4" l="1" r="J41"/>
  <c i="3" r="J41"/>
  <c i="5" r="J41"/>
  <c i="1" r="AG55"/>
  <c r="AN55"/>
  <c r="AT54"/>
  <c l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<sst xmlns="http://schemas.openxmlformats.org/spreadsheetml/2006/main">
  <si>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</si>
  <si>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</si>
  <si>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</si>
  <si>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</si>
  <si>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</si>
  <si>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{97c630b0-0c2e-41e8-a2e7-c355685370f8}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</si>
  <si>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</si>
  <si>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</si>
  <si>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</si>
  <si>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</si>
  <si>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</si>
  <si>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</si>
  <si>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</si>
  <si>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</si>
  <si>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</si>
  <si>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</si>
  <si>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</si>
  <si>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Odborné učebny v objektu ZŠ Za Chlumem 824, Bílina - D3</t>
  </si>
  <si>
    <t>KSO:</t>
  </si>
  <si>
    <t/>
  </si>
  <si>
    <t>CC-CZ:</t>
  </si>
  <si>
    <t>Místo:</t>
  </si>
  <si>
    <t xml:space="preserve"> </t>
  </si>
  <si>
    <t>Datum:</t>
  </si>
  <si>
    <t>22. 1. 2026</t>
  </si>
  <si>
    <t>Zadavatel:</t>
  </si>
  <si>
    <t>IČ:</t>
  </si>
  <si>
    <t>Město Bílina</t>
  </si>
  <si>
    <t>DIČ:</t>
  </si>
  <si>
    <t>Účastník:</t>
  </si>
  <si>
    <t>Vyplň údaj</t>
  </si>
  <si>
    <t>Projektant:</t>
  </si>
  <si>
    <t>73660680</t>
  </si>
  <si>
    <t>Ing. arch. Jan Heller, ČKA 04261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</si>
  <si>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</si>
  <si>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</si>
  <si>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</si>
  <si>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</si>
  <si>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</si>
  <si>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</si>
  <si>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</si>
  <si>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</si>
  <si>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</si>
  <si>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</si>
  <si>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</si>
  <si>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</si>
  <si>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</si>
  <si>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</si>
  <si>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</si>
  <si>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</si>
  <si>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</si>
  <si>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</si>
  <si>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</si>
  <si>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</si>
  <si>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</si>
  <si>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</si>
  <si>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</si>
  <si>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</si>
  <si>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</si>
  <si>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</si>
  <si>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</si>
  <si>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</si>
  <si>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</si>
  <si>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</si>
  <si>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</si>
  <si>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</si>
  <si>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</si>
  <si>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</si>
  <si>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</si>
  <si>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</si>
  <si>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</si>
  <si>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</si>
  <si>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</si>
  <si>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</si>
  <si>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</si>
  <si>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</si>
  <si>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D3</t>
  </si>
  <si>
    <t>Stavební objekt učebna multimediální</t>
  </si>
  <si>
    <t>STA</t>
  </si>
  <si>
    <t>1</t>
  </si>
  <si>
    <t>{914ebf5d-4b39-4be1-a9a2-764af5d1acdc}</t>
  </si>
  <si>
    <t>2</t>
  </si>
  <si>
    <t>/</t>
  </si>
  <si>
    <t>3.1</t>
  </si>
  <si>
    <t>Stavební úpravy</t>
  </si>
  <si>
    <t>Soupis</t>
  </si>
  <si>
    <t>{ca11d239-1273-4267-8556-d7a4f66b710e}</t>
  </si>
  <si>
    <t>3.4</t>
  </si>
  <si>
    <t>Elektroinstalace - silnoproud</t>
  </si>
  <si>
    <t>{1121120f-4383-4c14-b9d0-0c29763dfd67}</t>
  </si>
  <si>
    <t>3.5</t>
  </si>
  <si>
    <t>Elektroinstalace - slaboproud</t>
  </si>
  <si>
    <t>{7987f8de-5bd8-43d7-b4a1-4395ca43de7b}</t>
  </si>
  <si>
    <t>3.9</t>
  </si>
  <si>
    <t>VRN a ostatní náklady</t>
  </si>
  <si>
    <t>{7a023830-e051-4be0-83fe-a8253f648523}</t>
  </si>
  <si>
    <t>KRYCÍ LIST SOUPISU PRACÍ</t>
  </si>
  <si>
    <t>Objekt:</t>
  </si>
  <si>
    <t>D3 - Stavební objekt učebna multimediální</t>
  </si>
  <si>
    <t>Soupis:</t>
  </si>
  <si>
    <t>3.1 -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</si>
  <si>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</si>
  <si>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</si>
  <si>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</si>
  <si>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</si>
  <si>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</si>
  <si>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</si>
  <si>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</si>
  <si>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</si>
  <si>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</si>
  <si>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</si>
  <si>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</si>
  <si>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</si>
  <si>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</si>
  <si>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</si>
  <si>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</si>
  <si>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</si>
  <si>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</si>
  <si>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</si>
  <si>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</si>
  <si>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</si>
  <si>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</si>
  <si>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</si>
  <si>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</si>
  <si>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</si>
  <si>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</si>
  <si>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</si>
  <si>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</si>
  <si>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</si>
  <si>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</si>
  <si>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</si>
  <si>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</si>
  <si>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</si>
  <si>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</si>
  <si>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</si>
  <si>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</si>
  <si>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</si>
  <si>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</si>
  <si>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</si>
  <si>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</si>
  <si>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</si>
  <si>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612135101</t>
  </si>
  <si>
    <t>Hrubá výplň rýh maltou jakékoli šířky rýhy ve stěnách</t>
  </si>
  <si>
    <t>m2</t>
  </si>
  <si>
    <t>CS ÚRS 2025 01</t>
  </si>
  <si>
    <t>4</t>
  </si>
  <si>
    <t>-588002155</t>
  </si>
  <si>
    <t>Online PSC</t>
  </si>
  <si>
    <t>https://podminky.urs.cz/item/CS_URS_2025_01/612135101</t>
  </si>
  <si>
    <t>P</t>
  </si>
  <si>
    <t>Poznámka k položce:_x000d_
výkres č. 103 a 5203</t>
  </si>
  <si>
    <t>611325412</t>
  </si>
  <si>
    <t>Oprava vápenocementové omítky vnitřních ploch hladké, tl. do 20 mm stropů, v rozsahu opravované plochy přes 10 do 30%</t>
  </si>
  <si>
    <t>105761041</t>
  </si>
  <si>
    <t>https://podminky.urs.cz/item/CS_URS_2025_01/611325412</t>
  </si>
  <si>
    <t>Poznámka k položce:_x000d_
výkres č. 103</t>
  </si>
  <si>
    <t>VV</t>
  </si>
  <si>
    <t>m.č. 2.04</t>
  </si>
  <si>
    <t>62,58</t>
  </si>
  <si>
    <t>Mezisoučet</t>
  </si>
  <si>
    <t>3</t>
  </si>
  <si>
    <t>Součet</t>
  </si>
  <si>
    <t>611131121</t>
  </si>
  <si>
    <t>Podkladní a spojovací vrstva vnitřních omítaných ploch penetrace disperzní nanášená ručně stropů</t>
  </si>
  <si>
    <t>-1195234270</t>
  </si>
  <si>
    <t>https://podminky.urs.cz/item/CS_URS_2025_01/611131121</t>
  </si>
  <si>
    <t>611142001</t>
  </si>
  <si>
    <t>Pletivo vnitřních ploch v ploše nebo pruzích, na plném podkladu sklovláknité vtlačené do tmelu včetně tmelu stropů</t>
  </si>
  <si>
    <t>-1934835724</t>
  </si>
  <si>
    <t>https://podminky.urs.cz/item/CS_URS_2025_01/611142001</t>
  </si>
  <si>
    <t>5</t>
  </si>
  <si>
    <t>611321132</t>
  </si>
  <si>
    <t>Vápenocementový štuk vnitřních ploch tloušťky do 3 mm vodorovných konstrukcí stropů žebrových nebo osamělých trámů</t>
  </si>
  <si>
    <t>-320996192</t>
  </si>
  <si>
    <t>https://podminky.urs.cz/item/CS_URS_2025_01/611321132</t>
  </si>
  <si>
    <t>612325412</t>
  </si>
  <si>
    <t>Oprava vápenocementové omítky vnitřních ploch hladké, tl. do 20 mm stěn, v rozsahu opravované plochy přes 10 do 30%</t>
  </si>
  <si>
    <t>1273380550</t>
  </si>
  <si>
    <t>https://podminky.urs.cz/item/CS_URS_2025_01/612325412</t>
  </si>
  <si>
    <t>Poznámka k položce:_x000d_
výkres č. 103 a 5200</t>
  </si>
  <si>
    <t>7,16*3,2</t>
  </si>
  <si>
    <t>8,7*3,2-(2,4*2,2*3)</t>
  </si>
  <si>
    <t>(7,16+0,415*4)*3,2</t>
  </si>
  <si>
    <t>8,7*3,2-0,9*2</t>
  </si>
  <si>
    <t>7</t>
  </si>
  <si>
    <t>612131121</t>
  </si>
  <si>
    <t>Podkladní a spojovací vrstva vnitřních omítaných ploch penetrace disperzní nanášená ručně stěn</t>
  </si>
  <si>
    <t>1307956771</t>
  </si>
  <si>
    <t>https://podminky.urs.cz/item/CS_URS_2025_01/612131121</t>
  </si>
  <si>
    <t>(0,415*4)*3,2</t>
  </si>
  <si>
    <t>8</t>
  </si>
  <si>
    <t>612142001</t>
  </si>
  <si>
    <t>Pletivo vnitřních ploch v ploše nebo pruzích, na plném podkladu sklovláknité vtlačené do tmelu včetně tmelu stěn</t>
  </si>
  <si>
    <t>2089755951</t>
  </si>
  <si>
    <t>https://podminky.urs.cz/item/CS_URS_2025_01/612142001</t>
  </si>
  <si>
    <t>43,352</t>
  </si>
  <si>
    <t>9</t>
  </si>
  <si>
    <t>612321131</t>
  </si>
  <si>
    <t>Vápenocementový štuk vnitřních ploch tloušťky do 3 mm svislých konstrukcí stěn</t>
  </si>
  <si>
    <t>786680931</t>
  </si>
  <si>
    <t>https://podminky.urs.cz/item/CS_URS_2025_01/612321131</t>
  </si>
  <si>
    <t>10</t>
  </si>
  <si>
    <t>619991011</t>
  </si>
  <si>
    <t>Zakrytí vnitřních ploch před znečištěním PE fólií včetně pozdějšího odkrytí samostatných konstrukcí a prvků</t>
  </si>
  <si>
    <t>1198032114</t>
  </si>
  <si>
    <t>https://podminky.urs.cz/item/CS_URS_2025_01/619991011</t>
  </si>
  <si>
    <t>(0,9*2)</t>
  </si>
  <si>
    <t>(2,4*2,2)*3</t>
  </si>
  <si>
    <t>11</t>
  </si>
  <si>
    <t>6211430R</t>
  </si>
  <si>
    <t>Montáž omítkových profilů plastových, pozinkovaných nebo dřevěných upevněných vtlačením do podkladní vrstvy nebo přibitím rohových s tkaninou</t>
  </si>
  <si>
    <t>m</t>
  </si>
  <si>
    <t>-873464659</t>
  </si>
  <si>
    <t>Poznámka k položce:_x000d_
výkres č. 103 a 5200, skladba 5201 a 5202</t>
  </si>
  <si>
    <t>4*3,2</t>
  </si>
  <si>
    <t>6*3,2</t>
  </si>
  <si>
    <t>M</t>
  </si>
  <si>
    <t>553001</t>
  </si>
  <si>
    <t>profil rohový podomítkový se sklotextilní síťovinou</t>
  </si>
  <si>
    <t>-1967293306</t>
  </si>
  <si>
    <t>32*1,05 'Přepočtené koeficientem množství</t>
  </si>
  <si>
    <t>Ostatní konstrukce a práce, bourání</t>
  </si>
  <si>
    <t>13</t>
  </si>
  <si>
    <t>949101111</t>
  </si>
  <si>
    <t>Lešení pomocné pracovní pro objekty pozemních staveb pro zatížení do 150 kg/m2, o výšce lešeňové podlahy do 1,9 m</t>
  </si>
  <si>
    <t>642032065</t>
  </si>
  <si>
    <t>https://podminky.urs.cz/item/CS_URS_2025_01/949101111</t>
  </si>
  <si>
    <t>14</t>
  </si>
  <si>
    <t>952901111</t>
  </si>
  <si>
    <t>Vyčištění budov nebo objektů před předáním do užívání budov bytové nebo občanské výstavby, světlé výšky podlaží do 4 m</t>
  </si>
  <si>
    <t>-1947251069</t>
  </si>
  <si>
    <t>https://podminky.urs.cz/item/CS_URS_2025_01/952901111</t>
  </si>
  <si>
    <t>15</t>
  </si>
  <si>
    <t>953993326</t>
  </si>
  <si>
    <t>Osazení bezpečnostní, orientační nebo informační tabulky plastové nebo smaltované přivrtáním na zdivo</t>
  </si>
  <si>
    <t>kus</t>
  </si>
  <si>
    <t>-1848347973</t>
  </si>
  <si>
    <t>https://podminky.urs.cz/item/CS_URS_2025_01/953993326</t>
  </si>
  <si>
    <t>Poznámka k položce:_x000d_
výkres č. 6624</t>
  </si>
  <si>
    <t>16</t>
  </si>
  <si>
    <t>735002</t>
  </si>
  <si>
    <t>tabulka s únikovým symbolem 200 x 100 mm, plast 1,3 mm, fotoluminiscenční folie</t>
  </si>
  <si>
    <t>1874461381</t>
  </si>
  <si>
    <t>997</t>
  </si>
  <si>
    <t>Přesun sutě</t>
  </si>
  <si>
    <t>17</t>
  </si>
  <si>
    <t>997006012</t>
  </si>
  <si>
    <t>Úprava stavebního odpadu třídění ruční</t>
  </si>
  <si>
    <t>t</t>
  </si>
  <si>
    <t>-1310539031</t>
  </si>
  <si>
    <t>https://podminky.urs.cz/item/CS_URS_2025_01/997006012</t>
  </si>
  <si>
    <t>18</t>
  </si>
  <si>
    <t>997013212</t>
  </si>
  <si>
    <t>Vnitrostaveništní doprava suti a vybouraných hmot vodorovně do 50 m s naložením ručně pro budovy a haly výšky přes 6 do 9 m</t>
  </si>
  <si>
    <t>371224895</t>
  </si>
  <si>
    <t>https://podminky.urs.cz/item/CS_URS_2025_01/997013212</t>
  </si>
  <si>
    <t>19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</si>
  <si>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</si>
  <si>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</si>
  <si>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-1348145535</t>
  </si>
  <si>
    <t>https://podminky.urs.cz/item/CS_URS_2025_01/997013219</t>
  </si>
  <si>
    <t>1,055*3 'Přepočtené koeficientem množství</t>
  </si>
  <si>
    <t>20</t>
  </si>
  <si>
    <t>997013501</t>
  </si>
  <si>
    <t>Odvoz suti a vybouraných hmot na skládku nebo meziskládku se složením, na vzdálenost do 1 km</t>
  </si>
  <si>
    <t>1937747138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</si>
  <si>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</si>
  <si>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</si>
  <si>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</si>
  <si>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1979738333</t>
  </si>
  <si>
    <t>https://podminky.urs.cz/item/CS_URS_2025_01/997013509</t>
  </si>
  <si>
    <t>Poznámka k položce:_x000d_
Náklady na odvoz do skutečné vzdálenosti bude započítán do ceny</t>
  </si>
  <si>
    <t>1,055*9 'Přepočtené koeficientem množství</t>
  </si>
  <si>
    <t>22</t>
  </si>
  <si>
    <t>997013813</t>
  </si>
  <si>
    <t>Poplatek za uložení stavebního odpadu na skládce (skládkovné) z plastických hmot zatříděného do Katalogu odpadů pod kódem 17 02 03</t>
  </si>
  <si>
    <t>1588512278</t>
  </si>
  <si>
    <t>https://podminky.urs.cz/item/CS_URS_2025_01/997013813</t>
  </si>
  <si>
    <t>folie PE</t>
  </si>
  <si>
    <t>povlakové podlahoviny</t>
  </si>
  <si>
    <t>0,313</t>
  </si>
  <si>
    <t>23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</si>
  <si>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</si>
  <si>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</si>
  <si>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CS ÚRS 2023 02</t>
  </si>
  <si>
    <t>1453614066</t>
  </si>
  <si>
    <t>https://podminky.urs.cz/item/CS_URS_2023_02/997013869</t>
  </si>
  <si>
    <t>obklady, soklíky, dlažba</t>
  </si>
  <si>
    <t>0,379</t>
  </si>
  <si>
    <t>24</t>
  </si>
  <si>
    <t>997013871</t>
  </si>
  <si>
    <t>Poplatek za uložení stavebního odpadu na recyklační skládce (skládkovné) směsného stavebního a demoličního zatříděného do Katalogu odpadů pod kódem 17 09 04</t>
  </si>
  <si>
    <t>-1433979124</t>
  </si>
  <si>
    <t>https://podminky.urs.cz/item/CS_URS_2025_01/997013871</t>
  </si>
  <si>
    <t>škrábání maleb</t>
  </si>
  <si>
    <t>0,051</t>
  </si>
  <si>
    <t>demontáže parapetů, garnýží</t>
  </si>
  <si>
    <t>0,207+0,104</t>
  </si>
  <si>
    <t>998</t>
  </si>
  <si>
    <t>Přesun hmot</t>
  </si>
  <si>
    <t>25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</si>
  <si>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</si>
  <si>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</si>
  <si>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-1017805784</t>
  </si>
  <si>
    <t>https://podminky.urs.cz/item/CS_URS_2025_01/998018002</t>
  </si>
  <si>
    <t>PSV</t>
  </si>
  <si>
    <t>Práce a dodávky PSV</t>
  </si>
  <si>
    <t>734</t>
  </si>
  <si>
    <t>Ústřední vytápění - armatury</t>
  </si>
  <si>
    <t>26</t>
  </si>
  <si>
    <t>734291951</t>
  </si>
  <si>
    <t>Opravy armatur závitových zpětná montáž hlavic ručního a termostatického ovládání</t>
  </si>
  <si>
    <t>-290745991</t>
  </si>
  <si>
    <t>https://podminky.urs.cz/item/CS_URS_2025_01/734291951</t>
  </si>
  <si>
    <t>Poznámka k položce:_x000d_
specifikace 6621</t>
  </si>
  <si>
    <t>27</t>
  </si>
  <si>
    <t>551001</t>
  </si>
  <si>
    <t>Termostatická hlavice, barva šedá</t>
  </si>
  <si>
    <t>32</t>
  </si>
  <si>
    <t>1331877253</t>
  </si>
  <si>
    <t>735</t>
  </si>
  <si>
    <t>Ústřední vytápění - otopná tělesa</t>
  </si>
  <si>
    <t>28</t>
  </si>
  <si>
    <t>73549481R</t>
  </si>
  <si>
    <t>Vypuštění a napuštění vody do soustavy vytápění po provedení nátěru otopných těles</t>
  </si>
  <si>
    <t>soubor</t>
  </si>
  <si>
    <t>-253079622</t>
  </si>
  <si>
    <t>29</t>
  </si>
  <si>
    <t>73511181R</t>
  </si>
  <si>
    <t>Demontáž litinového otopného tělesa pro nátěr</t>
  </si>
  <si>
    <t>1985484402</t>
  </si>
  <si>
    <t>0,42*25*3</t>
  </si>
  <si>
    <t>30</t>
  </si>
  <si>
    <t>73511711R</t>
  </si>
  <si>
    <t>Montáž litinového otopného tělesa po nátěru</t>
  </si>
  <si>
    <t>1429934248</t>
  </si>
  <si>
    <t>31</t>
  </si>
  <si>
    <t>998735201</t>
  </si>
  <si>
    <t>Přesun hmot pro otopná tělesa stanovený procentní sazbou (%) z ceny vodorovná dopravní vzdálenost do 50 m základní v objektech výšky do 6 m</t>
  </si>
  <si>
    <t>%</t>
  </si>
  <si>
    <t>196602407</t>
  </si>
  <si>
    <t>https://podminky.urs.cz/item/CS_URS_2025_01/998735201</t>
  </si>
  <si>
    <t>998735293</t>
  </si>
  <si>
    <t>Přesun hmot pro otopná tělesa stanovený procentní sazbou (%) z ceny vodorovná dopravní vzdálenost do 50 m Příplatek k cenám za zvětšený přesun přes vymezenou vodorovnou dopravní vzdálenost do 500 m</t>
  </si>
  <si>
    <t>-1511298829</t>
  </si>
  <si>
    <t>https://podminky.urs.cz/item/CS_URS_2025_01/998735293</t>
  </si>
  <si>
    <t>741</t>
  </si>
  <si>
    <t>33</t>
  </si>
  <si>
    <t>741001R</t>
  </si>
  <si>
    <t>Demontáž stávajícího rozvodu elektro</t>
  </si>
  <si>
    <t>hod</t>
  </si>
  <si>
    <t>159842910</t>
  </si>
  <si>
    <t>766</t>
  </si>
  <si>
    <t>Konstrukce truhlářské</t>
  </si>
  <si>
    <t>34</t>
  </si>
  <si>
    <t>766001R</t>
  </si>
  <si>
    <t>Demontáž parapetu včetně nosné ocelové konstrukce</t>
  </si>
  <si>
    <t>-1597030479</t>
  </si>
  <si>
    <t>Poznámka k položce:_x000d_
výkres č. 1103</t>
  </si>
  <si>
    <t>5,59+2,69</t>
  </si>
  <si>
    <t>35</t>
  </si>
  <si>
    <t>7664328R</t>
  </si>
  <si>
    <t>Demontáž garnýží</t>
  </si>
  <si>
    <t>346574835</t>
  </si>
  <si>
    <t>2,9*3</t>
  </si>
  <si>
    <t>36</t>
  </si>
  <si>
    <t>7664142R</t>
  </si>
  <si>
    <t>Dodávka a montáž zákrytu otopného tělesa - svařovaný rám, obklad DTD laminovanou deskou, povrchová uprava, větrací mřížka</t>
  </si>
  <si>
    <t>-768161191</t>
  </si>
  <si>
    <t>Poznámka k položce:_x000d_
výkres č. 103, 6305 a 6306</t>
  </si>
  <si>
    <t>8,7</t>
  </si>
  <si>
    <t>37</t>
  </si>
  <si>
    <t>76641623R</t>
  </si>
  <si>
    <t>Montáž akustického obkladu stěny včetně materiálu, rošt z KVH hranolů 60x40 mm, výplň čedičová minerální vlna tl. 30 mm lepená k podkladu, třída realce na oheň A1, obklad MDF dýhovaná tl. 4 mm, lepeno před pryžovou podložku tl. min. 10 mm, mořeno dle barevnosti podlahy, podrobný popis a barevnost viz výkres č. 6311 a 6312</t>
  </si>
  <si>
    <t>796356871</t>
  </si>
  <si>
    <t>Poznámka k položce:_x000d_
výkres č. 103, 6311 a 6312</t>
  </si>
  <si>
    <t>22,24</t>
  </si>
  <si>
    <t>20,34</t>
  </si>
  <si>
    <t>38</t>
  </si>
  <si>
    <t>7661R</t>
  </si>
  <si>
    <t>Montáž dřevěného podia včetně materiálu, rošt z KVH hranolů 100x60 mm, zákryt 2 x OSB pero drážka, čelo z 1 vrstvy tl. 18 mm, bez úpravy, podrobný popis viz výkres č. 6307</t>
  </si>
  <si>
    <t>864122471</t>
  </si>
  <si>
    <t>Poznámka k položce:_x000d_
výkres č. 103 a 6307</t>
  </si>
  <si>
    <t>4,46*1,96</t>
  </si>
  <si>
    <t>39</t>
  </si>
  <si>
    <t>7663R</t>
  </si>
  <si>
    <t>Montáž hrany podia včetně materiálu, dubový hranolek 35x15 mm, sražená přední hrana 2 mm, nalepená protiskluzová páska 13 x 3 mm, úprava vysokozátěžový modifikovaný rostlinný olej, podrobný popis a barevnost viz výkres č. 6309</t>
  </si>
  <si>
    <t>-1237879926</t>
  </si>
  <si>
    <t>Poznámka k položce:_x000d_
výkres č. 103 a 6309</t>
  </si>
  <si>
    <t>podium</t>
  </si>
  <si>
    <t>2+4,5+2</t>
  </si>
  <si>
    <t>stupňovité podium</t>
  </si>
  <si>
    <t>24,21</t>
  </si>
  <si>
    <t>40</t>
  </si>
  <si>
    <t>7662R</t>
  </si>
  <si>
    <t>Montáž dřevěného stupňovitého podia včetně materiálu, rošt z KVH hranolů 120x60 mm a 150x60 mm , zákryt 2 x OSB pero drážka, čelo z 1 vrstvy tl. 18 mm, bez úpravy, podrobný popis viz výkres č. 6308</t>
  </si>
  <si>
    <t>-718397475</t>
  </si>
  <si>
    <t>Poznámka k položce:_x000d_
výkres č. 103 a 6308</t>
  </si>
  <si>
    <t>5,97*3,6</t>
  </si>
  <si>
    <t>41</t>
  </si>
  <si>
    <t>7664R</t>
  </si>
  <si>
    <t>Montáž soklové lišty včetně materiálu, dubový profil 60x10 mm, zaoblená hrana 5 mm, připevněno lepením, úprava vysokozátěžový modifikovaný rostlinný olej, podrobný popis a barevnost viz výkres č. 6310</t>
  </si>
  <si>
    <t>1849481235</t>
  </si>
  <si>
    <t>Poznámka k položce:_x000d_
výkres č. 103 a 6310</t>
  </si>
  <si>
    <t>35,5</t>
  </si>
  <si>
    <t>42</t>
  </si>
  <si>
    <t>998766202</t>
  </si>
  <si>
    <t>Přesun hmot pro konstrukce truhlářské stanovený procentní sazbou (%) z ceny vodorovná dopravní vzdálenost do 50 m základní v objektech výšky přes 6 do 12 m</t>
  </si>
  <si>
    <t>-1422672296</t>
  </si>
  <si>
    <t>https://podminky.urs.cz/item/CS_URS_2025_01/998766202</t>
  </si>
  <si>
    <t>43</t>
  </si>
  <si>
    <t>998766292</t>
  </si>
  <si>
    <t>Přesun hmot pro konstrukce truhlářské stanovený procentní sazbou (%) z ceny vodorovná dopravní vzdálenost do 50 m Příplatek k cenám za zvětšený přesun přes vymezenou vodorovnou dopravní vzdálenost do 100 m</t>
  </si>
  <si>
    <t>596226864</t>
  </si>
  <si>
    <t>https://podminky.urs.cz/item/CS_URS_2025_01/998766292</t>
  </si>
  <si>
    <t>767</t>
  </si>
  <si>
    <t>Konstrukce zámečnické</t>
  </si>
  <si>
    <t>44</t>
  </si>
  <si>
    <t>767583353</t>
  </si>
  <si>
    <t>Montáž kovových podhledů lamelových šířky 75 mm plochy přes 20 m2</t>
  </si>
  <si>
    <t>-1977699597</t>
  </si>
  <si>
    <t>https://podminky.urs.cz/item/CS_URS_2025_01/767583353</t>
  </si>
  <si>
    <t>Poznámka k položce:_x000d_
výkres č. 103, 203 a 5200, skladba 5213</t>
  </si>
  <si>
    <t>8,64*6,15</t>
  </si>
  <si>
    <t>45</t>
  </si>
  <si>
    <t>5903001</t>
  </si>
  <si>
    <t>Podhled lamelový, systémová konstrukce z pozinkovaných profilů na stavitelných závěsech, lamela obdélníkového průřeu 30 x 100 mm ocelová tl. 0,7 mm s děrováním a akustickou tkaninou opatřenou barevným nástřikem</t>
  </si>
  <si>
    <t>-177857604</t>
  </si>
  <si>
    <t>46</t>
  </si>
  <si>
    <t>998767202</t>
  </si>
  <si>
    <t>Přesun hmot pro zámečnické konstrukce stanovený procentní sazbou (%) z ceny vodorovná dopravní vzdálenost do 50 m základní v objektech výšky přes 6 do 12 m</t>
  </si>
  <si>
    <t>1711451551</t>
  </si>
  <si>
    <t>https://podminky.urs.cz/item/CS_URS_2025_01/998767202</t>
  </si>
  <si>
    <t>47</t>
  </si>
  <si>
    <t>998767292</t>
  </si>
  <si>
    <t>Přesun hmot pro zámečnické konstrukce stanovený procentní sazbou (%) z ceny vodorovná dopravní vzdálenost do 50 m Příplatek k cenám za zvětšený přesun přes vymezenou vodorovnou dopravní vzdálenost do 100 m</t>
  </si>
  <si>
    <t>2024533276</t>
  </si>
  <si>
    <t>https://podminky.urs.cz/item/CS_URS_2025_01/998767292</t>
  </si>
  <si>
    <t>771</t>
  </si>
  <si>
    <t>Podlahy z dlaždic</t>
  </si>
  <si>
    <t>48</t>
  </si>
  <si>
    <t>771471810</t>
  </si>
  <si>
    <t>Demontáž soklíků z dlaždic keramických kladených do malty rovných</t>
  </si>
  <si>
    <t>28340591</t>
  </si>
  <si>
    <t>https://podminky.urs.cz/item/CS_URS_2025_01/771471810</t>
  </si>
  <si>
    <t>Poznámka k položce:_x000d_
výkres č. 1103 a 5100, skladba 1502 a 1503</t>
  </si>
  <si>
    <t>7,16</t>
  </si>
  <si>
    <t>8,7+0,415*2</t>
  </si>
  <si>
    <t>8,7+0,3*2-0,9</t>
  </si>
  <si>
    <t>775</t>
  </si>
  <si>
    <t>Podlahy skládané</t>
  </si>
  <si>
    <t>49</t>
  </si>
  <si>
    <t>776111116</t>
  </si>
  <si>
    <t>Příprava podkladu povlakových podlah a stěn broušení podlah stávajícího podkladu pro odstranění lepidla (po starých krytinách)</t>
  </si>
  <si>
    <t>-1151304138</t>
  </si>
  <si>
    <t>https://podminky.urs.cz/item/CS_URS_2025_01/776111116</t>
  </si>
  <si>
    <t>Poznámka k položce:_x000d_
výkres č. 1103 a 5100, skladba 1503 a 5104</t>
  </si>
  <si>
    <t>-(4,5*2)</t>
  </si>
  <si>
    <t>-(5,97*3,6)</t>
  </si>
  <si>
    <t>50</t>
  </si>
  <si>
    <t>776111115</t>
  </si>
  <si>
    <t>Příprava podkladu povlakových podlah a stěn broušení podlah stávajícího podkladu před litím stěrky</t>
  </si>
  <si>
    <t>-2037186144</t>
  </si>
  <si>
    <t>https://podminky.urs.cz/item/CS_URS_2025_01/776111115</t>
  </si>
  <si>
    <t>32,088</t>
  </si>
  <si>
    <t>51</t>
  </si>
  <si>
    <t>776111311</t>
  </si>
  <si>
    <t>Příprava podkladu povlakových podlah a stěn vysátí podlah</t>
  </si>
  <si>
    <t>806668790</t>
  </si>
  <si>
    <t>https://podminky.urs.cz/item/CS_URS_2025_01/776111311</t>
  </si>
  <si>
    <t>52</t>
  </si>
  <si>
    <t>776121112</t>
  </si>
  <si>
    <t>Příprava podkladu povlakových podlah a stěn penetrace vodou ředitelná podlah</t>
  </si>
  <si>
    <t>454895501</t>
  </si>
  <si>
    <t>https://podminky.urs.cz/item/CS_URS_2025_01/776121112</t>
  </si>
  <si>
    <t>53</t>
  </si>
  <si>
    <t>776141R</t>
  </si>
  <si>
    <t>Příprava podkladu vyrovnání samonivelační stěrkou se skelným vláknem ve dvou vrstvách, 20 mm</t>
  </si>
  <si>
    <t>1421438874</t>
  </si>
  <si>
    <t>Poznámka k položce:_x000d_
výkres č. 103 a 5100, skladba 5102 a 5103</t>
  </si>
  <si>
    <t>54</t>
  </si>
  <si>
    <t>77554111R</t>
  </si>
  <si>
    <t>Montáž dřevěné podlahy na mazanině včetně materiálu - lepená 3-vrstvá podlaha z lamel 120x2000x15 mm, nášlap vrstva dub min. tl. 4 mm</t>
  </si>
  <si>
    <t>1276439516</t>
  </si>
  <si>
    <t>Poznámka k položce:_x000d_
výkres č. 103 a 5100, skladba 5104</t>
  </si>
  <si>
    <t>55</t>
  </si>
  <si>
    <t>77554112R</t>
  </si>
  <si>
    <t>Montáž dřevěné podlahy na podiu včetně materiálu - lepená 3-vrstvá podlaha z lamel 120x2000x15 mm, nášlap vrstva dub min. tl. 4 mm</t>
  </si>
  <si>
    <t>897940177</t>
  </si>
  <si>
    <t>Poznámka k položce:_x000d_
výkres č. 103 a 5100, skladba 5105</t>
  </si>
  <si>
    <t>(4,5*2)</t>
  </si>
  <si>
    <t>(2+4,5+2)*0,15</t>
  </si>
  <si>
    <t>(5,97*3,6)</t>
  </si>
  <si>
    <t>(3,6+5,97)*0,15</t>
  </si>
  <si>
    <t>(2,4+5,66)*0,15</t>
  </si>
  <si>
    <t>(1,19+5,38)*0,15</t>
  </si>
  <si>
    <t>56</t>
  </si>
  <si>
    <t>775541191</t>
  </si>
  <si>
    <t>Montáž podlah plovoucích z velkoplošných lamel dýhovaných a laminovaných bez podložky, spojovaných Příplatek k cenám za lepení k podkladu</t>
  </si>
  <si>
    <t>442049396</t>
  </si>
  <si>
    <t>https://podminky.urs.cz/item/CS_URS_2025_01/775541191</t>
  </si>
  <si>
    <t>35,398</t>
  </si>
  <si>
    <t>57</t>
  </si>
  <si>
    <t>775591411</t>
  </si>
  <si>
    <t>Skládané podlahy - ostatní práce dokončovací nátěr olejem a voskování</t>
  </si>
  <si>
    <t>-1736395641</t>
  </si>
  <si>
    <t>https://podminky.urs.cz/item/CS_URS_2025_01/775591411</t>
  </si>
  <si>
    <t>58</t>
  </si>
  <si>
    <t>998775202</t>
  </si>
  <si>
    <t>Přesun hmot pro podlahy skládané stanovený procentní sazbou (%) z ceny vodorovná dopravní vzdálenost do 50 m základní v objektech výšky přes 6 do 12 m</t>
  </si>
  <si>
    <t>-1362690004</t>
  </si>
  <si>
    <t>https://podminky.urs.cz/item/CS_URS_2025_01/998775202</t>
  </si>
  <si>
    <t>59</t>
  </si>
  <si>
    <t>998775292</t>
  </si>
  <si>
    <t>Přesun hmot pro podlahy skládané stanovený procentní sazbou (%) z ceny vodorovná dopravní vzdálenost do 50 m Příplatek k cenám za zvětšený přesun přes vymezenou vodorovnou dopravní vzdálenost do 100 m</t>
  </si>
  <si>
    <t>1270644151</t>
  </si>
  <si>
    <t>https://podminky.urs.cz/item/CS_URS_2025_01/998775292</t>
  </si>
  <si>
    <t>776</t>
  </si>
  <si>
    <t>Podlahy povlakové</t>
  </si>
  <si>
    <t>60</t>
  </si>
  <si>
    <t>776201812R</t>
  </si>
  <si>
    <t>Demontáž povlakových podlahovin lepených ručně s podložkou - 2x PVC a lepidlo</t>
  </si>
  <si>
    <t>1709751427</t>
  </si>
  <si>
    <t>Poznámka k položce:_x000d_
výkres č. 1103 a 5100, skladba 1503</t>
  </si>
  <si>
    <t>61</t>
  </si>
  <si>
    <t>776421312</t>
  </si>
  <si>
    <t>Montáž lišt přechodových šroubovaných</t>
  </si>
  <si>
    <t>1151099024</t>
  </si>
  <si>
    <t>https://podminky.urs.cz/item/CS_URS_2025_01/776421312</t>
  </si>
  <si>
    <t>Poznámka k položce:_x000d_
výkres č. 103 a 6623</t>
  </si>
  <si>
    <t>1*1</t>
  </si>
  <si>
    <t>62</t>
  </si>
  <si>
    <t>590001</t>
  </si>
  <si>
    <t>Přechodová lišta eloxovaný hliník, povrch imitace nerez, š. 25 mm</t>
  </si>
  <si>
    <t>-430820010</t>
  </si>
  <si>
    <t>1*1,1 'Přepočtené koeficientem množství</t>
  </si>
  <si>
    <t>63</t>
  </si>
  <si>
    <t>998776202</t>
  </si>
  <si>
    <t>Přesun hmot pro podlahy povlakové stanovený procentní sazbou (%) z ceny vodorovná dopravní vzdálenost do 50 m základní v objektech výšky přes 6 do 12 m</t>
  </si>
  <si>
    <t>-230568413</t>
  </si>
  <si>
    <t>https://podminky.urs.cz/item/CS_URS_2025_01/998776202</t>
  </si>
  <si>
    <t>64</t>
  </si>
  <si>
    <t>998776292</t>
  </si>
  <si>
    <t>Přesun hmot pro podlahy povlakové stanovený procentní sazbou (%) z ceny vodorovná dopravní vzdálenost do 50 m Příplatek k cenám za zvětšený přesun přes vymezenou vodorovnou dopravní vzdálenost do 100 m</t>
  </si>
  <si>
    <t>1757629862</t>
  </si>
  <si>
    <t>https://podminky.urs.cz/item/CS_URS_2025_01/998776292</t>
  </si>
  <si>
    <t>783</t>
  </si>
  <si>
    <t>Dokončovací práce - nátěry</t>
  </si>
  <si>
    <t>65</t>
  </si>
  <si>
    <t>783007R</t>
  </si>
  <si>
    <t>Nový nátěr litinového otopného tělesa 25 článků, hloubka 220 mm, výška 600 mm - odstranění nátěru, přebroušení, 2 x podkladní nátěr, 2 x vrchní nátěr barva světle šedá RAL 7038</t>
  </si>
  <si>
    <t>1947240221</t>
  </si>
  <si>
    <t>Poznámka k položce:_x000d_
výkres č. 103 a 6621</t>
  </si>
  <si>
    <t>66</t>
  </si>
  <si>
    <t>783006R</t>
  </si>
  <si>
    <t>Nový nátěr svislých a vodorovných rozvodů otopné soustavy, průměr 1" - odstranění nátěru, přebroušení, 2 x podkladní nátěr, 2 x vrchní nátěr barva světle šedá RAL 7038</t>
  </si>
  <si>
    <t>1778720614</t>
  </si>
  <si>
    <t>Poznámka k položce:_x000d_
výkres č. 103, 6622</t>
  </si>
  <si>
    <t>784</t>
  </si>
  <si>
    <t>Dokončovací práce - malby a tapety</t>
  </si>
  <si>
    <t>67</t>
  </si>
  <si>
    <t>784121001</t>
  </si>
  <si>
    <t>Oškrabání malby v místnostech výšky do 3,80 m</t>
  </si>
  <si>
    <t>-277133536</t>
  </si>
  <si>
    <t>https://podminky.urs.cz/item/CS_URS_2025_01/784121001</t>
  </si>
  <si>
    <t>Poznámka k položce:_x000d_
výkres č. 1103 a 5200, skladba 1521</t>
  </si>
  <si>
    <t>8,7*3,2</t>
  </si>
  <si>
    <t>68</t>
  </si>
  <si>
    <t>784171001R</t>
  </si>
  <si>
    <t>Olepování vnitřních ploch včetně dodávky materiálu, včetně pozdějšího odlepení páskou nebo fólií v místnostech výšky do 3,80 m</t>
  </si>
  <si>
    <t>-619136457</t>
  </si>
  <si>
    <t>5*1</t>
  </si>
  <si>
    <t>69</t>
  </si>
  <si>
    <t>784171111R</t>
  </si>
  <si>
    <t>Zakrytí nemalovaných ploch, včetně materiálu folie, včetně pozdějšího odkrytí svislých ploch např. stěn, oken, dveří v místnostech výšky do 3,80</t>
  </si>
  <si>
    <t>-1974704171</t>
  </si>
  <si>
    <t>70</t>
  </si>
  <si>
    <t>784171121R</t>
  </si>
  <si>
    <t>Zakrytí nemalovaných ploch včetně dodávky materiálu, včetně pozdějšího odkrytí konstrukcí nebo samostatných prvků např. schodišť, nábytku, radiátorů, zábradlí v místnostech výšky do 3,80</t>
  </si>
  <si>
    <t>-1411347575</t>
  </si>
  <si>
    <t>1,3*(8,7)</t>
  </si>
  <si>
    <t>71</t>
  </si>
  <si>
    <t>784181101</t>
  </si>
  <si>
    <t>Penetrace podkladu jednonásobná základní akrylátová bezbarvá v místnostech výšky do 3,80 m</t>
  </si>
  <si>
    <t>-2091463997</t>
  </si>
  <si>
    <t>https://podminky.urs.cz/item/CS_URS_2025_01/784181101</t>
  </si>
  <si>
    <t>Poznámka k položce:_x000d_
výkres č. 103 a 5300, skladba 5301 a 5302</t>
  </si>
  <si>
    <t>Mezisoučet strop</t>
  </si>
  <si>
    <t>8,7*3,1</t>
  </si>
  <si>
    <t>72</t>
  </si>
  <si>
    <t>784221101</t>
  </si>
  <si>
    <t>Malby z malířských směsí otěruvzdorných za sucha dvojnásobné, bílé za sucha otěruvzdorné dobře v místnostech výšky do 3,80 m</t>
  </si>
  <si>
    <t>321462150</t>
  </si>
  <si>
    <t>https://podminky.urs.cz/item/CS_URS_2025_01/784221101</t>
  </si>
  <si>
    <t xml:space="preserve">Poznámka k položce:_x000d_
výkres č. 103 a 5300, skladba 5301 a 5302 </t>
  </si>
  <si>
    <t>116,52</t>
  </si>
  <si>
    <t>73</t>
  </si>
  <si>
    <t>784221153</t>
  </si>
  <si>
    <t>Malby z malířských směsí otěruvzdorných za sucha Příplatek k cenám dvojnásobných maleb na tónovacích automatech, v odstínu středně sytém</t>
  </si>
  <si>
    <t>-1548051061</t>
  </si>
  <si>
    <t>https://podminky.urs.cz/item/CS_URS_2025_01/784221153</t>
  </si>
  <si>
    <t>74</t>
  </si>
  <si>
    <t>784191003</t>
  </si>
  <si>
    <t>Čištění vnitřních ploch hrubý úklid po provedení malířských prací omytím oken dvojitých nebo zdvojených</t>
  </si>
  <si>
    <t>308000932</t>
  </si>
  <si>
    <t>https://podminky.urs.cz/item/CS_URS_2025_01/784191003</t>
  </si>
  <si>
    <t>2,4*2,2*3</t>
  </si>
  <si>
    <t>0,9*2</t>
  </si>
  <si>
    <t>75</t>
  </si>
  <si>
    <t>784191007</t>
  </si>
  <si>
    <t>Čištění vnitřních ploch hrubý úklid po provedení malířských prací omytím podlah</t>
  </si>
  <si>
    <t>416660448</t>
  </si>
  <si>
    <t>https://podminky.urs.cz/item/CS_URS_2025_01/784191007</t>
  </si>
  <si>
    <t>786</t>
  </si>
  <si>
    <t>Dokončovací práce - čalounické úpravy</t>
  </si>
  <si>
    <t>76</t>
  </si>
  <si>
    <t>786614004R</t>
  </si>
  <si>
    <t>Montáž vnitřních zatemňovacích rolet, ovládaných motorem, včetně horního boxu a vodících profilů, plochy přes 4 do 6 m2</t>
  </si>
  <si>
    <t>-1707846925</t>
  </si>
  <si>
    <t>Poznámka k položce:_x000d_
výkres č. 103 a 6405</t>
  </si>
  <si>
    <t>77</t>
  </si>
  <si>
    <t>63128007R</t>
  </si>
  <si>
    <t>roleta látková zatemňovací s výztužnou membránou, výška 2220 mm, šířka 2590 až 3130 mm, omyvatelná, nehořlavost dle ČSN EN 1101, spodní těsnící profil kotven do parapetu, svislé vodící lišty s kartáčky, schránka s roletou nad nadpražím okna, včetně elektrického pohonu</t>
  </si>
  <si>
    <t>-1387499114</t>
  </si>
  <si>
    <t>2,82*2,22</t>
  </si>
  <si>
    <t>3,130*2,22</t>
  </si>
  <si>
    <t>2,590*2,22</t>
  </si>
  <si>
    <t>78</t>
  </si>
  <si>
    <t>998786202</t>
  </si>
  <si>
    <t>Přesun hmot pro stínění a čalounické úpravy stanovený procentní sazbou (%) z ceny vodorovná dopravní vzdálenost do 50 m základní v objektech výšky přes 6 do 12 m</t>
  </si>
  <si>
    <t>-395937412</t>
  </si>
  <si>
    <t>https://podminky.urs.cz/item/CS_URS_2025_01/998786202</t>
  </si>
  <si>
    <t>79</t>
  </si>
  <si>
    <t>998786292</t>
  </si>
  <si>
    <t>Přesun hmot pro stínění a čalounické úpravy stanovený procentní sazbou (%) z ceny vodorovná dopravní vzdálenost do 50 m Příplatek k cenám za zvětšený přesun přes vymezenou vodorovnou dopravní vzdálenost do 100 m</t>
  </si>
  <si>
    <t>219993181</t>
  </si>
  <si>
    <t>https://podminky.urs.cz/item/CS_URS_2025_01/998786292</t>
  </si>
  <si>
    <t>3.4 - Elektroinstalace - silnoproud</t>
  </si>
  <si>
    <t>M - Silnoproud</t>
  </si>
  <si>
    <t xml:space="preserve">    ROZV-MAT - Rozvaděč RS1 - materiál</t>
  </si>
  <si>
    <t xml:space="preserve">    ROZV-MONT - Rozvaděč RS1 - montáž</t>
  </si>
  <si>
    <t xml:space="preserve">    ROZV-PRIR - Rozvadeč RS1 - přirážky</t>
  </si>
  <si>
    <t xml:space="preserve">    KOMPLET-MAT - Kompletační materiál - materiál</t>
  </si>
  <si>
    <t xml:space="preserve">    KOMPLET - MONT - Kompletační materiál - montáž</t>
  </si>
  <si>
    <t xml:space="preserve">    KOMPLET-PRIR - Kompletační materiál - přirážka</t>
  </si>
  <si>
    <t xml:space="preserve">    UPEV-MAT - Upevňovací a úložný materiál - materiál</t>
  </si>
  <si>
    <t xml:space="preserve">    UPEV - MONT - Upevňovací a úložný materiál - montáž</t>
  </si>
  <si>
    <t xml:space="preserve">    UPEV-PRIR - Upevňovací a úložný materiál - přirážka</t>
  </si>
  <si>
    <t xml:space="preserve">    KABELY-MAT - Kabely silnoproud - materiál</t>
  </si>
  <si>
    <t xml:space="preserve">    KABELY-MONT - Kabely silnoproud - montáž</t>
  </si>
  <si>
    <t xml:space="preserve">    KABELY-PRIR - Kabely silnoproud - přirážka</t>
  </si>
  <si>
    <t xml:space="preserve">    SVITIDLA - MAT - Svítidla - materiál</t>
  </si>
  <si>
    <t xml:space="preserve">    SVITIDLA-MONT - Svítidla - montáž</t>
  </si>
  <si>
    <t xml:space="preserve">    SVITIDLA-PRIR - Svítidla - přirážka</t>
  </si>
  <si>
    <t xml:space="preserve">    OST - Ostatní</t>
  </si>
  <si>
    <t>Silnoproud</t>
  </si>
  <si>
    <t>ROZV-MAT</t>
  </si>
  <si>
    <t>Rozvaděč RS1 - materiál</t>
  </si>
  <si>
    <t>BP-U-3S-400/10</t>
  </si>
  <si>
    <t>Rám s dveřmi, otočný plast. zámek, IP30, šedá, montáž POD omítku, ŠxV=435x1060</t>
  </si>
  <si>
    <t>ks</t>
  </si>
  <si>
    <t>256</t>
  </si>
  <si>
    <t>62853091</t>
  </si>
  <si>
    <t>BPZ-MSW-10/SNAP</t>
  </si>
  <si>
    <t>Bočnice, V=950, včetně západky</t>
  </si>
  <si>
    <t>-158403244</t>
  </si>
  <si>
    <t>BPZ-WB3S-400/10/2</t>
  </si>
  <si>
    <t>Ochranný kryt, montáž POD omítku, ŠxVxH=435x1060x240</t>
  </si>
  <si>
    <t>-73802348</t>
  </si>
  <si>
    <t>BPZ-LOCK</t>
  </si>
  <si>
    <t>Zámek s plochým klíčem šedý</t>
  </si>
  <si>
    <t>1038294953</t>
  </si>
  <si>
    <t>LAB-BAG_A4</t>
  </si>
  <si>
    <t>Schránka na dokumentaci A4</t>
  </si>
  <si>
    <t>732961963</t>
  </si>
  <si>
    <t>BPZ-DINR13-400</t>
  </si>
  <si>
    <t>DIN lišta přístrojová hliníková, šířka skříně = 400, šířka lišty = 288 (13 modulů)</t>
  </si>
  <si>
    <t>2060202592</t>
  </si>
  <si>
    <t>BEL01</t>
  </si>
  <si>
    <t>Upevňovací úchytka s vodivým propojením (zelená)</t>
  </si>
  <si>
    <t>20587615</t>
  </si>
  <si>
    <t>BEL12</t>
  </si>
  <si>
    <t>Upevňovací úchytka celoplastová (bílá)</t>
  </si>
  <si>
    <t>1488485565</t>
  </si>
  <si>
    <t>BPZ-FP-400/150-45</t>
  </si>
  <si>
    <t>Krycí deska, s výřezem 45 mm, plechová, šedá, Š=400, V=150</t>
  </si>
  <si>
    <t>1790384663</t>
  </si>
  <si>
    <t>BPZ-FP-400/050-BL</t>
  </si>
  <si>
    <t>Krycí deska, bez výřezu, plechová, šedá, Š=400, V=50</t>
  </si>
  <si>
    <t>-678720072</t>
  </si>
  <si>
    <t>NBP-1000</t>
  </si>
  <si>
    <t>Zaslepovací pás max. délka 1m, pro výřezy 45mm, šedý</t>
  </si>
  <si>
    <t>1062553180</t>
  </si>
  <si>
    <t>PL7-B25/3</t>
  </si>
  <si>
    <t>Jistič PL7, char B, 3-pólový, Icn=10kA, In=25A</t>
  </si>
  <si>
    <t>-1132308988</t>
  </si>
  <si>
    <t>SPCT2-385-3-NPE</t>
  </si>
  <si>
    <t>Svodič přepětí třídy T2 (II, C), modulový, TN-S,TT; 3+Npól, Un=385V</t>
  </si>
  <si>
    <t>1828326824</t>
  </si>
  <si>
    <t>PL7-B6/1</t>
  </si>
  <si>
    <t>Jistič PL7, char B, 1-pólový, Icn=10kA, In=6A</t>
  </si>
  <si>
    <t>793429552</t>
  </si>
  <si>
    <t>MaR MR device 3TE</t>
  </si>
  <si>
    <t>MaR: Přístroj MaR 3TE</t>
  </si>
  <si>
    <t>-905661164</t>
  </si>
  <si>
    <t>PL7-C10/1</t>
  </si>
  <si>
    <t>Jistič PL7, char C, 1-pólový, Icn=10kA, In=10A</t>
  </si>
  <si>
    <t>1385267527</t>
  </si>
  <si>
    <t>PF7-25/4/003-A</t>
  </si>
  <si>
    <t>Chránič Ir=250A, typ A, 4-pol, Idn=0,03A, In=25A</t>
  </si>
  <si>
    <t>-968034595</t>
  </si>
  <si>
    <t>PL7-B16/1</t>
  </si>
  <si>
    <t>Jistič PL7, char B, 1-pólový, Icn=10kA, In=16A</t>
  </si>
  <si>
    <t>686941780</t>
  </si>
  <si>
    <t>PFL7-16/1N/B/003-A</t>
  </si>
  <si>
    <t>Chránič s nadproudovou ochranou, Ir=250A +puls.SS, typ A, 1+N, 10kA, char. B, Idn=0,03A, In=16A</t>
  </si>
  <si>
    <t>741887135</t>
  </si>
  <si>
    <t>EL001</t>
  </si>
  <si>
    <t>svorka řadová</t>
  </si>
  <si>
    <t>1436714480</t>
  </si>
  <si>
    <t>ROZV-MONT</t>
  </si>
  <si>
    <t>Rozvaděč RS1 - montáž</t>
  </si>
  <si>
    <t>-950688808</t>
  </si>
  <si>
    <t>1145091918</t>
  </si>
  <si>
    <t>955447708</t>
  </si>
  <si>
    <t>1793847951</t>
  </si>
  <si>
    <t>MaR MaR device 3TE</t>
  </si>
  <si>
    <t>-1777142328</t>
  </si>
  <si>
    <t>2075248979</t>
  </si>
  <si>
    <t>245952970</t>
  </si>
  <si>
    <t>1549761855</t>
  </si>
  <si>
    <t>-1727354322</t>
  </si>
  <si>
    <t>ELM001</t>
  </si>
  <si>
    <t>87585373</t>
  </si>
  <si>
    <t>ELM902</t>
  </si>
  <si>
    <t>Ukončení vodičů v rozvaděči + zapojení do 2,5 mm2</t>
  </si>
  <si>
    <t>-1957283467</t>
  </si>
  <si>
    <t>ELM903</t>
  </si>
  <si>
    <t>Ukončení vodičů v rozvaděči + zapojení do 6 mm2</t>
  </si>
  <si>
    <t>-1188974494</t>
  </si>
  <si>
    <t>ELM904</t>
  </si>
  <si>
    <t>Zkoušky, revize, protokol</t>
  </si>
  <si>
    <t>-338590953</t>
  </si>
  <si>
    <t>ROZV-PRIR</t>
  </si>
  <si>
    <t>Rozvadeč RS1 - přirážky</t>
  </si>
  <si>
    <t>ELP001</t>
  </si>
  <si>
    <t>Podružný materiál</t>
  </si>
  <si>
    <t>-1071334890</t>
  </si>
  <si>
    <t>ELP002</t>
  </si>
  <si>
    <t>PPV</t>
  </si>
  <si>
    <t>916162484</t>
  </si>
  <si>
    <t>KOMPLET-MAT</t>
  </si>
  <si>
    <t>Kompletační materiál - materiál</t>
  </si>
  <si>
    <t>EL029</t>
  </si>
  <si>
    <t>Tlačítkový ovladač DALI, DALI4sw</t>
  </si>
  <si>
    <t>-2068610244</t>
  </si>
  <si>
    <t>EL030</t>
  </si>
  <si>
    <t>Ovladač řaz. 1/0+1/0, 10A/230V, bílá</t>
  </si>
  <si>
    <t>-544133886</t>
  </si>
  <si>
    <t>EL003</t>
  </si>
  <si>
    <t>spínač řaz. 6, 10A/230V/IP20</t>
  </si>
  <si>
    <t>1841786206</t>
  </si>
  <si>
    <t>EL004</t>
  </si>
  <si>
    <t>spínač řaz. 6+6, 10A/230V/IP20</t>
  </si>
  <si>
    <t>1853245527</t>
  </si>
  <si>
    <t>EL005</t>
  </si>
  <si>
    <t>Žaluziový ovladač, bílá</t>
  </si>
  <si>
    <t>756995265</t>
  </si>
  <si>
    <t>EL031</t>
  </si>
  <si>
    <t>El vývod 1f. - Krabice, roz. šedá, IP65</t>
  </si>
  <si>
    <t>-2010289446</t>
  </si>
  <si>
    <t>EL007</t>
  </si>
  <si>
    <t>Zásuvka 230V/16A dětská ochr., bílá</t>
  </si>
  <si>
    <t>8978591</t>
  </si>
  <si>
    <t>EL008</t>
  </si>
  <si>
    <t>Rámeček 1. nás., bílá</t>
  </si>
  <si>
    <t>-76522587</t>
  </si>
  <si>
    <t>EL009</t>
  </si>
  <si>
    <t>Rámeček 2. nás., bílá</t>
  </si>
  <si>
    <t>1582340950</t>
  </si>
  <si>
    <t>EL010</t>
  </si>
  <si>
    <t>Rámeček 3. nás., bílá</t>
  </si>
  <si>
    <t>1228552847</t>
  </si>
  <si>
    <t>EL011</t>
  </si>
  <si>
    <t>Rámeček 4. nás., bílá</t>
  </si>
  <si>
    <t>168313491</t>
  </si>
  <si>
    <t>EL012</t>
  </si>
  <si>
    <t>Rámeček 5. nás., bílá</t>
  </si>
  <si>
    <t>1893764800</t>
  </si>
  <si>
    <t>088020-088000</t>
  </si>
  <si>
    <t>Podlahová krabice C, 12M, 4x230V, 2xRJ45</t>
  </si>
  <si>
    <t>2004260637</t>
  </si>
  <si>
    <t>Poznámka k položce:_x000d_
podlahová krabice, podlahový kanál</t>
  </si>
  <si>
    <t>077140</t>
  </si>
  <si>
    <t>Zásuvka 230V/16A, bílá</t>
  </si>
  <si>
    <t>-2028982396</t>
  </si>
  <si>
    <t>Z77140</t>
  </si>
  <si>
    <t>Zásuvka 230V/16A s integrovanou přepěťovou ochranou III. stupně, třídy 3 (akustická signalizace poruchy)</t>
  </si>
  <si>
    <t>-1090194645</t>
  </si>
  <si>
    <t>076561</t>
  </si>
  <si>
    <t>Zásuvka RJ 45 cat. 6, STP, 1 modul</t>
  </si>
  <si>
    <t>-1896530743</t>
  </si>
  <si>
    <t>88191</t>
  </si>
  <si>
    <t>Inst. krabice do betonu výška potěru 70 - 110 mm, 12/18M</t>
  </si>
  <si>
    <t>-1592029759</t>
  </si>
  <si>
    <t>8670</t>
  </si>
  <si>
    <t>Plastový protahovací kanál, 4 komory, 200x38</t>
  </si>
  <si>
    <t>-677417183</t>
  </si>
  <si>
    <t>EL032</t>
  </si>
  <si>
    <t>Datový rozvaděč (není dodávkou elektro)</t>
  </si>
  <si>
    <t>1975030903</t>
  </si>
  <si>
    <t>Poznámka k položce:_x000d_
Zařízení</t>
  </si>
  <si>
    <t>EL014</t>
  </si>
  <si>
    <t>Rolety (není dodávkou elektro)</t>
  </si>
  <si>
    <t>1678508525</t>
  </si>
  <si>
    <t>EL033</t>
  </si>
  <si>
    <t>Plátno (není dodávkou elektro)</t>
  </si>
  <si>
    <t>641860073</t>
  </si>
  <si>
    <t>KOMPLET - MONT</t>
  </si>
  <si>
    <t>Kompletační materiál - montáž</t>
  </si>
  <si>
    <t>ELM029</t>
  </si>
  <si>
    <t>1349807215</t>
  </si>
  <si>
    <t>ELM030</t>
  </si>
  <si>
    <t>355225062</t>
  </si>
  <si>
    <t>ELM003</t>
  </si>
  <si>
    <t>-255585796</t>
  </si>
  <si>
    <t>EML004</t>
  </si>
  <si>
    <t>1168371218</t>
  </si>
  <si>
    <t>ELM005</t>
  </si>
  <si>
    <t>-1581028181</t>
  </si>
  <si>
    <t>ELM031</t>
  </si>
  <si>
    <t>-798747867</t>
  </si>
  <si>
    <t>ELM007</t>
  </si>
  <si>
    <t>-1993935734</t>
  </si>
  <si>
    <t>ELM008</t>
  </si>
  <si>
    <t>-708109232</t>
  </si>
  <si>
    <t>ELM009</t>
  </si>
  <si>
    <t>1703902044</t>
  </si>
  <si>
    <t>ELM010</t>
  </si>
  <si>
    <t>-1394363067</t>
  </si>
  <si>
    <t>ELM011</t>
  </si>
  <si>
    <t>861499114</t>
  </si>
  <si>
    <t>ELM012</t>
  </si>
  <si>
    <t>-54659264</t>
  </si>
  <si>
    <t>2008592643</t>
  </si>
  <si>
    <t>808843244</t>
  </si>
  <si>
    <t>-1224722644</t>
  </si>
  <si>
    <t>-1772096375</t>
  </si>
  <si>
    <t>Inst. krabice do betonu, výška potěru 70 - 110 mm, 12/18M</t>
  </si>
  <si>
    <t>1464072297</t>
  </si>
  <si>
    <t>210296698</t>
  </si>
  <si>
    <t>Datový rozvaděč</t>
  </si>
  <si>
    <t>482880955</t>
  </si>
  <si>
    <t>ELM014</t>
  </si>
  <si>
    <t xml:space="preserve">Rolety </t>
  </si>
  <si>
    <t>1926973750</t>
  </si>
  <si>
    <t>Plátno</t>
  </si>
  <si>
    <t>1986136352</t>
  </si>
  <si>
    <t>KOMPLET-PRIR</t>
  </si>
  <si>
    <t>Kompletační materiál - přirážka</t>
  </si>
  <si>
    <t>723098</t>
  </si>
  <si>
    <t>-1739222903</t>
  </si>
  <si>
    <t>UPEV-MAT</t>
  </si>
  <si>
    <t>Upevňovací a úložný materiál - materiál</t>
  </si>
  <si>
    <t>80</t>
  </si>
  <si>
    <t>KU68</t>
  </si>
  <si>
    <t>Krabice rozbočná pod omítku KU68</t>
  </si>
  <si>
    <t>-1202574520</t>
  </si>
  <si>
    <t>81</t>
  </si>
  <si>
    <t>EL034</t>
  </si>
  <si>
    <t>El. krabice do SDK 1 nás.</t>
  </si>
  <si>
    <t>1994599704</t>
  </si>
  <si>
    <t>82</t>
  </si>
  <si>
    <t>EL035</t>
  </si>
  <si>
    <t>El. krabice do SDK 2 nás.</t>
  </si>
  <si>
    <t>-1017505478</t>
  </si>
  <si>
    <t>83</t>
  </si>
  <si>
    <t>EL036</t>
  </si>
  <si>
    <t>El. krabice do SDK 3 nás.</t>
  </si>
  <si>
    <t>901506182</t>
  </si>
  <si>
    <t>84</t>
  </si>
  <si>
    <t>EL037</t>
  </si>
  <si>
    <t>El. krabice do SDK 4 nás.</t>
  </si>
  <si>
    <t>-1723056779</t>
  </si>
  <si>
    <t>85</t>
  </si>
  <si>
    <t>EL038</t>
  </si>
  <si>
    <t>El. krabice do SDK 5 nás.</t>
  </si>
  <si>
    <t>-8599883</t>
  </si>
  <si>
    <t>86</t>
  </si>
  <si>
    <t>i12</t>
  </si>
  <si>
    <t>Krabice instalační i12</t>
  </si>
  <si>
    <t>1336162406</t>
  </si>
  <si>
    <t>87</t>
  </si>
  <si>
    <t>EL015</t>
  </si>
  <si>
    <t>Plastové kabelové úchyty do 10-ti kabelů 3x2,5</t>
  </si>
  <si>
    <t>837691029</t>
  </si>
  <si>
    <t>88</t>
  </si>
  <si>
    <t>EL016</t>
  </si>
  <si>
    <t>Trubka ohebná 1423 mm</t>
  </si>
  <si>
    <t>277788638</t>
  </si>
  <si>
    <t>89</t>
  </si>
  <si>
    <t>EL017</t>
  </si>
  <si>
    <t>Trubka ohebná 1429 mm</t>
  </si>
  <si>
    <t>155921453</t>
  </si>
  <si>
    <t>90</t>
  </si>
  <si>
    <t>EL018</t>
  </si>
  <si>
    <t>Trubka ohebná 1436 mm</t>
  </si>
  <si>
    <t>-379637463</t>
  </si>
  <si>
    <t>91</t>
  </si>
  <si>
    <t>EL019</t>
  </si>
  <si>
    <t>Upevňovací materiál</t>
  </si>
  <si>
    <t>kpl</t>
  </si>
  <si>
    <t>-1872090064</t>
  </si>
  <si>
    <t>UPEV - MONT</t>
  </si>
  <si>
    <t>Upevňovací a úložný materiál - montáž</t>
  </si>
  <si>
    <t>92</t>
  </si>
  <si>
    <t>729137490</t>
  </si>
  <si>
    <t>93</t>
  </si>
  <si>
    <t>74228082</t>
  </si>
  <si>
    <t>94</t>
  </si>
  <si>
    <t>-547232477</t>
  </si>
  <si>
    <t>95</t>
  </si>
  <si>
    <t>30852593</t>
  </si>
  <si>
    <t>96</t>
  </si>
  <si>
    <t>-776583158</t>
  </si>
  <si>
    <t>97</t>
  </si>
  <si>
    <t>-1529827337</t>
  </si>
  <si>
    <t>98</t>
  </si>
  <si>
    <t>-178186222</t>
  </si>
  <si>
    <t>99</t>
  </si>
  <si>
    <t>ELM015</t>
  </si>
  <si>
    <t>-519371768</t>
  </si>
  <si>
    <t>100</t>
  </si>
  <si>
    <t>ELM016</t>
  </si>
  <si>
    <t>-2142879516</t>
  </si>
  <si>
    <t>101</t>
  </si>
  <si>
    <t>ELM017</t>
  </si>
  <si>
    <t>845220041</t>
  </si>
  <si>
    <t>102</t>
  </si>
  <si>
    <t>ELM018</t>
  </si>
  <si>
    <t>905494041</t>
  </si>
  <si>
    <t>UPEV-PRIR</t>
  </si>
  <si>
    <t>Upevňovací a úložný materiál - přirážka</t>
  </si>
  <si>
    <t>103</t>
  </si>
  <si>
    <t>-1523692920</t>
  </si>
  <si>
    <t>104</t>
  </si>
  <si>
    <t>82443348</t>
  </si>
  <si>
    <t>KABELY-MAT</t>
  </si>
  <si>
    <t>Kabely silnoproud - materiál</t>
  </si>
  <si>
    <t>105</t>
  </si>
  <si>
    <t>EL020</t>
  </si>
  <si>
    <t>Kabel CYKY 3x1,5</t>
  </si>
  <si>
    <t>-1054629616</t>
  </si>
  <si>
    <t>106</t>
  </si>
  <si>
    <t>EL021</t>
  </si>
  <si>
    <t>Kabel CYKY 5Jx1,5</t>
  </si>
  <si>
    <t>1883759383</t>
  </si>
  <si>
    <t>107</t>
  </si>
  <si>
    <t>EL022</t>
  </si>
  <si>
    <t>Kabel CYKY 3Jx2,5</t>
  </si>
  <si>
    <t>660183085</t>
  </si>
  <si>
    <t>108</t>
  </si>
  <si>
    <t>EL023</t>
  </si>
  <si>
    <t>Kabel CYKY 5Jx6</t>
  </si>
  <si>
    <t>942913037</t>
  </si>
  <si>
    <t>109</t>
  </si>
  <si>
    <t>EL024</t>
  </si>
  <si>
    <t>Vodič CYA 4zž</t>
  </si>
  <si>
    <t>-702972040</t>
  </si>
  <si>
    <t>110</t>
  </si>
  <si>
    <t>EL025</t>
  </si>
  <si>
    <t>Vodič CYA 10zž</t>
  </si>
  <si>
    <t>809419707</t>
  </si>
  <si>
    <t>111</t>
  </si>
  <si>
    <t>EL026</t>
  </si>
  <si>
    <t>Vodič CYA 16zž</t>
  </si>
  <si>
    <t>-481177303</t>
  </si>
  <si>
    <t>112</t>
  </si>
  <si>
    <t>EL027</t>
  </si>
  <si>
    <t>Ukončení vývodů svorkou</t>
  </si>
  <si>
    <t>-1905817728</t>
  </si>
  <si>
    <t>KABELY-MONT</t>
  </si>
  <si>
    <t>Kabely silnoproud - montáž</t>
  </si>
  <si>
    <t>113</t>
  </si>
  <si>
    <t>ELM020</t>
  </si>
  <si>
    <t>1841416300</t>
  </si>
  <si>
    <t>114</t>
  </si>
  <si>
    <t>ELM021</t>
  </si>
  <si>
    <t>-39219045</t>
  </si>
  <si>
    <t>115</t>
  </si>
  <si>
    <t>ELM022</t>
  </si>
  <si>
    <t>38586007</t>
  </si>
  <si>
    <t>116</t>
  </si>
  <si>
    <t>ELM023</t>
  </si>
  <si>
    <t>1514883684</t>
  </si>
  <si>
    <t>117</t>
  </si>
  <si>
    <t>ELM024</t>
  </si>
  <si>
    <t>183217150</t>
  </si>
  <si>
    <t>118</t>
  </si>
  <si>
    <t>ELM025</t>
  </si>
  <si>
    <t>-2116200161</t>
  </si>
  <si>
    <t>119</t>
  </si>
  <si>
    <t>ELM026</t>
  </si>
  <si>
    <t>671689160</t>
  </si>
  <si>
    <t>120</t>
  </si>
  <si>
    <t>ELM027</t>
  </si>
  <si>
    <t>-1466185285</t>
  </si>
  <si>
    <t>KABELY-PRIR</t>
  </si>
  <si>
    <t>Kabely silnoproud - přirážka</t>
  </si>
  <si>
    <t>121</t>
  </si>
  <si>
    <t>2078683409</t>
  </si>
  <si>
    <t>122</t>
  </si>
  <si>
    <t>-704035228</t>
  </si>
  <si>
    <t>SVITIDLA - MAT</t>
  </si>
  <si>
    <t>Svítidla - materiál</t>
  </si>
  <si>
    <t>123</t>
  </si>
  <si>
    <t>N1</t>
  </si>
  <si>
    <t>Nouzové svítidlo piktogram dolu. difuzor: opalizované plexisklo (PL) UV stabilní základna: bílý polykarbonát, rozměry min. 337/189/57, autonomnost 1h, krytí IP44</t>
  </si>
  <si>
    <t>-1554307400</t>
  </si>
  <si>
    <t>124</t>
  </si>
  <si>
    <t>S5</t>
  </si>
  <si>
    <t>Reflektorové svítidlo LED 25W, 2216 lm, 76lm/W, 3000K, CRI 90, svítidlo v krytí IP20, elektronický stmívatelný předřadník DALI, elektronická Třída ochrany I. Minimální rozměr 265x18x65mm, včetně příslušenství (3F lišta 4m včetně koncovky a napájecího konektoru).</t>
  </si>
  <si>
    <t>1766307</t>
  </si>
  <si>
    <t>125</t>
  </si>
  <si>
    <t>S3</t>
  </si>
  <si>
    <t>Přisazené stropní LED svítidlo 32W, UGR &lt;19, 3060 lm, 77lm/W, 3000K, IP40, rozměry min. 1750x72x88mm, CRI80, optika omezující jas (LRO), stmívatelné DALI</t>
  </si>
  <si>
    <t>1183476000</t>
  </si>
  <si>
    <t>126</t>
  </si>
  <si>
    <t>S4</t>
  </si>
  <si>
    <t>Přisazené LED svítidlo 23W, 3600 lm, 162lm/W, 3000K, svítidlo v krytí IP20, elektronický předřadník se stálým výstupem. S asymetrickou vyařovací charakteristikou, speciálně navrženo s PMMA čočkou a reflektorem pro homogenní osvětlení černé a bílé tabule. Elektrická Třída ochrany I. Rozměry min. 1000x146x62mm, včetně příslušenství, stmíatelné DALI</t>
  </si>
  <si>
    <t>-1152176005</t>
  </si>
  <si>
    <t>SVITIDLA-MONT</t>
  </si>
  <si>
    <t>Svítidla - montáž</t>
  </si>
  <si>
    <t>127</t>
  </si>
  <si>
    <t>256790229</t>
  </si>
  <si>
    <t>128</t>
  </si>
  <si>
    <t>1980723939</t>
  </si>
  <si>
    <t>129</t>
  </si>
  <si>
    <t>864305819</t>
  </si>
  <si>
    <t>130</t>
  </si>
  <si>
    <t>-1569624246</t>
  </si>
  <si>
    <t>SVITIDLA-PRIR</t>
  </si>
  <si>
    <t>Svítidla - přirážka</t>
  </si>
  <si>
    <t>131</t>
  </si>
  <si>
    <t>1351020485</t>
  </si>
  <si>
    <t>132</t>
  </si>
  <si>
    <t>2080815666</t>
  </si>
  <si>
    <t>OST</t>
  </si>
  <si>
    <t>Ostatní</t>
  </si>
  <si>
    <t>133</t>
  </si>
  <si>
    <t>OST001</t>
  </si>
  <si>
    <t>Pronájem lešení</t>
  </si>
  <si>
    <t>802715362</t>
  </si>
  <si>
    <t>134</t>
  </si>
  <si>
    <t>OST002</t>
  </si>
  <si>
    <t>Úklid stavby, likvidace odpadů</t>
  </si>
  <si>
    <t>1749384054</t>
  </si>
  <si>
    <t>135</t>
  </si>
  <si>
    <t>OST003</t>
  </si>
  <si>
    <t>Koordinace díla na stavbě</t>
  </si>
  <si>
    <t>-275603712</t>
  </si>
  <si>
    <t>136</t>
  </si>
  <si>
    <t>OST004</t>
  </si>
  <si>
    <t>Zkoušky, revize elektro</t>
  </si>
  <si>
    <t>1146520940</t>
  </si>
  <si>
    <t>137</t>
  </si>
  <si>
    <t>OST005</t>
  </si>
  <si>
    <t xml:space="preserve">Měření intenzity osvětlení ke kolaudaci </t>
  </si>
  <si>
    <t>-354271230</t>
  </si>
  <si>
    <t>138</t>
  </si>
  <si>
    <t>OST006</t>
  </si>
  <si>
    <t>Dokumentace skutečného provedení</t>
  </si>
  <si>
    <t>-215423438</t>
  </si>
  <si>
    <t>139</t>
  </si>
  <si>
    <t>OST007</t>
  </si>
  <si>
    <t>Doprava</t>
  </si>
  <si>
    <t>-1182171094</t>
  </si>
  <si>
    <t>140</t>
  </si>
  <si>
    <t>OST008</t>
  </si>
  <si>
    <t>Náklady na zařízení staveniště a ostatní vedlejší náklady</t>
  </si>
  <si>
    <t>980342766</t>
  </si>
  <si>
    <t>141</t>
  </si>
  <si>
    <t>OST009</t>
  </si>
  <si>
    <t>Stavební přípomoce - sekací práce, průrazy</t>
  </si>
  <si>
    <t>-180340636</t>
  </si>
  <si>
    <t>3.5 - Elektroinstalace - slaboproud</t>
  </si>
  <si>
    <t>M - M</t>
  </si>
  <si>
    <t xml:space="preserve">    M-dodávka - Dodávka SKS</t>
  </si>
  <si>
    <t xml:space="preserve">    M-montáže - Montáže SKS</t>
  </si>
  <si>
    <t>M-dodávka</t>
  </si>
  <si>
    <t>Dodávka SKS</t>
  </si>
  <si>
    <t>M001</t>
  </si>
  <si>
    <t>UTP Cat. 6 300MHz, AWG24</t>
  </si>
  <si>
    <t>-2129613484</t>
  </si>
  <si>
    <t>M019</t>
  </si>
  <si>
    <t xml:space="preserve">Kabel 2x2,5 mm2, OFC_x000d_
</t>
  </si>
  <si>
    <t>1998297079</t>
  </si>
  <si>
    <t>M020</t>
  </si>
  <si>
    <t>Kabel HDMI 8K@60Hz, délky 15 m</t>
  </si>
  <si>
    <t>829078134</t>
  </si>
  <si>
    <t>M021</t>
  </si>
  <si>
    <t>Stereokabel s ukončením JACK 3,5mm, LGC měděná vlákna, PE izolace, délky 15 m</t>
  </si>
  <si>
    <t>-502344810</t>
  </si>
  <si>
    <t>M006</t>
  </si>
  <si>
    <t xml:space="preserve">Trubka PVC samozhášivá pod omítkou 40 mm </t>
  </si>
  <si>
    <t>-38488641</t>
  </si>
  <si>
    <t>M008</t>
  </si>
  <si>
    <t xml:space="preserve">Trubka PVC samozhášivá pod omítkou 16 mm </t>
  </si>
  <si>
    <t>2142099861</t>
  </si>
  <si>
    <t>M022</t>
  </si>
  <si>
    <t>Lišta vkládací PVC40/20 černá</t>
  </si>
  <si>
    <t>2143651180</t>
  </si>
  <si>
    <t>M010</t>
  </si>
  <si>
    <t>Zásuvka panelová reproduktorová speakon 2xRCA</t>
  </si>
  <si>
    <t>-1547038956</t>
  </si>
  <si>
    <t>M012</t>
  </si>
  <si>
    <t>Datová zásuvka - 2 x RJ45 Cat. 6 UTP, montážní rám</t>
  </si>
  <si>
    <t>-1494432517</t>
  </si>
  <si>
    <t>M023</t>
  </si>
  <si>
    <t>LAN switch 12 portů, web management, 8 portů typu 1G, 3 porty typu 10G, 1 port SFP, přepínací kapacita 96 Gbps, rychlost směrování 76Mpps, paměť pro 16 MAC adres</t>
  </si>
  <si>
    <t>1755021625</t>
  </si>
  <si>
    <t>M024</t>
  </si>
  <si>
    <t>rozváděče 19", 9U, černý š. 600 x v. 500 x h. 450 mm</t>
  </si>
  <si>
    <t>-1557364113</t>
  </si>
  <si>
    <t>M015</t>
  </si>
  <si>
    <t>Napájecí modul do AV racku, 9 x zásuvka 230 V</t>
  </si>
  <si>
    <t>-1716328020</t>
  </si>
  <si>
    <t>M016</t>
  </si>
  <si>
    <t>Police do AV racku výšky 14U a hloubky 45 cm</t>
  </si>
  <si>
    <t>172211552</t>
  </si>
  <si>
    <t>M017</t>
  </si>
  <si>
    <t>Patch panel 24 portů CAT 6 - 1U</t>
  </si>
  <si>
    <t>1559642121</t>
  </si>
  <si>
    <t>M025</t>
  </si>
  <si>
    <t>SFP modul RX do switche - 4 vl. singlmod, kompatibilita dle vlnové délky použitého singlmode optického vlákna a switche</t>
  </si>
  <si>
    <t>2101924409</t>
  </si>
  <si>
    <t>M026</t>
  </si>
  <si>
    <t>Optická vana 19" - 1U výsuvná, zakončení min 4 optických vláken včetně pictailů a optického patch kabelu délky 3 m, kompatibilita dle vlnové délky použitého singl mode optického vlákna na přívodu</t>
  </si>
  <si>
    <t>-1661875180</t>
  </si>
  <si>
    <t>M018</t>
  </si>
  <si>
    <t>Vyvazovací modul výšky 1U</t>
  </si>
  <si>
    <t>1692014839</t>
  </si>
  <si>
    <t>M027</t>
  </si>
  <si>
    <t>Drobný instalační materiál včetně patch kabelů, optických pictailů a drobných propojovacích kabelů, optického patch kabelu pro připojení SFP modulu k optické vaně</t>
  </si>
  <si>
    <t>692421432</t>
  </si>
  <si>
    <t>M-montáže</t>
  </si>
  <si>
    <t>Montáže SKS</t>
  </si>
  <si>
    <t>M101</t>
  </si>
  <si>
    <t>Datový kabel UTP 4*2 v trubce, liště</t>
  </si>
  <si>
    <t>-1776426506</t>
  </si>
  <si>
    <t>M120</t>
  </si>
  <si>
    <t>Kabel 2 x 2,5 mm2</t>
  </si>
  <si>
    <t>1425437987</t>
  </si>
  <si>
    <t>M121</t>
  </si>
  <si>
    <t>Kabel HDMI, 15 m</t>
  </si>
  <si>
    <t>959331281</t>
  </si>
  <si>
    <t>M122</t>
  </si>
  <si>
    <t>Stereokabel délky 15 m</t>
  </si>
  <si>
    <t>-590654297</t>
  </si>
  <si>
    <t>M106</t>
  </si>
  <si>
    <t>Účastnické zásuvky</t>
  </si>
  <si>
    <t>-607931655</t>
  </si>
  <si>
    <t>M109</t>
  </si>
  <si>
    <t>Trubka PVC pod omítkou 40 mm</t>
  </si>
  <si>
    <t>-312567607</t>
  </si>
  <si>
    <t>M107</t>
  </si>
  <si>
    <t>Trubka PVC pod omítkou 16 mm</t>
  </si>
  <si>
    <t>52882751</t>
  </si>
  <si>
    <t>M123</t>
  </si>
  <si>
    <t>Lišta vkládací</t>
  </si>
  <si>
    <t>987713053</t>
  </si>
  <si>
    <t>M116</t>
  </si>
  <si>
    <t>Montáž rozváděče 6 - 12U</t>
  </si>
  <si>
    <t>837722809</t>
  </si>
  <si>
    <t>M118</t>
  </si>
  <si>
    <t>Patch panel, police</t>
  </si>
  <si>
    <t>1339413725</t>
  </si>
  <si>
    <t>M119</t>
  </si>
  <si>
    <t>Napájecí modul</t>
  </si>
  <si>
    <t>-1975641044</t>
  </si>
  <si>
    <t>M110</t>
  </si>
  <si>
    <t>LAN switch</t>
  </si>
  <si>
    <t>-511231547</t>
  </si>
  <si>
    <t>M124</t>
  </si>
  <si>
    <t>Optický rozvaděč</t>
  </si>
  <si>
    <t>-1170831765</t>
  </si>
  <si>
    <t>M111</t>
  </si>
  <si>
    <t>Montáž 1 vývodu RJ 45</t>
  </si>
  <si>
    <t>2056871078</t>
  </si>
  <si>
    <t>M112</t>
  </si>
  <si>
    <t>Montáž 1 vývodu audio, HDMI, speakon</t>
  </si>
  <si>
    <t>-1604396455</t>
  </si>
  <si>
    <t>M113</t>
  </si>
  <si>
    <t>Měření trasy + protokol</t>
  </si>
  <si>
    <t>554079350</t>
  </si>
  <si>
    <t>M125</t>
  </si>
  <si>
    <t>Měření závěrečné - 4vl (rozvaděč - rozvaděč)</t>
  </si>
  <si>
    <t>-488800298</t>
  </si>
  <si>
    <t>3.9 - VRN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</si>
  <si>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</si>
  <si>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</si>
  <si>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</si>
  <si>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</si>
  <si>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</si>
  <si>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</si>
  <si>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</si>
  <si>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</si>
  <si>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</si>
  <si>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</si>
  <si>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</si>
  <si>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</si>
  <si>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</si>
  <si>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-722285409</t>
  </si>
  <si>
    <t>https://podminky.urs.cz/item/CS_URS_2025_01/013254000</t>
  </si>
  <si>
    <t>VRN3</t>
  </si>
  <si>
    <t>Zařízení staveniště</t>
  </si>
  <si>
    <t>030001000</t>
  </si>
  <si>
    <t>-1423371042</t>
  </si>
  <si>
    <t>https://podminky.urs.cz/item/CS_URS_2025_01/030001000</t>
  </si>
  <si>
    <t>VRN4</t>
  </si>
  <si>
    <t>Inženýrská činnost</t>
  </si>
  <si>
    <t>045303000</t>
  </si>
  <si>
    <t>Koordinační činnost</t>
  </si>
  <si>
    <t>souor</t>
  </si>
  <si>
    <t>901661115</t>
  </si>
  <si>
    <t>https://podminky.urs.cz/item/CS_URS_2025_01/045303000</t>
  </si>
  <si>
    <t>VRN5</t>
  </si>
  <si>
    <t>Finanční náklady</t>
  </si>
  <si>
    <t>051002000</t>
  </si>
  <si>
    <t>Bankovní garance dle požadavku smlouvy</t>
  </si>
  <si>
    <t>-114384721</t>
  </si>
  <si>
    <t>https://podminky.urs.cz/item/CS_URS_2025_01/051002000</t>
  </si>
  <si>
    <t>Poznámka k položce:_x000d_
dle požadavku smlouvy o dílo</t>
  </si>
  <si>
    <t>VRN7</t>
  </si>
  <si>
    <t>Provozní vlivy</t>
  </si>
  <si>
    <t>071002000</t>
  </si>
  <si>
    <t>Provoz investora, třetích osob</t>
  </si>
  <si>
    <t>1651301105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</si>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</sst>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5101" TargetMode="External" /><Relationship Id="rId2" Type="http://schemas.openxmlformats.org/officeDocument/2006/relationships/hyperlink" Target="https://podminky.urs.cz/item/CS_URS_2025_01/611325412" TargetMode="External" /><Relationship Id="rId3" Type="http://schemas.openxmlformats.org/officeDocument/2006/relationships/hyperlink" Target="https://podminky.urs.cz/item/CS_URS_2025_01/611131121" TargetMode="External" /><Relationship Id="rId4" Type="http://schemas.openxmlformats.org/officeDocument/2006/relationships/hyperlink" Target="https://podminky.urs.cz/item/CS_URS_2025_01/611142001" TargetMode="External" /><Relationship Id="rId5" Type="http://schemas.openxmlformats.org/officeDocument/2006/relationships/hyperlink" Target="https://podminky.urs.cz/item/CS_URS_2025_01/611321132" TargetMode="External" /><Relationship Id="rId6" Type="http://schemas.openxmlformats.org/officeDocument/2006/relationships/hyperlink" Target="https://podminky.urs.cz/item/CS_URS_2025_01/612325412" TargetMode="External" /><Relationship Id="rId7" Type="http://schemas.openxmlformats.org/officeDocument/2006/relationships/hyperlink" Target="https://podminky.urs.cz/item/CS_URS_2025_01/612131121" TargetMode="External" /><Relationship Id="rId8" Type="http://schemas.openxmlformats.org/officeDocument/2006/relationships/hyperlink" Target="https://podminky.urs.cz/item/CS_URS_2025_01/612142001" TargetMode="External" /><Relationship Id="rId9" Type="http://schemas.openxmlformats.org/officeDocument/2006/relationships/hyperlink" Target="https://podminky.urs.cz/item/CS_URS_2025_01/612321131" TargetMode="External" /><Relationship Id="rId10" Type="http://schemas.openxmlformats.org/officeDocument/2006/relationships/hyperlink" Target="https://podminky.urs.cz/item/CS_URS_2025_01/619991011" TargetMode="External" /><Relationship Id="rId11" Type="http://schemas.openxmlformats.org/officeDocument/2006/relationships/hyperlink" Target="https://podminky.urs.cz/item/CS_URS_2025_01/949101111" TargetMode="External" /><Relationship Id="rId12" Type="http://schemas.openxmlformats.org/officeDocument/2006/relationships/hyperlink" Target="https://podminky.urs.cz/item/CS_URS_2025_01/952901111" TargetMode="External" /><Relationship Id="rId13" Type="http://schemas.openxmlformats.org/officeDocument/2006/relationships/hyperlink" Target="https://podminky.urs.cz/item/CS_URS_2025_01/953993326" TargetMode="External" /><Relationship Id="rId14" Type="http://schemas.openxmlformats.org/officeDocument/2006/relationships/hyperlink" Target="https://podminky.urs.cz/item/CS_URS_2025_01/997006012" TargetMode="External" /><Relationship Id="rId15" Type="http://schemas.openxmlformats.org/officeDocument/2006/relationships/hyperlink" Target="https://podminky.urs.cz/item/CS_URS_2025_01/997013212" TargetMode="External" /><Relationship Id="rId16" Type="http://schemas.openxmlformats.org/officeDocument/2006/relationships/hyperlink" Target="https://podminky.urs.cz/item/CS_URS_2025_01/997013219" TargetMode="External" /><Relationship Id="rId17" Type="http://schemas.openxmlformats.org/officeDocument/2006/relationships/hyperlink" Target="https://podminky.urs.cz/item/CS_URS_2025_01/997013501" TargetMode="External" /><Relationship Id="rId18" Type="http://schemas.openxmlformats.org/officeDocument/2006/relationships/hyperlink" Target="https://podminky.urs.cz/item/CS_URS_2025_01/997013509" TargetMode="External" /><Relationship Id="rId19" Type="http://schemas.openxmlformats.org/officeDocument/2006/relationships/hyperlink" Target="https://podminky.urs.cz/item/CS_URS_2025_01/997013813" TargetMode="External" /><Relationship Id="rId20" Type="http://schemas.openxmlformats.org/officeDocument/2006/relationships/hyperlink" Target="https://podminky.urs.cz/item/CS_URS_2023_02/997013869" TargetMode="External" /><Relationship Id="rId21" Type="http://schemas.openxmlformats.org/officeDocument/2006/relationships/hyperlink" Target="https://podminky.urs.cz/item/CS_URS_2025_01/997013871" TargetMode="External" /><Relationship Id="rId22" Type="http://schemas.openxmlformats.org/officeDocument/2006/relationships/hyperlink" Target="https://podminky.urs.cz/item/CS_URS_2025_01/998018002" TargetMode="External" /><Relationship Id="rId23" Type="http://schemas.openxmlformats.org/officeDocument/2006/relationships/hyperlink" Target="https://podminky.urs.cz/item/CS_URS_2025_01/734291951" TargetMode="External" /><Relationship Id="rId24" Type="http://schemas.openxmlformats.org/officeDocument/2006/relationships/hyperlink" Target="https://podminky.urs.cz/item/CS_URS_2025_01/998735201" TargetMode="External" /><Relationship Id="rId25" Type="http://schemas.openxmlformats.org/officeDocument/2006/relationships/hyperlink" Target="https://podminky.urs.cz/item/CS_URS_2025_01/998735293" TargetMode="External" /><Relationship Id="rId26" Type="http://schemas.openxmlformats.org/officeDocument/2006/relationships/hyperlink" Target="https://podminky.urs.cz/item/CS_URS_2025_01/998766202" TargetMode="External" /><Relationship Id="rId27" Type="http://schemas.openxmlformats.org/officeDocument/2006/relationships/hyperlink" Target="https://podminky.urs.cz/item/CS_URS_2025_01/998766292" TargetMode="External" /><Relationship Id="rId28" Type="http://schemas.openxmlformats.org/officeDocument/2006/relationships/hyperlink" Target="https://podminky.urs.cz/item/CS_URS_2025_01/767583353" TargetMode="External" /><Relationship Id="rId29" Type="http://schemas.openxmlformats.org/officeDocument/2006/relationships/hyperlink" Target="https://podminky.urs.cz/item/CS_URS_2025_01/998767202" TargetMode="External" /><Relationship Id="rId30" Type="http://schemas.openxmlformats.org/officeDocument/2006/relationships/hyperlink" Target="https://podminky.urs.cz/item/CS_URS_2025_01/998767292" TargetMode="External" /><Relationship Id="rId31" Type="http://schemas.openxmlformats.org/officeDocument/2006/relationships/hyperlink" Target="https://podminky.urs.cz/item/CS_URS_2025_01/771471810" TargetMode="External" /><Relationship Id="rId32" Type="http://schemas.openxmlformats.org/officeDocument/2006/relationships/hyperlink" Target="https://podminky.urs.cz/item/CS_URS_2025_01/776111116" TargetMode="External" /><Relationship Id="rId33" Type="http://schemas.openxmlformats.org/officeDocument/2006/relationships/hyperlink" Target="https://podminky.urs.cz/item/CS_URS_2025_01/776111115" TargetMode="External" /><Relationship Id="rId34" Type="http://schemas.openxmlformats.org/officeDocument/2006/relationships/hyperlink" Target="https://podminky.urs.cz/item/CS_URS_2025_01/776111311" TargetMode="External" /><Relationship Id="rId35" Type="http://schemas.openxmlformats.org/officeDocument/2006/relationships/hyperlink" Target="https://podminky.urs.cz/item/CS_URS_2025_01/776121112" TargetMode="External" /><Relationship Id="rId36" Type="http://schemas.openxmlformats.org/officeDocument/2006/relationships/hyperlink" Target="https://podminky.urs.cz/item/CS_URS_2025_01/775541191" TargetMode="External" /><Relationship Id="rId37" Type="http://schemas.openxmlformats.org/officeDocument/2006/relationships/hyperlink" Target="https://podminky.urs.cz/item/CS_URS_2025_01/775591411" TargetMode="External" /><Relationship Id="rId38" Type="http://schemas.openxmlformats.org/officeDocument/2006/relationships/hyperlink" Target="https://podminky.urs.cz/item/CS_URS_2025_01/998775202" TargetMode="External" /><Relationship Id="rId39" Type="http://schemas.openxmlformats.org/officeDocument/2006/relationships/hyperlink" Target="https://podminky.urs.cz/item/CS_URS_2025_01/998775292" TargetMode="External" /><Relationship Id="rId40" Type="http://schemas.openxmlformats.org/officeDocument/2006/relationships/hyperlink" Target="https://podminky.urs.cz/item/CS_URS_2025_01/776421312" TargetMode="External" /><Relationship Id="rId41" Type="http://schemas.openxmlformats.org/officeDocument/2006/relationships/hyperlink" Target="https://podminky.urs.cz/item/CS_URS_2025_01/998776202" TargetMode="External" /><Relationship Id="rId42" Type="http://schemas.openxmlformats.org/officeDocument/2006/relationships/hyperlink" Target="https://podminky.urs.cz/item/CS_URS_2025_01/998776292" TargetMode="External" /><Relationship Id="rId43" Type="http://schemas.openxmlformats.org/officeDocument/2006/relationships/hyperlink" Target="https://podminky.urs.cz/item/CS_URS_2025_01/784121001" TargetMode="External" /><Relationship Id="rId44" Type="http://schemas.openxmlformats.org/officeDocument/2006/relationships/hyperlink" Target="https://podminky.urs.cz/item/CS_URS_2025_01/784181101" TargetMode="External" /><Relationship Id="rId45" Type="http://schemas.openxmlformats.org/officeDocument/2006/relationships/hyperlink" Target="https://podminky.urs.cz/item/CS_URS_2025_01/784221101" TargetMode="External" /><Relationship Id="rId46" Type="http://schemas.openxmlformats.org/officeDocument/2006/relationships/hyperlink" Target="https://podminky.urs.cz/item/CS_URS_2025_01/784221153" TargetMode="External" /><Relationship Id="rId47" Type="http://schemas.openxmlformats.org/officeDocument/2006/relationships/hyperlink" Target="https://podminky.urs.cz/item/CS_URS_2025_01/784191003" TargetMode="External" /><Relationship Id="rId48" Type="http://schemas.openxmlformats.org/officeDocument/2006/relationships/hyperlink" Target="https://podminky.urs.cz/item/CS_URS_2025_01/784191007" TargetMode="External" /><Relationship Id="rId49" Type="http://schemas.openxmlformats.org/officeDocument/2006/relationships/hyperlink" Target="https://podminky.urs.cz/item/CS_URS_2025_01/998786202" TargetMode="External" /><Relationship Id="rId50" Type="http://schemas.openxmlformats.org/officeDocument/2006/relationships/hyperlink" Target="https://podminky.urs.cz/item/CS_URS_2025_01/998786292" TargetMode="External" /><Relationship Id="rId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303000" TargetMode="External" /><Relationship Id="rId4" Type="http://schemas.openxmlformats.org/officeDocument/2006/relationships/hyperlink" Target="https://podminky.urs.cz/item/CS_URS_2025_01/051002000" TargetMode="External" /><Relationship Id="rId5" Type="http://schemas.openxmlformats.org/officeDocument/2006/relationships/hyperlink" Target="https://podminky.urs.cz/item/CS_URS_2025_01/071002000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Odborné učebny v objektu ZŠ Za Chlumem 824, Bílina - D3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Bílina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arch. Jan Heller, ČKA 04261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ROUND(SUM(AG56:AG59),2)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ROUND(SUM(AS56:AS59),2)</f>
        <v>0</v>
      </c>
      <c r="AT55" s="123">
        <f>ROUND(SUM(AV55:AW55),2)</f>
        <v>0</v>
      </c>
      <c r="AU55" s="124">
        <f>ROUND(SUM(AU56:AU59),5)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ROUND(SUM(AZ56:AZ59),2)</f>
        <v>0</v>
      </c>
      <c r="BA55" s="123">
        <f>ROUND(SUM(BA56:BA59),2)</f>
        <v>0</v>
      </c>
      <c r="BB55" s="123">
        <f>ROUND(SUM(BB56:BB59),2)</f>
        <v>0</v>
      </c>
      <c r="BC55" s="123">
        <f>ROUND(SUM(BC56:BC59),2)</f>
        <v>0</v>
      </c>
      <c r="BD55" s="125">
        <f>ROUND(SUM(BD56:BD59),2)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'3.1 -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'3.1 - Stavební úpravy'!P102</f>
        <v>0</v>
      </c>
      <c r="AV56" s="133">
        <f>'3.1 - Stavební úpravy'!J35</f>
        <v>0</v>
      </c>
      <c r="AW56" s="133">
        <f>'3.1 - Stavební úpravy'!J36</f>
        <v>0</v>
      </c>
      <c r="AX56" s="133">
        <f>'3.1 - Stavební úpravy'!J37</f>
        <v>0</v>
      </c>
      <c r="AY56" s="133">
        <f>'3.1 - Stavební úpravy'!J38</f>
        <v>0</v>
      </c>
      <c r="AZ56" s="133">
        <f>'3.1 - Stavební úpravy'!F35</f>
        <v>0</v>
      </c>
      <c r="BA56" s="133">
        <f>'3.1 - Stavební úpravy'!F36</f>
        <v>0</v>
      </c>
      <c r="BB56" s="133">
        <f>'3.1 - Stavební úpravy'!F37</f>
        <v>0</v>
      </c>
      <c r="BC56" s="133">
        <f>'3.1 - Stavební úpravy'!F38</f>
        <v>0</v>
      </c>
      <c r="BD56" s="135">
        <f>'3.1 - Stavební úpravy'!F39</f>
        <v>0</v>
      </c>
      <c r="BE56" s="4"/>
      <c r="BT56" s="136" t="s">
        <v>81</v>
      </c>
      <c r="BV56" s="136" t="s">
        <v>74</v>
      </c>
      <c r="BW56" s="136" t="s">
        <v>86</v>
      </c>
      <c r="BX56" s="136" t="s">
        <v>80</v>
      </c>
      <c r="CL56" s="136" t="s">
        <v>19</v>
      </c>
    </row>
    <row r="57" s="4" customFormat="1" ht="16.5" customHeight="1">
      <c r="A57" s="127" t="s">
        <v>82</v>
      </c>
      <c r="B57" s="66"/>
      <c r="C57" s="128"/>
      <c r="D57" s="128"/>
      <c r="E57" s="129" t="s">
        <v>87</v>
      </c>
      <c r="F57" s="129"/>
      <c r="G57" s="129"/>
      <c r="H57" s="129"/>
      <c r="I57" s="129"/>
      <c r="J57" s="128"/>
      <c r="K57" s="129" t="s">
        <v>88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'3.4 - Elektroinstalace - 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'3.4 - Elektroinstalace - ...'!P102</f>
        <v>0</v>
      </c>
      <c r="AV57" s="133">
        <f>'3.4 - Elektroinstalace - ...'!J35</f>
        <v>0</v>
      </c>
      <c r="AW57" s="133">
        <f>'3.4 - Elektroinstalace - ...'!J36</f>
        <v>0</v>
      </c>
      <c r="AX57" s="133">
        <f>'3.4 - Elektroinstalace - ...'!J37</f>
        <v>0</v>
      </c>
      <c r="AY57" s="133">
        <f>'3.4 - Elektroinstalace - ...'!J38</f>
        <v>0</v>
      </c>
      <c r="AZ57" s="133">
        <f>'3.4 - Elektroinstalace - ...'!F35</f>
        <v>0</v>
      </c>
      <c r="BA57" s="133">
        <f>'3.4 - Elektroinstalace - ...'!F36</f>
        <v>0</v>
      </c>
      <c r="BB57" s="133">
        <f>'3.4 - Elektroinstalace - ...'!F37</f>
        <v>0</v>
      </c>
      <c r="BC57" s="133">
        <f>'3.4 - Elektroinstalace - ...'!F38</f>
        <v>0</v>
      </c>
      <c r="BD57" s="135">
        <f>'3.4 - Elektroinstalace - ...'!F39</f>
        <v>0</v>
      </c>
      <c r="BE57" s="4"/>
      <c r="BT57" s="136" t="s">
        <v>81</v>
      </c>
      <c r="BV57" s="136" t="s">
        <v>74</v>
      </c>
      <c r="BW57" s="136" t="s">
        <v>89</v>
      </c>
      <c r="BX57" s="136" t="s">
        <v>80</v>
      </c>
      <c r="CL57" s="136" t="s">
        <v>19</v>
      </c>
    </row>
    <row r="58" s="4" customFormat="1" ht="16.5" customHeight="1">
      <c r="A58" s="127" t="s">
        <v>82</v>
      </c>
      <c r="B58" s="66"/>
      <c r="C58" s="128"/>
      <c r="D58" s="128"/>
      <c r="E58" s="129" t="s">
        <v>90</v>
      </c>
      <c r="F58" s="129"/>
      <c r="G58" s="129"/>
      <c r="H58" s="129"/>
      <c r="I58" s="129"/>
      <c r="J58" s="128"/>
      <c r="K58" s="129" t="s">
        <v>91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'3.5 - Elektroinstalace - ...'!J32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'3.5 - Elektroinstalace - ...'!P88</f>
        <v>0</v>
      </c>
      <c r="AV58" s="133">
        <f>'3.5 - Elektroinstalace - ...'!J35</f>
        <v>0</v>
      </c>
      <c r="AW58" s="133">
        <f>'3.5 - Elektroinstalace - ...'!J36</f>
        <v>0</v>
      </c>
      <c r="AX58" s="133">
        <f>'3.5 - Elektroinstalace - ...'!J37</f>
        <v>0</v>
      </c>
      <c r="AY58" s="133">
        <f>'3.5 - Elektroinstalace - ...'!J38</f>
        <v>0</v>
      </c>
      <c r="AZ58" s="133">
        <f>'3.5 - Elektroinstalace - ...'!F35</f>
        <v>0</v>
      </c>
      <c r="BA58" s="133">
        <f>'3.5 - Elektroinstalace - ...'!F36</f>
        <v>0</v>
      </c>
      <c r="BB58" s="133">
        <f>'3.5 - Elektroinstalace - ...'!F37</f>
        <v>0</v>
      </c>
      <c r="BC58" s="133">
        <f>'3.5 - Elektroinstalace - ...'!F38</f>
        <v>0</v>
      </c>
      <c r="BD58" s="135">
        <f>'3.5 - Elektroinstalace - ...'!F39</f>
        <v>0</v>
      </c>
      <c r="BE58" s="4"/>
      <c r="BT58" s="136" t="s">
        <v>81</v>
      </c>
      <c r="BV58" s="136" t="s">
        <v>74</v>
      </c>
      <c r="BW58" s="136" t="s">
        <v>92</v>
      </c>
      <c r="BX58" s="136" t="s">
        <v>80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93</v>
      </c>
      <c r="F59" s="129"/>
      <c r="G59" s="129"/>
      <c r="H59" s="129"/>
      <c r="I59" s="129"/>
      <c r="J59" s="128"/>
      <c r="K59" s="129" t="s">
        <v>94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'3.9 - VRN a ostatní náklady'!J32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7">
        <v>0</v>
      </c>
      <c r="AT59" s="138">
        <f>ROUND(SUM(AV59:AW59),2)</f>
        <v>0</v>
      </c>
      <c r="AU59" s="139">
        <f>'3.9 - VRN a ostatní náklady'!P91</f>
        <v>0</v>
      </c>
      <c r="AV59" s="138">
        <f>'3.9 - VRN a ostatní náklady'!J35</f>
        <v>0</v>
      </c>
      <c r="AW59" s="138">
        <f>'3.9 - VRN a ostatní náklady'!J36</f>
        <v>0</v>
      </c>
      <c r="AX59" s="138">
        <f>'3.9 - VRN a ostatní náklady'!J37</f>
        <v>0</v>
      </c>
      <c r="AY59" s="138">
        <f>'3.9 - VRN a ostatní náklady'!J38</f>
        <v>0</v>
      </c>
      <c r="AZ59" s="138">
        <f>'3.9 - VRN a ostatní náklady'!F35</f>
        <v>0</v>
      </c>
      <c r="BA59" s="138">
        <f>'3.9 - VRN a ostatní náklady'!F36</f>
        <v>0</v>
      </c>
      <c r="BB59" s="138">
        <f>'3.9 - VRN a ostatní náklady'!F37</f>
        <v>0</v>
      </c>
      <c r="BC59" s="138">
        <f>'3.9 - VRN a ostatní náklady'!F38</f>
        <v>0</v>
      </c>
      <c r="BD59" s="140">
        <f>'3.9 - VRN a ostatní náklady'!F39</f>
        <v>0</v>
      </c>
      <c r="BE59" s="4"/>
      <c r="BT59" s="136" t="s">
        <v>81</v>
      </c>
      <c r="BV59" s="136" t="s">
        <v>74</v>
      </c>
      <c r="BW59" s="136" t="s">
        <v>95</v>
      </c>
      <c r="BX59" s="136" t="s">
        <v>80</v>
      </c>
      <c r="CL59" s="136" t="s">
        <v>19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11muSkRJtFqNm2y7LypF5AddXfcoZp94UVC9+ouHylSzYV0szn9vlNWKz4tw02xOFTL3zQobeL1NvI5Zi9mtPg==" hashValue="rpHewO19uCBH4J2oI+bErBrnrojZ40mCKwMrlUCMTpCOz9pNHwT70ZFuQneSYZjpxRJ8bzrEss5n8FMyZNW4tw==" algorithmName="SHA-512" password="CC45"/>
  <mergeCells count="58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3.1 - Stavební úpravy'!C2" display="/"/>
    <hyperlink ref="A57" location="'3.4 - Elektroinstalace - ...'!C2" display="/"/>
    <hyperlink ref="A58" location="'3.5 - Elektroinstalace - ...'!C2" display="/"/>
    <hyperlink ref="A59" location="'3.9 - VRN a ostatn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D3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ROUND((SUM(BE102:BE468)),  2)</f>
        <v>0</v>
      </c>
      <c r="G35" s="41"/>
      <c r="H35" s="41"/>
      <c r="I35" s="160">
        <v>0.20999999999999999</v>
      </c>
      <c r="J35" s="159">
        <f>ROUND(((SUM(BE102:BE468))*I35),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ROUND((SUM(BF102:BF468)),  2)</f>
        <v>0</v>
      </c>
      <c r="G36" s="41"/>
      <c r="H36" s="41"/>
      <c r="I36" s="160">
        <v>0.12</v>
      </c>
      <c r="J36" s="159">
        <f>ROUND(((SUM(BF102:BF468))*I36),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ROUND((SUM(BG102:BG468)),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ROUND((SUM(BH102:BH468)),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ROUND((SUM(BI102:BI468)),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D3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3.1 -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105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106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107</v>
      </c>
      <c r="E66" s="185"/>
      <c r="F66" s="185"/>
      <c r="G66" s="185"/>
      <c r="H66" s="185"/>
      <c r="I66" s="185"/>
      <c r="J66" s="186">
        <f>J164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108</v>
      </c>
      <c r="E67" s="185"/>
      <c r="F67" s="185"/>
      <c r="G67" s="185"/>
      <c r="H67" s="185"/>
      <c r="I67" s="185"/>
      <c r="J67" s="186">
        <f>J181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109</v>
      </c>
      <c r="E68" s="185"/>
      <c r="F68" s="185"/>
      <c r="G68" s="185"/>
      <c r="H68" s="185"/>
      <c r="I68" s="185"/>
      <c r="J68" s="186">
        <f>J214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110</v>
      </c>
      <c r="E69" s="180"/>
      <c r="F69" s="180"/>
      <c r="G69" s="180"/>
      <c r="H69" s="180"/>
      <c r="I69" s="180"/>
      <c r="J69" s="181">
        <f>J217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111</v>
      </c>
      <c r="E70" s="185"/>
      <c r="F70" s="185"/>
      <c r="G70" s="185"/>
      <c r="H70" s="185"/>
      <c r="I70" s="185"/>
      <c r="J70" s="186">
        <f>J218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112</v>
      </c>
      <c r="E71" s="185"/>
      <c r="F71" s="185"/>
      <c r="G71" s="185"/>
      <c r="H71" s="185"/>
      <c r="I71" s="185"/>
      <c r="J71" s="186">
        <f>J223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113</v>
      </c>
      <c r="E72" s="185"/>
      <c r="F72" s="185"/>
      <c r="G72" s="185"/>
      <c r="H72" s="185"/>
      <c r="I72" s="185"/>
      <c r="J72" s="186">
        <f>J233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114</v>
      </c>
      <c r="E73" s="185"/>
      <c r="F73" s="185"/>
      <c r="G73" s="185"/>
      <c r="H73" s="185"/>
      <c r="I73" s="185"/>
      <c r="J73" s="186">
        <f>J235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115</v>
      </c>
      <c r="E74" s="185"/>
      <c r="F74" s="185"/>
      <c r="G74" s="185"/>
      <c r="H74" s="185"/>
      <c r="I74" s="185"/>
      <c r="J74" s="186">
        <f>J284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116</v>
      </c>
      <c r="E75" s="185"/>
      <c r="F75" s="185"/>
      <c r="G75" s="185"/>
      <c r="H75" s="185"/>
      <c r="I75" s="185"/>
      <c r="J75" s="186">
        <f>J296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117</v>
      </c>
      <c r="E76" s="185"/>
      <c r="F76" s="185"/>
      <c r="G76" s="185"/>
      <c r="H76" s="185"/>
      <c r="I76" s="185"/>
      <c r="J76" s="186">
        <f>J307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118</v>
      </c>
      <c r="E77" s="185"/>
      <c r="F77" s="185"/>
      <c r="G77" s="185"/>
      <c r="H77" s="185"/>
      <c r="I77" s="185"/>
      <c r="J77" s="186">
        <f>J367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119</v>
      </c>
      <c r="E78" s="185"/>
      <c r="F78" s="185"/>
      <c r="G78" s="185"/>
      <c r="H78" s="185"/>
      <c r="I78" s="185"/>
      <c r="J78" s="186">
        <f>J385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120</v>
      </c>
      <c r="E79" s="185"/>
      <c r="F79" s="185"/>
      <c r="G79" s="185"/>
      <c r="H79" s="185"/>
      <c r="I79" s="185"/>
      <c r="J79" s="186">
        <f>J396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121</v>
      </c>
      <c r="E80" s="185"/>
      <c r="F80" s="185"/>
      <c r="G80" s="185"/>
      <c r="H80" s="185"/>
      <c r="I80" s="185"/>
      <c r="J80" s="186">
        <f>J452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122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D3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97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98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99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3.1 - Stavební úpravy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123</v>
      </c>
      <c r="D101" s="191" t="s">
        <v>57</v>
      </c>
      <c r="E101" s="191" t="s">
        <v>53</v>
      </c>
      <c r="F101" s="191" t="s">
        <v>54</v>
      </c>
      <c r="G101" s="191" t="s">
        <v>124</v>
      </c>
      <c r="H101" s="191" t="s">
        <v>125</v>
      </c>
      <c r="I101" s="191" t="s">
        <v>126</v>
      </c>
      <c r="J101" s="191" t="s">
        <v>103</v>
      </c>
      <c r="K101" s="192" t="s">
        <v>127</v>
      </c>
      <c r="L101" s="193"/>
      <c r="M101" s="95" t="s">
        <v>19</v>
      </c>
      <c r="N101" s="96" t="s">
        <v>42</v>
      </c>
      <c r="O101" s="96" t="s">
        <v>128</v>
      </c>
      <c r="P101" s="96" t="s">
        <v>129</v>
      </c>
      <c r="Q101" s="96" t="s">
        <v>130</v>
      </c>
      <c r="R101" s="96" t="s">
        <v>131</v>
      </c>
      <c r="S101" s="96" t="s">
        <v>132</v>
      </c>
      <c r="T101" s="97" t="s">
        <v>133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134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P103+P217</f>
        <v>0</v>
      </c>
      <c r="Q102" s="99"/>
      <c r="R102" s="196">
        <f>R103+R217</f>
        <v>4.5046449991759996</v>
      </c>
      <c r="S102" s="99"/>
      <c r="T102" s="197">
        <f>T103+T217</f>
        <v>1.0548394400000001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104</v>
      </c>
      <c r="BK102" s="198">
        <f>BK103+BK217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135</v>
      </c>
      <c r="F103" s="202" t="s">
        <v>136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P104+P164+P181+P214</f>
        <v>0</v>
      </c>
      <c r="Q103" s="207"/>
      <c r="R103" s="208">
        <f>R104+R164+R181+R214</f>
        <v>3.6691750239999998</v>
      </c>
      <c r="S103" s="207"/>
      <c r="T103" s="209">
        <f>T104+T164+T181+T214</f>
        <v>0.0010584000000000001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79</v>
      </c>
      <c r="AT103" s="211" t="s">
        <v>71</v>
      </c>
      <c r="AU103" s="211" t="s">
        <v>72</v>
      </c>
      <c r="AY103" s="210" t="s">
        <v>137</v>
      </c>
      <c r="BK103" s="212">
        <f>BK104+BK164+BK181+BK214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138</v>
      </c>
      <c r="F104" s="213" t="s">
        <v>139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SUM(P105:P163)</f>
        <v>0</v>
      </c>
      <c r="Q104" s="207"/>
      <c r="R104" s="208">
        <f>SUM(R105:R163)</f>
        <v>3.6667503239999997</v>
      </c>
      <c r="S104" s="207"/>
      <c r="T104" s="209">
        <f>SUM(T105:T163)</f>
        <v>0.0010584000000000001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79</v>
      </c>
      <c r="AT104" s="211" t="s">
        <v>71</v>
      </c>
      <c r="AU104" s="211" t="s">
        <v>79</v>
      </c>
      <c r="AY104" s="210" t="s">
        <v>137</v>
      </c>
      <c r="BK104" s="212">
        <f>SUM(BK105:BK163)</f>
        <v>0</v>
      </c>
    </row>
    <row r="105" s="2" customFormat="1" ht="16.5" customHeight="1">
      <c r="A105" s="41"/>
      <c r="B105" s="42"/>
      <c r="C105" s="215" t="s">
        <v>79</v>
      </c>
      <c r="D105" s="215" t="s">
        <v>140</v>
      </c>
      <c r="E105" s="216" t="s">
        <v>141</v>
      </c>
      <c r="F105" s="217" t="s">
        <v>142</v>
      </c>
      <c r="G105" s="218" t="s">
        <v>143</v>
      </c>
      <c r="H105" s="219">
        <v>4.758</v>
      </c>
      <c r="I105" s="220"/>
      <c r="J105" s="221">
        <f>ROUND(I105*H105,2)</f>
        <v>0</v>
      </c>
      <c r="K105" s="217" t="s">
        <v>144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0.056000000000000001</v>
      </c>
      <c r="R105" s="224">
        <f>Q105*H105</f>
        <v>0.26644800000000002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145</v>
      </c>
      <c r="AT105" s="226" t="s">
        <v>140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145</v>
      </c>
      <c r="BM105" s="226" t="s">
        <v>146</v>
      </c>
    </row>
    <row r="106" s="2" customFormat="1">
      <c r="A106" s="41"/>
      <c r="B106" s="42"/>
      <c r="C106" s="43"/>
      <c r="D106" s="228" t="s">
        <v>147</v>
      </c>
      <c r="E106" s="43"/>
      <c r="F106" s="229" t="s">
        <v>148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81</v>
      </c>
    </row>
    <row r="107" s="2" customFormat="1">
      <c r="A107" s="41"/>
      <c r="B107" s="42"/>
      <c r="C107" s="43"/>
      <c r="D107" s="233" t="s">
        <v>149</v>
      </c>
      <c r="E107" s="43"/>
      <c r="F107" s="234" t="s">
        <v>150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149</v>
      </c>
      <c r="AU107" s="20" t="s">
        <v>81</v>
      </c>
    </row>
    <row r="108" s="2" customFormat="1" ht="24.15" customHeight="1">
      <c r="A108" s="41"/>
      <c r="B108" s="42"/>
      <c r="C108" s="215" t="s">
        <v>81</v>
      </c>
      <c r="D108" s="215" t="s">
        <v>140</v>
      </c>
      <c r="E108" s="216" t="s">
        <v>151</v>
      </c>
      <c r="F108" s="217" t="s">
        <v>152</v>
      </c>
      <c r="G108" s="218" t="s">
        <v>143</v>
      </c>
      <c r="H108" s="219">
        <v>62.579999999999998</v>
      </c>
      <c r="I108" s="220"/>
      <c r="J108" s="221">
        <f>ROUND(I108*H108,2)</f>
        <v>0</v>
      </c>
      <c r="K108" s="217" t="s">
        <v>144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0.0178</v>
      </c>
      <c r="R108" s="224">
        <f>Q108*H108</f>
        <v>1.1139239999999999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145</v>
      </c>
      <c r="AT108" s="226" t="s">
        <v>140</v>
      </c>
      <c r="AU108" s="226" t="s">
        <v>81</v>
      </c>
      <c r="AY108" s="20" t="s">
        <v>137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145</v>
      </c>
      <c r="BM108" s="226" t="s">
        <v>153</v>
      </c>
    </row>
    <row r="109" s="2" customFormat="1">
      <c r="A109" s="41"/>
      <c r="B109" s="42"/>
      <c r="C109" s="43"/>
      <c r="D109" s="228" t="s">
        <v>147</v>
      </c>
      <c r="E109" s="43"/>
      <c r="F109" s="229" t="s">
        <v>154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147</v>
      </c>
      <c r="AU109" s="20" t="s">
        <v>81</v>
      </c>
    </row>
    <row r="110" s="2" customFormat="1">
      <c r="A110" s="41"/>
      <c r="B110" s="42"/>
      <c r="C110" s="43"/>
      <c r="D110" s="233" t="s">
        <v>149</v>
      </c>
      <c r="E110" s="43"/>
      <c r="F110" s="234" t="s">
        <v>155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149</v>
      </c>
      <c r="AU110" s="20" t="s">
        <v>81</v>
      </c>
    </row>
    <row r="111" s="13" customFormat="1">
      <c r="A111" s="13"/>
      <c r="B111" s="235"/>
      <c r="C111" s="236"/>
      <c r="D111" s="233" t="s">
        <v>156</v>
      </c>
      <c r="E111" s="237" t="s">
        <v>19</v>
      </c>
      <c r="F111" s="238" t="s">
        <v>157</v>
      </c>
      <c r="G111" s="236"/>
      <c r="H111" s="237" t="s">
        <v>19</v>
      </c>
      <c r="I111" s="239"/>
      <c r="J111" s="236"/>
      <c r="K111" s="236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156</v>
      </c>
      <c r="AU111" s="244" t="s">
        <v>81</v>
      </c>
      <c r="AV111" s="13" t="s">
        <v>79</v>
      </c>
      <c r="AW111" s="13" t="s">
        <v>34</v>
      </c>
      <c r="AX111" s="13" t="s">
        <v>72</v>
      </c>
      <c r="AY111" s="244" t="s">
        <v>137</v>
      </c>
    </row>
    <row r="112" s="14" customFormat="1">
      <c r="A112" s="14"/>
      <c r="B112" s="245"/>
      <c r="C112" s="246"/>
      <c r="D112" s="233" t="s">
        <v>156</v>
      </c>
      <c r="E112" s="247" t="s">
        <v>19</v>
      </c>
      <c r="F112" s="248" t="s">
        <v>158</v>
      </c>
      <c r="G112" s="246"/>
      <c r="H112" s="249">
        <v>62.579999999999998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156</v>
      </c>
      <c r="AU112" s="255" t="s">
        <v>81</v>
      </c>
      <c r="AV112" s="14" t="s">
        <v>81</v>
      </c>
      <c r="AW112" s="14" t="s">
        <v>34</v>
      </c>
      <c r="AX112" s="14" t="s">
        <v>72</v>
      </c>
      <c r="AY112" s="255" t="s">
        <v>137</v>
      </c>
    </row>
    <row r="113" s="15" customFormat="1">
      <c r="A113" s="15"/>
      <c r="B113" s="256"/>
      <c r="C113" s="257"/>
      <c r="D113" s="233" t="s">
        <v>156</v>
      </c>
      <c r="E113" s="258" t="s">
        <v>19</v>
      </c>
      <c r="F113" s="259" t="s">
        <v>159</v>
      </c>
      <c r="G113" s="257"/>
      <c r="H113" s="260">
        <v>62.579999999999998</v>
      </c>
      <c r="I113" s="261"/>
      <c r="J113" s="257"/>
      <c r="K113" s="257"/>
      <c r="L113" s="262"/>
      <c r="M113" s="263"/>
      <c r="N113" s="264"/>
      <c r="O113" s="264"/>
      <c r="P113" s="264"/>
      <c r="Q113" s="264"/>
      <c r="R113" s="264"/>
      <c r="S113" s="264"/>
      <c r="T113" s="26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6" t="s">
        <v>156</v>
      </c>
      <c r="AU113" s="266" t="s">
        <v>81</v>
      </c>
      <c r="AV113" s="15" t="s">
        <v>160</v>
      </c>
      <c r="AW113" s="15" t="s">
        <v>34</v>
      </c>
      <c r="AX113" s="15" t="s">
        <v>72</v>
      </c>
      <c r="AY113" s="266" t="s">
        <v>137</v>
      </c>
    </row>
    <row r="114" s="16" customFormat="1">
      <c r="A114" s="16"/>
      <c r="B114" s="267"/>
      <c r="C114" s="268"/>
      <c r="D114" s="233" t="s">
        <v>156</v>
      </c>
      <c r="E114" s="269" t="s">
        <v>19</v>
      </c>
      <c r="F114" s="270" t="s">
        <v>161</v>
      </c>
      <c r="G114" s="268"/>
      <c r="H114" s="271">
        <v>62.579999999999998</v>
      </c>
      <c r="I114" s="272"/>
      <c r="J114" s="268"/>
      <c r="K114" s="268"/>
      <c r="L114" s="273"/>
      <c r="M114" s="274"/>
      <c r="N114" s="275"/>
      <c r="O114" s="275"/>
      <c r="P114" s="275"/>
      <c r="Q114" s="275"/>
      <c r="R114" s="275"/>
      <c r="S114" s="275"/>
      <c r="T114" s="27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77" t="s">
        <v>156</v>
      </c>
      <c r="AU114" s="277" t="s">
        <v>81</v>
      </c>
      <c r="AV114" s="16" t="s">
        <v>145</v>
      </c>
      <c r="AW114" s="16" t="s">
        <v>34</v>
      </c>
      <c r="AX114" s="16" t="s">
        <v>79</v>
      </c>
      <c r="AY114" s="277" t="s">
        <v>137</v>
      </c>
    </row>
    <row r="115" s="2" customFormat="1" ht="16.5" customHeight="1">
      <c r="A115" s="41"/>
      <c r="B115" s="42"/>
      <c r="C115" s="215" t="s">
        <v>160</v>
      </c>
      <c r="D115" s="215" t="s">
        <v>140</v>
      </c>
      <c r="E115" s="216" t="s">
        <v>162</v>
      </c>
      <c r="F115" s="217" t="s">
        <v>163</v>
      </c>
      <c r="G115" s="218" t="s">
        <v>143</v>
      </c>
      <c r="H115" s="219">
        <v>62.579999999999998</v>
      </c>
      <c r="I115" s="220"/>
      <c r="J115" s="221">
        <f>ROUND(I115*H115,2)</f>
        <v>0</v>
      </c>
      <c r="K115" s="217" t="s">
        <v>144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0.000263</v>
      </c>
      <c r="R115" s="224">
        <f>Q115*H115</f>
        <v>0.016458540000000001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145</v>
      </c>
      <c r="AT115" s="226" t="s">
        <v>140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145</v>
      </c>
      <c r="BM115" s="226" t="s">
        <v>164</v>
      </c>
    </row>
    <row r="116" s="2" customFormat="1">
      <c r="A116" s="41"/>
      <c r="B116" s="42"/>
      <c r="C116" s="43"/>
      <c r="D116" s="228" t="s">
        <v>147</v>
      </c>
      <c r="E116" s="43"/>
      <c r="F116" s="229" t="s">
        <v>165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81</v>
      </c>
    </row>
    <row r="117" s="2" customFormat="1" ht="24.15" customHeight="1">
      <c r="A117" s="41"/>
      <c r="B117" s="42"/>
      <c r="C117" s="215" t="s">
        <v>145</v>
      </c>
      <c r="D117" s="215" t="s">
        <v>140</v>
      </c>
      <c r="E117" s="216" t="s">
        <v>166</v>
      </c>
      <c r="F117" s="217" t="s">
        <v>167</v>
      </c>
      <c r="G117" s="218" t="s">
        <v>143</v>
      </c>
      <c r="H117" s="219">
        <v>62.579999999999998</v>
      </c>
      <c r="I117" s="220"/>
      <c r="J117" s="221">
        <f>ROUND(I117*H117,2)</f>
        <v>0</v>
      </c>
      <c r="K117" s="217" t="s">
        <v>144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0.0043839999999999999</v>
      </c>
      <c r="R117" s="224">
        <f>Q117*H117</f>
        <v>0.27435071999999999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145</v>
      </c>
      <c r="AT117" s="226" t="s">
        <v>140</v>
      </c>
      <c r="AU117" s="226" t="s">
        <v>81</v>
      </c>
      <c r="AY117" s="20" t="s">
        <v>137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145</v>
      </c>
      <c r="BM117" s="226" t="s">
        <v>168</v>
      </c>
    </row>
    <row r="118" s="2" customFormat="1">
      <c r="A118" s="41"/>
      <c r="B118" s="42"/>
      <c r="C118" s="43"/>
      <c r="D118" s="228" t="s">
        <v>147</v>
      </c>
      <c r="E118" s="43"/>
      <c r="F118" s="229" t="s">
        <v>169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147</v>
      </c>
      <c r="AU118" s="20" t="s">
        <v>81</v>
      </c>
    </row>
    <row r="119" s="2" customFormat="1" ht="24.15" customHeight="1">
      <c r="A119" s="41"/>
      <c r="B119" s="42"/>
      <c r="C119" s="215" t="s">
        <v>170</v>
      </c>
      <c r="D119" s="215" t="s">
        <v>140</v>
      </c>
      <c r="E119" s="216" t="s">
        <v>171</v>
      </c>
      <c r="F119" s="217" t="s">
        <v>172</v>
      </c>
      <c r="G119" s="218" t="s">
        <v>143</v>
      </c>
      <c r="H119" s="219">
        <v>62.579999999999998</v>
      </c>
      <c r="I119" s="220"/>
      <c r="J119" s="221">
        <f>ROUND(I119*H119,2)</f>
        <v>0</v>
      </c>
      <c r="K119" s="217" t="s">
        <v>144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0.0030000000000000001</v>
      </c>
      <c r="R119" s="224">
        <f>Q119*H119</f>
        <v>0.18773999999999999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145</v>
      </c>
      <c r="AT119" s="226" t="s">
        <v>140</v>
      </c>
      <c r="AU119" s="226" t="s">
        <v>81</v>
      </c>
      <c r="AY119" s="20" t="s">
        <v>137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145</v>
      </c>
      <c r="BM119" s="226" t="s">
        <v>173</v>
      </c>
    </row>
    <row r="120" s="2" customFormat="1">
      <c r="A120" s="41"/>
      <c r="B120" s="42"/>
      <c r="C120" s="43"/>
      <c r="D120" s="228" t="s">
        <v>147</v>
      </c>
      <c r="E120" s="43"/>
      <c r="F120" s="229" t="s">
        <v>174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81</v>
      </c>
    </row>
    <row r="121" s="2" customFormat="1" ht="24.15" customHeight="1">
      <c r="A121" s="41"/>
      <c r="B121" s="42"/>
      <c r="C121" s="215" t="s">
        <v>138</v>
      </c>
      <c r="D121" s="215" t="s">
        <v>140</v>
      </c>
      <c r="E121" s="216" t="s">
        <v>175</v>
      </c>
      <c r="F121" s="217" t="s">
        <v>176</v>
      </c>
      <c r="G121" s="218" t="s">
        <v>143</v>
      </c>
      <c r="H121" s="219">
        <v>89.176000000000002</v>
      </c>
      <c r="I121" s="220"/>
      <c r="J121" s="221">
        <f>ROUND(I121*H121,2)</f>
        <v>0</v>
      </c>
      <c r="K121" s="217" t="s">
        <v>144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0.016500000000000001</v>
      </c>
      <c r="R121" s="224">
        <f>Q121*H121</f>
        <v>1.4714040000000002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145</v>
      </c>
      <c r="AT121" s="226" t="s">
        <v>140</v>
      </c>
      <c r="AU121" s="226" t="s">
        <v>81</v>
      </c>
      <c r="AY121" s="20" t="s">
        <v>137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145</v>
      </c>
      <c r="BM121" s="226" t="s">
        <v>177</v>
      </c>
    </row>
    <row r="122" s="2" customFormat="1">
      <c r="A122" s="41"/>
      <c r="B122" s="42"/>
      <c r="C122" s="43"/>
      <c r="D122" s="228" t="s">
        <v>147</v>
      </c>
      <c r="E122" s="43"/>
      <c r="F122" s="229" t="s">
        <v>178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147</v>
      </c>
      <c r="AU122" s="20" t="s">
        <v>81</v>
      </c>
    </row>
    <row r="123" s="2" customFormat="1">
      <c r="A123" s="41"/>
      <c r="B123" s="42"/>
      <c r="C123" s="43"/>
      <c r="D123" s="233" t="s">
        <v>149</v>
      </c>
      <c r="E123" s="43"/>
      <c r="F123" s="234" t="s">
        <v>179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149</v>
      </c>
      <c r="AU123" s="20" t="s">
        <v>81</v>
      </c>
    </row>
    <row r="124" s="13" customFormat="1">
      <c r="A124" s="13"/>
      <c r="B124" s="235"/>
      <c r="C124" s="236"/>
      <c r="D124" s="233" t="s">
        <v>156</v>
      </c>
      <c r="E124" s="237" t="s">
        <v>19</v>
      </c>
      <c r="F124" s="238" t="s">
        <v>157</v>
      </c>
      <c r="G124" s="236"/>
      <c r="H124" s="237" t="s">
        <v>19</v>
      </c>
      <c r="I124" s="239"/>
      <c r="J124" s="236"/>
      <c r="K124" s="236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156</v>
      </c>
      <c r="AU124" s="244" t="s">
        <v>81</v>
      </c>
      <c r="AV124" s="13" t="s">
        <v>79</v>
      </c>
      <c r="AW124" s="13" t="s">
        <v>34</v>
      </c>
      <c r="AX124" s="13" t="s">
        <v>72</v>
      </c>
      <c r="AY124" s="244" t="s">
        <v>137</v>
      </c>
    </row>
    <row r="125" s="14" customFormat="1">
      <c r="A125" s="14"/>
      <c r="B125" s="245"/>
      <c r="C125" s="246"/>
      <c r="D125" s="233" t="s">
        <v>156</v>
      </c>
      <c r="E125" s="247" t="s">
        <v>19</v>
      </c>
      <c r="F125" s="248" t="s">
        <v>180</v>
      </c>
      <c r="G125" s="246"/>
      <c r="H125" s="249">
        <v>22.911999999999999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156</v>
      </c>
      <c r="AU125" s="255" t="s">
        <v>81</v>
      </c>
      <c r="AV125" s="14" t="s">
        <v>81</v>
      </c>
      <c r="AW125" s="14" t="s">
        <v>34</v>
      </c>
      <c r="AX125" s="14" t="s">
        <v>72</v>
      </c>
      <c r="AY125" s="255" t="s">
        <v>137</v>
      </c>
    </row>
    <row r="126" s="14" customFormat="1">
      <c r="A126" s="14"/>
      <c r="B126" s="245"/>
      <c r="C126" s="246"/>
      <c r="D126" s="233" t="s">
        <v>156</v>
      </c>
      <c r="E126" s="247" t="s">
        <v>19</v>
      </c>
      <c r="F126" s="248" t="s">
        <v>181</v>
      </c>
      <c r="G126" s="246"/>
      <c r="H126" s="249">
        <v>12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156</v>
      </c>
      <c r="AU126" s="255" t="s">
        <v>81</v>
      </c>
      <c r="AV126" s="14" t="s">
        <v>81</v>
      </c>
      <c r="AW126" s="14" t="s">
        <v>34</v>
      </c>
      <c r="AX126" s="14" t="s">
        <v>72</v>
      </c>
      <c r="AY126" s="255" t="s">
        <v>137</v>
      </c>
    </row>
    <row r="127" s="14" customFormat="1">
      <c r="A127" s="14"/>
      <c r="B127" s="245"/>
      <c r="C127" s="246"/>
      <c r="D127" s="233" t="s">
        <v>156</v>
      </c>
      <c r="E127" s="247" t="s">
        <v>19</v>
      </c>
      <c r="F127" s="248" t="s">
        <v>182</v>
      </c>
      <c r="G127" s="246"/>
      <c r="H127" s="249">
        <v>28.224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156</v>
      </c>
      <c r="AU127" s="255" t="s">
        <v>81</v>
      </c>
      <c r="AV127" s="14" t="s">
        <v>81</v>
      </c>
      <c r="AW127" s="14" t="s">
        <v>34</v>
      </c>
      <c r="AX127" s="14" t="s">
        <v>72</v>
      </c>
      <c r="AY127" s="255" t="s">
        <v>137</v>
      </c>
    </row>
    <row r="128" s="14" customFormat="1">
      <c r="A128" s="14"/>
      <c r="B128" s="245"/>
      <c r="C128" s="246"/>
      <c r="D128" s="233" t="s">
        <v>156</v>
      </c>
      <c r="E128" s="247" t="s">
        <v>19</v>
      </c>
      <c r="F128" s="248" t="s">
        <v>183</v>
      </c>
      <c r="G128" s="246"/>
      <c r="H128" s="249">
        <v>26.039999999999999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156</v>
      </c>
      <c r="AU128" s="255" t="s">
        <v>81</v>
      </c>
      <c r="AV128" s="14" t="s">
        <v>81</v>
      </c>
      <c r="AW128" s="14" t="s">
        <v>34</v>
      </c>
      <c r="AX128" s="14" t="s">
        <v>72</v>
      </c>
      <c r="AY128" s="255" t="s">
        <v>137</v>
      </c>
    </row>
    <row r="129" s="15" customFormat="1">
      <c r="A129" s="15"/>
      <c r="B129" s="256"/>
      <c r="C129" s="257"/>
      <c r="D129" s="233" t="s">
        <v>156</v>
      </c>
      <c r="E129" s="258" t="s">
        <v>19</v>
      </c>
      <c r="F129" s="259" t="s">
        <v>159</v>
      </c>
      <c r="G129" s="257"/>
      <c r="H129" s="260">
        <v>89.176000000000002</v>
      </c>
      <c r="I129" s="261"/>
      <c r="J129" s="257"/>
      <c r="K129" s="257"/>
      <c r="L129" s="262"/>
      <c r="M129" s="263"/>
      <c r="N129" s="264"/>
      <c r="O129" s="264"/>
      <c r="P129" s="264"/>
      <c r="Q129" s="264"/>
      <c r="R129" s="264"/>
      <c r="S129" s="264"/>
      <c r="T129" s="26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6" t="s">
        <v>156</v>
      </c>
      <c r="AU129" s="266" t="s">
        <v>81</v>
      </c>
      <c r="AV129" s="15" t="s">
        <v>160</v>
      </c>
      <c r="AW129" s="15" t="s">
        <v>34</v>
      </c>
      <c r="AX129" s="15" t="s">
        <v>72</v>
      </c>
      <c r="AY129" s="266" t="s">
        <v>137</v>
      </c>
    </row>
    <row r="130" s="16" customFormat="1">
      <c r="A130" s="16"/>
      <c r="B130" s="267"/>
      <c r="C130" s="268"/>
      <c r="D130" s="233" t="s">
        <v>156</v>
      </c>
      <c r="E130" s="269" t="s">
        <v>19</v>
      </c>
      <c r="F130" s="270" t="s">
        <v>161</v>
      </c>
      <c r="G130" s="268"/>
      <c r="H130" s="271">
        <v>89.176000000000002</v>
      </c>
      <c r="I130" s="272"/>
      <c r="J130" s="268"/>
      <c r="K130" s="268"/>
      <c r="L130" s="273"/>
      <c r="M130" s="274"/>
      <c r="N130" s="275"/>
      <c r="O130" s="275"/>
      <c r="P130" s="275"/>
      <c r="Q130" s="275"/>
      <c r="R130" s="275"/>
      <c r="S130" s="275"/>
      <c r="T130" s="27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7" t="s">
        <v>156</v>
      </c>
      <c r="AU130" s="277" t="s">
        <v>81</v>
      </c>
      <c r="AV130" s="16" t="s">
        <v>145</v>
      </c>
      <c r="AW130" s="16" t="s">
        <v>34</v>
      </c>
      <c r="AX130" s="16" t="s">
        <v>79</v>
      </c>
      <c r="AY130" s="277" t="s">
        <v>137</v>
      </c>
    </row>
    <row r="131" s="2" customFormat="1" ht="16.5" customHeight="1">
      <c r="A131" s="41"/>
      <c r="B131" s="42"/>
      <c r="C131" s="215" t="s">
        <v>184</v>
      </c>
      <c r="D131" s="215" t="s">
        <v>140</v>
      </c>
      <c r="E131" s="216" t="s">
        <v>185</v>
      </c>
      <c r="F131" s="217" t="s">
        <v>186</v>
      </c>
      <c r="G131" s="218" t="s">
        <v>143</v>
      </c>
      <c r="H131" s="219">
        <v>43.351999999999997</v>
      </c>
      <c r="I131" s="220"/>
      <c r="J131" s="221">
        <f>ROUND(I131*H131,2)</f>
        <v>0</v>
      </c>
      <c r="K131" s="217" t="s">
        <v>144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0.000263</v>
      </c>
      <c r="R131" s="224">
        <f>Q131*H131</f>
        <v>0.011401575999999998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145</v>
      </c>
      <c r="AT131" s="226" t="s">
        <v>140</v>
      </c>
      <c r="AU131" s="226" t="s">
        <v>81</v>
      </c>
      <c r="AY131" s="20" t="s">
        <v>137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145</v>
      </c>
      <c r="BM131" s="226" t="s">
        <v>187</v>
      </c>
    </row>
    <row r="132" s="2" customFormat="1">
      <c r="A132" s="41"/>
      <c r="B132" s="42"/>
      <c r="C132" s="43"/>
      <c r="D132" s="228" t="s">
        <v>147</v>
      </c>
      <c r="E132" s="43"/>
      <c r="F132" s="229" t="s">
        <v>188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147</v>
      </c>
      <c r="AU132" s="20" t="s">
        <v>81</v>
      </c>
    </row>
    <row r="133" s="2" customFormat="1">
      <c r="A133" s="41"/>
      <c r="B133" s="42"/>
      <c r="C133" s="43"/>
      <c r="D133" s="233" t="s">
        <v>149</v>
      </c>
      <c r="E133" s="43"/>
      <c r="F133" s="234" t="s">
        <v>179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149</v>
      </c>
      <c r="AU133" s="20" t="s">
        <v>81</v>
      </c>
    </row>
    <row r="134" s="13" customFormat="1">
      <c r="A134" s="13"/>
      <c r="B134" s="235"/>
      <c r="C134" s="236"/>
      <c r="D134" s="233" t="s">
        <v>156</v>
      </c>
      <c r="E134" s="237" t="s">
        <v>19</v>
      </c>
      <c r="F134" s="238" t="s">
        <v>157</v>
      </c>
      <c r="G134" s="236"/>
      <c r="H134" s="237" t="s">
        <v>19</v>
      </c>
      <c r="I134" s="239"/>
      <c r="J134" s="236"/>
      <c r="K134" s="236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156</v>
      </c>
      <c r="AU134" s="244" t="s">
        <v>81</v>
      </c>
      <c r="AV134" s="13" t="s">
        <v>79</v>
      </c>
      <c r="AW134" s="13" t="s">
        <v>34</v>
      </c>
      <c r="AX134" s="13" t="s">
        <v>72</v>
      </c>
      <c r="AY134" s="244" t="s">
        <v>137</v>
      </c>
    </row>
    <row r="135" s="14" customFormat="1">
      <c r="A135" s="14"/>
      <c r="B135" s="245"/>
      <c r="C135" s="246"/>
      <c r="D135" s="233" t="s">
        <v>156</v>
      </c>
      <c r="E135" s="247" t="s">
        <v>19</v>
      </c>
      <c r="F135" s="248" t="s">
        <v>181</v>
      </c>
      <c r="G135" s="246"/>
      <c r="H135" s="249">
        <v>12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156</v>
      </c>
      <c r="AU135" s="255" t="s">
        <v>81</v>
      </c>
      <c r="AV135" s="14" t="s">
        <v>81</v>
      </c>
      <c r="AW135" s="14" t="s">
        <v>34</v>
      </c>
      <c r="AX135" s="14" t="s">
        <v>72</v>
      </c>
      <c r="AY135" s="255" t="s">
        <v>137</v>
      </c>
    </row>
    <row r="136" s="14" customFormat="1">
      <c r="A136" s="14"/>
      <c r="B136" s="245"/>
      <c r="C136" s="246"/>
      <c r="D136" s="233" t="s">
        <v>156</v>
      </c>
      <c r="E136" s="247" t="s">
        <v>19</v>
      </c>
      <c r="F136" s="248" t="s">
        <v>189</v>
      </c>
      <c r="G136" s="246"/>
      <c r="H136" s="249">
        <v>5.3120000000000003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156</v>
      </c>
      <c r="AU136" s="255" t="s">
        <v>81</v>
      </c>
      <c r="AV136" s="14" t="s">
        <v>81</v>
      </c>
      <c r="AW136" s="14" t="s">
        <v>34</v>
      </c>
      <c r="AX136" s="14" t="s">
        <v>72</v>
      </c>
      <c r="AY136" s="255" t="s">
        <v>137</v>
      </c>
    </row>
    <row r="137" s="14" customFormat="1">
      <c r="A137" s="14"/>
      <c r="B137" s="245"/>
      <c r="C137" s="246"/>
      <c r="D137" s="233" t="s">
        <v>156</v>
      </c>
      <c r="E137" s="247" t="s">
        <v>19</v>
      </c>
      <c r="F137" s="248" t="s">
        <v>183</v>
      </c>
      <c r="G137" s="246"/>
      <c r="H137" s="249">
        <v>26.039999999999999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156</v>
      </c>
      <c r="AU137" s="255" t="s">
        <v>81</v>
      </c>
      <c r="AV137" s="14" t="s">
        <v>81</v>
      </c>
      <c r="AW137" s="14" t="s">
        <v>34</v>
      </c>
      <c r="AX137" s="14" t="s">
        <v>72</v>
      </c>
      <c r="AY137" s="255" t="s">
        <v>137</v>
      </c>
    </row>
    <row r="138" s="15" customFormat="1">
      <c r="A138" s="15"/>
      <c r="B138" s="256"/>
      <c r="C138" s="257"/>
      <c r="D138" s="233" t="s">
        <v>156</v>
      </c>
      <c r="E138" s="258" t="s">
        <v>19</v>
      </c>
      <c r="F138" s="259" t="s">
        <v>159</v>
      </c>
      <c r="G138" s="257"/>
      <c r="H138" s="260">
        <v>43.351999999999997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6" t="s">
        <v>156</v>
      </c>
      <c r="AU138" s="266" t="s">
        <v>81</v>
      </c>
      <c r="AV138" s="15" t="s">
        <v>160</v>
      </c>
      <c r="AW138" s="15" t="s">
        <v>34</v>
      </c>
      <c r="AX138" s="15" t="s">
        <v>72</v>
      </c>
      <c r="AY138" s="266" t="s">
        <v>137</v>
      </c>
    </row>
    <row r="139" s="16" customFormat="1">
      <c r="A139" s="16"/>
      <c r="B139" s="267"/>
      <c r="C139" s="268"/>
      <c r="D139" s="233" t="s">
        <v>156</v>
      </c>
      <c r="E139" s="269" t="s">
        <v>19</v>
      </c>
      <c r="F139" s="270" t="s">
        <v>161</v>
      </c>
      <c r="G139" s="268"/>
      <c r="H139" s="271">
        <v>43.351999999999997</v>
      </c>
      <c r="I139" s="272"/>
      <c r="J139" s="268"/>
      <c r="K139" s="268"/>
      <c r="L139" s="273"/>
      <c r="M139" s="274"/>
      <c r="N139" s="275"/>
      <c r="O139" s="275"/>
      <c r="P139" s="275"/>
      <c r="Q139" s="275"/>
      <c r="R139" s="275"/>
      <c r="S139" s="275"/>
      <c r="T139" s="27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T139" s="277" t="s">
        <v>156</v>
      </c>
      <c r="AU139" s="277" t="s">
        <v>81</v>
      </c>
      <c r="AV139" s="16" t="s">
        <v>145</v>
      </c>
      <c r="AW139" s="16" t="s">
        <v>34</v>
      </c>
      <c r="AX139" s="16" t="s">
        <v>79</v>
      </c>
      <c r="AY139" s="277" t="s">
        <v>137</v>
      </c>
    </row>
    <row r="140" s="2" customFormat="1" ht="24.15" customHeight="1">
      <c r="A140" s="41"/>
      <c r="B140" s="42"/>
      <c r="C140" s="215" t="s">
        <v>190</v>
      </c>
      <c r="D140" s="215" t="s">
        <v>140</v>
      </c>
      <c r="E140" s="216" t="s">
        <v>191</v>
      </c>
      <c r="F140" s="217" t="s">
        <v>192</v>
      </c>
      <c r="G140" s="218" t="s">
        <v>143</v>
      </c>
      <c r="H140" s="219">
        <v>43.351999999999997</v>
      </c>
      <c r="I140" s="220"/>
      <c r="J140" s="221">
        <f>ROUND(I140*H140,2)</f>
        <v>0</v>
      </c>
      <c r="K140" s="217" t="s">
        <v>144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0.0043839999999999999</v>
      </c>
      <c r="R140" s="224">
        <f>Q140*H140</f>
        <v>0.19005516799999997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145</v>
      </c>
      <c r="AT140" s="226" t="s">
        <v>140</v>
      </c>
      <c r="AU140" s="226" t="s">
        <v>81</v>
      </c>
      <c r="AY140" s="20" t="s">
        <v>137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145</v>
      </c>
      <c r="BM140" s="226" t="s">
        <v>193</v>
      </c>
    </row>
    <row r="141" s="2" customFormat="1">
      <c r="A141" s="41"/>
      <c r="B141" s="42"/>
      <c r="C141" s="43"/>
      <c r="D141" s="228" t="s">
        <v>147</v>
      </c>
      <c r="E141" s="43"/>
      <c r="F141" s="229" t="s">
        <v>194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147</v>
      </c>
      <c r="AU141" s="20" t="s">
        <v>81</v>
      </c>
    </row>
    <row r="142" s="2" customFormat="1">
      <c r="A142" s="41"/>
      <c r="B142" s="42"/>
      <c r="C142" s="43"/>
      <c r="D142" s="233" t="s">
        <v>149</v>
      </c>
      <c r="E142" s="43"/>
      <c r="F142" s="234" t="s">
        <v>179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149</v>
      </c>
      <c r="AU142" s="20" t="s">
        <v>81</v>
      </c>
    </row>
    <row r="143" s="14" customFormat="1">
      <c r="A143" s="14"/>
      <c r="B143" s="245"/>
      <c r="C143" s="246"/>
      <c r="D143" s="233" t="s">
        <v>156</v>
      </c>
      <c r="E143" s="247" t="s">
        <v>19</v>
      </c>
      <c r="F143" s="248" t="s">
        <v>195</v>
      </c>
      <c r="G143" s="246"/>
      <c r="H143" s="249">
        <v>43.351999999999997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156</v>
      </c>
      <c r="AU143" s="255" t="s">
        <v>81</v>
      </c>
      <c r="AV143" s="14" t="s">
        <v>81</v>
      </c>
      <c r="AW143" s="14" t="s">
        <v>34</v>
      </c>
      <c r="AX143" s="14" t="s">
        <v>79</v>
      </c>
      <c r="AY143" s="255" t="s">
        <v>137</v>
      </c>
    </row>
    <row r="144" s="2" customFormat="1" ht="16.5" customHeight="1">
      <c r="A144" s="41"/>
      <c r="B144" s="42"/>
      <c r="C144" s="215" t="s">
        <v>196</v>
      </c>
      <c r="D144" s="215" t="s">
        <v>140</v>
      </c>
      <c r="E144" s="216" t="s">
        <v>197</v>
      </c>
      <c r="F144" s="217" t="s">
        <v>198</v>
      </c>
      <c r="G144" s="218" t="s">
        <v>143</v>
      </c>
      <c r="H144" s="219">
        <v>43.351999999999997</v>
      </c>
      <c r="I144" s="220"/>
      <c r="J144" s="221">
        <f>ROUND(I144*H144,2)</f>
        <v>0</v>
      </c>
      <c r="K144" s="217" t="s">
        <v>144</v>
      </c>
      <c r="L144" s="47"/>
      <c r="M144" s="222" t="s">
        <v>19</v>
      </c>
      <c r="N144" s="223" t="s">
        <v>43</v>
      </c>
      <c r="O144" s="87"/>
      <c r="P144" s="224">
        <f>O144*H144</f>
        <v>0</v>
      </c>
      <c r="Q144" s="224">
        <v>0.0030000000000000001</v>
      </c>
      <c r="R144" s="224">
        <f>Q144*H144</f>
        <v>0.13005600000000001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145</v>
      </c>
      <c r="AT144" s="226" t="s">
        <v>140</v>
      </c>
      <c r="AU144" s="226" t="s">
        <v>81</v>
      </c>
      <c r="AY144" s="20" t="s">
        <v>137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145</v>
      </c>
      <c r="BM144" s="226" t="s">
        <v>199</v>
      </c>
    </row>
    <row r="145" s="2" customFormat="1">
      <c r="A145" s="41"/>
      <c r="B145" s="42"/>
      <c r="C145" s="43"/>
      <c r="D145" s="228" t="s">
        <v>147</v>
      </c>
      <c r="E145" s="43"/>
      <c r="F145" s="229" t="s">
        <v>200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147</v>
      </c>
      <c r="AU145" s="20" t="s">
        <v>81</v>
      </c>
    </row>
    <row r="146" s="2" customFormat="1">
      <c r="A146" s="41"/>
      <c r="B146" s="42"/>
      <c r="C146" s="43"/>
      <c r="D146" s="233" t="s">
        <v>149</v>
      </c>
      <c r="E146" s="43"/>
      <c r="F146" s="234" t="s">
        <v>179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149</v>
      </c>
      <c r="AU146" s="20" t="s">
        <v>81</v>
      </c>
    </row>
    <row r="147" s="14" customFormat="1">
      <c r="A147" s="14"/>
      <c r="B147" s="245"/>
      <c r="C147" s="246"/>
      <c r="D147" s="233" t="s">
        <v>156</v>
      </c>
      <c r="E147" s="247" t="s">
        <v>19</v>
      </c>
      <c r="F147" s="248" t="s">
        <v>195</v>
      </c>
      <c r="G147" s="246"/>
      <c r="H147" s="249">
        <v>43.351999999999997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156</v>
      </c>
      <c r="AU147" s="255" t="s">
        <v>81</v>
      </c>
      <c r="AV147" s="14" t="s">
        <v>81</v>
      </c>
      <c r="AW147" s="14" t="s">
        <v>34</v>
      </c>
      <c r="AX147" s="14" t="s">
        <v>79</v>
      </c>
      <c r="AY147" s="255" t="s">
        <v>137</v>
      </c>
    </row>
    <row r="148" s="2" customFormat="1" ht="21.75" customHeight="1">
      <c r="A148" s="41"/>
      <c r="B148" s="42"/>
      <c r="C148" s="215" t="s">
        <v>201</v>
      </c>
      <c r="D148" s="215" t="s">
        <v>140</v>
      </c>
      <c r="E148" s="216" t="s">
        <v>202</v>
      </c>
      <c r="F148" s="217" t="s">
        <v>203</v>
      </c>
      <c r="G148" s="218" t="s">
        <v>143</v>
      </c>
      <c r="H148" s="219">
        <v>17.640000000000001</v>
      </c>
      <c r="I148" s="220"/>
      <c r="J148" s="221">
        <f>ROUND(I148*H148,2)</f>
        <v>0</v>
      </c>
      <c r="K148" s="217" t="s">
        <v>144</v>
      </c>
      <c r="L148" s="47"/>
      <c r="M148" s="222" t="s">
        <v>19</v>
      </c>
      <c r="N148" s="223" t="s">
        <v>43</v>
      </c>
      <c r="O148" s="87"/>
      <c r="P148" s="224">
        <f>O148*H148</f>
        <v>0</v>
      </c>
      <c r="Q148" s="224">
        <v>8.7999999999999998E-05</v>
      </c>
      <c r="R148" s="224">
        <f>Q148*H148</f>
        <v>0.0015523200000000001</v>
      </c>
      <c r="S148" s="224">
        <v>6.0000000000000002E-05</v>
      </c>
      <c r="T148" s="225">
        <f>S148*H148</f>
        <v>0.0010584000000000001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145</v>
      </c>
      <c r="AT148" s="226" t="s">
        <v>140</v>
      </c>
      <c r="AU148" s="226" t="s">
        <v>81</v>
      </c>
      <c r="AY148" s="20" t="s">
        <v>137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145</v>
      </c>
      <c r="BM148" s="226" t="s">
        <v>204</v>
      </c>
    </row>
    <row r="149" s="2" customFormat="1">
      <c r="A149" s="41"/>
      <c r="B149" s="42"/>
      <c r="C149" s="43"/>
      <c r="D149" s="228" t="s">
        <v>147</v>
      </c>
      <c r="E149" s="43"/>
      <c r="F149" s="229" t="s">
        <v>205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147</v>
      </c>
      <c r="AU149" s="20" t="s">
        <v>81</v>
      </c>
    </row>
    <row r="150" s="2" customFormat="1">
      <c r="A150" s="41"/>
      <c r="B150" s="42"/>
      <c r="C150" s="43"/>
      <c r="D150" s="233" t="s">
        <v>149</v>
      </c>
      <c r="E150" s="43"/>
      <c r="F150" s="234" t="s">
        <v>155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149</v>
      </c>
      <c r="AU150" s="20" t="s">
        <v>81</v>
      </c>
    </row>
    <row r="151" s="13" customFormat="1">
      <c r="A151" s="13"/>
      <c r="B151" s="235"/>
      <c r="C151" s="236"/>
      <c r="D151" s="233" t="s">
        <v>156</v>
      </c>
      <c r="E151" s="237" t="s">
        <v>19</v>
      </c>
      <c r="F151" s="238" t="s">
        <v>157</v>
      </c>
      <c r="G151" s="236"/>
      <c r="H151" s="237" t="s">
        <v>19</v>
      </c>
      <c r="I151" s="239"/>
      <c r="J151" s="236"/>
      <c r="K151" s="236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81</v>
      </c>
      <c r="AV151" s="13" t="s">
        <v>79</v>
      </c>
      <c r="AW151" s="13" t="s">
        <v>34</v>
      </c>
      <c r="AX151" s="13" t="s">
        <v>72</v>
      </c>
      <c r="AY151" s="244" t="s">
        <v>137</v>
      </c>
    </row>
    <row r="152" s="14" customFormat="1">
      <c r="A152" s="14"/>
      <c r="B152" s="245"/>
      <c r="C152" s="246"/>
      <c r="D152" s="233" t="s">
        <v>156</v>
      </c>
      <c r="E152" s="247" t="s">
        <v>19</v>
      </c>
      <c r="F152" s="248" t="s">
        <v>206</v>
      </c>
      <c r="G152" s="246"/>
      <c r="H152" s="249">
        <v>1.8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156</v>
      </c>
      <c r="AU152" s="255" t="s">
        <v>81</v>
      </c>
      <c r="AV152" s="14" t="s">
        <v>81</v>
      </c>
      <c r="AW152" s="14" t="s">
        <v>34</v>
      </c>
      <c r="AX152" s="14" t="s">
        <v>72</v>
      </c>
      <c r="AY152" s="255" t="s">
        <v>137</v>
      </c>
    </row>
    <row r="153" s="14" customFormat="1">
      <c r="A153" s="14"/>
      <c r="B153" s="245"/>
      <c r="C153" s="246"/>
      <c r="D153" s="233" t="s">
        <v>156</v>
      </c>
      <c r="E153" s="247" t="s">
        <v>19</v>
      </c>
      <c r="F153" s="248" t="s">
        <v>207</v>
      </c>
      <c r="G153" s="246"/>
      <c r="H153" s="249">
        <v>15.84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156</v>
      </c>
      <c r="AU153" s="255" t="s">
        <v>81</v>
      </c>
      <c r="AV153" s="14" t="s">
        <v>81</v>
      </c>
      <c r="AW153" s="14" t="s">
        <v>34</v>
      </c>
      <c r="AX153" s="14" t="s">
        <v>72</v>
      </c>
      <c r="AY153" s="255" t="s">
        <v>137</v>
      </c>
    </row>
    <row r="154" s="15" customFormat="1">
      <c r="A154" s="15"/>
      <c r="B154" s="256"/>
      <c r="C154" s="257"/>
      <c r="D154" s="233" t="s">
        <v>156</v>
      </c>
      <c r="E154" s="258" t="s">
        <v>19</v>
      </c>
      <c r="F154" s="259" t="s">
        <v>159</v>
      </c>
      <c r="G154" s="257"/>
      <c r="H154" s="260">
        <v>17.640000000000001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6" t="s">
        <v>156</v>
      </c>
      <c r="AU154" s="266" t="s">
        <v>81</v>
      </c>
      <c r="AV154" s="15" t="s">
        <v>160</v>
      </c>
      <c r="AW154" s="15" t="s">
        <v>34</v>
      </c>
      <c r="AX154" s="15" t="s">
        <v>72</v>
      </c>
      <c r="AY154" s="266" t="s">
        <v>137</v>
      </c>
    </row>
    <row r="155" s="16" customFormat="1">
      <c r="A155" s="16"/>
      <c r="B155" s="267"/>
      <c r="C155" s="268"/>
      <c r="D155" s="233" t="s">
        <v>156</v>
      </c>
      <c r="E155" s="269" t="s">
        <v>19</v>
      </c>
      <c r="F155" s="270" t="s">
        <v>161</v>
      </c>
      <c r="G155" s="268"/>
      <c r="H155" s="271">
        <v>17.640000000000001</v>
      </c>
      <c r="I155" s="272"/>
      <c r="J155" s="268"/>
      <c r="K155" s="268"/>
      <c r="L155" s="273"/>
      <c r="M155" s="274"/>
      <c r="N155" s="275"/>
      <c r="O155" s="275"/>
      <c r="P155" s="275"/>
      <c r="Q155" s="275"/>
      <c r="R155" s="275"/>
      <c r="S155" s="275"/>
      <c r="T155" s="27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77" t="s">
        <v>156</v>
      </c>
      <c r="AU155" s="277" t="s">
        <v>81</v>
      </c>
      <c r="AV155" s="16" t="s">
        <v>145</v>
      </c>
      <c r="AW155" s="16" t="s">
        <v>34</v>
      </c>
      <c r="AX155" s="16" t="s">
        <v>79</v>
      </c>
      <c r="AY155" s="277" t="s">
        <v>137</v>
      </c>
    </row>
    <row r="156" s="2" customFormat="1" ht="24.15" customHeight="1">
      <c r="A156" s="41"/>
      <c r="B156" s="42"/>
      <c r="C156" s="215" t="s">
        <v>208</v>
      </c>
      <c r="D156" s="215" t="s">
        <v>140</v>
      </c>
      <c r="E156" s="216" t="s">
        <v>209</v>
      </c>
      <c r="F156" s="217" t="s">
        <v>210</v>
      </c>
      <c r="G156" s="218" t="s">
        <v>211</v>
      </c>
      <c r="H156" s="219">
        <v>32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145</v>
      </c>
      <c r="AT156" s="226" t="s">
        <v>140</v>
      </c>
      <c r="AU156" s="226" t="s">
        <v>81</v>
      </c>
      <c r="AY156" s="20" t="s">
        <v>137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145</v>
      </c>
      <c r="BM156" s="226" t="s">
        <v>212</v>
      </c>
    </row>
    <row r="157" s="2" customFormat="1">
      <c r="A157" s="41"/>
      <c r="B157" s="42"/>
      <c r="C157" s="43"/>
      <c r="D157" s="233" t="s">
        <v>149</v>
      </c>
      <c r="E157" s="43"/>
      <c r="F157" s="234" t="s">
        <v>213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149</v>
      </c>
      <c r="AU157" s="20" t="s">
        <v>81</v>
      </c>
    </row>
    <row r="158" s="13" customFormat="1">
      <c r="A158" s="13"/>
      <c r="B158" s="235"/>
      <c r="C158" s="236"/>
      <c r="D158" s="233" t="s">
        <v>156</v>
      </c>
      <c r="E158" s="237" t="s">
        <v>19</v>
      </c>
      <c r="F158" s="238" t="s">
        <v>157</v>
      </c>
      <c r="G158" s="236"/>
      <c r="H158" s="237" t="s">
        <v>19</v>
      </c>
      <c r="I158" s="239"/>
      <c r="J158" s="236"/>
      <c r="K158" s="236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81</v>
      </c>
      <c r="AV158" s="13" t="s">
        <v>79</v>
      </c>
      <c r="AW158" s="13" t="s">
        <v>34</v>
      </c>
      <c r="AX158" s="13" t="s">
        <v>72</v>
      </c>
      <c r="AY158" s="244" t="s">
        <v>137</v>
      </c>
    </row>
    <row r="159" s="14" customFormat="1">
      <c r="A159" s="14"/>
      <c r="B159" s="245"/>
      <c r="C159" s="246"/>
      <c r="D159" s="233" t="s">
        <v>156</v>
      </c>
      <c r="E159" s="247" t="s">
        <v>19</v>
      </c>
      <c r="F159" s="248" t="s">
        <v>214</v>
      </c>
      <c r="G159" s="246"/>
      <c r="H159" s="249">
        <v>12.800000000000001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156</v>
      </c>
      <c r="AU159" s="255" t="s">
        <v>81</v>
      </c>
      <c r="AV159" s="14" t="s">
        <v>81</v>
      </c>
      <c r="AW159" s="14" t="s">
        <v>34</v>
      </c>
      <c r="AX159" s="14" t="s">
        <v>72</v>
      </c>
      <c r="AY159" s="255" t="s">
        <v>137</v>
      </c>
    </row>
    <row r="160" s="14" customFormat="1">
      <c r="A160" s="14"/>
      <c r="B160" s="245"/>
      <c r="C160" s="246"/>
      <c r="D160" s="233" t="s">
        <v>156</v>
      </c>
      <c r="E160" s="247" t="s">
        <v>19</v>
      </c>
      <c r="F160" s="248" t="s">
        <v>215</v>
      </c>
      <c r="G160" s="246"/>
      <c r="H160" s="249">
        <v>19.199999999999999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156</v>
      </c>
      <c r="AU160" s="255" t="s">
        <v>81</v>
      </c>
      <c r="AV160" s="14" t="s">
        <v>81</v>
      </c>
      <c r="AW160" s="14" t="s">
        <v>34</v>
      </c>
      <c r="AX160" s="14" t="s">
        <v>72</v>
      </c>
      <c r="AY160" s="255" t="s">
        <v>137</v>
      </c>
    </row>
    <row r="161" s="16" customFormat="1">
      <c r="A161" s="16"/>
      <c r="B161" s="267"/>
      <c r="C161" s="268"/>
      <c r="D161" s="233" t="s">
        <v>156</v>
      </c>
      <c r="E161" s="269" t="s">
        <v>19</v>
      </c>
      <c r="F161" s="270" t="s">
        <v>161</v>
      </c>
      <c r="G161" s="268"/>
      <c r="H161" s="271">
        <v>32</v>
      </c>
      <c r="I161" s="272"/>
      <c r="J161" s="268"/>
      <c r="K161" s="268"/>
      <c r="L161" s="273"/>
      <c r="M161" s="274"/>
      <c r="N161" s="275"/>
      <c r="O161" s="275"/>
      <c r="P161" s="275"/>
      <c r="Q161" s="275"/>
      <c r="R161" s="275"/>
      <c r="S161" s="275"/>
      <c r="T161" s="27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7" t="s">
        <v>156</v>
      </c>
      <c r="AU161" s="277" t="s">
        <v>81</v>
      </c>
      <c r="AV161" s="16" t="s">
        <v>145</v>
      </c>
      <c r="AW161" s="16" t="s">
        <v>34</v>
      </c>
      <c r="AX161" s="16" t="s">
        <v>79</v>
      </c>
      <c r="AY161" s="277" t="s">
        <v>137</v>
      </c>
    </row>
    <row r="162" s="2" customFormat="1" ht="16.5" customHeight="1">
      <c r="A162" s="41"/>
      <c r="B162" s="42"/>
      <c r="C162" s="278" t="s">
        <v>8</v>
      </c>
      <c r="D162" s="278" t="s">
        <v>216</v>
      </c>
      <c r="E162" s="279" t="s">
        <v>217</v>
      </c>
      <c r="F162" s="280" t="s">
        <v>218</v>
      </c>
      <c r="G162" s="281" t="s">
        <v>211</v>
      </c>
      <c r="H162" s="282">
        <v>33.600000000000001</v>
      </c>
      <c r="I162" s="283"/>
      <c r="J162" s="284">
        <f>ROUND(I162*H162,2)</f>
        <v>0</v>
      </c>
      <c r="K162" s="280" t="s">
        <v>19</v>
      </c>
      <c r="L162" s="285"/>
      <c r="M162" s="286" t="s">
        <v>19</v>
      </c>
      <c r="N162" s="287" t="s">
        <v>43</v>
      </c>
      <c r="O162" s="87"/>
      <c r="P162" s="224">
        <f>O162*H162</f>
        <v>0</v>
      </c>
      <c r="Q162" s="224">
        <v>0.00010000000000000001</v>
      </c>
      <c r="R162" s="224">
        <f>Q162*H162</f>
        <v>0.0033600000000000001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190</v>
      </c>
      <c r="AT162" s="226" t="s">
        <v>216</v>
      </c>
      <c r="AU162" s="226" t="s">
        <v>81</v>
      </c>
      <c r="AY162" s="20" t="s">
        <v>137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145</v>
      </c>
      <c r="BM162" s="226" t="s">
        <v>219</v>
      </c>
    </row>
    <row r="163" s="14" customFormat="1">
      <c r="A163" s="14"/>
      <c r="B163" s="245"/>
      <c r="C163" s="246"/>
      <c r="D163" s="233" t="s">
        <v>156</v>
      </c>
      <c r="E163" s="246"/>
      <c r="F163" s="248" t="s">
        <v>220</v>
      </c>
      <c r="G163" s="246"/>
      <c r="H163" s="249">
        <v>33.600000000000001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156</v>
      </c>
      <c r="AU163" s="255" t="s">
        <v>81</v>
      </c>
      <c r="AV163" s="14" t="s">
        <v>81</v>
      </c>
      <c r="AW163" s="14" t="s">
        <v>4</v>
      </c>
      <c r="AX163" s="14" t="s">
        <v>79</v>
      </c>
      <c r="AY163" s="255" t="s">
        <v>137</v>
      </c>
    </row>
    <row r="164" s="12" customFormat="1" ht="22.8" customHeight="1">
      <c r="A164" s="12"/>
      <c r="B164" s="199"/>
      <c r="C164" s="200"/>
      <c r="D164" s="201" t="s">
        <v>71</v>
      </c>
      <c r="E164" s="213" t="s">
        <v>196</v>
      </c>
      <c r="F164" s="213" t="s">
        <v>221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SUM(P165:P180)</f>
        <v>0</v>
      </c>
      <c r="Q164" s="207"/>
      <c r="R164" s="208">
        <f>SUM(R165:R180)</f>
        <v>0.0024246999999999997</v>
      </c>
      <c r="S164" s="207"/>
      <c r="T164" s="209">
        <f>SUM(T165:T180)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79</v>
      </c>
      <c r="AT164" s="211" t="s">
        <v>71</v>
      </c>
      <c r="AU164" s="211" t="s">
        <v>79</v>
      </c>
      <c r="AY164" s="210" t="s">
        <v>137</v>
      </c>
      <c r="BK164" s="212">
        <f>SUM(BK165:BK180)</f>
        <v>0</v>
      </c>
    </row>
    <row r="165" s="2" customFormat="1" ht="24.15" customHeight="1">
      <c r="A165" s="41"/>
      <c r="B165" s="42"/>
      <c r="C165" s="215" t="s">
        <v>222</v>
      </c>
      <c r="D165" s="215" t="s">
        <v>140</v>
      </c>
      <c r="E165" s="216" t="s">
        <v>223</v>
      </c>
      <c r="F165" s="217" t="s">
        <v>224</v>
      </c>
      <c r="G165" s="218" t="s">
        <v>143</v>
      </c>
      <c r="H165" s="219">
        <v>62.579999999999998</v>
      </c>
      <c r="I165" s="220"/>
      <c r="J165" s="221">
        <f>ROUND(I165*H165,2)</f>
        <v>0</v>
      </c>
      <c r="K165" s="217" t="s">
        <v>144</v>
      </c>
      <c r="L165" s="47"/>
      <c r="M165" s="222" t="s">
        <v>19</v>
      </c>
      <c r="N165" s="223" t="s">
        <v>43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145</v>
      </c>
      <c r="AT165" s="226" t="s">
        <v>140</v>
      </c>
      <c r="AU165" s="226" t="s">
        <v>81</v>
      </c>
      <c r="AY165" s="20" t="s">
        <v>137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145</v>
      </c>
      <c r="BM165" s="226" t="s">
        <v>225</v>
      </c>
    </row>
    <row r="166" s="2" customFormat="1">
      <c r="A166" s="41"/>
      <c r="B166" s="42"/>
      <c r="C166" s="43"/>
      <c r="D166" s="228" t="s">
        <v>147</v>
      </c>
      <c r="E166" s="43"/>
      <c r="F166" s="229" t="s">
        <v>226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147</v>
      </c>
      <c r="AU166" s="20" t="s">
        <v>81</v>
      </c>
    </row>
    <row r="167" s="14" customFormat="1">
      <c r="A167" s="14"/>
      <c r="B167" s="245"/>
      <c r="C167" s="246"/>
      <c r="D167" s="233" t="s">
        <v>156</v>
      </c>
      <c r="E167" s="247" t="s">
        <v>19</v>
      </c>
      <c r="F167" s="248" t="s">
        <v>158</v>
      </c>
      <c r="G167" s="246"/>
      <c r="H167" s="249">
        <v>62.579999999999998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156</v>
      </c>
      <c r="AU167" s="255" t="s">
        <v>81</v>
      </c>
      <c r="AV167" s="14" t="s">
        <v>81</v>
      </c>
      <c r="AW167" s="14" t="s">
        <v>34</v>
      </c>
      <c r="AX167" s="14" t="s">
        <v>72</v>
      </c>
      <c r="AY167" s="255" t="s">
        <v>137</v>
      </c>
    </row>
    <row r="168" s="16" customFormat="1">
      <c r="A168" s="16"/>
      <c r="B168" s="267"/>
      <c r="C168" s="268"/>
      <c r="D168" s="233" t="s">
        <v>156</v>
      </c>
      <c r="E168" s="269" t="s">
        <v>19</v>
      </c>
      <c r="F168" s="270" t="s">
        <v>161</v>
      </c>
      <c r="G168" s="268"/>
      <c r="H168" s="271">
        <v>62.579999999999998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77" t="s">
        <v>156</v>
      </c>
      <c r="AU168" s="277" t="s">
        <v>81</v>
      </c>
      <c r="AV168" s="16" t="s">
        <v>145</v>
      </c>
      <c r="AW168" s="16" t="s">
        <v>34</v>
      </c>
      <c r="AX168" s="16" t="s">
        <v>79</v>
      </c>
      <c r="AY168" s="277" t="s">
        <v>137</v>
      </c>
    </row>
    <row r="169" s="2" customFormat="1" ht="24.15" customHeight="1">
      <c r="A169" s="41"/>
      <c r="B169" s="42"/>
      <c r="C169" s="215" t="s">
        <v>227</v>
      </c>
      <c r="D169" s="215" t="s">
        <v>140</v>
      </c>
      <c r="E169" s="216" t="s">
        <v>228</v>
      </c>
      <c r="F169" s="217" t="s">
        <v>229</v>
      </c>
      <c r="G169" s="218" t="s">
        <v>143</v>
      </c>
      <c r="H169" s="219">
        <v>62.579999999999998</v>
      </c>
      <c r="I169" s="220"/>
      <c r="J169" s="221">
        <f>ROUND(I169*H169,2)</f>
        <v>0</v>
      </c>
      <c r="K169" s="217" t="s">
        <v>144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3.4999999999999997E-05</v>
      </c>
      <c r="R169" s="224">
        <f>Q169*H169</f>
        <v>0.0021902999999999996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145</v>
      </c>
      <c r="AT169" s="226" t="s">
        <v>140</v>
      </c>
      <c r="AU169" s="226" t="s">
        <v>81</v>
      </c>
      <c r="AY169" s="20" t="s">
        <v>137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145</v>
      </c>
      <c r="BM169" s="226" t="s">
        <v>230</v>
      </c>
    </row>
    <row r="170" s="2" customFormat="1">
      <c r="A170" s="41"/>
      <c r="B170" s="42"/>
      <c r="C170" s="43"/>
      <c r="D170" s="228" t="s">
        <v>147</v>
      </c>
      <c r="E170" s="43"/>
      <c r="F170" s="229" t="s">
        <v>231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147</v>
      </c>
      <c r="AU170" s="20" t="s">
        <v>81</v>
      </c>
    </row>
    <row r="171" s="13" customFormat="1">
      <c r="A171" s="13"/>
      <c r="B171" s="235"/>
      <c r="C171" s="236"/>
      <c r="D171" s="233" t="s">
        <v>156</v>
      </c>
      <c r="E171" s="237" t="s">
        <v>19</v>
      </c>
      <c r="F171" s="238" t="s">
        <v>157</v>
      </c>
      <c r="G171" s="236"/>
      <c r="H171" s="237" t="s">
        <v>19</v>
      </c>
      <c r="I171" s="239"/>
      <c r="J171" s="236"/>
      <c r="K171" s="236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81</v>
      </c>
      <c r="AV171" s="13" t="s">
        <v>79</v>
      </c>
      <c r="AW171" s="13" t="s">
        <v>34</v>
      </c>
      <c r="AX171" s="13" t="s">
        <v>72</v>
      </c>
      <c r="AY171" s="244" t="s">
        <v>137</v>
      </c>
    </row>
    <row r="172" s="14" customFormat="1">
      <c r="A172" s="14"/>
      <c r="B172" s="245"/>
      <c r="C172" s="246"/>
      <c r="D172" s="233" t="s">
        <v>156</v>
      </c>
      <c r="E172" s="247" t="s">
        <v>19</v>
      </c>
      <c r="F172" s="248" t="s">
        <v>158</v>
      </c>
      <c r="G172" s="246"/>
      <c r="H172" s="249">
        <v>62.579999999999998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156</v>
      </c>
      <c r="AU172" s="255" t="s">
        <v>81</v>
      </c>
      <c r="AV172" s="14" t="s">
        <v>81</v>
      </c>
      <c r="AW172" s="14" t="s">
        <v>34</v>
      </c>
      <c r="AX172" s="14" t="s">
        <v>72</v>
      </c>
      <c r="AY172" s="255" t="s">
        <v>137</v>
      </c>
    </row>
    <row r="173" s="16" customFormat="1">
      <c r="A173" s="16"/>
      <c r="B173" s="267"/>
      <c r="C173" s="268"/>
      <c r="D173" s="233" t="s">
        <v>156</v>
      </c>
      <c r="E173" s="269" t="s">
        <v>19</v>
      </c>
      <c r="F173" s="270" t="s">
        <v>161</v>
      </c>
      <c r="G173" s="268"/>
      <c r="H173" s="271">
        <v>62.579999999999998</v>
      </c>
      <c r="I173" s="272"/>
      <c r="J173" s="268"/>
      <c r="K173" s="268"/>
      <c r="L173" s="273"/>
      <c r="M173" s="274"/>
      <c r="N173" s="275"/>
      <c r="O173" s="275"/>
      <c r="P173" s="275"/>
      <c r="Q173" s="275"/>
      <c r="R173" s="275"/>
      <c r="S173" s="275"/>
      <c r="T173" s="27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7" t="s">
        <v>156</v>
      </c>
      <c r="AU173" s="277" t="s">
        <v>81</v>
      </c>
      <c r="AV173" s="16" t="s">
        <v>145</v>
      </c>
      <c r="AW173" s="16" t="s">
        <v>34</v>
      </c>
      <c r="AX173" s="16" t="s">
        <v>79</v>
      </c>
      <c r="AY173" s="277" t="s">
        <v>137</v>
      </c>
    </row>
    <row r="174" s="2" customFormat="1" ht="21.75" customHeight="1">
      <c r="A174" s="41"/>
      <c r="B174" s="42"/>
      <c r="C174" s="215" t="s">
        <v>232</v>
      </c>
      <c r="D174" s="215" t="s">
        <v>140</v>
      </c>
      <c r="E174" s="216" t="s">
        <v>233</v>
      </c>
      <c r="F174" s="217" t="s">
        <v>234</v>
      </c>
      <c r="G174" s="218" t="s">
        <v>235</v>
      </c>
      <c r="H174" s="219">
        <v>1</v>
      </c>
      <c r="I174" s="220"/>
      <c r="J174" s="221">
        <f>ROUND(I174*H174,2)</f>
        <v>0</v>
      </c>
      <c r="K174" s="217" t="s">
        <v>144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0.00023440000000000001</v>
      </c>
      <c r="R174" s="224">
        <f>Q174*H174</f>
        <v>0.00023440000000000001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145</v>
      </c>
      <c r="AT174" s="226" t="s">
        <v>140</v>
      </c>
      <c r="AU174" s="226" t="s">
        <v>81</v>
      </c>
      <c r="AY174" s="20" t="s">
        <v>137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145</v>
      </c>
      <c r="BM174" s="226" t="s">
        <v>236</v>
      </c>
    </row>
    <row r="175" s="2" customFormat="1">
      <c r="A175" s="41"/>
      <c r="B175" s="42"/>
      <c r="C175" s="43"/>
      <c r="D175" s="228" t="s">
        <v>147</v>
      </c>
      <c r="E175" s="43"/>
      <c r="F175" s="229" t="s">
        <v>237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81</v>
      </c>
    </row>
    <row r="176" s="2" customFormat="1">
      <c r="A176" s="41"/>
      <c r="B176" s="42"/>
      <c r="C176" s="43"/>
      <c r="D176" s="233" t="s">
        <v>149</v>
      </c>
      <c r="E176" s="43"/>
      <c r="F176" s="234" t="s">
        <v>238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149</v>
      </c>
      <c r="AU176" s="20" t="s">
        <v>81</v>
      </c>
    </row>
    <row r="177" s="13" customFormat="1">
      <c r="A177" s="13"/>
      <c r="B177" s="235"/>
      <c r="C177" s="236"/>
      <c r="D177" s="233" t="s">
        <v>156</v>
      </c>
      <c r="E177" s="237" t="s">
        <v>19</v>
      </c>
      <c r="F177" s="238" t="s">
        <v>157</v>
      </c>
      <c r="G177" s="236"/>
      <c r="H177" s="237" t="s">
        <v>19</v>
      </c>
      <c r="I177" s="239"/>
      <c r="J177" s="236"/>
      <c r="K177" s="236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156</v>
      </c>
      <c r="AU177" s="244" t="s">
        <v>81</v>
      </c>
      <c r="AV177" s="13" t="s">
        <v>79</v>
      </c>
      <c r="AW177" s="13" t="s">
        <v>34</v>
      </c>
      <c r="AX177" s="13" t="s">
        <v>72</v>
      </c>
      <c r="AY177" s="244" t="s">
        <v>137</v>
      </c>
    </row>
    <row r="178" s="14" customFormat="1">
      <c r="A178" s="14"/>
      <c r="B178" s="245"/>
      <c r="C178" s="246"/>
      <c r="D178" s="233" t="s">
        <v>156</v>
      </c>
      <c r="E178" s="247" t="s">
        <v>19</v>
      </c>
      <c r="F178" s="248" t="s">
        <v>79</v>
      </c>
      <c r="G178" s="246"/>
      <c r="H178" s="249">
        <v>1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156</v>
      </c>
      <c r="AU178" s="255" t="s">
        <v>81</v>
      </c>
      <c r="AV178" s="14" t="s">
        <v>81</v>
      </c>
      <c r="AW178" s="14" t="s">
        <v>34</v>
      </c>
      <c r="AX178" s="14" t="s">
        <v>79</v>
      </c>
      <c r="AY178" s="255" t="s">
        <v>137</v>
      </c>
    </row>
    <row r="179" s="2" customFormat="1" ht="16.5" customHeight="1">
      <c r="A179" s="41"/>
      <c r="B179" s="42"/>
      <c r="C179" s="278" t="s">
        <v>239</v>
      </c>
      <c r="D179" s="278" t="s">
        <v>216</v>
      </c>
      <c r="E179" s="279" t="s">
        <v>240</v>
      </c>
      <c r="F179" s="280" t="s">
        <v>241</v>
      </c>
      <c r="G179" s="281" t="s">
        <v>235</v>
      </c>
      <c r="H179" s="282">
        <v>1</v>
      </c>
      <c r="I179" s="283"/>
      <c r="J179" s="284">
        <f>ROUND(I179*H179,2)</f>
        <v>0</v>
      </c>
      <c r="K179" s="280" t="s">
        <v>19</v>
      </c>
      <c r="L179" s="285"/>
      <c r="M179" s="286" t="s">
        <v>19</v>
      </c>
      <c r="N179" s="287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190</v>
      </c>
      <c r="AT179" s="226" t="s">
        <v>216</v>
      </c>
      <c r="AU179" s="226" t="s">
        <v>81</v>
      </c>
      <c r="AY179" s="20" t="s">
        <v>137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145</v>
      </c>
      <c r="BM179" s="226" t="s">
        <v>242</v>
      </c>
    </row>
    <row r="180" s="2" customFormat="1">
      <c r="A180" s="41"/>
      <c r="B180" s="42"/>
      <c r="C180" s="43"/>
      <c r="D180" s="233" t="s">
        <v>149</v>
      </c>
      <c r="E180" s="43"/>
      <c r="F180" s="234" t="s">
        <v>238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149</v>
      </c>
      <c r="AU180" s="20" t="s">
        <v>81</v>
      </c>
    </row>
    <row r="181" s="12" customFormat="1" ht="22.8" customHeight="1">
      <c r="A181" s="12"/>
      <c r="B181" s="199"/>
      <c r="C181" s="200"/>
      <c r="D181" s="201" t="s">
        <v>71</v>
      </c>
      <c r="E181" s="213" t="s">
        <v>243</v>
      </c>
      <c r="F181" s="213" t="s">
        <v>244</v>
      </c>
      <c r="G181" s="200"/>
      <c r="H181" s="200"/>
      <c r="I181" s="203"/>
      <c r="J181" s="214">
        <f>BK181</f>
        <v>0</v>
      </c>
      <c r="K181" s="200"/>
      <c r="L181" s="205"/>
      <c r="M181" s="206"/>
      <c r="N181" s="207"/>
      <c r="O181" s="207"/>
      <c r="P181" s="208">
        <f>SUM(P182:P213)</f>
        <v>0</v>
      </c>
      <c r="Q181" s="207"/>
      <c r="R181" s="208">
        <f>SUM(R182:R213)</f>
        <v>0</v>
      </c>
      <c r="S181" s="207"/>
      <c r="T181" s="209">
        <f>SUM(T182:T213)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0" t="s">
        <v>79</v>
      </c>
      <c r="AT181" s="211" t="s">
        <v>71</v>
      </c>
      <c r="AU181" s="211" t="s">
        <v>79</v>
      </c>
      <c r="AY181" s="210" t="s">
        <v>137</v>
      </c>
      <c r="BK181" s="212">
        <f>SUM(BK182:BK213)</f>
        <v>0</v>
      </c>
    </row>
    <row r="182" s="2" customFormat="1" ht="16.5" customHeight="1">
      <c r="A182" s="41"/>
      <c r="B182" s="42"/>
      <c r="C182" s="215" t="s">
        <v>245</v>
      </c>
      <c r="D182" s="215" t="s">
        <v>140</v>
      </c>
      <c r="E182" s="216" t="s">
        <v>246</v>
      </c>
      <c r="F182" s="217" t="s">
        <v>247</v>
      </c>
      <c r="G182" s="218" t="s">
        <v>248</v>
      </c>
      <c r="H182" s="219">
        <v>1.0549999999999999</v>
      </c>
      <c r="I182" s="220"/>
      <c r="J182" s="221">
        <f>ROUND(I182*H182,2)</f>
        <v>0</v>
      </c>
      <c r="K182" s="217" t="s">
        <v>144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145</v>
      </c>
      <c r="AT182" s="226" t="s">
        <v>140</v>
      </c>
      <c r="AU182" s="226" t="s">
        <v>81</v>
      </c>
      <c r="AY182" s="20" t="s">
        <v>137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145</v>
      </c>
      <c r="BM182" s="226" t="s">
        <v>249</v>
      </c>
    </row>
    <row r="183" s="2" customFormat="1">
      <c r="A183" s="41"/>
      <c r="B183" s="42"/>
      <c r="C183" s="43"/>
      <c r="D183" s="228" t="s">
        <v>147</v>
      </c>
      <c r="E183" s="43"/>
      <c r="F183" s="229" t="s">
        <v>250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147</v>
      </c>
      <c r="AU183" s="20" t="s">
        <v>81</v>
      </c>
    </row>
    <row r="184" s="2" customFormat="1" ht="24.15" customHeight="1">
      <c r="A184" s="41"/>
      <c r="B184" s="42"/>
      <c r="C184" s="215" t="s">
        <v>251</v>
      </c>
      <c r="D184" s="215" t="s">
        <v>140</v>
      </c>
      <c r="E184" s="216" t="s">
        <v>252</v>
      </c>
      <c r="F184" s="217" t="s">
        <v>253</v>
      </c>
      <c r="G184" s="218" t="s">
        <v>248</v>
      </c>
      <c r="H184" s="219">
        <v>1.0549999999999999</v>
      </c>
      <c r="I184" s="220"/>
      <c r="J184" s="221">
        <f>ROUND(I184*H184,2)</f>
        <v>0</v>
      </c>
      <c r="K184" s="217" t="s">
        <v>144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145</v>
      </c>
      <c r="AT184" s="226" t="s">
        <v>140</v>
      </c>
      <c r="AU184" s="226" t="s">
        <v>81</v>
      </c>
      <c r="AY184" s="20" t="s">
        <v>137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145</v>
      </c>
      <c r="BM184" s="226" t="s">
        <v>254</v>
      </c>
    </row>
    <row r="185" s="2" customFormat="1">
      <c r="A185" s="41"/>
      <c r="B185" s="42"/>
      <c r="C185" s="43"/>
      <c r="D185" s="228" t="s">
        <v>147</v>
      </c>
      <c r="E185" s="43"/>
      <c r="F185" s="229" t="s">
        <v>255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147</v>
      </c>
      <c r="AU185" s="20" t="s">
        <v>81</v>
      </c>
    </row>
    <row r="186" s="2" customFormat="1" ht="37.8" customHeight="1">
      <c r="A186" s="41"/>
      <c r="B186" s="42"/>
      <c r="C186" s="215" t="s">
        <v>256</v>
      </c>
      <c r="D186" s="215" t="s">
        <v>140</v>
      </c>
      <c r="E186" s="216" t="s">
        <v>257</v>
      </c>
      <c r="F186" s="217" t="s">
        <v>258</v>
      </c>
      <c r="G186" s="218" t="s">
        <v>248</v>
      </c>
      <c r="H186" s="219">
        <v>3.165</v>
      </c>
      <c r="I186" s="220"/>
      <c r="J186" s="221">
        <f>ROUND(I186*H186,2)</f>
        <v>0</v>
      </c>
      <c r="K186" s="217" t="s">
        <v>144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145</v>
      </c>
      <c r="AT186" s="226" t="s">
        <v>140</v>
      </c>
      <c r="AU186" s="226" t="s">
        <v>81</v>
      </c>
      <c r="AY186" s="20" t="s">
        <v>137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145</v>
      </c>
      <c r="BM186" s="226" t="s">
        <v>259</v>
      </c>
    </row>
    <row r="187" s="2" customFormat="1">
      <c r="A187" s="41"/>
      <c r="B187" s="42"/>
      <c r="C187" s="43"/>
      <c r="D187" s="228" t="s">
        <v>147</v>
      </c>
      <c r="E187" s="43"/>
      <c r="F187" s="229" t="s">
        <v>260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147</v>
      </c>
      <c r="AU187" s="20" t="s">
        <v>81</v>
      </c>
    </row>
    <row r="188" s="14" customFormat="1">
      <c r="A188" s="14"/>
      <c r="B188" s="245"/>
      <c r="C188" s="246"/>
      <c r="D188" s="233" t="s">
        <v>156</v>
      </c>
      <c r="E188" s="246"/>
      <c r="F188" s="248" t="s">
        <v>261</v>
      </c>
      <c r="G188" s="246"/>
      <c r="H188" s="249">
        <v>3.165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156</v>
      </c>
      <c r="AU188" s="255" t="s">
        <v>81</v>
      </c>
      <c r="AV188" s="14" t="s">
        <v>81</v>
      </c>
      <c r="AW188" s="14" t="s">
        <v>4</v>
      </c>
      <c r="AX188" s="14" t="s">
        <v>79</v>
      </c>
      <c r="AY188" s="255" t="s">
        <v>137</v>
      </c>
    </row>
    <row r="189" s="2" customFormat="1" ht="21.75" customHeight="1">
      <c r="A189" s="41"/>
      <c r="B189" s="42"/>
      <c r="C189" s="215" t="s">
        <v>262</v>
      </c>
      <c r="D189" s="215" t="s">
        <v>140</v>
      </c>
      <c r="E189" s="216" t="s">
        <v>263</v>
      </c>
      <c r="F189" s="217" t="s">
        <v>264</v>
      </c>
      <c r="G189" s="218" t="s">
        <v>248</v>
      </c>
      <c r="H189" s="219">
        <v>1.0549999999999999</v>
      </c>
      <c r="I189" s="220"/>
      <c r="J189" s="221">
        <f>ROUND(I189*H189,2)</f>
        <v>0</v>
      </c>
      <c r="K189" s="217" t="s">
        <v>144</v>
      </c>
      <c r="L189" s="47"/>
      <c r="M189" s="222" t="s">
        <v>19</v>
      </c>
      <c r="N189" s="223" t="s">
        <v>43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145</v>
      </c>
      <c r="AT189" s="226" t="s">
        <v>140</v>
      </c>
      <c r="AU189" s="226" t="s">
        <v>81</v>
      </c>
      <c r="AY189" s="20" t="s">
        <v>137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79</v>
      </c>
      <c r="BK189" s="227">
        <f>ROUND(I189*H189,2)</f>
        <v>0</v>
      </c>
      <c r="BL189" s="20" t="s">
        <v>145</v>
      </c>
      <c r="BM189" s="226" t="s">
        <v>265</v>
      </c>
    </row>
    <row r="190" s="2" customFormat="1">
      <c r="A190" s="41"/>
      <c r="B190" s="42"/>
      <c r="C190" s="43"/>
      <c r="D190" s="228" t="s">
        <v>147</v>
      </c>
      <c r="E190" s="43"/>
      <c r="F190" s="229" t="s">
        <v>266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147</v>
      </c>
      <c r="AU190" s="20" t="s">
        <v>81</v>
      </c>
    </row>
    <row r="191" s="2" customFormat="1" ht="24.15" customHeight="1">
      <c r="A191" s="41"/>
      <c r="B191" s="42"/>
      <c r="C191" s="215" t="s">
        <v>7</v>
      </c>
      <c r="D191" s="215" t="s">
        <v>140</v>
      </c>
      <c r="E191" s="216" t="s">
        <v>267</v>
      </c>
      <c r="F191" s="217" t="s">
        <v>268</v>
      </c>
      <c r="G191" s="218" t="s">
        <v>248</v>
      </c>
      <c r="H191" s="219">
        <v>9.4949999999999992</v>
      </c>
      <c r="I191" s="220"/>
      <c r="J191" s="221">
        <f>ROUND(I191*H191,2)</f>
        <v>0</v>
      </c>
      <c r="K191" s="217" t="s">
        <v>144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145</v>
      </c>
      <c r="AT191" s="226" t="s">
        <v>140</v>
      </c>
      <c r="AU191" s="226" t="s">
        <v>81</v>
      </c>
      <c r="AY191" s="20" t="s">
        <v>137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79</v>
      </c>
      <c r="BK191" s="227">
        <f>ROUND(I191*H191,2)</f>
        <v>0</v>
      </c>
      <c r="BL191" s="20" t="s">
        <v>145</v>
      </c>
      <c r="BM191" s="226" t="s">
        <v>269</v>
      </c>
    </row>
    <row r="192" s="2" customFormat="1">
      <c r="A192" s="41"/>
      <c r="B192" s="42"/>
      <c r="C192" s="43"/>
      <c r="D192" s="228" t="s">
        <v>147</v>
      </c>
      <c r="E192" s="43"/>
      <c r="F192" s="229" t="s">
        <v>270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147</v>
      </c>
      <c r="AU192" s="20" t="s">
        <v>81</v>
      </c>
    </row>
    <row r="193" s="2" customFormat="1">
      <c r="A193" s="41"/>
      <c r="B193" s="42"/>
      <c r="C193" s="43"/>
      <c r="D193" s="233" t="s">
        <v>149</v>
      </c>
      <c r="E193" s="43"/>
      <c r="F193" s="234" t="s">
        <v>271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149</v>
      </c>
      <c r="AU193" s="20" t="s">
        <v>81</v>
      </c>
    </row>
    <row r="194" s="14" customFormat="1">
      <c r="A194" s="14"/>
      <c r="B194" s="245"/>
      <c r="C194" s="246"/>
      <c r="D194" s="233" t="s">
        <v>156</v>
      </c>
      <c r="E194" s="246"/>
      <c r="F194" s="248" t="s">
        <v>272</v>
      </c>
      <c r="G194" s="246"/>
      <c r="H194" s="249">
        <v>9.4949999999999992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156</v>
      </c>
      <c r="AU194" s="255" t="s">
        <v>81</v>
      </c>
      <c r="AV194" s="14" t="s">
        <v>81</v>
      </c>
      <c r="AW194" s="14" t="s">
        <v>4</v>
      </c>
      <c r="AX194" s="14" t="s">
        <v>79</v>
      </c>
      <c r="AY194" s="255" t="s">
        <v>137</v>
      </c>
    </row>
    <row r="195" s="2" customFormat="1" ht="24.15" customHeight="1">
      <c r="A195" s="41"/>
      <c r="B195" s="42"/>
      <c r="C195" s="215" t="s">
        <v>273</v>
      </c>
      <c r="D195" s="215" t="s">
        <v>140</v>
      </c>
      <c r="E195" s="216" t="s">
        <v>274</v>
      </c>
      <c r="F195" s="217" t="s">
        <v>275</v>
      </c>
      <c r="G195" s="218" t="s">
        <v>248</v>
      </c>
      <c r="H195" s="219">
        <v>0.314</v>
      </c>
      <c r="I195" s="220"/>
      <c r="J195" s="221">
        <f>ROUND(I195*H195,2)</f>
        <v>0</v>
      </c>
      <c r="K195" s="217" t="s">
        <v>144</v>
      </c>
      <c r="L195" s="47"/>
      <c r="M195" s="222" t="s">
        <v>19</v>
      </c>
      <c r="N195" s="223" t="s">
        <v>43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145</v>
      </c>
      <c r="AT195" s="226" t="s">
        <v>140</v>
      </c>
      <c r="AU195" s="226" t="s">
        <v>81</v>
      </c>
      <c r="AY195" s="20" t="s">
        <v>137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79</v>
      </c>
      <c r="BK195" s="227">
        <f>ROUND(I195*H195,2)</f>
        <v>0</v>
      </c>
      <c r="BL195" s="20" t="s">
        <v>145</v>
      </c>
      <c r="BM195" s="226" t="s">
        <v>276</v>
      </c>
    </row>
    <row r="196" s="2" customFormat="1">
      <c r="A196" s="41"/>
      <c r="B196" s="42"/>
      <c r="C196" s="43"/>
      <c r="D196" s="228" t="s">
        <v>147</v>
      </c>
      <c r="E196" s="43"/>
      <c r="F196" s="229" t="s">
        <v>277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147</v>
      </c>
      <c r="AU196" s="20" t="s">
        <v>81</v>
      </c>
    </row>
    <row r="197" s="13" customFormat="1">
      <c r="A197" s="13"/>
      <c r="B197" s="235"/>
      <c r="C197" s="236"/>
      <c r="D197" s="233" t="s">
        <v>156</v>
      </c>
      <c r="E197" s="237" t="s">
        <v>19</v>
      </c>
      <c r="F197" s="238" t="s">
        <v>278</v>
      </c>
      <c r="G197" s="236"/>
      <c r="H197" s="237" t="s">
        <v>19</v>
      </c>
      <c r="I197" s="239"/>
      <c r="J197" s="236"/>
      <c r="K197" s="236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156</v>
      </c>
      <c r="AU197" s="244" t="s">
        <v>81</v>
      </c>
      <c r="AV197" s="13" t="s">
        <v>79</v>
      </c>
      <c r="AW197" s="13" t="s">
        <v>34</v>
      </c>
      <c r="AX197" s="13" t="s">
        <v>72</v>
      </c>
      <c r="AY197" s="244" t="s">
        <v>137</v>
      </c>
    </row>
    <row r="198" s="14" customFormat="1">
      <c r="A198" s="14"/>
      <c r="B198" s="245"/>
      <c r="C198" s="246"/>
      <c r="D198" s="233" t="s">
        <v>156</v>
      </c>
      <c r="E198" s="247" t="s">
        <v>19</v>
      </c>
      <c r="F198" s="248" t="s">
        <v>12</v>
      </c>
      <c r="G198" s="246"/>
      <c r="H198" s="249">
        <v>0.001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156</v>
      </c>
      <c r="AU198" s="255" t="s">
        <v>81</v>
      </c>
      <c r="AV198" s="14" t="s">
        <v>81</v>
      </c>
      <c r="AW198" s="14" t="s">
        <v>34</v>
      </c>
      <c r="AX198" s="14" t="s">
        <v>72</v>
      </c>
      <c r="AY198" s="255" t="s">
        <v>137</v>
      </c>
    </row>
    <row r="199" s="13" customFormat="1">
      <c r="A199" s="13"/>
      <c r="B199" s="235"/>
      <c r="C199" s="236"/>
      <c r="D199" s="233" t="s">
        <v>156</v>
      </c>
      <c r="E199" s="237" t="s">
        <v>19</v>
      </c>
      <c r="F199" s="238" t="s">
        <v>279</v>
      </c>
      <c r="G199" s="236"/>
      <c r="H199" s="237" t="s">
        <v>19</v>
      </c>
      <c r="I199" s="239"/>
      <c r="J199" s="236"/>
      <c r="K199" s="236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81</v>
      </c>
      <c r="AV199" s="13" t="s">
        <v>79</v>
      </c>
      <c r="AW199" s="13" t="s">
        <v>34</v>
      </c>
      <c r="AX199" s="13" t="s">
        <v>72</v>
      </c>
      <c r="AY199" s="244" t="s">
        <v>137</v>
      </c>
    </row>
    <row r="200" s="14" customFormat="1">
      <c r="A200" s="14"/>
      <c r="B200" s="245"/>
      <c r="C200" s="246"/>
      <c r="D200" s="233" t="s">
        <v>156</v>
      </c>
      <c r="E200" s="247" t="s">
        <v>19</v>
      </c>
      <c r="F200" s="248" t="s">
        <v>280</v>
      </c>
      <c r="G200" s="246"/>
      <c r="H200" s="249">
        <v>0.313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156</v>
      </c>
      <c r="AU200" s="255" t="s">
        <v>81</v>
      </c>
      <c r="AV200" s="14" t="s">
        <v>81</v>
      </c>
      <c r="AW200" s="14" t="s">
        <v>34</v>
      </c>
      <c r="AX200" s="14" t="s">
        <v>72</v>
      </c>
      <c r="AY200" s="255" t="s">
        <v>137</v>
      </c>
    </row>
    <row r="201" s="16" customFormat="1">
      <c r="A201" s="16"/>
      <c r="B201" s="267"/>
      <c r="C201" s="268"/>
      <c r="D201" s="233" t="s">
        <v>156</v>
      </c>
      <c r="E201" s="269" t="s">
        <v>19</v>
      </c>
      <c r="F201" s="270" t="s">
        <v>161</v>
      </c>
      <c r="G201" s="268"/>
      <c r="H201" s="271">
        <v>0.314</v>
      </c>
      <c r="I201" s="272"/>
      <c r="J201" s="268"/>
      <c r="K201" s="268"/>
      <c r="L201" s="273"/>
      <c r="M201" s="274"/>
      <c r="N201" s="275"/>
      <c r="O201" s="275"/>
      <c r="P201" s="275"/>
      <c r="Q201" s="275"/>
      <c r="R201" s="275"/>
      <c r="S201" s="275"/>
      <c r="T201" s="27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77" t="s">
        <v>156</v>
      </c>
      <c r="AU201" s="277" t="s">
        <v>81</v>
      </c>
      <c r="AV201" s="16" t="s">
        <v>145</v>
      </c>
      <c r="AW201" s="16" t="s">
        <v>34</v>
      </c>
      <c r="AX201" s="16" t="s">
        <v>79</v>
      </c>
      <c r="AY201" s="277" t="s">
        <v>137</v>
      </c>
    </row>
    <row r="202" s="2" customFormat="1" ht="33" customHeight="1">
      <c r="A202" s="41"/>
      <c r="B202" s="42"/>
      <c r="C202" s="215" t="s">
        <v>281</v>
      </c>
      <c r="D202" s="215" t="s">
        <v>140</v>
      </c>
      <c r="E202" s="216" t="s">
        <v>282</v>
      </c>
      <c r="F202" s="217" t="s">
        <v>283</v>
      </c>
      <c r="G202" s="218" t="s">
        <v>248</v>
      </c>
      <c r="H202" s="219">
        <v>0.379</v>
      </c>
      <c r="I202" s="220"/>
      <c r="J202" s="221">
        <f>ROUND(I202*H202,2)</f>
        <v>0</v>
      </c>
      <c r="K202" s="217" t="s">
        <v>284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145</v>
      </c>
      <c r="AT202" s="226" t="s">
        <v>140</v>
      </c>
      <c r="AU202" s="226" t="s">
        <v>81</v>
      </c>
      <c r="AY202" s="20" t="s">
        <v>137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145</v>
      </c>
      <c r="BM202" s="226" t="s">
        <v>285</v>
      </c>
    </row>
    <row r="203" s="2" customFormat="1">
      <c r="A203" s="41"/>
      <c r="B203" s="42"/>
      <c r="C203" s="43"/>
      <c r="D203" s="228" t="s">
        <v>147</v>
      </c>
      <c r="E203" s="43"/>
      <c r="F203" s="229" t="s">
        <v>286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147</v>
      </c>
      <c r="AU203" s="20" t="s">
        <v>81</v>
      </c>
    </row>
    <row r="204" s="13" customFormat="1">
      <c r="A204" s="13"/>
      <c r="B204" s="235"/>
      <c r="C204" s="236"/>
      <c r="D204" s="233" t="s">
        <v>156</v>
      </c>
      <c r="E204" s="237" t="s">
        <v>19</v>
      </c>
      <c r="F204" s="238" t="s">
        <v>287</v>
      </c>
      <c r="G204" s="236"/>
      <c r="H204" s="237" t="s">
        <v>19</v>
      </c>
      <c r="I204" s="239"/>
      <c r="J204" s="236"/>
      <c r="K204" s="236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156</v>
      </c>
      <c r="AU204" s="244" t="s">
        <v>81</v>
      </c>
      <c r="AV204" s="13" t="s">
        <v>79</v>
      </c>
      <c r="AW204" s="13" t="s">
        <v>34</v>
      </c>
      <c r="AX204" s="13" t="s">
        <v>72</v>
      </c>
      <c r="AY204" s="244" t="s">
        <v>137</v>
      </c>
    </row>
    <row r="205" s="14" customFormat="1">
      <c r="A205" s="14"/>
      <c r="B205" s="245"/>
      <c r="C205" s="246"/>
      <c r="D205" s="233" t="s">
        <v>156</v>
      </c>
      <c r="E205" s="247" t="s">
        <v>19</v>
      </c>
      <c r="F205" s="248" t="s">
        <v>288</v>
      </c>
      <c r="G205" s="246"/>
      <c r="H205" s="249">
        <v>0.379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156</v>
      </c>
      <c r="AU205" s="255" t="s">
        <v>81</v>
      </c>
      <c r="AV205" s="14" t="s">
        <v>81</v>
      </c>
      <c r="AW205" s="14" t="s">
        <v>34</v>
      </c>
      <c r="AX205" s="14" t="s">
        <v>72</v>
      </c>
      <c r="AY205" s="255" t="s">
        <v>137</v>
      </c>
    </row>
    <row r="206" s="16" customFormat="1">
      <c r="A206" s="16"/>
      <c r="B206" s="267"/>
      <c r="C206" s="268"/>
      <c r="D206" s="233" t="s">
        <v>156</v>
      </c>
      <c r="E206" s="269" t="s">
        <v>19</v>
      </c>
      <c r="F206" s="270" t="s">
        <v>161</v>
      </c>
      <c r="G206" s="268"/>
      <c r="H206" s="271">
        <v>0.379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77" t="s">
        <v>156</v>
      </c>
      <c r="AU206" s="277" t="s">
        <v>81</v>
      </c>
      <c r="AV206" s="16" t="s">
        <v>145</v>
      </c>
      <c r="AW206" s="16" t="s">
        <v>34</v>
      </c>
      <c r="AX206" s="16" t="s">
        <v>79</v>
      </c>
      <c r="AY206" s="277" t="s">
        <v>137</v>
      </c>
    </row>
    <row r="207" s="2" customFormat="1" ht="24.15" customHeight="1">
      <c r="A207" s="41"/>
      <c r="B207" s="42"/>
      <c r="C207" s="215" t="s">
        <v>289</v>
      </c>
      <c r="D207" s="215" t="s">
        <v>140</v>
      </c>
      <c r="E207" s="216" t="s">
        <v>290</v>
      </c>
      <c r="F207" s="217" t="s">
        <v>291</v>
      </c>
      <c r="G207" s="218" t="s">
        <v>248</v>
      </c>
      <c r="H207" s="219">
        <v>0.36199999999999999</v>
      </c>
      <c r="I207" s="220"/>
      <c r="J207" s="221">
        <f>ROUND(I207*H207,2)</f>
        <v>0</v>
      </c>
      <c r="K207" s="217" t="s">
        <v>144</v>
      </c>
      <c r="L207" s="47"/>
      <c r="M207" s="222" t="s">
        <v>19</v>
      </c>
      <c r="N207" s="223" t="s">
        <v>43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145</v>
      </c>
      <c r="AT207" s="226" t="s">
        <v>140</v>
      </c>
      <c r="AU207" s="226" t="s">
        <v>81</v>
      </c>
      <c r="AY207" s="20" t="s">
        <v>137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79</v>
      </c>
      <c r="BK207" s="227">
        <f>ROUND(I207*H207,2)</f>
        <v>0</v>
      </c>
      <c r="BL207" s="20" t="s">
        <v>145</v>
      </c>
      <c r="BM207" s="226" t="s">
        <v>292</v>
      </c>
    </row>
    <row r="208" s="2" customFormat="1">
      <c r="A208" s="41"/>
      <c r="B208" s="42"/>
      <c r="C208" s="43"/>
      <c r="D208" s="228" t="s">
        <v>147</v>
      </c>
      <c r="E208" s="43"/>
      <c r="F208" s="229" t="s">
        <v>293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147</v>
      </c>
      <c r="AU208" s="20" t="s">
        <v>81</v>
      </c>
    </row>
    <row r="209" s="13" customFormat="1">
      <c r="A209" s="13"/>
      <c r="B209" s="235"/>
      <c r="C209" s="236"/>
      <c r="D209" s="233" t="s">
        <v>156</v>
      </c>
      <c r="E209" s="237" t="s">
        <v>19</v>
      </c>
      <c r="F209" s="238" t="s">
        <v>294</v>
      </c>
      <c r="G209" s="236"/>
      <c r="H209" s="237" t="s">
        <v>19</v>
      </c>
      <c r="I209" s="239"/>
      <c r="J209" s="236"/>
      <c r="K209" s="236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156</v>
      </c>
      <c r="AU209" s="244" t="s">
        <v>81</v>
      </c>
      <c r="AV209" s="13" t="s">
        <v>79</v>
      </c>
      <c r="AW209" s="13" t="s">
        <v>34</v>
      </c>
      <c r="AX209" s="13" t="s">
        <v>72</v>
      </c>
      <c r="AY209" s="244" t="s">
        <v>137</v>
      </c>
    </row>
    <row r="210" s="14" customFormat="1">
      <c r="A210" s="14"/>
      <c r="B210" s="245"/>
      <c r="C210" s="246"/>
      <c r="D210" s="233" t="s">
        <v>156</v>
      </c>
      <c r="E210" s="247" t="s">
        <v>19</v>
      </c>
      <c r="F210" s="248" t="s">
        <v>295</v>
      </c>
      <c r="G210" s="246"/>
      <c r="H210" s="249">
        <v>0.050999999999999997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156</v>
      </c>
      <c r="AU210" s="255" t="s">
        <v>81</v>
      </c>
      <c r="AV210" s="14" t="s">
        <v>81</v>
      </c>
      <c r="AW210" s="14" t="s">
        <v>34</v>
      </c>
      <c r="AX210" s="14" t="s">
        <v>72</v>
      </c>
      <c r="AY210" s="255" t="s">
        <v>137</v>
      </c>
    </row>
    <row r="211" s="13" customFormat="1">
      <c r="A211" s="13"/>
      <c r="B211" s="235"/>
      <c r="C211" s="236"/>
      <c r="D211" s="233" t="s">
        <v>156</v>
      </c>
      <c r="E211" s="237" t="s">
        <v>19</v>
      </c>
      <c r="F211" s="238" t="s">
        <v>296</v>
      </c>
      <c r="G211" s="236"/>
      <c r="H211" s="237" t="s">
        <v>19</v>
      </c>
      <c r="I211" s="239"/>
      <c r="J211" s="236"/>
      <c r="K211" s="236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156</v>
      </c>
      <c r="AU211" s="244" t="s">
        <v>81</v>
      </c>
      <c r="AV211" s="13" t="s">
        <v>79</v>
      </c>
      <c r="AW211" s="13" t="s">
        <v>34</v>
      </c>
      <c r="AX211" s="13" t="s">
        <v>72</v>
      </c>
      <c r="AY211" s="244" t="s">
        <v>137</v>
      </c>
    </row>
    <row r="212" s="14" customFormat="1">
      <c r="A212" s="14"/>
      <c r="B212" s="245"/>
      <c r="C212" s="246"/>
      <c r="D212" s="233" t="s">
        <v>156</v>
      </c>
      <c r="E212" s="247" t="s">
        <v>19</v>
      </c>
      <c r="F212" s="248" t="s">
        <v>297</v>
      </c>
      <c r="G212" s="246"/>
      <c r="H212" s="249">
        <v>0.311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156</v>
      </c>
      <c r="AU212" s="255" t="s">
        <v>81</v>
      </c>
      <c r="AV212" s="14" t="s">
        <v>81</v>
      </c>
      <c r="AW212" s="14" t="s">
        <v>34</v>
      </c>
      <c r="AX212" s="14" t="s">
        <v>72</v>
      </c>
      <c r="AY212" s="255" t="s">
        <v>137</v>
      </c>
    </row>
    <row r="213" s="16" customFormat="1">
      <c r="A213" s="16"/>
      <c r="B213" s="267"/>
      <c r="C213" s="268"/>
      <c r="D213" s="233" t="s">
        <v>156</v>
      </c>
      <c r="E213" s="269" t="s">
        <v>19</v>
      </c>
      <c r="F213" s="270" t="s">
        <v>161</v>
      </c>
      <c r="G213" s="268"/>
      <c r="H213" s="271">
        <v>0.36199999999999999</v>
      </c>
      <c r="I213" s="272"/>
      <c r="J213" s="268"/>
      <c r="K213" s="268"/>
      <c r="L213" s="273"/>
      <c r="M213" s="274"/>
      <c r="N213" s="275"/>
      <c r="O213" s="275"/>
      <c r="P213" s="275"/>
      <c r="Q213" s="275"/>
      <c r="R213" s="275"/>
      <c r="S213" s="275"/>
      <c r="T213" s="27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7" t="s">
        <v>156</v>
      </c>
      <c r="AU213" s="277" t="s">
        <v>81</v>
      </c>
      <c r="AV213" s="16" t="s">
        <v>145</v>
      </c>
      <c r="AW213" s="16" t="s">
        <v>34</v>
      </c>
      <c r="AX213" s="16" t="s">
        <v>79</v>
      </c>
      <c r="AY213" s="277" t="s">
        <v>137</v>
      </c>
    </row>
    <row r="214" s="12" customFormat="1" ht="22.8" customHeight="1">
      <c r="A214" s="12"/>
      <c r="B214" s="199"/>
      <c r="C214" s="200"/>
      <c r="D214" s="201" t="s">
        <v>71</v>
      </c>
      <c r="E214" s="213" t="s">
        <v>298</v>
      </c>
      <c r="F214" s="213" t="s">
        <v>299</v>
      </c>
      <c r="G214" s="200"/>
      <c r="H214" s="200"/>
      <c r="I214" s="203"/>
      <c r="J214" s="214">
        <f>BK214</f>
        <v>0</v>
      </c>
      <c r="K214" s="200"/>
      <c r="L214" s="205"/>
      <c r="M214" s="206"/>
      <c r="N214" s="207"/>
      <c r="O214" s="207"/>
      <c r="P214" s="208">
        <f>SUM(P215:P216)</f>
        <v>0</v>
      </c>
      <c r="Q214" s="207"/>
      <c r="R214" s="208">
        <f>SUM(R215:R216)</f>
        <v>0</v>
      </c>
      <c r="S214" s="207"/>
      <c r="T214" s="209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0" t="s">
        <v>79</v>
      </c>
      <c r="AT214" s="211" t="s">
        <v>71</v>
      </c>
      <c r="AU214" s="211" t="s">
        <v>79</v>
      </c>
      <c r="AY214" s="210" t="s">
        <v>137</v>
      </c>
      <c r="BK214" s="212">
        <f>SUM(BK215:BK216)</f>
        <v>0</v>
      </c>
    </row>
    <row r="215" s="2" customFormat="1" ht="33" customHeight="1">
      <c r="A215" s="41"/>
      <c r="B215" s="42"/>
      <c r="C215" s="215" t="s">
        <v>300</v>
      </c>
      <c r="D215" s="215" t="s">
        <v>140</v>
      </c>
      <c r="E215" s="216" t="s">
        <v>301</v>
      </c>
      <c r="F215" s="217" t="s">
        <v>302</v>
      </c>
      <c r="G215" s="218" t="s">
        <v>248</v>
      </c>
      <c r="H215" s="219">
        <v>3.669</v>
      </c>
      <c r="I215" s="220"/>
      <c r="J215" s="221">
        <f>ROUND(I215*H215,2)</f>
        <v>0</v>
      </c>
      <c r="K215" s="217" t="s">
        <v>144</v>
      </c>
      <c r="L215" s="47"/>
      <c r="M215" s="222" t="s">
        <v>19</v>
      </c>
      <c r="N215" s="223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145</v>
      </c>
      <c r="AT215" s="226" t="s">
        <v>140</v>
      </c>
      <c r="AU215" s="226" t="s">
        <v>81</v>
      </c>
      <c r="AY215" s="20" t="s">
        <v>137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145</v>
      </c>
      <c r="BM215" s="226" t="s">
        <v>303</v>
      </c>
    </row>
    <row r="216" s="2" customFormat="1">
      <c r="A216" s="41"/>
      <c r="B216" s="42"/>
      <c r="C216" s="43"/>
      <c r="D216" s="228" t="s">
        <v>147</v>
      </c>
      <c r="E216" s="43"/>
      <c r="F216" s="229" t="s">
        <v>304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147</v>
      </c>
      <c r="AU216" s="20" t="s">
        <v>81</v>
      </c>
    </row>
    <row r="217" s="12" customFormat="1" ht="25.92" customHeight="1">
      <c r="A217" s="12"/>
      <c r="B217" s="199"/>
      <c r="C217" s="200"/>
      <c r="D217" s="201" t="s">
        <v>71</v>
      </c>
      <c r="E217" s="202" t="s">
        <v>305</v>
      </c>
      <c r="F217" s="202" t="s">
        <v>306</v>
      </c>
      <c r="G217" s="200"/>
      <c r="H217" s="200"/>
      <c r="I217" s="203"/>
      <c r="J217" s="204">
        <f>BK217</f>
        <v>0</v>
      </c>
      <c r="K217" s="200"/>
      <c r="L217" s="205"/>
      <c r="M217" s="206"/>
      <c r="N217" s="207"/>
      <c r="O217" s="207"/>
      <c r="P217" s="208">
        <f>P218+P223+P233+P235+P284+P296+P307+P367+P385+P396+P452</f>
        <v>0</v>
      </c>
      <c r="Q217" s="207"/>
      <c r="R217" s="208">
        <f>R218+R223+R233+R235+R284+R296+R307+R367+R385+R396+R452</f>
        <v>0.83546997517599997</v>
      </c>
      <c r="S217" s="207"/>
      <c r="T217" s="209">
        <f>T218+T223+T233+T235+T284+T296+T307+T367+T385+T396+T452</f>
        <v>1.0537810400000001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81</v>
      </c>
      <c r="AT217" s="211" t="s">
        <v>71</v>
      </c>
      <c r="AU217" s="211" t="s">
        <v>72</v>
      </c>
      <c r="AY217" s="210" t="s">
        <v>137</v>
      </c>
      <c r="BK217" s="212">
        <f>BK218+BK223+BK233+BK235+BK284+BK296+BK307+BK367+BK385+BK396+BK452</f>
        <v>0</v>
      </c>
    </row>
    <row r="218" s="12" customFormat="1" ht="22.8" customHeight="1">
      <c r="A218" s="12"/>
      <c r="B218" s="199"/>
      <c r="C218" s="200"/>
      <c r="D218" s="201" t="s">
        <v>71</v>
      </c>
      <c r="E218" s="213" t="s">
        <v>307</v>
      </c>
      <c r="F218" s="213" t="s">
        <v>308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SUM(P219:P222)</f>
        <v>0</v>
      </c>
      <c r="Q218" s="207"/>
      <c r="R218" s="208">
        <f>SUM(R219:R222)</f>
        <v>0.00174</v>
      </c>
      <c r="S218" s="207"/>
      <c r="T218" s="209">
        <f>SUM(T219:T222)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81</v>
      </c>
      <c r="AT218" s="211" t="s">
        <v>71</v>
      </c>
      <c r="AU218" s="211" t="s">
        <v>79</v>
      </c>
      <c r="AY218" s="210" t="s">
        <v>137</v>
      </c>
      <c r="BK218" s="212">
        <f>SUM(BK219:BK222)</f>
        <v>0</v>
      </c>
    </row>
    <row r="219" s="2" customFormat="1" ht="16.5" customHeight="1">
      <c r="A219" s="41"/>
      <c r="B219" s="42"/>
      <c r="C219" s="215" t="s">
        <v>309</v>
      </c>
      <c r="D219" s="215" t="s">
        <v>140</v>
      </c>
      <c r="E219" s="216" t="s">
        <v>310</v>
      </c>
      <c r="F219" s="217" t="s">
        <v>311</v>
      </c>
      <c r="G219" s="218" t="s">
        <v>235</v>
      </c>
      <c r="H219" s="219">
        <v>3</v>
      </c>
      <c r="I219" s="220"/>
      <c r="J219" s="221">
        <f>ROUND(I219*H219,2)</f>
        <v>0</v>
      </c>
      <c r="K219" s="217" t="s">
        <v>144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239</v>
      </c>
      <c r="AT219" s="226" t="s">
        <v>140</v>
      </c>
      <c r="AU219" s="226" t="s">
        <v>81</v>
      </c>
      <c r="AY219" s="20" t="s">
        <v>137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239</v>
      </c>
      <c r="BM219" s="226" t="s">
        <v>312</v>
      </c>
    </row>
    <row r="220" s="2" customFormat="1">
      <c r="A220" s="41"/>
      <c r="B220" s="42"/>
      <c r="C220" s="43"/>
      <c r="D220" s="228" t="s">
        <v>147</v>
      </c>
      <c r="E220" s="43"/>
      <c r="F220" s="229" t="s">
        <v>313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147</v>
      </c>
      <c r="AU220" s="20" t="s">
        <v>81</v>
      </c>
    </row>
    <row r="221" s="2" customFormat="1">
      <c r="A221" s="41"/>
      <c r="B221" s="42"/>
      <c r="C221" s="43"/>
      <c r="D221" s="233" t="s">
        <v>149</v>
      </c>
      <c r="E221" s="43"/>
      <c r="F221" s="234" t="s">
        <v>314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149</v>
      </c>
      <c r="AU221" s="20" t="s">
        <v>81</v>
      </c>
    </row>
    <row r="222" s="2" customFormat="1" ht="16.5" customHeight="1">
      <c r="A222" s="41"/>
      <c r="B222" s="42"/>
      <c r="C222" s="278" t="s">
        <v>315</v>
      </c>
      <c r="D222" s="278" t="s">
        <v>216</v>
      </c>
      <c r="E222" s="279" t="s">
        <v>316</v>
      </c>
      <c r="F222" s="280" t="s">
        <v>317</v>
      </c>
      <c r="G222" s="281" t="s">
        <v>235</v>
      </c>
      <c r="H222" s="282">
        <v>3</v>
      </c>
      <c r="I222" s="283"/>
      <c r="J222" s="284">
        <f>ROUND(I222*H222,2)</f>
        <v>0</v>
      </c>
      <c r="K222" s="280" t="s">
        <v>19</v>
      </c>
      <c r="L222" s="285"/>
      <c r="M222" s="286" t="s">
        <v>19</v>
      </c>
      <c r="N222" s="287" t="s">
        <v>43</v>
      </c>
      <c r="O222" s="87"/>
      <c r="P222" s="224">
        <f>O222*H222</f>
        <v>0</v>
      </c>
      <c r="Q222" s="224">
        <v>0.00058</v>
      </c>
      <c r="R222" s="224">
        <f>Q222*H222</f>
        <v>0.00174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318</v>
      </c>
      <c r="AT222" s="226" t="s">
        <v>216</v>
      </c>
      <c r="AU222" s="226" t="s">
        <v>81</v>
      </c>
      <c r="AY222" s="20" t="s">
        <v>137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239</v>
      </c>
      <c r="BM222" s="226" t="s">
        <v>319</v>
      </c>
    </row>
    <row r="223" s="12" customFormat="1" ht="22.8" customHeight="1">
      <c r="A223" s="12"/>
      <c r="B223" s="199"/>
      <c r="C223" s="200"/>
      <c r="D223" s="201" t="s">
        <v>71</v>
      </c>
      <c r="E223" s="213" t="s">
        <v>320</v>
      </c>
      <c r="F223" s="213" t="s">
        <v>321</v>
      </c>
      <c r="G223" s="200"/>
      <c r="H223" s="200"/>
      <c r="I223" s="203"/>
      <c r="J223" s="214">
        <f>BK223</f>
        <v>0</v>
      </c>
      <c r="K223" s="200"/>
      <c r="L223" s="205"/>
      <c r="M223" s="206"/>
      <c r="N223" s="207"/>
      <c r="O223" s="207"/>
      <c r="P223" s="208">
        <f>SUM(P224:P232)</f>
        <v>0</v>
      </c>
      <c r="Q223" s="207"/>
      <c r="R223" s="208">
        <f>SUM(R224:R232)</f>
        <v>0</v>
      </c>
      <c r="S223" s="207"/>
      <c r="T223" s="209">
        <f>SUM(T224:T232)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81</v>
      </c>
      <c r="AT223" s="211" t="s">
        <v>71</v>
      </c>
      <c r="AU223" s="211" t="s">
        <v>79</v>
      </c>
      <c r="AY223" s="210" t="s">
        <v>137</v>
      </c>
      <c r="BK223" s="212">
        <f>SUM(BK224:BK232)</f>
        <v>0</v>
      </c>
    </row>
    <row r="224" s="2" customFormat="1" ht="16.5" customHeight="1">
      <c r="A224" s="41"/>
      <c r="B224" s="42"/>
      <c r="C224" s="215" t="s">
        <v>322</v>
      </c>
      <c r="D224" s="215" t="s">
        <v>140</v>
      </c>
      <c r="E224" s="216" t="s">
        <v>323</v>
      </c>
      <c r="F224" s="217" t="s">
        <v>324</v>
      </c>
      <c r="G224" s="218" t="s">
        <v>325</v>
      </c>
      <c r="H224" s="219">
        <v>1</v>
      </c>
      <c r="I224" s="220"/>
      <c r="J224" s="221">
        <f>ROUND(I224*H224,2)</f>
        <v>0</v>
      </c>
      <c r="K224" s="217" t="s">
        <v>19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239</v>
      </c>
      <c r="AT224" s="226" t="s">
        <v>140</v>
      </c>
      <c r="AU224" s="226" t="s">
        <v>81</v>
      </c>
      <c r="AY224" s="20" t="s">
        <v>137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239</v>
      </c>
      <c r="BM224" s="226" t="s">
        <v>326</v>
      </c>
    </row>
    <row r="225" s="2" customFormat="1" ht="16.5" customHeight="1">
      <c r="A225" s="41"/>
      <c r="B225" s="42"/>
      <c r="C225" s="215" t="s">
        <v>327</v>
      </c>
      <c r="D225" s="215" t="s">
        <v>140</v>
      </c>
      <c r="E225" s="216" t="s">
        <v>328</v>
      </c>
      <c r="F225" s="217" t="s">
        <v>329</v>
      </c>
      <c r="G225" s="218" t="s">
        <v>143</v>
      </c>
      <c r="H225" s="219">
        <v>31.5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239</v>
      </c>
      <c r="AT225" s="226" t="s">
        <v>140</v>
      </c>
      <c r="AU225" s="226" t="s">
        <v>81</v>
      </c>
      <c r="AY225" s="20" t="s">
        <v>137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239</v>
      </c>
      <c r="BM225" s="226" t="s">
        <v>330</v>
      </c>
    </row>
    <row r="226" s="14" customFormat="1">
      <c r="A226" s="14"/>
      <c r="B226" s="245"/>
      <c r="C226" s="246"/>
      <c r="D226" s="233" t="s">
        <v>156</v>
      </c>
      <c r="E226" s="247" t="s">
        <v>19</v>
      </c>
      <c r="F226" s="248" t="s">
        <v>331</v>
      </c>
      <c r="G226" s="246"/>
      <c r="H226" s="249">
        <v>31.5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156</v>
      </c>
      <c r="AU226" s="255" t="s">
        <v>81</v>
      </c>
      <c r="AV226" s="14" t="s">
        <v>81</v>
      </c>
      <c r="AW226" s="14" t="s">
        <v>34</v>
      </c>
      <c r="AX226" s="14" t="s">
        <v>72</v>
      </c>
      <c r="AY226" s="255" t="s">
        <v>137</v>
      </c>
    </row>
    <row r="227" s="16" customFormat="1">
      <c r="A227" s="16"/>
      <c r="B227" s="267"/>
      <c r="C227" s="268"/>
      <c r="D227" s="233" t="s">
        <v>156</v>
      </c>
      <c r="E227" s="269" t="s">
        <v>19</v>
      </c>
      <c r="F227" s="270" t="s">
        <v>161</v>
      </c>
      <c r="G227" s="268"/>
      <c r="H227" s="271">
        <v>31.5</v>
      </c>
      <c r="I227" s="272"/>
      <c r="J227" s="268"/>
      <c r="K227" s="268"/>
      <c r="L227" s="273"/>
      <c r="M227" s="274"/>
      <c r="N227" s="275"/>
      <c r="O227" s="275"/>
      <c r="P227" s="275"/>
      <c r="Q227" s="275"/>
      <c r="R227" s="275"/>
      <c r="S227" s="275"/>
      <c r="T227" s="27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7" t="s">
        <v>156</v>
      </c>
      <c r="AU227" s="277" t="s">
        <v>81</v>
      </c>
      <c r="AV227" s="16" t="s">
        <v>145</v>
      </c>
      <c r="AW227" s="16" t="s">
        <v>34</v>
      </c>
      <c r="AX227" s="16" t="s">
        <v>79</v>
      </c>
      <c r="AY227" s="277" t="s">
        <v>137</v>
      </c>
    </row>
    <row r="228" s="2" customFormat="1" ht="16.5" customHeight="1">
      <c r="A228" s="41"/>
      <c r="B228" s="42"/>
      <c r="C228" s="215" t="s">
        <v>332</v>
      </c>
      <c r="D228" s="215" t="s">
        <v>140</v>
      </c>
      <c r="E228" s="216" t="s">
        <v>333</v>
      </c>
      <c r="F228" s="217" t="s">
        <v>334</v>
      </c>
      <c r="G228" s="218" t="s">
        <v>143</v>
      </c>
      <c r="H228" s="219">
        <v>31.5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239</v>
      </c>
      <c r="AT228" s="226" t="s">
        <v>140</v>
      </c>
      <c r="AU228" s="226" t="s">
        <v>81</v>
      </c>
      <c r="AY228" s="20" t="s">
        <v>137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239</v>
      </c>
      <c r="BM228" s="226" t="s">
        <v>335</v>
      </c>
    </row>
    <row r="229" s="2" customFormat="1" ht="24.15" customHeight="1">
      <c r="A229" s="41"/>
      <c r="B229" s="42"/>
      <c r="C229" s="215" t="s">
        <v>336</v>
      </c>
      <c r="D229" s="215" t="s">
        <v>140</v>
      </c>
      <c r="E229" s="216" t="s">
        <v>337</v>
      </c>
      <c r="F229" s="217" t="s">
        <v>338</v>
      </c>
      <c r="G229" s="218" t="s">
        <v>339</v>
      </c>
      <c r="H229" s="288"/>
      <c r="I229" s="220"/>
      <c r="J229" s="221">
        <f>ROUND(I229*H229,2)</f>
        <v>0</v>
      </c>
      <c r="K229" s="217" t="s">
        <v>144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239</v>
      </c>
      <c r="AT229" s="226" t="s">
        <v>140</v>
      </c>
      <c r="AU229" s="226" t="s">
        <v>81</v>
      </c>
      <c r="AY229" s="20" t="s">
        <v>137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239</v>
      </c>
      <c r="BM229" s="226" t="s">
        <v>340</v>
      </c>
    </row>
    <row r="230" s="2" customFormat="1">
      <c r="A230" s="41"/>
      <c r="B230" s="42"/>
      <c r="C230" s="43"/>
      <c r="D230" s="228" t="s">
        <v>147</v>
      </c>
      <c r="E230" s="43"/>
      <c r="F230" s="229" t="s">
        <v>341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147</v>
      </c>
      <c r="AU230" s="20" t="s">
        <v>81</v>
      </c>
    </row>
    <row r="231" s="2" customFormat="1" ht="33" customHeight="1">
      <c r="A231" s="41"/>
      <c r="B231" s="42"/>
      <c r="C231" s="215" t="s">
        <v>318</v>
      </c>
      <c r="D231" s="215" t="s">
        <v>140</v>
      </c>
      <c r="E231" s="216" t="s">
        <v>342</v>
      </c>
      <c r="F231" s="217" t="s">
        <v>343</v>
      </c>
      <c r="G231" s="218" t="s">
        <v>339</v>
      </c>
      <c r="H231" s="288"/>
      <c r="I231" s="220"/>
      <c r="J231" s="221">
        <f>ROUND(I231*H231,2)</f>
        <v>0</v>
      </c>
      <c r="K231" s="217" t="s">
        <v>144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239</v>
      </c>
      <c r="AT231" s="226" t="s">
        <v>140</v>
      </c>
      <c r="AU231" s="226" t="s">
        <v>81</v>
      </c>
      <c r="AY231" s="20" t="s">
        <v>137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239</v>
      </c>
      <c r="BM231" s="226" t="s">
        <v>344</v>
      </c>
    </row>
    <row r="232" s="2" customFormat="1">
      <c r="A232" s="41"/>
      <c r="B232" s="42"/>
      <c r="C232" s="43"/>
      <c r="D232" s="228" t="s">
        <v>147</v>
      </c>
      <c r="E232" s="43"/>
      <c r="F232" s="229" t="s">
        <v>345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147</v>
      </c>
      <c r="AU232" s="20" t="s">
        <v>81</v>
      </c>
    </row>
    <row r="233" s="12" customFormat="1" ht="22.8" customHeight="1">
      <c r="A233" s="12"/>
      <c r="B233" s="199"/>
      <c r="C233" s="200"/>
      <c r="D233" s="201" t="s">
        <v>71</v>
      </c>
      <c r="E233" s="213" t="s">
        <v>346</v>
      </c>
      <c r="F233" s="213" t="s">
        <v>88</v>
      </c>
      <c r="G233" s="200"/>
      <c r="H233" s="200"/>
      <c r="I233" s="203"/>
      <c r="J233" s="214">
        <f>BK233</f>
        <v>0</v>
      </c>
      <c r="K233" s="200"/>
      <c r="L233" s="205"/>
      <c r="M233" s="206"/>
      <c r="N233" s="207"/>
      <c r="O233" s="207"/>
      <c r="P233" s="208">
        <f>P234</f>
        <v>0</v>
      </c>
      <c r="Q233" s="207"/>
      <c r="R233" s="208">
        <f>R234</f>
        <v>0</v>
      </c>
      <c r="S233" s="207"/>
      <c r="T233" s="209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0" t="s">
        <v>81</v>
      </c>
      <c r="AT233" s="211" t="s">
        <v>71</v>
      </c>
      <c r="AU233" s="211" t="s">
        <v>79</v>
      </c>
      <c r="AY233" s="210" t="s">
        <v>137</v>
      </c>
      <c r="BK233" s="212">
        <f>BK234</f>
        <v>0</v>
      </c>
    </row>
    <row r="234" s="2" customFormat="1" ht="16.5" customHeight="1">
      <c r="A234" s="41"/>
      <c r="B234" s="42"/>
      <c r="C234" s="215" t="s">
        <v>347</v>
      </c>
      <c r="D234" s="215" t="s">
        <v>140</v>
      </c>
      <c r="E234" s="216" t="s">
        <v>348</v>
      </c>
      <c r="F234" s="217" t="s">
        <v>349</v>
      </c>
      <c r="G234" s="218" t="s">
        <v>350</v>
      </c>
      <c r="H234" s="219">
        <v>2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239</v>
      </c>
      <c r="AT234" s="226" t="s">
        <v>140</v>
      </c>
      <c r="AU234" s="226" t="s">
        <v>81</v>
      </c>
      <c r="AY234" s="20" t="s">
        <v>137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239</v>
      </c>
      <c r="BM234" s="226" t="s">
        <v>351</v>
      </c>
    </row>
    <row r="235" s="12" customFormat="1" ht="22.8" customHeight="1">
      <c r="A235" s="12"/>
      <c r="B235" s="199"/>
      <c r="C235" s="200"/>
      <c r="D235" s="201" t="s">
        <v>71</v>
      </c>
      <c r="E235" s="213" t="s">
        <v>352</v>
      </c>
      <c r="F235" s="213" t="s">
        <v>353</v>
      </c>
      <c r="G235" s="200"/>
      <c r="H235" s="200"/>
      <c r="I235" s="203"/>
      <c r="J235" s="214">
        <f>BK235</f>
        <v>0</v>
      </c>
      <c r="K235" s="200"/>
      <c r="L235" s="205"/>
      <c r="M235" s="206"/>
      <c r="N235" s="207"/>
      <c r="O235" s="207"/>
      <c r="P235" s="208">
        <f>SUM(P236:P283)</f>
        <v>0</v>
      </c>
      <c r="Q235" s="207"/>
      <c r="R235" s="208">
        <f>SUM(R236:R283)</f>
        <v>0</v>
      </c>
      <c r="S235" s="207"/>
      <c r="T235" s="209">
        <f>SUM(T236:T283)</f>
        <v>0.31140000000000001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0" t="s">
        <v>81</v>
      </c>
      <c r="AT235" s="211" t="s">
        <v>71</v>
      </c>
      <c r="AU235" s="211" t="s">
        <v>79</v>
      </c>
      <c r="AY235" s="210" t="s">
        <v>137</v>
      </c>
      <c r="BK235" s="212">
        <f>SUM(BK236:BK283)</f>
        <v>0</v>
      </c>
    </row>
    <row r="236" s="2" customFormat="1" ht="16.5" customHeight="1">
      <c r="A236" s="41"/>
      <c r="B236" s="42"/>
      <c r="C236" s="215" t="s">
        <v>354</v>
      </c>
      <c r="D236" s="215" t="s">
        <v>140</v>
      </c>
      <c r="E236" s="216" t="s">
        <v>355</v>
      </c>
      <c r="F236" s="217" t="s">
        <v>356</v>
      </c>
      <c r="G236" s="218" t="s">
        <v>211</v>
      </c>
      <c r="H236" s="219">
        <v>8.2799999999999994</v>
      </c>
      <c r="I236" s="220"/>
      <c r="J236" s="221">
        <f>ROUND(I236*H236,2)</f>
        <v>0</v>
      </c>
      <c r="K236" s="217" t="s">
        <v>19</v>
      </c>
      <c r="L236" s="47"/>
      <c r="M236" s="222" t="s">
        <v>19</v>
      </c>
      <c r="N236" s="223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0.025000000000000001</v>
      </c>
      <c r="T236" s="225">
        <f>S236*H236</f>
        <v>0.20699999999999999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239</v>
      </c>
      <c r="AT236" s="226" t="s">
        <v>140</v>
      </c>
      <c r="AU236" s="226" t="s">
        <v>81</v>
      </c>
      <c r="AY236" s="20" t="s">
        <v>137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239</v>
      </c>
      <c r="BM236" s="226" t="s">
        <v>357</v>
      </c>
    </row>
    <row r="237" s="2" customFormat="1">
      <c r="A237" s="41"/>
      <c r="B237" s="42"/>
      <c r="C237" s="43"/>
      <c r="D237" s="233" t="s">
        <v>149</v>
      </c>
      <c r="E237" s="43"/>
      <c r="F237" s="234" t="s">
        <v>358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149</v>
      </c>
      <c r="AU237" s="20" t="s">
        <v>81</v>
      </c>
    </row>
    <row r="238" s="13" customFormat="1">
      <c r="A238" s="13"/>
      <c r="B238" s="235"/>
      <c r="C238" s="236"/>
      <c r="D238" s="233" t="s">
        <v>156</v>
      </c>
      <c r="E238" s="237" t="s">
        <v>19</v>
      </c>
      <c r="F238" s="238" t="s">
        <v>157</v>
      </c>
      <c r="G238" s="236"/>
      <c r="H238" s="237" t="s">
        <v>19</v>
      </c>
      <c r="I238" s="239"/>
      <c r="J238" s="236"/>
      <c r="K238" s="236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156</v>
      </c>
      <c r="AU238" s="244" t="s">
        <v>81</v>
      </c>
      <c r="AV238" s="13" t="s">
        <v>79</v>
      </c>
      <c r="AW238" s="13" t="s">
        <v>34</v>
      </c>
      <c r="AX238" s="13" t="s">
        <v>72</v>
      </c>
      <c r="AY238" s="244" t="s">
        <v>137</v>
      </c>
    </row>
    <row r="239" s="14" customFormat="1">
      <c r="A239" s="14"/>
      <c r="B239" s="245"/>
      <c r="C239" s="246"/>
      <c r="D239" s="233" t="s">
        <v>156</v>
      </c>
      <c r="E239" s="247" t="s">
        <v>19</v>
      </c>
      <c r="F239" s="248" t="s">
        <v>359</v>
      </c>
      <c r="G239" s="246"/>
      <c r="H239" s="249">
        <v>8.2799999999999994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156</v>
      </c>
      <c r="AU239" s="255" t="s">
        <v>81</v>
      </c>
      <c r="AV239" s="14" t="s">
        <v>81</v>
      </c>
      <c r="AW239" s="14" t="s">
        <v>34</v>
      </c>
      <c r="AX239" s="14" t="s">
        <v>72</v>
      </c>
      <c r="AY239" s="255" t="s">
        <v>137</v>
      </c>
    </row>
    <row r="240" s="16" customFormat="1">
      <c r="A240" s="16"/>
      <c r="B240" s="267"/>
      <c r="C240" s="268"/>
      <c r="D240" s="233" t="s">
        <v>156</v>
      </c>
      <c r="E240" s="269" t="s">
        <v>19</v>
      </c>
      <c r="F240" s="270" t="s">
        <v>161</v>
      </c>
      <c r="G240" s="268"/>
      <c r="H240" s="271">
        <v>8.2799999999999994</v>
      </c>
      <c r="I240" s="272"/>
      <c r="J240" s="268"/>
      <c r="K240" s="268"/>
      <c r="L240" s="273"/>
      <c r="M240" s="274"/>
      <c r="N240" s="275"/>
      <c r="O240" s="275"/>
      <c r="P240" s="275"/>
      <c r="Q240" s="275"/>
      <c r="R240" s="275"/>
      <c r="S240" s="275"/>
      <c r="T240" s="27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77" t="s">
        <v>156</v>
      </c>
      <c r="AU240" s="277" t="s">
        <v>81</v>
      </c>
      <c r="AV240" s="16" t="s">
        <v>145</v>
      </c>
      <c r="AW240" s="16" t="s">
        <v>34</v>
      </c>
      <c r="AX240" s="16" t="s">
        <v>79</v>
      </c>
      <c r="AY240" s="277" t="s">
        <v>137</v>
      </c>
    </row>
    <row r="241" s="2" customFormat="1" ht="16.5" customHeight="1">
      <c r="A241" s="41"/>
      <c r="B241" s="42"/>
      <c r="C241" s="215" t="s">
        <v>360</v>
      </c>
      <c r="D241" s="215" t="s">
        <v>140</v>
      </c>
      <c r="E241" s="216" t="s">
        <v>361</v>
      </c>
      <c r="F241" s="217" t="s">
        <v>362</v>
      </c>
      <c r="G241" s="218" t="s">
        <v>211</v>
      </c>
      <c r="H241" s="219">
        <v>8.6999999999999993</v>
      </c>
      <c r="I241" s="220"/>
      <c r="J241" s="221">
        <f>ROUND(I241*H241,2)</f>
        <v>0</v>
      </c>
      <c r="K241" s="217" t="s">
        <v>19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0.012</v>
      </c>
      <c r="T241" s="225">
        <f>S241*H241</f>
        <v>0.10439999999999999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239</v>
      </c>
      <c r="AT241" s="226" t="s">
        <v>140</v>
      </c>
      <c r="AU241" s="226" t="s">
        <v>81</v>
      </c>
      <c r="AY241" s="20" t="s">
        <v>137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239</v>
      </c>
      <c r="BM241" s="226" t="s">
        <v>363</v>
      </c>
    </row>
    <row r="242" s="2" customFormat="1">
      <c r="A242" s="41"/>
      <c r="B242" s="42"/>
      <c r="C242" s="43"/>
      <c r="D242" s="233" t="s">
        <v>149</v>
      </c>
      <c r="E242" s="43"/>
      <c r="F242" s="234" t="s">
        <v>358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149</v>
      </c>
      <c r="AU242" s="20" t="s">
        <v>81</v>
      </c>
    </row>
    <row r="243" s="13" customFormat="1">
      <c r="A243" s="13"/>
      <c r="B243" s="235"/>
      <c r="C243" s="236"/>
      <c r="D243" s="233" t="s">
        <v>156</v>
      </c>
      <c r="E243" s="237" t="s">
        <v>19</v>
      </c>
      <c r="F243" s="238" t="s">
        <v>157</v>
      </c>
      <c r="G243" s="236"/>
      <c r="H243" s="237" t="s">
        <v>19</v>
      </c>
      <c r="I243" s="239"/>
      <c r="J243" s="236"/>
      <c r="K243" s="236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156</v>
      </c>
      <c r="AU243" s="244" t="s">
        <v>81</v>
      </c>
      <c r="AV243" s="13" t="s">
        <v>79</v>
      </c>
      <c r="AW243" s="13" t="s">
        <v>34</v>
      </c>
      <c r="AX243" s="13" t="s">
        <v>72</v>
      </c>
      <c r="AY243" s="244" t="s">
        <v>137</v>
      </c>
    </row>
    <row r="244" s="14" customFormat="1">
      <c r="A244" s="14"/>
      <c r="B244" s="245"/>
      <c r="C244" s="246"/>
      <c r="D244" s="233" t="s">
        <v>156</v>
      </c>
      <c r="E244" s="247" t="s">
        <v>19</v>
      </c>
      <c r="F244" s="248" t="s">
        <v>364</v>
      </c>
      <c r="G244" s="246"/>
      <c r="H244" s="249">
        <v>8.6999999999999993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156</v>
      </c>
      <c r="AU244" s="255" t="s">
        <v>81</v>
      </c>
      <c r="AV244" s="14" t="s">
        <v>81</v>
      </c>
      <c r="AW244" s="14" t="s">
        <v>34</v>
      </c>
      <c r="AX244" s="14" t="s">
        <v>72</v>
      </c>
      <c r="AY244" s="255" t="s">
        <v>137</v>
      </c>
    </row>
    <row r="245" s="16" customFormat="1">
      <c r="A245" s="16"/>
      <c r="B245" s="267"/>
      <c r="C245" s="268"/>
      <c r="D245" s="233" t="s">
        <v>156</v>
      </c>
      <c r="E245" s="269" t="s">
        <v>19</v>
      </c>
      <c r="F245" s="270" t="s">
        <v>161</v>
      </c>
      <c r="G245" s="268"/>
      <c r="H245" s="271">
        <v>8.6999999999999993</v>
      </c>
      <c r="I245" s="272"/>
      <c r="J245" s="268"/>
      <c r="K245" s="268"/>
      <c r="L245" s="273"/>
      <c r="M245" s="274"/>
      <c r="N245" s="275"/>
      <c r="O245" s="275"/>
      <c r="P245" s="275"/>
      <c r="Q245" s="275"/>
      <c r="R245" s="275"/>
      <c r="S245" s="275"/>
      <c r="T245" s="27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77" t="s">
        <v>156</v>
      </c>
      <c r="AU245" s="277" t="s">
        <v>81</v>
      </c>
      <c r="AV245" s="16" t="s">
        <v>145</v>
      </c>
      <c r="AW245" s="16" t="s">
        <v>34</v>
      </c>
      <c r="AX245" s="16" t="s">
        <v>79</v>
      </c>
      <c r="AY245" s="277" t="s">
        <v>137</v>
      </c>
    </row>
    <row r="246" s="2" customFormat="1" ht="24.15" customHeight="1">
      <c r="A246" s="41"/>
      <c r="B246" s="42"/>
      <c r="C246" s="215" t="s">
        <v>365</v>
      </c>
      <c r="D246" s="215" t="s">
        <v>140</v>
      </c>
      <c r="E246" s="216" t="s">
        <v>366</v>
      </c>
      <c r="F246" s="217" t="s">
        <v>367</v>
      </c>
      <c r="G246" s="218" t="s">
        <v>211</v>
      </c>
      <c r="H246" s="219">
        <v>8.6999999999999993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239</v>
      </c>
      <c r="AT246" s="226" t="s">
        <v>140</v>
      </c>
      <c r="AU246" s="226" t="s">
        <v>81</v>
      </c>
      <c r="AY246" s="20" t="s">
        <v>137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239</v>
      </c>
      <c r="BM246" s="226" t="s">
        <v>368</v>
      </c>
    </row>
    <row r="247" s="2" customFormat="1">
      <c r="A247" s="41"/>
      <c r="B247" s="42"/>
      <c r="C247" s="43"/>
      <c r="D247" s="233" t="s">
        <v>149</v>
      </c>
      <c r="E247" s="43"/>
      <c r="F247" s="234" t="s">
        <v>369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149</v>
      </c>
      <c r="AU247" s="20" t="s">
        <v>81</v>
      </c>
    </row>
    <row r="248" s="13" customFormat="1">
      <c r="A248" s="13"/>
      <c r="B248" s="235"/>
      <c r="C248" s="236"/>
      <c r="D248" s="233" t="s">
        <v>156</v>
      </c>
      <c r="E248" s="237" t="s">
        <v>19</v>
      </c>
      <c r="F248" s="238" t="s">
        <v>157</v>
      </c>
      <c r="G248" s="236"/>
      <c r="H248" s="237" t="s">
        <v>19</v>
      </c>
      <c r="I248" s="239"/>
      <c r="J248" s="236"/>
      <c r="K248" s="236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156</v>
      </c>
      <c r="AU248" s="244" t="s">
        <v>81</v>
      </c>
      <c r="AV248" s="13" t="s">
        <v>79</v>
      </c>
      <c r="AW248" s="13" t="s">
        <v>34</v>
      </c>
      <c r="AX248" s="13" t="s">
        <v>72</v>
      </c>
      <c r="AY248" s="244" t="s">
        <v>137</v>
      </c>
    </row>
    <row r="249" s="14" customFormat="1">
      <c r="A249" s="14"/>
      <c r="B249" s="245"/>
      <c r="C249" s="246"/>
      <c r="D249" s="233" t="s">
        <v>156</v>
      </c>
      <c r="E249" s="247" t="s">
        <v>19</v>
      </c>
      <c r="F249" s="248" t="s">
        <v>370</v>
      </c>
      <c r="G249" s="246"/>
      <c r="H249" s="249">
        <v>8.6999999999999993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156</v>
      </c>
      <c r="AU249" s="255" t="s">
        <v>81</v>
      </c>
      <c r="AV249" s="14" t="s">
        <v>81</v>
      </c>
      <c r="AW249" s="14" t="s">
        <v>34</v>
      </c>
      <c r="AX249" s="14" t="s">
        <v>72</v>
      </c>
      <c r="AY249" s="255" t="s">
        <v>137</v>
      </c>
    </row>
    <row r="250" s="16" customFormat="1">
      <c r="A250" s="16"/>
      <c r="B250" s="267"/>
      <c r="C250" s="268"/>
      <c r="D250" s="233" t="s">
        <v>156</v>
      </c>
      <c r="E250" s="269" t="s">
        <v>19</v>
      </c>
      <c r="F250" s="270" t="s">
        <v>161</v>
      </c>
      <c r="G250" s="268"/>
      <c r="H250" s="271">
        <v>8.6999999999999993</v>
      </c>
      <c r="I250" s="272"/>
      <c r="J250" s="268"/>
      <c r="K250" s="268"/>
      <c r="L250" s="273"/>
      <c r="M250" s="274"/>
      <c r="N250" s="275"/>
      <c r="O250" s="275"/>
      <c r="P250" s="275"/>
      <c r="Q250" s="275"/>
      <c r="R250" s="275"/>
      <c r="S250" s="275"/>
      <c r="T250" s="27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77" t="s">
        <v>156</v>
      </c>
      <c r="AU250" s="277" t="s">
        <v>81</v>
      </c>
      <c r="AV250" s="16" t="s">
        <v>145</v>
      </c>
      <c r="AW250" s="16" t="s">
        <v>34</v>
      </c>
      <c r="AX250" s="16" t="s">
        <v>79</v>
      </c>
      <c r="AY250" s="277" t="s">
        <v>137</v>
      </c>
    </row>
    <row r="251" s="2" customFormat="1" ht="49.05" customHeight="1">
      <c r="A251" s="41"/>
      <c r="B251" s="42"/>
      <c r="C251" s="215" t="s">
        <v>371</v>
      </c>
      <c r="D251" s="215" t="s">
        <v>140</v>
      </c>
      <c r="E251" s="216" t="s">
        <v>372</v>
      </c>
      <c r="F251" s="217" t="s">
        <v>373</v>
      </c>
      <c r="G251" s="218" t="s">
        <v>143</v>
      </c>
      <c r="H251" s="219">
        <v>42.579999999999998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239</v>
      </c>
      <c r="AT251" s="226" t="s">
        <v>140</v>
      </c>
      <c r="AU251" s="226" t="s">
        <v>81</v>
      </c>
      <c r="AY251" s="20" t="s">
        <v>137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239</v>
      </c>
      <c r="BM251" s="226" t="s">
        <v>374</v>
      </c>
    </row>
    <row r="252" s="2" customFormat="1">
      <c r="A252" s="41"/>
      <c r="B252" s="42"/>
      <c r="C252" s="43"/>
      <c r="D252" s="233" t="s">
        <v>149</v>
      </c>
      <c r="E252" s="43"/>
      <c r="F252" s="234" t="s">
        <v>375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149</v>
      </c>
      <c r="AU252" s="20" t="s">
        <v>81</v>
      </c>
    </row>
    <row r="253" s="13" customFormat="1">
      <c r="A253" s="13"/>
      <c r="B253" s="235"/>
      <c r="C253" s="236"/>
      <c r="D253" s="233" t="s">
        <v>156</v>
      </c>
      <c r="E253" s="237" t="s">
        <v>19</v>
      </c>
      <c r="F253" s="238" t="s">
        <v>157</v>
      </c>
      <c r="G253" s="236"/>
      <c r="H253" s="237" t="s">
        <v>19</v>
      </c>
      <c r="I253" s="239"/>
      <c r="J253" s="236"/>
      <c r="K253" s="236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156</v>
      </c>
      <c r="AU253" s="244" t="s">
        <v>81</v>
      </c>
      <c r="AV253" s="13" t="s">
        <v>79</v>
      </c>
      <c r="AW253" s="13" t="s">
        <v>34</v>
      </c>
      <c r="AX253" s="13" t="s">
        <v>72</v>
      </c>
      <c r="AY253" s="244" t="s">
        <v>137</v>
      </c>
    </row>
    <row r="254" s="14" customFormat="1">
      <c r="A254" s="14"/>
      <c r="B254" s="245"/>
      <c r="C254" s="246"/>
      <c r="D254" s="233" t="s">
        <v>156</v>
      </c>
      <c r="E254" s="247" t="s">
        <v>19</v>
      </c>
      <c r="F254" s="248" t="s">
        <v>376</v>
      </c>
      <c r="G254" s="246"/>
      <c r="H254" s="249">
        <v>22.239999999999998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156</v>
      </c>
      <c r="AU254" s="255" t="s">
        <v>81</v>
      </c>
      <c r="AV254" s="14" t="s">
        <v>81</v>
      </c>
      <c r="AW254" s="14" t="s">
        <v>34</v>
      </c>
      <c r="AX254" s="14" t="s">
        <v>72</v>
      </c>
      <c r="AY254" s="255" t="s">
        <v>137</v>
      </c>
    </row>
    <row r="255" s="14" customFormat="1">
      <c r="A255" s="14"/>
      <c r="B255" s="245"/>
      <c r="C255" s="246"/>
      <c r="D255" s="233" t="s">
        <v>156</v>
      </c>
      <c r="E255" s="247" t="s">
        <v>19</v>
      </c>
      <c r="F255" s="248" t="s">
        <v>377</v>
      </c>
      <c r="G255" s="246"/>
      <c r="H255" s="249">
        <v>20.34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156</v>
      </c>
      <c r="AU255" s="255" t="s">
        <v>81</v>
      </c>
      <c r="AV255" s="14" t="s">
        <v>81</v>
      </c>
      <c r="AW255" s="14" t="s">
        <v>34</v>
      </c>
      <c r="AX255" s="14" t="s">
        <v>72</v>
      </c>
      <c r="AY255" s="255" t="s">
        <v>137</v>
      </c>
    </row>
    <row r="256" s="16" customFormat="1">
      <c r="A256" s="16"/>
      <c r="B256" s="267"/>
      <c r="C256" s="268"/>
      <c r="D256" s="233" t="s">
        <v>156</v>
      </c>
      <c r="E256" s="269" t="s">
        <v>19</v>
      </c>
      <c r="F256" s="270" t="s">
        <v>161</v>
      </c>
      <c r="G256" s="268"/>
      <c r="H256" s="271">
        <v>42.579999999999998</v>
      </c>
      <c r="I256" s="272"/>
      <c r="J256" s="268"/>
      <c r="K256" s="268"/>
      <c r="L256" s="273"/>
      <c r="M256" s="274"/>
      <c r="N256" s="275"/>
      <c r="O256" s="275"/>
      <c r="P256" s="275"/>
      <c r="Q256" s="275"/>
      <c r="R256" s="275"/>
      <c r="S256" s="275"/>
      <c r="T256" s="27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77" t="s">
        <v>156</v>
      </c>
      <c r="AU256" s="277" t="s">
        <v>81</v>
      </c>
      <c r="AV256" s="16" t="s">
        <v>145</v>
      </c>
      <c r="AW256" s="16" t="s">
        <v>34</v>
      </c>
      <c r="AX256" s="16" t="s">
        <v>79</v>
      </c>
      <c r="AY256" s="277" t="s">
        <v>137</v>
      </c>
    </row>
    <row r="257" s="2" customFormat="1" ht="24.15" customHeight="1">
      <c r="A257" s="41"/>
      <c r="B257" s="42"/>
      <c r="C257" s="215" t="s">
        <v>378</v>
      </c>
      <c r="D257" s="215" t="s">
        <v>140</v>
      </c>
      <c r="E257" s="216" t="s">
        <v>379</v>
      </c>
      <c r="F257" s="217" t="s">
        <v>380</v>
      </c>
      <c r="G257" s="218" t="s">
        <v>143</v>
      </c>
      <c r="H257" s="219">
        <v>8.7420000000000009</v>
      </c>
      <c r="I257" s="220"/>
      <c r="J257" s="221">
        <f>ROUND(I257*H257,2)</f>
        <v>0</v>
      </c>
      <c r="K257" s="217" t="s">
        <v>19</v>
      </c>
      <c r="L257" s="47"/>
      <c r="M257" s="222" t="s">
        <v>19</v>
      </c>
      <c r="N257" s="223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239</v>
      </c>
      <c r="AT257" s="226" t="s">
        <v>140</v>
      </c>
      <c r="AU257" s="226" t="s">
        <v>81</v>
      </c>
      <c r="AY257" s="20" t="s">
        <v>137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239</v>
      </c>
      <c r="BM257" s="226" t="s">
        <v>381</v>
      </c>
    </row>
    <row r="258" s="2" customFormat="1">
      <c r="A258" s="41"/>
      <c r="B258" s="42"/>
      <c r="C258" s="43"/>
      <c r="D258" s="233" t="s">
        <v>149</v>
      </c>
      <c r="E258" s="43"/>
      <c r="F258" s="234" t="s">
        <v>382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149</v>
      </c>
      <c r="AU258" s="20" t="s">
        <v>81</v>
      </c>
    </row>
    <row r="259" s="13" customFormat="1">
      <c r="A259" s="13"/>
      <c r="B259" s="235"/>
      <c r="C259" s="236"/>
      <c r="D259" s="233" t="s">
        <v>156</v>
      </c>
      <c r="E259" s="237" t="s">
        <v>19</v>
      </c>
      <c r="F259" s="238" t="s">
        <v>157</v>
      </c>
      <c r="G259" s="236"/>
      <c r="H259" s="237" t="s">
        <v>19</v>
      </c>
      <c r="I259" s="239"/>
      <c r="J259" s="236"/>
      <c r="K259" s="236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156</v>
      </c>
      <c r="AU259" s="244" t="s">
        <v>81</v>
      </c>
      <c r="AV259" s="13" t="s">
        <v>79</v>
      </c>
      <c r="AW259" s="13" t="s">
        <v>34</v>
      </c>
      <c r="AX259" s="13" t="s">
        <v>72</v>
      </c>
      <c r="AY259" s="244" t="s">
        <v>137</v>
      </c>
    </row>
    <row r="260" s="14" customFormat="1">
      <c r="A260" s="14"/>
      <c r="B260" s="245"/>
      <c r="C260" s="246"/>
      <c r="D260" s="233" t="s">
        <v>156</v>
      </c>
      <c r="E260" s="247" t="s">
        <v>19</v>
      </c>
      <c r="F260" s="248" t="s">
        <v>383</v>
      </c>
      <c r="G260" s="246"/>
      <c r="H260" s="249">
        <v>8.7420000000000009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156</v>
      </c>
      <c r="AU260" s="255" t="s">
        <v>81</v>
      </c>
      <c r="AV260" s="14" t="s">
        <v>81</v>
      </c>
      <c r="AW260" s="14" t="s">
        <v>34</v>
      </c>
      <c r="AX260" s="14" t="s">
        <v>72</v>
      </c>
      <c r="AY260" s="255" t="s">
        <v>137</v>
      </c>
    </row>
    <row r="261" s="16" customFormat="1">
      <c r="A261" s="16"/>
      <c r="B261" s="267"/>
      <c r="C261" s="268"/>
      <c r="D261" s="233" t="s">
        <v>156</v>
      </c>
      <c r="E261" s="269" t="s">
        <v>19</v>
      </c>
      <c r="F261" s="270" t="s">
        <v>161</v>
      </c>
      <c r="G261" s="268"/>
      <c r="H261" s="271">
        <v>8.7420000000000009</v>
      </c>
      <c r="I261" s="272"/>
      <c r="J261" s="268"/>
      <c r="K261" s="268"/>
      <c r="L261" s="273"/>
      <c r="M261" s="274"/>
      <c r="N261" s="275"/>
      <c r="O261" s="275"/>
      <c r="P261" s="275"/>
      <c r="Q261" s="275"/>
      <c r="R261" s="275"/>
      <c r="S261" s="275"/>
      <c r="T261" s="27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7" t="s">
        <v>156</v>
      </c>
      <c r="AU261" s="277" t="s">
        <v>81</v>
      </c>
      <c r="AV261" s="16" t="s">
        <v>145</v>
      </c>
      <c r="AW261" s="16" t="s">
        <v>34</v>
      </c>
      <c r="AX261" s="16" t="s">
        <v>79</v>
      </c>
      <c r="AY261" s="277" t="s">
        <v>137</v>
      </c>
    </row>
    <row r="262" s="2" customFormat="1" ht="37.8" customHeight="1">
      <c r="A262" s="41"/>
      <c r="B262" s="42"/>
      <c r="C262" s="215" t="s">
        <v>384</v>
      </c>
      <c r="D262" s="215" t="s">
        <v>140</v>
      </c>
      <c r="E262" s="216" t="s">
        <v>385</v>
      </c>
      <c r="F262" s="217" t="s">
        <v>386</v>
      </c>
      <c r="G262" s="218" t="s">
        <v>211</v>
      </c>
      <c r="H262" s="219">
        <v>32.710000000000001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239</v>
      </c>
      <c r="AT262" s="226" t="s">
        <v>140</v>
      </c>
      <c r="AU262" s="226" t="s">
        <v>81</v>
      </c>
      <c r="AY262" s="20" t="s">
        <v>137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239</v>
      </c>
      <c r="BM262" s="226" t="s">
        <v>387</v>
      </c>
    </row>
    <row r="263" s="2" customFormat="1">
      <c r="A263" s="41"/>
      <c r="B263" s="42"/>
      <c r="C263" s="43"/>
      <c r="D263" s="233" t="s">
        <v>149</v>
      </c>
      <c r="E263" s="43"/>
      <c r="F263" s="234" t="s">
        <v>388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149</v>
      </c>
      <c r="AU263" s="20" t="s">
        <v>81</v>
      </c>
    </row>
    <row r="264" s="13" customFormat="1">
      <c r="A264" s="13"/>
      <c r="B264" s="235"/>
      <c r="C264" s="236"/>
      <c r="D264" s="233" t="s">
        <v>156</v>
      </c>
      <c r="E264" s="237" t="s">
        <v>19</v>
      </c>
      <c r="F264" s="238" t="s">
        <v>157</v>
      </c>
      <c r="G264" s="236"/>
      <c r="H264" s="237" t="s">
        <v>19</v>
      </c>
      <c r="I264" s="239"/>
      <c r="J264" s="236"/>
      <c r="K264" s="236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156</v>
      </c>
      <c r="AU264" s="244" t="s">
        <v>81</v>
      </c>
      <c r="AV264" s="13" t="s">
        <v>79</v>
      </c>
      <c r="AW264" s="13" t="s">
        <v>34</v>
      </c>
      <c r="AX264" s="13" t="s">
        <v>72</v>
      </c>
      <c r="AY264" s="244" t="s">
        <v>137</v>
      </c>
    </row>
    <row r="265" s="13" customFormat="1">
      <c r="A265" s="13"/>
      <c r="B265" s="235"/>
      <c r="C265" s="236"/>
      <c r="D265" s="233" t="s">
        <v>156</v>
      </c>
      <c r="E265" s="237" t="s">
        <v>19</v>
      </c>
      <c r="F265" s="238" t="s">
        <v>389</v>
      </c>
      <c r="G265" s="236"/>
      <c r="H265" s="237" t="s">
        <v>19</v>
      </c>
      <c r="I265" s="239"/>
      <c r="J265" s="236"/>
      <c r="K265" s="236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156</v>
      </c>
      <c r="AU265" s="244" t="s">
        <v>81</v>
      </c>
      <c r="AV265" s="13" t="s">
        <v>79</v>
      </c>
      <c r="AW265" s="13" t="s">
        <v>34</v>
      </c>
      <c r="AX265" s="13" t="s">
        <v>72</v>
      </c>
      <c r="AY265" s="244" t="s">
        <v>137</v>
      </c>
    </row>
    <row r="266" s="14" customFormat="1">
      <c r="A266" s="14"/>
      <c r="B266" s="245"/>
      <c r="C266" s="246"/>
      <c r="D266" s="233" t="s">
        <v>156</v>
      </c>
      <c r="E266" s="247" t="s">
        <v>19</v>
      </c>
      <c r="F266" s="248" t="s">
        <v>390</v>
      </c>
      <c r="G266" s="246"/>
      <c r="H266" s="249">
        <v>8.5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156</v>
      </c>
      <c r="AU266" s="255" t="s">
        <v>81</v>
      </c>
      <c r="AV266" s="14" t="s">
        <v>81</v>
      </c>
      <c r="AW266" s="14" t="s">
        <v>34</v>
      </c>
      <c r="AX266" s="14" t="s">
        <v>72</v>
      </c>
      <c r="AY266" s="255" t="s">
        <v>137</v>
      </c>
    </row>
    <row r="267" s="13" customFormat="1">
      <c r="A267" s="13"/>
      <c r="B267" s="235"/>
      <c r="C267" s="236"/>
      <c r="D267" s="233" t="s">
        <v>156</v>
      </c>
      <c r="E267" s="237" t="s">
        <v>19</v>
      </c>
      <c r="F267" s="238" t="s">
        <v>391</v>
      </c>
      <c r="G267" s="236"/>
      <c r="H267" s="237" t="s">
        <v>19</v>
      </c>
      <c r="I267" s="239"/>
      <c r="J267" s="236"/>
      <c r="K267" s="236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156</v>
      </c>
      <c r="AU267" s="244" t="s">
        <v>81</v>
      </c>
      <c r="AV267" s="13" t="s">
        <v>79</v>
      </c>
      <c r="AW267" s="13" t="s">
        <v>34</v>
      </c>
      <c r="AX267" s="13" t="s">
        <v>72</v>
      </c>
      <c r="AY267" s="244" t="s">
        <v>137</v>
      </c>
    </row>
    <row r="268" s="14" customFormat="1">
      <c r="A268" s="14"/>
      <c r="B268" s="245"/>
      <c r="C268" s="246"/>
      <c r="D268" s="233" t="s">
        <v>156</v>
      </c>
      <c r="E268" s="247" t="s">
        <v>19</v>
      </c>
      <c r="F268" s="248" t="s">
        <v>392</v>
      </c>
      <c r="G268" s="246"/>
      <c r="H268" s="249">
        <v>24.210000000000001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156</v>
      </c>
      <c r="AU268" s="255" t="s">
        <v>81</v>
      </c>
      <c r="AV268" s="14" t="s">
        <v>81</v>
      </c>
      <c r="AW268" s="14" t="s">
        <v>34</v>
      </c>
      <c r="AX268" s="14" t="s">
        <v>72</v>
      </c>
      <c r="AY268" s="255" t="s">
        <v>137</v>
      </c>
    </row>
    <row r="269" s="16" customFormat="1">
      <c r="A269" s="16"/>
      <c r="B269" s="267"/>
      <c r="C269" s="268"/>
      <c r="D269" s="233" t="s">
        <v>156</v>
      </c>
      <c r="E269" s="269" t="s">
        <v>19</v>
      </c>
      <c r="F269" s="270" t="s">
        <v>161</v>
      </c>
      <c r="G269" s="268"/>
      <c r="H269" s="271">
        <v>32.710000000000001</v>
      </c>
      <c r="I269" s="272"/>
      <c r="J269" s="268"/>
      <c r="K269" s="268"/>
      <c r="L269" s="273"/>
      <c r="M269" s="274"/>
      <c r="N269" s="275"/>
      <c r="O269" s="275"/>
      <c r="P269" s="275"/>
      <c r="Q269" s="275"/>
      <c r="R269" s="275"/>
      <c r="S269" s="275"/>
      <c r="T269" s="27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7" t="s">
        <v>156</v>
      </c>
      <c r="AU269" s="277" t="s">
        <v>81</v>
      </c>
      <c r="AV269" s="16" t="s">
        <v>145</v>
      </c>
      <c r="AW269" s="16" t="s">
        <v>34</v>
      </c>
      <c r="AX269" s="16" t="s">
        <v>79</v>
      </c>
      <c r="AY269" s="277" t="s">
        <v>137</v>
      </c>
    </row>
    <row r="270" s="2" customFormat="1" ht="33" customHeight="1">
      <c r="A270" s="41"/>
      <c r="B270" s="42"/>
      <c r="C270" s="215" t="s">
        <v>393</v>
      </c>
      <c r="D270" s="215" t="s">
        <v>140</v>
      </c>
      <c r="E270" s="216" t="s">
        <v>394</v>
      </c>
      <c r="F270" s="217" t="s">
        <v>395</v>
      </c>
      <c r="G270" s="218" t="s">
        <v>143</v>
      </c>
      <c r="H270" s="219">
        <v>21.492000000000001</v>
      </c>
      <c r="I270" s="220"/>
      <c r="J270" s="221">
        <f>ROUND(I270*H270,2)</f>
        <v>0</v>
      </c>
      <c r="K270" s="217" t="s">
        <v>19</v>
      </c>
      <c r="L270" s="47"/>
      <c r="M270" s="222" t="s">
        <v>19</v>
      </c>
      <c r="N270" s="223" t="s">
        <v>43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239</v>
      </c>
      <c r="AT270" s="226" t="s">
        <v>140</v>
      </c>
      <c r="AU270" s="226" t="s">
        <v>81</v>
      </c>
      <c r="AY270" s="20" t="s">
        <v>137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79</v>
      </c>
      <c r="BK270" s="227">
        <f>ROUND(I270*H270,2)</f>
        <v>0</v>
      </c>
      <c r="BL270" s="20" t="s">
        <v>239</v>
      </c>
      <c r="BM270" s="226" t="s">
        <v>396</v>
      </c>
    </row>
    <row r="271" s="2" customFormat="1">
      <c r="A271" s="41"/>
      <c r="B271" s="42"/>
      <c r="C271" s="43"/>
      <c r="D271" s="233" t="s">
        <v>149</v>
      </c>
      <c r="E271" s="43"/>
      <c r="F271" s="234" t="s">
        <v>397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149</v>
      </c>
      <c r="AU271" s="20" t="s">
        <v>81</v>
      </c>
    </row>
    <row r="272" s="13" customFormat="1">
      <c r="A272" s="13"/>
      <c r="B272" s="235"/>
      <c r="C272" s="236"/>
      <c r="D272" s="233" t="s">
        <v>156</v>
      </c>
      <c r="E272" s="237" t="s">
        <v>19</v>
      </c>
      <c r="F272" s="238" t="s">
        <v>157</v>
      </c>
      <c r="G272" s="236"/>
      <c r="H272" s="237" t="s">
        <v>19</v>
      </c>
      <c r="I272" s="239"/>
      <c r="J272" s="236"/>
      <c r="K272" s="236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156</v>
      </c>
      <c r="AU272" s="244" t="s">
        <v>81</v>
      </c>
      <c r="AV272" s="13" t="s">
        <v>79</v>
      </c>
      <c r="AW272" s="13" t="s">
        <v>34</v>
      </c>
      <c r="AX272" s="13" t="s">
        <v>72</v>
      </c>
      <c r="AY272" s="244" t="s">
        <v>137</v>
      </c>
    </row>
    <row r="273" s="14" customFormat="1">
      <c r="A273" s="14"/>
      <c r="B273" s="245"/>
      <c r="C273" s="246"/>
      <c r="D273" s="233" t="s">
        <v>156</v>
      </c>
      <c r="E273" s="247" t="s">
        <v>19</v>
      </c>
      <c r="F273" s="248" t="s">
        <v>398</v>
      </c>
      <c r="G273" s="246"/>
      <c r="H273" s="249">
        <v>21.492000000000001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156</v>
      </c>
      <c r="AU273" s="255" t="s">
        <v>81</v>
      </c>
      <c r="AV273" s="14" t="s">
        <v>81</v>
      </c>
      <c r="AW273" s="14" t="s">
        <v>34</v>
      </c>
      <c r="AX273" s="14" t="s">
        <v>72</v>
      </c>
      <c r="AY273" s="255" t="s">
        <v>137</v>
      </c>
    </row>
    <row r="274" s="16" customFormat="1">
      <c r="A274" s="16"/>
      <c r="B274" s="267"/>
      <c r="C274" s="268"/>
      <c r="D274" s="233" t="s">
        <v>156</v>
      </c>
      <c r="E274" s="269" t="s">
        <v>19</v>
      </c>
      <c r="F274" s="270" t="s">
        <v>161</v>
      </c>
      <c r="G274" s="268"/>
      <c r="H274" s="271">
        <v>21.492000000000001</v>
      </c>
      <c r="I274" s="272"/>
      <c r="J274" s="268"/>
      <c r="K274" s="268"/>
      <c r="L274" s="273"/>
      <c r="M274" s="274"/>
      <c r="N274" s="275"/>
      <c r="O274" s="275"/>
      <c r="P274" s="275"/>
      <c r="Q274" s="275"/>
      <c r="R274" s="275"/>
      <c r="S274" s="275"/>
      <c r="T274" s="27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77" t="s">
        <v>156</v>
      </c>
      <c r="AU274" s="277" t="s">
        <v>81</v>
      </c>
      <c r="AV274" s="16" t="s">
        <v>145</v>
      </c>
      <c r="AW274" s="16" t="s">
        <v>34</v>
      </c>
      <c r="AX274" s="16" t="s">
        <v>79</v>
      </c>
      <c r="AY274" s="277" t="s">
        <v>137</v>
      </c>
    </row>
    <row r="275" s="2" customFormat="1" ht="33" customHeight="1">
      <c r="A275" s="41"/>
      <c r="B275" s="42"/>
      <c r="C275" s="215" t="s">
        <v>399</v>
      </c>
      <c r="D275" s="215" t="s">
        <v>140</v>
      </c>
      <c r="E275" s="216" t="s">
        <v>400</v>
      </c>
      <c r="F275" s="217" t="s">
        <v>401</v>
      </c>
      <c r="G275" s="218" t="s">
        <v>211</v>
      </c>
      <c r="H275" s="219">
        <v>35.5</v>
      </c>
      <c r="I275" s="220"/>
      <c r="J275" s="221">
        <f>ROUND(I275*H275,2)</f>
        <v>0</v>
      </c>
      <c r="K275" s="217" t="s">
        <v>19</v>
      </c>
      <c r="L275" s="47"/>
      <c r="M275" s="222" t="s">
        <v>19</v>
      </c>
      <c r="N275" s="223" t="s">
        <v>43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239</v>
      </c>
      <c r="AT275" s="226" t="s">
        <v>140</v>
      </c>
      <c r="AU275" s="226" t="s">
        <v>81</v>
      </c>
      <c r="AY275" s="20" t="s">
        <v>137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239</v>
      </c>
      <c r="BM275" s="226" t="s">
        <v>402</v>
      </c>
    </row>
    <row r="276" s="2" customFormat="1">
      <c r="A276" s="41"/>
      <c r="B276" s="42"/>
      <c r="C276" s="43"/>
      <c r="D276" s="233" t="s">
        <v>149</v>
      </c>
      <c r="E276" s="43"/>
      <c r="F276" s="234" t="s">
        <v>403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149</v>
      </c>
      <c r="AU276" s="20" t="s">
        <v>81</v>
      </c>
    </row>
    <row r="277" s="13" customFormat="1">
      <c r="A277" s="13"/>
      <c r="B277" s="235"/>
      <c r="C277" s="236"/>
      <c r="D277" s="233" t="s">
        <v>156</v>
      </c>
      <c r="E277" s="237" t="s">
        <v>19</v>
      </c>
      <c r="F277" s="238" t="s">
        <v>157</v>
      </c>
      <c r="G277" s="236"/>
      <c r="H277" s="237" t="s">
        <v>19</v>
      </c>
      <c r="I277" s="239"/>
      <c r="J277" s="236"/>
      <c r="K277" s="236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156</v>
      </c>
      <c r="AU277" s="244" t="s">
        <v>81</v>
      </c>
      <c r="AV277" s="13" t="s">
        <v>79</v>
      </c>
      <c r="AW277" s="13" t="s">
        <v>34</v>
      </c>
      <c r="AX277" s="13" t="s">
        <v>72</v>
      </c>
      <c r="AY277" s="244" t="s">
        <v>137</v>
      </c>
    </row>
    <row r="278" s="14" customFormat="1">
      <c r="A278" s="14"/>
      <c r="B278" s="245"/>
      <c r="C278" s="246"/>
      <c r="D278" s="233" t="s">
        <v>156</v>
      </c>
      <c r="E278" s="247" t="s">
        <v>19</v>
      </c>
      <c r="F278" s="248" t="s">
        <v>404</v>
      </c>
      <c r="G278" s="246"/>
      <c r="H278" s="249">
        <v>35.5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156</v>
      </c>
      <c r="AU278" s="255" t="s">
        <v>81</v>
      </c>
      <c r="AV278" s="14" t="s">
        <v>81</v>
      </c>
      <c r="AW278" s="14" t="s">
        <v>34</v>
      </c>
      <c r="AX278" s="14" t="s">
        <v>72</v>
      </c>
      <c r="AY278" s="255" t="s">
        <v>137</v>
      </c>
    </row>
    <row r="279" s="16" customFormat="1">
      <c r="A279" s="16"/>
      <c r="B279" s="267"/>
      <c r="C279" s="268"/>
      <c r="D279" s="233" t="s">
        <v>156</v>
      </c>
      <c r="E279" s="269" t="s">
        <v>19</v>
      </c>
      <c r="F279" s="270" t="s">
        <v>161</v>
      </c>
      <c r="G279" s="268"/>
      <c r="H279" s="271">
        <v>35.5</v>
      </c>
      <c r="I279" s="272"/>
      <c r="J279" s="268"/>
      <c r="K279" s="268"/>
      <c r="L279" s="273"/>
      <c r="M279" s="274"/>
      <c r="N279" s="275"/>
      <c r="O279" s="275"/>
      <c r="P279" s="275"/>
      <c r="Q279" s="275"/>
      <c r="R279" s="275"/>
      <c r="S279" s="275"/>
      <c r="T279" s="27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77" t="s">
        <v>156</v>
      </c>
      <c r="AU279" s="277" t="s">
        <v>81</v>
      </c>
      <c r="AV279" s="16" t="s">
        <v>145</v>
      </c>
      <c r="AW279" s="16" t="s">
        <v>34</v>
      </c>
      <c r="AX279" s="16" t="s">
        <v>79</v>
      </c>
      <c r="AY279" s="277" t="s">
        <v>137</v>
      </c>
    </row>
    <row r="280" s="2" customFormat="1" ht="24.15" customHeight="1">
      <c r="A280" s="41"/>
      <c r="B280" s="42"/>
      <c r="C280" s="215" t="s">
        <v>405</v>
      </c>
      <c r="D280" s="215" t="s">
        <v>140</v>
      </c>
      <c r="E280" s="216" t="s">
        <v>406</v>
      </c>
      <c r="F280" s="217" t="s">
        <v>407</v>
      </c>
      <c r="G280" s="218" t="s">
        <v>339</v>
      </c>
      <c r="H280" s="288"/>
      <c r="I280" s="220"/>
      <c r="J280" s="221">
        <f>ROUND(I280*H280,2)</f>
        <v>0</v>
      </c>
      <c r="K280" s="217" t="s">
        <v>144</v>
      </c>
      <c r="L280" s="47"/>
      <c r="M280" s="222" t="s">
        <v>19</v>
      </c>
      <c r="N280" s="223" t="s">
        <v>43</v>
      </c>
      <c r="O280" s="87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239</v>
      </c>
      <c r="AT280" s="226" t="s">
        <v>140</v>
      </c>
      <c r="AU280" s="226" t="s">
        <v>81</v>
      </c>
      <c r="AY280" s="20" t="s">
        <v>137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79</v>
      </c>
      <c r="BK280" s="227">
        <f>ROUND(I280*H280,2)</f>
        <v>0</v>
      </c>
      <c r="BL280" s="20" t="s">
        <v>239</v>
      </c>
      <c r="BM280" s="226" t="s">
        <v>408</v>
      </c>
    </row>
    <row r="281" s="2" customFormat="1">
      <c r="A281" s="41"/>
      <c r="B281" s="42"/>
      <c r="C281" s="43"/>
      <c r="D281" s="228" t="s">
        <v>147</v>
      </c>
      <c r="E281" s="43"/>
      <c r="F281" s="229" t="s">
        <v>409</v>
      </c>
      <c r="G281" s="43"/>
      <c r="H281" s="43"/>
      <c r="I281" s="230"/>
      <c r="J281" s="43"/>
      <c r="K281" s="43"/>
      <c r="L281" s="47"/>
      <c r="M281" s="231"/>
      <c r="N281" s="232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147</v>
      </c>
      <c r="AU281" s="20" t="s">
        <v>81</v>
      </c>
    </row>
    <row r="282" s="2" customFormat="1" ht="33" customHeight="1">
      <c r="A282" s="41"/>
      <c r="B282" s="42"/>
      <c r="C282" s="215" t="s">
        <v>410</v>
      </c>
      <c r="D282" s="215" t="s">
        <v>140</v>
      </c>
      <c r="E282" s="216" t="s">
        <v>411</v>
      </c>
      <c r="F282" s="217" t="s">
        <v>412</v>
      </c>
      <c r="G282" s="218" t="s">
        <v>339</v>
      </c>
      <c r="H282" s="288"/>
      <c r="I282" s="220"/>
      <c r="J282" s="221">
        <f>ROUND(I282*H282,2)</f>
        <v>0</v>
      </c>
      <c r="K282" s="217" t="s">
        <v>144</v>
      </c>
      <c r="L282" s="47"/>
      <c r="M282" s="222" t="s">
        <v>19</v>
      </c>
      <c r="N282" s="223" t="s">
        <v>43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239</v>
      </c>
      <c r="AT282" s="226" t="s">
        <v>140</v>
      </c>
      <c r="AU282" s="226" t="s">
        <v>81</v>
      </c>
      <c r="AY282" s="20" t="s">
        <v>137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79</v>
      </c>
      <c r="BK282" s="227">
        <f>ROUND(I282*H282,2)</f>
        <v>0</v>
      </c>
      <c r="BL282" s="20" t="s">
        <v>239</v>
      </c>
      <c r="BM282" s="226" t="s">
        <v>413</v>
      </c>
    </row>
    <row r="283" s="2" customFormat="1">
      <c r="A283" s="41"/>
      <c r="B283" s="42"/>
      <c r="C283" s="43"/>
      <c r="D283" s="228" t="s">
        <v>147</v>
      </c>
      <c r="E283" s="43"/>
      <c r="F283" s="229" t="s">
        <v>414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147</v>
      </c>
      <c r="AU283" s="20" t="s">
        <v>81</v>
      </c>
    </row>
    <row r="284" s="12" customFormat="1" ht="22.8" customHeight="1">
      <c r="A284" s="12"/>
      <c r="B284" s="199"/>
      <c r="C284" s="200"/>
      <c r="D284" s="201" t="s">
        <v>71</v>
      </c>
      <c r="E284" s="213" t="s">
        <v>415</v>
      </c>
      <c r="F284" s="213" t="s">
        <v>416</v>
      </c>
      <c r="G284" s="200"/>
      <c r="H284" s="200"/>
      <c r="I284" s="203"/>
      <c r="J284" s="214">
        <f>BK284</f>
        <v>0</v>
      </c>
      <c r="K284" s="200"/>
      <c r="L284" s="205"/>
      <c r="M284" s="206"/>
      <c r="N284" s="207"/>
      <c r="O284" s="207"/>
      <c r="P284" s="208">
        <f>SUM(P285:P295)</f>
        <v>0</v>
      </c>
      <c r="Q284" s="207"/>
      <c r="R284" s="208">
        <f>SUM(R285:R295)</f>
        <v>0.0025775210879999998</v>
      </c>
      <c r="S284" s="207"/>
      <c r="T284" s="209">
        <f>SUM(T285:T295)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0" t="s">
        <v>81</v>
      </c>
      <c r="AT284" s="211" t="s">
        <v>71</v>
      </c>
      <c r="AU284" s="211" t="s">
        <v>79</v>
      </c>
      <c r="AY284" s="210" t="s">
        <v>137</v>
      </c>
      <c r="BK284" s="212">
        <f>SUM(BK285:BK295)</f>
        <v>0</v>
      </c>
    </row>
    <row r="285" s="2" customFormat="1" ht="16.5" customHeight="1">
      <c r="A285" s="41"/>
      <c r="B285" s="42"/>
      <c r="C285" s="215" t="s">
        <v>417</v>
      </c>
      <c r="D285" s="215" t="s">
        <v>140</v>
      </c>
      <c r="E285" s="216" t="s">
        <v>418</v>
      </c>
      <c r="F285" s="217" t="s">
        <v>419</v>
      </c>
      <c r="G285" s="218" t="s">
        <v>143</v>
      </c>
      <c r="H285" s="219">
        <v>53.136000000000003</v>
      </c>
      <c r="I285" s="220"/>
      <c r="J285" s="221">
        <f>ROUND(I285*H285,2)</f>
        <v>0</v>
      </c>
      <c r="K285" s="217" t="s">
        <v>144</v>
      </c>
      <c r="L285" s="47"/>
      <c r="M285" s="222" t="s">
        <v>19</v>
      </c>
      <c r="N285" s="223" t="s">
        <v>43</v>
      </c>
      <c r="O285" s="87"/>
      <c r="P285" s="224">
        <f>O285*H285</f>
        <v>0</v>
      </c>
      <c r="Q285" s="224">
        <v>4.8507999999999997E-05</v>
      </c>
      <c r="R285" s="224">
        <f>Q285*H285</f>
        <v>0.0025775210879999998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239</v>
      </c>
      <c r="AT285" s="226" t="s">
        <v>140</v>
      </c>
      <c r="AU285" s="226" t="s">
        <v>81</v>
      </c>
      <c r="AY285" s="20" t="s">
        <v>137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79</v>
      </c>
      <c r="BK285" s="227">
        <f>ROUND(I285*H285,2)</f>
        <v>0</v>
      </c>
      <c r="BL285" s="20" t="s">
        <v>239</v>
      </c>
      <c r="BM285" s="226" t="s">
        <v>420</v>
      </c>
    </row>
    <row r="286" s="2" customFormat="1">
      <c r="A286" s="41"/>
      <c r="B286" s="42"/>
      <c r="C286" s="43"/>
      <c r="D286" s="228" t="s">
        <v>147</v>
      </c>
      <c r="E286" s="43"/>
      <c r="F286" s="229" t="s">
        <v>421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147</v>
      </c>
      <c r="AU286" s="20" t="s">
        <v>81</v>
      </c>
    </row>
    <row r="287" s="2" customFormat="1">
      <c r="A287" s="41"/>
      <c r="B287" s="42"/>
      <c r="C287" s="43"/>
      <c r="D287" s="233" t="s">
        <v>149</v>
      </c>
      <c r="E287" s="43"/>
      <c r="F287" s="234" t="s">
        <v>422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149</v>
      </c>
      <c r="AU287" s="20" t="s">
        <v>81</v>
      </c>
    </row>
    <row r="288" s="14" customFormat="1">
      <c r="A288" s="14"/>
      <c r="B288" s="245"/>
      <c r="C288" s="246"/>
      <c r="D288" s="233" t="s">
        <v>156</v>
      </c>
      <c r="E288" s="247" t="s">
        <v>19</v>
      </c>
      <c r="F288" s="248" t="s">
        <v>423</v>
      </c>
      <c r="G288" s="246"/>
      <c r="H288" s="249">
        <v>53.136000000000003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156</v>
      </c>
      <c r="AU288" s="255" t="s">
        <v>81</v>
      </c>
      <c r="AV288" s="14" t="s">
        <v>81</v>
      </c>
      <c r="AW288" s="14" t="s">
        <v>34</v>
      </c>
      <c r="AX288" s="14" t="s">
        <v>72</v>
      </c>
      <c r="AY288" s="255" t="s">
        <v>137</v>
      </c>
    </row>
    <row r="289" s="16" customFormat="1">
      <c r="A289" s="16"/>
      <c r="B289" s="267"/>
      <c r="C289" s="268"/>
      <c r="D289" s="233" t="s">
        <v>156</v>
      </c>
      <c r="E289" s="269" t="s">
        <v>19</v>
      </c>
      <c r="F289" s="270" t="s">
        <v>161</v>
      </c>
      <c r="G289" s="268"/>
      <c r="H289" s="271">
        <v>53.136000000000003</v>
      </c>
      <c r="I289" s="272"/>
      <c r="J289" s="268"/>
      <c r="K289" s="268"/>
      <c r="L289" s="273"/>
      <c r="M289" s="274"/>
      <c r="N289" s="275"/>
      <c r="O289" s="275"/>
      <c r="P289" s="275"/>
      <c r="Q289" s="275"/>
      <c r="R289" s="275"/>
      <c r="S289" s="275"/>
      <c r="T289" s="27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77" t="s">
        <v>156</v>
      </c>
      <c r="AU289" s="277" t="s">
        <v>81</v>
      </c>
      <c r="AV289" s="16" t="s">
        <v>145</v>
      </c>
      <c r="AW289" s="16" t="s">
        <v>34</v>
      </c>
      <c r="AX289" s="16" t="s">
        <v>79</v>
      </c>
      <c r="AY289" s="277" t="s">
        <v>137</v>
      </c>
    </row>
    <row r="290" s="2" customFormat="1" ht="37.8" customHeight="1">
      <c r="A290" s="41"/>
      <c r="B290" s="42"/>
      <c r="C290" s="278" t="s">
        <v>424</v>
      </c>
      <c r="D290" s="278" t="s">
        <v>216</v>
      </c>
      <c r="E290" s="279" t="s">
        <v>425</v>
      </c>
      <c r="F290" s="280" t="s">
        <v>426</v>
      </c>
      <c r="G290" s="281" t="s">
        <v>143</v>
      </c>
      <c r="H290" s="282">
        <v>53.136000000000003</v>
      </c>
      <c r="I290" s="283"/>
      <c r="J290" s="284">
        <f>ROUND(I290*H290,2)</f>
        <v>0</v>
      </c>
      <c r="K290" s="280" t="s">
        <v>19</v>
      </c>
      <c r="L290" s="285"/>
      <c r="M290" s="286" t="s">
        <v>19</v>
      </c>
      <c r="N290" s="287" t="s">
        <v>43</v>
      </c>
      <c r="O290" s="87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318</v>
      </c>
      <c r="AT290" s="226" t="s">
        <v>216</v>
      </c>
      <c r="AU290" s="226" t="s">
        <v>81</v>
      </c>
      <c r="AY290" s="20" t="s">
        <v>137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79</v>
      </c>
      <c r="BK290" s="227">
        <f>ROUND(I290*H290,2)</f>
        <v>0</v>
      </c>
      <c r="BL290" s="20" t="s">
        <v>239</v>
      </c>
      <c r="BM290" s="226" t="s">
        <v>427</v>
      </c>
    </row>
    <row r="291" s="2" customFormat="1">
      <c r="A291" s="41"/>
      <c r="B291" s="42"/>
      <c r="C291" s="43"/>
      <c r="D291" s="233" t="s">
        <v>149</v>
      </c>
      <c r="E291" s="43"/>
      <c r="F291" s="234" t="s">
        <v>422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149</v>
      </c>
      <c r="AU291" s="20" t="s">
        <v>81</v>
      </c>
    </row>
    <row r="292" s="2" customFormat="1" ht="24.15" customHeight="1">
      <c r="A292" s="41"/>
      <c r="B292" s="42"/>
      <c r="C292" s="215" t="s">
        <v>428</v>
      </c>
      <c r="D292" s="215" t="s">
        <v>140</v>
      </c>
      <c r="E292" s="216" t="s">
        <v>429</v>
      </c>
      <c r="F292" s="217" t="s">
        <v>430</v>
      </c>
      <c r="G292" s="218" t="s">
        <v>339</v>
      </c>
      <c r="H292" s="288"/>
      <c r="I292" s="220"/>
      <c r="J292" s="221">
        <f>ROUND(I292*H292,2)</f>
        <v>0</v>
      </c>
      <c r="K292" s="217" t="s">
        <v>144</v>
      </c>
      <c r="L292" s="47"/>
      <c r="M292" s="222" t="s">
        <v>19</v>
      </c>
      <c r="N292" s="223" t="s">
        <v>43</v>
      </c>
      <c r="O292" s="87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239</v>
      </c>
      <c r="AT292" s="226" t="s">
        <v>140</v>
      </c>
      <c r="AU292" s="226" t="s">
        <v>81</v>
      </c>
      <c r="AY292" s="20" t="s">
        <v>137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79</v>
      </c>
      <c r="BK292" s="227">
        <f>ROUND(I292*H292,2)</f>
        <v>0</v>
      </c>
      <c r="BL292" s="20" t="s">
        <v>239</v>
      </c>
      <c r="BM292" s="226" t="s">
        <v>431</v>
      </c>
    </row>
    <row r="293" s="2" customFormat="1">
      <c r="A293" s="41"/>
      <c r="B293" s="42"/>
      <c r="C293" s="43"/>
      <c r="D293" s="228" t="s">
        <v>147</v>
      </c>
      <c r="E293" s="43"/>
      <c r="F293" s="229" t="s">
        <v>432</v>
      </c>
      <c r="G293" s="43"/>
      <c r="H293" s="43"/>
      <c r="I293" s="230"/>
      <c r="J293" s="43"/>
      <c r="K293" s="43"/>
      <c r="L293" s="47"/>
      <c r="M293" s="231"/>
      <c r="N293" s="232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147</v>
      </c>
      <c r="AU293" s="20" t="s">
        <v>81</v>
      </c>
    </row>
    <row r="294" s="2" customFormat="1" ht="37.8" customHeight="1">
      <c r="A294" s="41"/>
      <c r="B294" s="42"/>
      <c r="C294" s="215" t="s">
        <v>433</v>
      </c>
      <c r="D294" s="215" t="s">
        <v>140</v>
      </c>
      <c r="E294" s="216" t="s">
        <v>434</v>
      </c>
      <c r="F294" s="217" t="s">
        <v>435</v>
      </c>
      <c r="G294" s="218" t="s">
        <v>339</v>
      </c>
      <c r="H294" s="288"/>
      <c r="I294" s="220"/>
      <c r="J294" s="221">
        <f>ROUND(I294*H294,2)</f>
        <v>0</v>
      </c>
      <c r="K294" s="217" t="s">
        <v>144</v>
      </c>
      <c r="L294" s="47"/>
      <c r="M294" s="222" t="s">
        <v>19</v>
      </c>
      <c r="N294" s="223" t="s">
        <v>43</v>
      </c>
      <c r="O294" s="87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239</v>
      </c>
      <c r="AT294" s="226" t="s">
        <v>140</v>
      </c>
      <c r="AU294" s="226" t="s">
        <v>81</v>
      </c>
      <c r="AY294" s="20" t="s">
        <v>137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79</v>
      </c>
      <c r="BK294" s="227">
        <f>ROUND(I294*H294,2)</f>
        <v>0</v>
      </c>
      <c r="BL294" s="20" t="s">
        <v>239</v>
      </c>
      <c r="BM294" s="226" t="s">
        <v>436</v>
      </c>
    </row>
    <row r="295" s="2" customFormat="1">
      <c r="A295" s="41"/>
      <c r="B295" s="42"/>
      <c r="C295" s="43"/>
      <c r="D295" s="228" t="s">
        <v>147</v>
      </c>
      <c r="E295" s="43"/>
      <c r="F295" s="229" t="s">
        <v>437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147</v>
      </c>
      <c r="AU295" s="20" t="s">
        <v>81</v>
      </c>
    </row>
    <row r="296" s="12" customFormat="1" ht="22.8" customHeight="1">
      <c r="A296" s="12"/>
      <c r="B296" s="199"/>
      <c r="C296" s="200"/>
      <c r="D296" s="201" t="s">
        <v>71</v>
      </c>
      <c r="E296" s="213" t="s">
        <v>438</v>
      </c>
      <c r="F296" s="213" t="s">
        <v>439</v>
      </c>
      <c r="G296" s="200"/>
      <c r="H296" s="200"/>
      <c r="I296" s="203"/>
      <c r="J296" s="214">
        <f>BK296</f>
        <v>0</v>
      </c>
      <c r="K296" s="200"/>
      <c r="L296" s="205"/>
      <c r="M296" s="206"/>
      <c r="N296" s="207"/>
      <c r="O296" s="207"/>
      <c r="P296" s="208">
        <f>SUM(P297:P306)</f>
        <v>0</v>
      </c>
      <c r="Q296" s="207"/>
      <c r="R296" s="208">
        <f>SUM(R297:R306)</f>
        <v>0</v>
      </c>
      <c r="S296" s="207"/>
      <c r="T296" s="209">
        <f>SUM(T297:T306)</f>
        <v>0.37861500000000003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0" t="s">
        <v>81</v>
      </c>
      <c r="AT296" s="211" t="s">
        <v>71</v>
      </c>
      <c r="AU296" s="211" t="s">
        <v>79</v>
      </c>
      <c r="AY296" s="210" t="s">
        <v>137</v>
      </c>
      <c r="BK296" s="212">
        <f>SUM(BK297:BK306)</f>
        <v>0</v>
      </c>
    </row>
    <row r="297" s="2" customFormat="1" ht="16.5" customHeight="1">
      <c r="A297" s="41"/>
      <c r="B297" s="42"/>
      <c r="C297" s="215" t="s">
        <v>440</v>
      </c>
      <c r="D297" s="215" t="s">
        <v>140</v>
      </c>
      <c r="E297" s="216" t="s">
        <v>441</v>
      </c>
      <c r="F297" s="217" t="s">
        <v>442</v>
      </c>
      <c r="G297" s="218" t="s">
        <v>211</v>
      </c>
      <c r="H297" s="219">
        <v>32.25</v>
      </c>
      <c r="I297" s="220"/>
      <c r="J297" s="221">
        <f>ROUND(I297*H297,2)</f>
        <v>0</v>
      </c>
      <c r="K297" s="217" t="s">
        <v>144</v>
      </c>
      <c r="L297" s="47"/>
      <c r="M297" s="222" t="s">
        <v>19</v>
      </c>
      <c r="N297" s="223" t="s">
        <v>43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0.01174</v>
      </c>
      <c r="T297" s="225">
        <f>S297*H297</f>
        <v>0.37861500000000003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239</v>
      </c>
      <c r="AT297" s="226" t="s">
        <v>140</v>
      </c>
      <c r="AU297" s="226" t="s">
        <v>81</v>
      </c>
      <c r="AY297" s="20" t="s">
        <v>137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79</v>
      </c>
      <c r="BK297" s="227">
        <f>ROUND(I297*H297,2)</f>
        <v>0</v>
      </c>
      <c r="BL297" s="20" t="s">
        <v>239</v>
      </c>
      <c r="BM297" s="226" t="s">
        <v>443</v>
      </c>
    </row>
    <row r="298" s="2" customFormat="1">
      <c r="A298" s="41"/>
      <c r="B298" s="42"/>
      <c r="C298" s="43"/>
      <c r="D298" s="228" t="s">
        <v>147</v>
      </c>
      <c r="E298" s="43"/>
      <c r="F298" s="229" t="s">
        <v>444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147</v>
      </c>
      <c r="AU298" s="20" t="s">
        <v>81</v>
      </c>
    </row>
    <row r="299" s="2" customFormat="1">
      <c r="A299" s="41"/>
      <c r="B299" s="42"/>
      <c r="C299" s="43"/>
      <c r="D299" s="233" t="s">
        <v>149</v>
      </c>
      <c r="E299" s="43"/>
      <c r="F299" s="234" t="s">
        <v>445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149</v>
      </c>
      <c r="AU299" s="20" t="s">
        <v>81</v>
      </c>
    </row>
    <row r="300" s="13" customFormat="1">
      <c r="A300" s="13"/>
      <c r="B300" s="235"/>
      <c r="C300" s="236"/>
      <c r="D300" s="233" t="s">
        <v>156</v>
      </c>
      <c r="E300" s="237" t="s">
        <v>19</v>
      </c>
      <c r="F300" s="238" t="s">
        <v>157</v>
      </c>
      <c r="G300" s="236"/>
      <c r="H300" s="237" t="s">
        <v>19</v>
      </c>
      <c r="I300" s="239"/>
      <c r="J300" s="236"/>
      <c r="K300" s="236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156</v>
      </c>
      <c r="AU300" s="244" t="s">
        <v>81</v>
      </c>
      <c r="AV300" s="13" t="s">
        <v>79</v>
      </c>
      <c r="AW300" s="13" t="s">
        <v>34</v>
      </c>
      <c r="AX300" s="13" t="s">
        <v>72</v>
      </c>
      <c r="AY300" s="244" t="s">
        <v>137</v>
      </c>
    </row>
    <row r="301" s="14" customFormat="1">
      <c r="A301" s="14"/>
      <c r="B301" s="245"/>
      <c r="C301" s="246"/>
      <c r="D301" s="233" t="s">
        <v>156</v>
      </c>
      <c r="E301" s="247" t="s">
        <v>19</v>
      </c>
      <c r="F301" s="248" t="s">
        <v>446</v>
      </c>
      <c r="G301" s="246"/>
      <c r="H301" s="249">
        <v>7.1600000000000001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156</v>
      </c>
      <c r="AU301" s="255" t="s">
        <v>81</v>
      </c>
      <c r="AV301" s="14" t="s">
        <v>81</v>
      </c>
      <c r="AW301" s="14" t="s">
        <v>34</v>
      </c>
      <c r="AX301" s="14" t="s">
        <v>72</v>
      </c>
      <c r="AY301" s="255" t="s">
        <v>137</v>
      </c>
    </row>
    <row r="302" s="14" customFormat="1">
      <c r="A302" s="14"/>
      <c r="B302" s="245"/>
      <c r="C302" s="246"/>
      <c r="D302" s="233" t="s">
        <v>156</v>
      </c>
      <c r="E302" s="247" t="s">
        <v>19</v>
      </c>
      <c r="F302" s="248" t="s">
        <v>447</v>
      </c>
      <c r="G302" s="246"/>
      <c r="H302" s="249">
        <v>9.5299999999999994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156</v>
      </c>
      <c r="AU302" s="255" t="s">
        <v>81</v>
      </c>
      <c r="AV302" s="14" t="s">
        <v>81</v>
      </c>
      <c r="AW302" s="14" t="s">
        <v>34</v>
      </c>
      <c r="AX302" s="14" t="s">
        <v>72</v>
      </c>
      <c r="AY302" s="255" t="s">
        <v>137</v>
      </c>
    </row>
    <row r="303" s="14" customFormat="1">
      <c r="A303" s="14"/>
      <c r="B303" s="245"/>
      <c r="C303" s="246"/>
      <c r="D303" s="233" t="s">
        <v>156</v>
      </c>
      <c r="E303" s="247" t="s">
        <v>19</v>
      </c>
      <c r="F303" s="248" t="s">
        <v>446</v>
      </c>
      <c r="G303" s="246"/>
      <c r="H303" s="249">
        <v>7.1600000000000001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156</v>
      </c>
      <c r="AU303" s="255" t="s">
        <v>81</v>
      </c>
      <c r="AV303" s="14" t="s">
        <v>81</v>
      </c>
      <c r="AW303" s="14" t="s">
        <v>34</v>
      </c>
      <c r="AX303" s="14" t="s">
        <v>72</v>
      </c>
      <c r="AY303" s="255" t="s">
        <v>137</v>
      </c>
    </row>
    <row r="304" s="14" customFormat="1">
      <c r="A304" s="14"/>
      <c r="B304" s="245"/>
      <c r="C304" s="246"/>
      <c r="D304" s="233" t="s">
        <v>156</v>
      </c>
      <c r="E304" s="247" t="s">
        <v>19</v>
      </c>
      <c r="F304" s="248" t="s">
        <v>448</v>
      </c>
      <c r="G304" s="246"/>
      <c r="H304" s="249">
        <v>8.4000000000000004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156</v>
      </c>
      <c r="AU304" s="255" t="s">
        <v>81</v>
      </c>
      <c r="AV304" s="14" t="s">
        <v>81</v>
      </c>
      <c r="AW304" s="14" t="s">
        <v>34</v>
      </c>
      <c r="AX304" s="14" t="s">
        <v>72</v>
      </c>
      <c r="AY304" s="255" t="s">
        <v>137</v>
      </c>
    </row>
    <row r="305" s="15" customFormat="1">
      <c r="A305" s="15"/>
      <c r="B305" s="256"/>
      <c r="C305" s="257"/>
      <c r="D305" s="233" t="s">
        <v>156</v>
      </c>
      <c r="E305" s="258" t="s">
        <v>19</v>
      </c>
      <c r="F305" s="259" t="s">
        <v>159</v>
      </c>
      <c r="G305" s="257"/>
      <c r="H305" s="260">
        <v>32.25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6" t="s">
        <v>156</v>
      </c>
      <c r="AU305" s="266" t="s">
        <v>81</v>
      </c>
      <c r="AV305" s="15" t="s">
        <v>160</v>
      </c>
      <c r="AW305" s="15" t="s">
        <v>34</v>
      </c>
      <c r="AX305" s="15" t="s">
        <v>72</v>
      </c>
      <c r="AY305" s="266" t="s">
        <v>137</v>
      </c>
    </row>
    <row r="306" s="16" customFormat="1">
      <c r="A306" s="16"/>
      <c r="B306" s="267"/>
      <c r="C306" s="268"/>
      <c r="D306" s="233" t="s">
        <v>156</v>
      </c>
      <c r="E306" s="269" t="s">
        <v>19</v>
      </c>
      <c r="F306" s="270" t="s">
        <v>161</v>
      </c>
      <c r="G306" s="268"/>
      <c r="H306" s="271">
        <v>32.25</v>
      </c>
      <c r="I306" s="272"/>
      <c r="J306" s="268"/>
      <c r="K306" s="268"/>
      <c r="L306" s="273"/>
      <c r="M306" s="274"/>
      <c r="N306" s="275"/>
      <c r="O306" s="275"/>
      <c r="P306" s="275"/>
      <c r="Q306" s="275"/>
      <c r="R306" s="275"/>
      <c r="S306" s="275"/>
      <c r="T306" s="27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T306" s="277" t="s">
        <v>156</v>
      </c>
      <c r="AU306" s="277" t="s">
        <v>81</v>
      </c>
      <c r="AV306" s="16" t="s">
        <v>145</v>
      </c>
      <c r="AW306" s="16" t="s">
        <v>34</v>
      </c>
      <c r="AX306" s="16" t="s">
        <v>79</v>
      </c>
      <c r="AY306" s="277" t="s">
        <v>137</v>
      </c>
    </row>
    <row r="307" s="12" customFormat="1" ht="22.8" customHeight="1">
      <c r="A307" s="12"/>
      <c r="B307" s="199"/>
      <c r="C307" s="200"/>
      <c r="D307" s="201" t="s">
        <v>71</v>
      </c>
      <c r="E307" s="213" t="s">
        <v>449</v>
      </c>
      <c r="F307" s="213" t="s">
        <v>450</v>
      </c>
      <c r="G307" s="200"/>
      <c r="H307" s="200"/>
      <c r="I307" s="203"/>
      <c r="J307" s="214">
        <f>BK307</f>
        <v>0</v>
      </c>
      <c r="K307" s="200"/>
      <c r="L307" s="205"/>
      <c r="M307" s="206"/>
      <c r="N307" s="207"/>
      <c r="O307" s="207"/>
      <c r="P307" s="208">
        <f>SUM(P308:P366)</f>
        <v>0</v>
      </c>
      <c r="Q307" s="207"/>
      <c r="R307" s="208">
        <f>SUM(R308:R366)</f>
        <v>0.50408632788800001</v>
      </c>
      <c r="S307" s="207"/>
      <c r="T307" s="209">
        <f>SUM(T308:T366)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0" t="s">
        <v>81</v>
      </c>
      <c r="AT307" s="211" t="s">
        <v>71</v>
      </c>
      <c r="AU307" s="211" t="s">
        <v>79</v>
      </c>
      <c r="AY307" s="210" t="s">
        <v>137</v>
      </c>
      <c r="BK307" s="212">
        <f>SUM(BK308:BK366)</f>
        <v>0</v>
      </c>
    </row>
    <row r="308" s="2" customFormat="1" ht="24.15" customHeight="1">
      <c r="A308" s="41"/>
      <c r="B308" s="42"/>
      <c r="C308" s="215" t="s">
        <v>451</v>
      </c>
      <c r="D308" s="215" t="s">
        <v>140</v>
      </c>
      <c r="E308" s="216" t="s">
        <v>452</v>
      </c>
      <c r="F308" s="217" t="s">
        <v>453</v>
      </c>
      <c r="G308" s="218" t="s">
        <v>143</v>
      </c>
      <c r="H308" s="219">
        <v>32.088000000000001</v>
      </c>
      <c r="I308" s="220"/>
      <c r="J308" s="221">
        <f>ROUND(I308*H308,2)</f>
        <v>0</v>
      </c>
      <c r="K308" s="217" t="s">
        <v>144</v>
      </c>
      <c r="L308" s="47"/>
      <c r="M308" s="222" t="s">
        <v>19</v>
      </c>
      <c r="N308" s="223" t="s">
        <v>43</v>
      </c>
      <c r="O308" s="87"/>
      <c r="P308" s="224">
        <f>O308*H308</f>
        <v>0</v>
      </c>
      <c r="Q308" s="224">
        <v>7.6799999999999999E-07</v>
      </c>
      <c r="R308" s="224">
        <f>Q308*H308</f>
        <v>2.4643584000000002E-05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239</v>
      </c>
      <c r="AT308" s="226" t="s">
        <v>140</v>
      </c>
      <c r="AU308" s="226" t="s">
        <v>81</v>
      </c>
      <c r="AY308" s="20" t="s">
        <v>137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79</v>
      </c>
      <c r="BK308" s="227">
        <f>ROUND(I308*H308,2)</f>
        <v>0</v>
      </c>
      <c r="BL308" s="20" t="s">
        <v>239</v>
      </c>
      <c r="BM308" s="226" t="s">
        <v>454</v>
      </c>
    </row>
    <row r="309" s="2" customFormat="1">
      <c r="A309" s="41"/>
      <c r="B309" s="42"/>
      <c r="C309" s="43"/>
      <c r="D309" s="228" t="s">
        <v>147</v>
      </c>
      <c r="E309" s="43"/>
      <c r="F309" s="229" t="s">
        <v>455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147</v>
      </c>
      <c r="AU309" s="20" t="s">
        <v>81</v>
      </c>
    </row>
    <row r="310" s="2" customFormat="1">
      <c r="A310" s="41"/>
      <c r="B310" s="42"/>
      <c r="C310" s="43"/>
      <c r="D310" s="233" t="s">
        <v>149</v>
      </c>
      <c r="E310" s="43"/>
      <c r="F310" s="234" t="s">
        <v>456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149</v>
      </c>
      <c r="AU310" s="20" t="s">
        <v>81</v>
      </c>
    </row>
    <row r="311" s="13" customFormat="1">
      <c r="A311" s="13"/>
      <c r="B311" s="235"/>
      <c r="C311" s="236"/>
      <c r="D311" s="233" t="s">
        <v>156</v>
      </c>
      <c r="E311" s="237" t="s">
        <v>19</v>
      </c>
      <c r="F311" s="238" t="s">
        <v>157</v>
      </c>
      <c r="G311" s="236"/>
      <c r="H311" s="237" t="s">
        <v>19</v>
      </c>
      <c r="I311" s="239"/>
      <c r="J311" s="236"/>
      <c r="K311" s="236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156</v>
      </c>
      <c r="AU311" s="244" t="s">
        <v>81</v>
      </c>
      <c r="AV311" s="13" t="s">
        <v>79</v>
      </c>
      <c r="AW311" s="13" t="s">
        <v>34</v>
      </c>
      <c r="AX311" s="13" t="s">
        <v>72</v>
      </c>
      <c r="AY311" s="244" t="s">
        <v>137</v>
      </c>
    </row>
    <row r="312" s="14" customFormat="1">
      <c r="A312" s="14"/>
      <c r="B312" s="245"/>
      <c r="C312" s="246"/>
      <c r="D312" s="233" t="s">
        <v>156</v>
      </c>
      <c r="E312" s="247" t="s">
        <v>19</v>
      </c>
      <c r="F312" s="248" t="s">
        <v>158</v>
      </c>
      <c r="G312" s="246"/>
      <c r="H312" s="249">
        <v>62.579999999999998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5" t="s">
        <v>156</v>
      </c>
      <c r="AU312" s="255" t="s">
        <v>81</v>
      </c>
      <c r="AV312" s="14" t="s">
        <v>81</v>
      </c>
      <c r="AW312" s="14" t="s">
        <v>34</v>
      </c>
      <c r="AX312" s="14" t="s">
        <v>72</v>
      </c>
      <c r="AY312" s="255" t="s">
        <v>137</v>
      </c>
    </row>
    <row r="313" s="13" customFormat="1">
      <c r="A313" s="13"/>
      <c r="B313" s="235"/>
      <c r="C313" s="236"/>
      <c r="D313" s="233" t="s">
        <v>156</v>
      </c>
      <c r="E313" s="237" t="s">
        <v>19</v>
      </c>
      <c r="F313" s="238" t="s">
        <v>389</v>
      </c>
      <c r="G313" s="236"/>
      <c r="H313" s="237" t="s">
        <v>19</v>
      </c>
      <c r="I313" s="239"/>
      <c r="J313" s="236"/>
      <c r="K313" s="236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156</v>
      </c>
      <c r="AU313" s="244" t="s">
        <v>81</v>
      </c>
      <c r="AV313" s="13" t="s">
        <v>79</v>
      </c>
      <c r="AW313" s="13" t="s">
        <v>34</v>
      </c>
      <c r="AX313" s="13" t="s">
        <v>72</v>
      </c>
      <c r="AY313" s="244" t="s">
        <v>137</v>
      </c>
    </row>
    <row r="314" s="14" customFormat="1">
      <c r="A314" s="14"/>
      <c r="B314" s="245"/>
      <c r="C314" s="246"/>
      <c r="D314" s="233" t="s">
        <v>156</v>
      </c>
      <c r="E314" s="247" t="s">
        <v>19</v>
      </c>
      <c r="F314" s="248" t="s">
        <v>457</v>
      </c>
      <c r="G314" s="246"/>
      <c r="H314" s="249">
        <v>-9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5" t="s">
        <v>156</v>
      </c>
      <c r="AU314" s="255" t="s">
        <v>81</v>
      </c>
      <c r="AV314" s="14" t="s">
        <v>81</v>
      </c>
      <c r="AW314" s="14" t="s">
        <v>34</v>
      </c>
      <c r="AX314" s="14" t="s">
        <v>72</v>
      </c>
      <c r="AY314" s="255" t="s">
        <v>137</v>
      </c>
    </row>
    <row r="315" s="13" customFormat="1">
      <c r="A315" s="13"/>
      <c r="B315" s="235"/>
      <c r="C315" s="236"/>
      <c r="D315" s="233" t="s">
        <v>156</v>
      </c>
      <c r="E315" s="237" t="s">
        <v>19</v>
      </c>
      <c r="F315" s="238" t="s">
        <v>391</v>
      </c>
      <c r="G315" s="236"/>
      <c r="H315" s="237" t="s">
        <v>19</v>
      </c>
      <c r="I315" s="239"/>
      <c r="J315" s="236"/>
      <c r="K315" s="236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156</v>
      </c>
      <c r="AU315" s="244" t="s">
        <v>81</v>
      </c>
      <c r="AV315" s="13" t="s">
        <v>79</v>
      </c>
      <c r="AW315" s="13" t="s">
        <v>34</v>
      </c>
      <c r="AX315" s="13" t="s">
        <v>72</v>
      </c>
      <c r="AY315" s="244" t="s">
        <v>137</v>
      </c>
    </row>
    <row r="316" s="14" customFormat="1">
      <c r="A316" s="14"/>
      <c r="B316" s="245"/>
      <c r="C316" s="246"/>
      <c r="D316" s="233" t="s">
        <v>156</v>
      </c>
      <c r="E316" s="247" t="s">
        <v>19</v>
      </c>
      <c r="F316" s="248" t="s">
        <v>458</v>
      </c>
      <c r="G316" s="246"/>
      <c r="H316" s="249">
        <v>-21.492000000000001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156</v>
      </c>
      <c r="AU316" s="255" t="s">
        <v>81</v>
      </c>
      <c r="AV316" s="14" t="s">
        <v>81</v>
      </c>
      <c r="AW316" s="14" t="s">
        <v>34</v>
      </c>
      <c r="AX316" s="14" t="s">
        <v>72</v>
      </c>
      <c r="AY316" s="255" t="s">
        <v>137</v>
      </c>
    </row>
    <row r="317" s="16" customFormat="1">
      <c r="A317" s="16"/>
      <c r="B317" s="267"/>
      <c r="C317" s="268"/>
      <c r="D317" s="233" t="s">
        <v>156</v>
      </c>
      <c r="E317" s="269" t="s">
        <v>19</v>
      </c>
      <c r="F317" s="270" t="s">
        <v>161</v>
      </c>
      <c r="G317" s="268"/>
      <c r="H317" s="271">
        <v>32.088000000000001</v>
      </c>
      <c r="I317" s="272"/>
      <c r="J317" s="268"/>
      <c r="K317" s="268"/>
      <c r="L317" s="273"/>
      <c r="M317" s="274"/>
      <c r="N317" s="275"/>
      <c r="O317" s="275"/>
      <c r="P317" s="275"/>
      <c r="Q317" s="275"/>
      <c r="R317" s="275"/>
      <c r="S317" s="275"/>
      <c r="T317" s="27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77" t="s">
        <v>156</v>
      </c>
      <c r="AU317" s="277" t="s">
        <v>81</v>
      </c>
      <c r="AV317" s="16" t="s">
        <v>145</v>
      </c>
      <c r="AW317" s="16" t="s">
        <v>34</v>
      </c>
      <c r="AX317" s="16" t="s">
        <v>79</v>
      </c>
      <c r="AY317" s="277" t="s">
        <v>137</v>
      </c>
    </row>
    <row r="318" s="2" customFormat="1" ht="21.75" customHeight="1">
      <c r="A318" s="41"/>
      <c r="B318" s="42"/>
      <c r="C318" s="215" t="s">
        <v>459</v>
      </c>
      <c r="D318" s="215" t="s">
        <v>140</v>
      </c>
      <c r="E318" s="216" t="s">
        <v>460</v>
      </c>
      <c r="F318" s="217" t="s">
        <v>461</v>
      </c>
      <c r="G318" s="218" t="s">
        <v>143</v>
      </c>
      <c r="H318" s="219">
        <v>32.088000000000001</v>
      </c>
      <c r="I318" s="220"/>
      <c r="J318" s="221">
        <f>ROUND(I318*H318,2)</f>
        <v>0</v>
      </c>
      <c r="K318" s="217" t="s">
        <v>144</v>
      </c>
      <c r="L318" s="47"/>
      <c r="M318" s="222" t="s">
        <v>19</v>
      </c>
      <c r="N318" s="223" t="s">
        <v>43</v>
      </c>
      <c r="O318" s="87"/>
      <c r="P318" s="224">
        <f>O318*H318</f>
        <v>0</v>
      </c>
      <c r="Q318" s="224">
        <v>4.4799999999999999E-07</v>
      </c>
      <c r="R318" s="224">
        <f>Q318*H318</f>
        <v>1.4375424E-05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239</v>
      </c>
      <c r="AT318" s="226" t="s">
        <v>140</v>
      </c>
      <c r="AU318" s="226" t="s">
        <v>81</v>
      </c>
      <c r="AY318" s="20" t="s">
        <v>137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79</v>
      </c>
      <c r="BK318" s="227">
        <f>ROUND(I318*H318,2)</f>
        <v>0</v>
      </c>
      <c r="BL318" s="20" t="s">
        <v>239</v>
      </c>
      <c r="BM318" s="226" t="s">
        <v>462</v>
      </c>
    </row>
    <row r="319" s="2" customFormat="1">
      <c r="A319" s="41"/>
      <c r="B319" s="42"/>
      <c r="C319" s="43"/>
      <c r="D319" s="228" t="s">
        <v>147</v>
      </c>
      <c r="E319" s="43"/>
      <c r="F319" s="229" t="s">
        <v>463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147</v>
      </c>
      <c r="AU319" s="20" t="s">
        <v>81</v>
      </c>
    </row>
    <row r="320" s="14" customFormat="1">
      <c r="A320" s="14"/>
      <c r="B320" s="245"/>
      <c r="C320" s="246"/>
      <c r="D320" s="233" t="s">
        <v>156</v>
      </c>
      <c r="E320" s="247" t="s">
        <v>19</v>
      </c>
      <c r="F320" s="248" t="s">
        <v>464</v>
      </c>
      <c r="G320" s="246"/>
      <c r="H320" s="249">
        <v>32.088000000000001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5" t="s">
        <v>156</v>
      </c>
      <c r="AU320" s="255" t="s">
        <v>81</v>
      </c>
      <c r="AV320" s="14" t="s">
        <v>81</v>
      </c>
      <c r="AW320" s="14" t="s">
        <v>34</v>
      </c>
      <c r="AX320" s="14" t="s">
        <v>79</v>
      </c>
      <c r="AY320" s="255" t="s">
        <v>137</v>
      </c>
    </row>
    <row r="321" s="2" customFormat="1" ht="16.5" customHeight="1">
      <c r="A321" s="41"/>
      <c r="B321" s="42"/>
      <c r="C321" s="215" t="s">
        <v>465</v>
      </c>
      <c r="D321" s="215" t="s">
        <v>140</v>
      </c>
      <c r="E321" s="216" t="s">
        <v>466</v>
      </c>
      <c r="F321" s="217" t="s">
        <v>467</v>
      </c>
      <c r="G321" s="218" t="s">
        <v>143</v>
      </c>
      <c r="H321" s="219">
        <v>32.088000000000001</v>
      </c>
      <c r="I321" s="220"/>
      <c r="J321" s="221">
        <f>ROUND(I321*H321,2)</f>
        <v>0</v>
      </c>
      <c r="K321" s="217" t="s">
        <v>144</v>
      </c>
      <c r="L321" s="47"/>
      <c r="M321" s="222" t="s">
        <v>19</v>
      </c>
      <c r="N321" s="223" t="s">
        <v>43</v>
      </c>
      <c r="O321" s="87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239</v>
      </c>
      <c r="AT321" s="226" t="s">
        <v>140</v>
      </c>
      <c r="AU321" s="226" t="s">
        <v>81</v>
      </c>
      <c r="AY321" s="20" t="s">
        <v>137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79</v>
      </c>
      <c r="BK321" s="227">
        <f>ROUND(I321*H321,2)</f>
        <v>0</v>
      </c>
      <c r="BL321" s="20" t="s">
        <v>239</v>
      </c>
      <c r="BM321" s="226" t="s">
        <v>468</v>
      </c>
    </row>
    <row r="322" s="2" customFormat="1">
      <c r="A322" s="41"/>
      <c r="B322" s="42"/>
      <c r="C322" s="43"/>
      <c r="D322" s="228" t="s">
        <v>147</v>
      </c>
      <c r="E322" s="43"/>
      <c r="F322" s="229" t="s">
        <v>469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147</v>
      </c>
      <c r="AU322" s="20" t="s">
        <v>81</v>
      </c>
    </row>
    <row r="323" s="14" customFormat="1">
      <c r="A323" s="14"/>
      <c r="B323" s="245"/>
      <c r="C323" s="246"/>
      <c r="D323" s="233" t="s">
        <v>156</v>
      </c>
      <c r="E323" s="247" t="s">
        <v>19</v>
      </c>
      <c r="F323" s="248" t="s">
        <v>464</v>
      </c>
      <c r="G323" s="246"/>
      <c r="H323" s="249">
        <v>32.088000000000001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156</v>
      </c>
      <c r="AU323" s="255" t="s">
        <v>81</v>
      </c>
      <c r="AV323" s="14" t="s">
        <v>81</v>
      </c>
      <c r="AW323" s="14" t="s">
        <v>34</v>
      </c>
      <c r="AX323" s="14" t="s">
        <v>79</v>
      </c>
      <c r="AY323" s="255" t="s">
        <v>137</v>
      </c>
    </row>
    <row r="324" s="2" customFormat="1" ht="16.5" customHeight="1">
      <c r="A324" s="41"/>
      <c r="B324" s="42"/>
      <c r="C324" s="215" t="s">
        <v>470</v>
      </c>
      <c r="D324" s="215" t="s">
        <v>140</v>
      </c>
      <c r="E324" s="216" t="s">
        <v>471</v>
      </c>
      <c r="F324" s="217" t="s">
        <v>472</v>
      </c>
      <c r="G324" s="218" t="s">
        <v>143</v>
      </c>
      <c r="H324" s="219">
        <v>32.088000000000001</v>
      </c>
      <c r="I324" s="220"/>
      <c r="J324" s="221">
        <f>ROUND(I324*H324,2)</f>
        <v>0</v>
      </c>
      <c r="K324" s="217" t="s">
        <v>144</v>
      </c>
      <c r="L324" s="47"/>
      <c r="M324" s="222" t="s">
        <v>19</v>
      </c>
      <c r="N324" s="223" t="s">
        <v>43</v>
      </c>
      <c r="O324" s="87"/>
      <c r="P324" s="224">
        <f>O324*H324</f>
        <v>0</v>
      </c>
      <c r="Q324" s="224">
        <v>3.3000000000000003E-05</v>
      </c>
      <c r="R324" s="224">
        <f>Q324*H324</f>
        <v>0.0010589040000000001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239</v>
      </c>
      <c r="AT324" s="226" t="s">
        <v>140</v>
      </c>
      <c r="AU324" s="226" t="s">
        <v>81</v>
      </c>
      <c r="AY324" s="20" t="s">
        <v>137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79</v>
      </c>
      <c r="BK324" s="227">
        <f>ROUND(I324*H324,2)</f>
        <v>0</v>
      </c>
      <c r="BL324" s="20" t="s">
        <v>239</v>
      </c>
      <c r="BM324" s="226" t="s">
        <v>473</v>
      </c>
    </row>
    <row r="325" s="2" customFormat="1">
      <c r="A325" s="41"/>
      <c r="B325" s="42"/>
      <c r="C325" s="43"/>
      <c r="D325" s="228" t="s">
        <v>147</v>
      </c>
      <c r="E325" s="43"/>
      <c r="F325" s="229" t="s">
        <v>474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147</v>
      </c>
      <c r="AU325" s="20" t="s">
        <v>81</v>
      </c>
    </row>
    <row r="326" s="14" customFormat="1">
      <c r="A326" s="14"/>
      <c r="B326" s="245"/>
      <c r="C326" s="246"/>
      <c r="D326" s="233" t="s">
        <v>156</v>
      </c>
      <c r="E326" s="247" t="s">
        <v>19</v>
      </c>
      <c r="F326" s="248" t="s">
        <v>464</v>
      </c>
      <c r="G326" s="246"/>
      <c r="H326" s="249">
        <v>32.088000000000001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156</v>
      </c>
      <c r="AU326" s="255" t="s">
        <v>81</v>
      </c>
      <c r="AV326" s="14" t="s">
        <v>81</v>
      </c>
      <c r="AW326" s="14" t="s">
        <v>34</v>
      </c>
      <c r="AX326" s="14" t="s">
        <v>79</v>
      </c>
      <c r="AY326" s="255" t="s">
        <v>137</v>
      </c>
    </row>
    <row r="327" s="2" customFormat="1" ht="16.5" customHeight="1">
      <c r="A327" s="41"/>
      <c r="B327" s="42"/>
      <c r="C327" s="215" t="s">
        <v>475</v>
      </c>
      <c r="D327" s="215" t="s">
        <v>140</v>
      </c>
      <c r="E327" s="216" t="s">
        <v>476</v>
      </c>
      <c r="F327" s="217" t="s">
        <v>477</v>
      </c>
      <c r="G327" s="218" t="s">
        <v>143</v>
      </c>
      <c r="H327" s="219">
        <v>32.088000000000001</v>
      </c>
      <c r="I327" s="220"/>
      <c r="J327" s="221">
        <f>ROUND(I327*H327,2)</f>
        <v>0</v>
      </c>
      <c r="K327" s="217" t="s">
        <v>19</v>
      </c>
      <c r="L327" s="47"/>
      <c r="M327" s="222" t="s">
        <v>19</v>
      </c>
      <c r="N327" s="223" t="s">
        <v>43</v>
      </c>
      <c r="O327" s="87"/>
      <c r="P327" s="224">
        <f>O327*H327</f>
        <v>0</v>
      </c>
      <c r="Q327" s="224">
        <v>0.014999999999999999</v>
      </c>
      <c r="R327" s="224">
        <f>Q327*H327</f>
        <v>0.48131999999999997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239</v>
      </c>
      <c r="AT327" s="226" t="s">
        <v>140</v>
      </c>
      <c r="AU327" s="226" t="s">
        <v>81</v>
      </c>
      <c r="AY327" s="20" t="s">
        <v>137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79</v>
      </c>
      <c r="BK327" s="227">
        <f>ROUND(I327*H327,2)</f>
        <v>0</v>
      </c>
      <c r="BL327" s="20" t="s">
        <v>239</v>
      </c>
      <c r="BM327" s="226" t="s">
        <v>478</v>
      </c>
    </row>
    <row r="328" s="2" customFormat="1">
      <c r="A328" s="41"/>
      <c r="B328" s="42"/>
      <c r="C328" s="43"/>
      <c r="D328" s="233" t="s">
        <v>149</v>
      </c>
      <c r="E328" s="43"/>
      <c r="F328" s="234" t="s">
        <v>479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149</v>
      </c>
      <c r="AU328" s="20" t="s">
        <v>81</v>
      </c>
    </row>
    <row r="329" s="14" customFormat="1">
      <c r="A329" s="14"/>
      <c r="B329" s="245"/>
      <c r="C329" s="246"/>
      <c r="D329" s="233" t="s">
        <v>156</v>
      </c>
      <c r="E329" s="247" t="s">
        <v>19</v>
      </c>
      <c r="F329" s="248" t="s">
        <v>464</v>
      </c>
      <c r="G329" s="246"/>
      <c r="H329" s="249">
        <v>32.088000000000001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156</v>
      </c>
      <c r="AU329" s="255" t="s">
        <v>81</v>
      </c>
      <c r="AV329" s="14" t="s">
        <v>81</v>
      </c>
      <c r="AW329" s="14" t="s">
        <v>34</v>
      </c>
      <c r="AX329" s="14" t="s">
        <v>79</v>
      </c>
      <c r="AY329" s="255" t="s">
        <v>137</v>
      </c>
    </row>
    <row r="330" s="2" customFormat="1" ht="24.15" customHeight="1">
      <c r="A330" s="41"/>
      <c r="B330" s="42"/>
      <c r="C330" s="215" t="s">
        <v>480</v>
      </c>
      <c r="D330" s="215" t="s">
        <v>140</v>
      </c>
      <c r="E330" s="216" t="s">
        <v>481</v>
      </c>
      <c r="F330" s="217" t="s">
        <v>482</v>
      </c>
      <c r="G330" s="218" t="s">
        <v>143</v>
      </c>
      <c r="H330" s="219">
        <v>32.088000000000001</v>
      </c>
      <c r="I330" s="220"/>
      <c r="J330" s="221">
        <f>ROUND(I330*H330,2)</f>
        <v>0</v>
      </c>
      <c r="K330" s="217" t="s">
        <v>19</v>
      </c>
      <c r="L330" s="47"/>
      <c r="M330" s="222" t="s">
        <v>19</v>
      </c>
      <c r="N330" s="223" t="s">
        <v>43</v>
      </c>
      <c r="O330" s="87"/>
      <c r="P330" s="224">
        <f>O330*H330</f>
        <v>0</v>
      </c>
      <c r="Q330" s="224">
        <v>0.00017000000000000001</v>
      </c>
      <c r="R330" s="224">
        <f>Q330*H330</f>
        <v>0.0054549600000000009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239</v>
      </c>
      <c r="AT330" s="226" t="s">
        <v>140</v>
      </c>
      <c r="AU330" s="226" t="s">
        <v>81</v>
      </c>
      <c r="AY330" s="20" t="s">
        <v>137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79</v>
      </c>
      <c r="BK330" s="227">
        <f>ROUND(I330*H330,2)</f>
        <v>0</v>
      </c>
      <c r="BL330" s="20" t="s">
        <v>239</v>
      </c>
      <c r="BM330" s="226" t="s">
        <v>483</v>
      </c>
    </row>
    <row r="331" s="2" customFormat="1">
      <c r="A331" s="41"/>
      <c r="B331" s="42"/>
      <c r="C331" s="43"/>
      <c r="D331" s="233" t="s">
        <v>149</v>
      </c>
      <c r="E331" s="43"/>
      <c r="F331" s="234" t="s">
        <v>484</v>
      </c>
      <c r="G331" s="43"/>
      <c r="H331" s="43"/>
      <c r="I331" s="230"/>
      <c r="J331" s="43"/>
      <c r="K331" s="43"/>
      <c r="L331" s="47"/>
      <c r="M331" s="231"/>
      <c r="N331" s="232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149</v>
      </c>
      <c r="AU331" s="20" t="s">
        <v>81</v>
      </c>
    </row>
    <row r="332" s="13" customFormat="1">
      <c r="A332" s="13"/>
      <c r="B332" s="235"/>
      <c r="C332" s="236"/>
      <c r="D332" s="233" t="s">
        <v>156</v>
      </c>
      <c r="E332" s="237" t="s">
        <v>19</v>
      </c>
      <c r="F332" s="238" t="s">
        <v>157</v>
      </c>
      <c r="G332" s="236"/>
      <c r="H332" s="237" t="s">
        <v>19</v>
      </c>
      <c r="I332" s="239"/>
      <c r="J332" s="236"/>
      <c r="K332" s="236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156</v>
      </c>
      <c r="AU332" s="244" t="s">
        <v>81</v>
      </c>
      <c r="AV332" s="13" t="s">
        <v>79</v>
      </c>
      <c r="AW332" s="13" t="s">
        <v>34</v>
      </c>
      <c r="AX332" s="13" t="s">
        <v>72</v>
      </c>
      <c r="AY332" s="244" t="s">
        <v>137</v>
      </c>
    </row>
    <row r="333" s="14" customFormat="1">
      <c r="A333" s="14"/>
      <c r="B333" s="245"/>
      <c r="C333" s="246"/>
      <c r="D333" s="233" t="s">
        <v>156</v>
      </c>
      <c r="E333" s="247" t="s">
        <v>19</v>
      </c>
      <c r="F333" s="248" t="s">
        <v>158</v>
      </c>
      <c r="G333" s="246"/>
      <c r="H333" s="249">
        <v>62.579999999999998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156</v>
      </c>
      <c r="AU333" s="255" t="s">
        <v>81</v>
      </c>
      <c r="AV333" s="14" t="s">
        <v>81</v>
      </c>
      <c r="AW333" s="14" t="s">
        <v>34</v>
      </c>
      <c r="AX333" s="14" t="s">
        <v>72</v>
      </c>
      <c r="AY333" s="255" t="s">
        <v>137</v>
      </c>
    </row>
    <row r="334" s="13" customFormat="1">
      <c r="A334" s="13"/>
      <c r="B334" s="235"/>
      <c r="C334" s="236"/>
      <c r="D334" s="233" t="s">
        <v>156</v>
      </c>
      <c r="E334" s="237" t="s">
        <v>19</v>
      </c>
      <c r="F334" s="238" t="s">
        <v>389</v>
      </c>
      <c r="G334" s="236"/>
      <c r="H334" s="237" t="s">
        <v>19</v>
      </c>
      <c r="I334" s="239"/>
      <c r="J334" s="236"/>
      <c r="K334" s="236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156</v>
      </c>
      <c r="AU334" s="244" t="s">
        <v>81</v>
      </c>
      <c r="AV334" s="13" t="s">
        <v>79</v>
      </c>
      <c r="AW334" s="13" t="s">
        <v>34</v>
      </c>
      <c r="AX334" s="13" t="s">
        <v>72</v>
      </c>
      <c r="AY334" s="244" t="s">
        <v>137</v>
      </c>
    </row>
    <row r="335" s="14" customFormat="1">
      <c r="A335" s="14"/>
      <c r="B335" s="245"/>
      <c r="C335" s="246"/>
      <c r="D335" s="233" t="s">
        <v>156</v>
      </c>
      <c r="E335" s="247" t="s">
        <v>19</v>
      </c>
      <c r="F335" s="248" t="s">
        <v>457</v>
      </c>
      <c r="G335" s="246"/>
      <c r="H335" s="249">
        <v>-9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156</v>
      </c>
      <c r="AU335" s="255" t="s">
        <v>81</v>
      </c>
      <c r="AV335" s="14" t="s">
        <v>81</v>
      </c>
      <c r="AW335" s="14" t="s">
        <v>34</v>
      </c>
      <c r="AX335" s="14" t="s">
        <v>72</v>
      </c>
      <c r="AY335" s="255" t="s">
        <v>137</v>
      </c>
    </row>
    <row r="336" s="13" customFormat="1">
      <c r="A336" s="13"/>
      <c r="B336" s="235"/>
      <c r="C336" s="236"/>
      <c r="D336" s="233" t="s">
        <v>156</v>
      </c>
      <c r="E336" s="237" t="s">
        <v>19</v>
      </c>
      <c r="F336" s="238" t="s">
        <v>391</v>
      </c>
      <c r="G336" s="236"/>
      <c r="H336" s="237" t="s">
        <v>19</v>
      </c>
      <c r="I336" s="239"/>
      <c r="J336" s="236"/>
      <c r="K336" s="236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156</v>
      </c>
      <c r="AU336" s="244" t="s">
        <v>81</v>
      </c>
      <c r="AV336" s="13" t="s">
        <v>79</v>
      </c>
      <c r="AW336" s="13" t="s">
        <v>34</v>
      </c>
      <c r="AX336" s="13" t="s">
        <v>72</v>
      </c>
      <c r="AY336" s="244" t="s">
        <v>137</v>
      </c>
    </row>
    <row r="337" s="14" customFormat="1">
      <c r="A337" s="14"/>
      <c r="B337" s="245"/>
      <c r="C337" s="246"/>
      <c r="D337" s="233" t="s">
        <v>156</v>
      </c>
      <c r="E337" s="247" t="s">
        <v>19</v>
      </c>
      <c r="F337" s="248" t="s">
        <v>458</v>
      </c>
      <c r="G337" s="246"/>
      <c r="H337" s="249">
        <v>-21.492000000000001</v>
      </c>
      <c r="I337" s="250"/>
      <c r="J337" s="246"/>
      <c r="K337" s="246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156</v>
      </c>
      <c r="AU337" s="255" t="s">
        <v>81</v>
      </c>
      <c r="AV337" s="14" t="s">
        <v>81</v>
      </c>
      <c r="AW337" s="14" t="s">
        <v>34</v>
      </c>
      <c r="AX337" s="14" t="s">
        <v>72</v>
      </c>
      <c r="AY337" s="255" t="s">
        <v>137</v>
      </c>
    </row>
    <row r="338" s="16" customFormat="1">
      <c r="A338" s="16"/>
      <c r="B338" s="267"/>
      <c r="C338" s="268"/>
      <c r="D338" s="233" t="s">
        <v>156</v>
      </c>
      <c r="E338" s="269" t="s">
        <v>19</v>
      </c>
      <c r="F338" s="270" t="s">
        <v>161</v>
      </c>
      <c r="G338" s="268"/>
      <c r="H338" s="271">
        <v>32.088000000000001</v>
      </c>
      <c r="I338" s="272"/>
      <c r="J338" s="268"/>
      <c r="K338" s="268"/>
      <c r="L338" s="273"/>
      <c r="M338" s="274"/>
      <c r="N338" s="275"/>
      <c r="O338" s="275"/>
      <c r="P338" s="275"/>
      <c r="Q338" s="275"/>
      <c r="R338" s="275"/>
      <c r="S338" s="275"/>
      <c r="T338" s="27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T338" s="277" t="s">
        <v>156</v>
      </c>
      <c r="AU338" s="277" t="s">
        <v>81</v>
      </c>
      <c r="AV338" s="16" t="s">
        <v>145</v>
      </c>
      <c r="AW338" s="16" t="s">
        <v>34</v>
      </c>
      <c r="AX338" s="16" t="s">
        <v>79</v>
      </c>
      <c r="AY338" s="277" t="s">
        <v>137</v>
      </c>
    </row>
    <row r="339" s="2" customFormat="1" ht="24.15" customHeight="1">
      <c r="A339" s="41"/>
      <c r="B339" s="42"/>
      <c r="C339" s="215" t="s">
        <v>485</v>
      </c>
      <c r="D339" s="215" t="s">
        <v>140</v>
      </c>
      <c r="E339" s="216" t="s">
        <v>486</v>
      </c>
      <c r="F339" s="217" t="s">
        <v>487</v>
      </c>
      <c r="G339" s="218" t="s">
        <v>143</v>
      </c>
      <c r="H339" s="219">
        <v>35.398000000000003</v>
      </c>
      <c r="I339" s="220"/>
      <c r="J339" s="221">
        <f>ROUND(I339*H339,2)</f>
        <v>0</v>
      </c>
      <c r="K339" s="217" t="s">
        <v>19</v>
      </c>
      <c r="L339" s="47"/>
      <c r="M339" s="222" t="s">
        <v>19</v>
      </c>
      <c r="N339" s="223" t="s">
        <v>43</v>
      </c>
      <c r="O339" s="87"/>
      <c r="P339" s="224">
        <f>O339*H339</f>
        <v>0</v>
      </c>
      <c r="Q339" s="224">
        <v>0.00017000000000000001</v>
      </c>
      <c r="R339" s="224">
        <f>Q339*H339</f>
        <v>0.0060176600000000011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239</v>
      </c>
      <c r="AT339" s="226" t="s">
        <v>140</v>
      </c>
      <c r="AU339" s="226" t="s">
        <v>81</v>
      </c>
      <c r="AY339" s="20" t="s">
        <v>137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79</v>
      </c>
      <c r="BK339" s="227">
        <f>ROUND(I339*H339,2)</f>
        <v>0</v>
      </c>
      <c r="BL339" s="20" t="s">
        <v>239</v>
      </c>
      <c r="BM339" s="226" t="s">
        <v>488</v>
      </c>
    </row>
    <row r="340" s="2" customFormat="1">
      <c r="A340" s="41"/>
      <c r="B340" s="42"/>
      <c r="C340" s="43"/>
      <c r="D340" s="233" t="s">
        <v>149</v>
      </c>
      <c r="E340" s="43"/>
      <c r="F340" s="234" t="s">
        <v>489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149</v>
      </c>
      <c r="AU340" s="20" t="s">
        <v>81</v>
      </c>
    </row>
    <row r="341" s="13" customFormat="1">
      <c r="A341" s="13"/>
      <c r="B341" s="235"/>
      <c r="C341" s="236"/>
      <c r="D341" s="233" t="s">
        <v>156</v>
      </c>
      <c r="E341" s="237" t="s">
        <v>19</v>
      </c>
      <c r="F341" s="238" t="s">
        <v>157</v>
      </c>
      <c r="G341" s="236"/>
      <c r="H341" s="237" t="s">
        <v>19</v>
      </c>
      <c r="I341" s="239"/>
      <c r="J341" s="236"/>
      <c r="K341" s="236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156</v>
      </c>
      <c r="AU341" s="244" t="s">
        <v>81</v>
      </c>
      <c r="AV341" s="13" t="s">
        <v>79</v>
      </c>
      <c r="AW341" s="13" t="s">
        <v>34</v>
      </c>
      <c r="AX341" s="13" t="s">
        <v>72</v>
      </c>
      <c r="AY341" s="244" t="s">
        <v>137</v>
      </c>
    </row>
    <row r="342" s="13" customFormat="1">
      <c r="A342" s="13"/>
      <c r="B342" s="235"/>
      <c r="C342" s="236"/>
      <c r="D342" s="233" t="s">
        <v>156</v>
      </c>
      <c r="E342" s="237" t="s">
        <v>19</v>
      </c>
      <c r="F342" s="238" t="s">
        <v>389</v>
      </c>
      <c r="G342" s="236"/>
      <c r="H342" s="237" t="s">
        <v>19</v>
      </c>
      <c r="I342" s="239"/>
      <c r="J342" s="236"/>
      <c r="K342" s="236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156</v>
      </c>
      <c r="AU342" s="244" t="s">
        <v>81</v>
      </c>
      <c r="AV342" s="13" t="s">
        <v>79</v>
      </c>
      <c r="AW342" s="13" t="s">
        <v>34</v>
      </c>
      <c r="AX342" s="13" t="s">
        <v>72</v>
      </c>
      <c r="AY342" s="244" t="s">
        <v>137</v>
      </c>
    </row>
    <row r="343" s="14" customFormat="1">
      <c r="A343" s="14"/>
      <c r="B343" s="245"/>
      <c r="C343" s="246"/>
      <c r="D343" s="233" t="s">
        <v>156</v>
      </c>
      <c r="E343" s="247" t="s">
        <v>19</v>
      </c>
      <c r="F343" s="248" t="s">
        <v>490</v>
      </c>
      <c r="G343" s="246"/>
      <c r="H343" s="249">
        <v>9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156</v>
      </c>
      <c r="AU343" s="255" t="s">
        <v>81</v>
      </c>
      <c r="AV343" s="14" t="s">
        <v>81</v>
      </c>
      <c r="AW343" s="14" t="s">
        <v>34</v>
      </c>
      <c r="AX343" s="14" t="s">
        <v>72</v>
      </c>
      <c r="AY343" s="255" t="s">
        <v>137</v>
      </c>
    </row>
    <row r="344" s="14" customFormat="1">
      <c r="A344" s="14"/>
      <c r="B344" s="245"/>
      <c r="C344" s="246"/>
      <c r="D344" s="233" t="s">
        <v>156</v>
      </c>
      <c r="E344" s="247" t="s">
        <v>19</v>
      </c>
      <c r="F344" s="248" t="s">
        <v>491</v>
      </c>
      <c r="G344" s="246"/>
      <c r="H344" s="249">
        <v>1.2749999999999999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156</v>
      </c>
      <c r="AU344" s="255" t="s">
        <v>81</v>
      </c>
      <c r="AV344" s="14" t="s">
        <v>81</v>
      </c>
      <c r="AW344" s="14" t="s">
        <v>34</v>
      </c>
      <c r="AX344" s="14" t="s">
        <v>72</v>
      </c>
      <c r="AY344" s="255" t="s">
        <v>137</v>
      </c>
    </row>
    <row r="345" s="15" customFormat="1">
      <c r="A345" s="15"/>
      <c r="B345" s="256"/>
      <c r="C345" s="257"/>
      <c r="D345" s="233" t="s">
        <v>156</v>
      </c>
      <c r="E345" s="258" t="s">
        <v>19</v>
      </c>
      <c r="F345" s="259" t="s">
        <v>159</v>
      </c>
      <c r="G345" s="257"/>
      <c r="H345" s="260">
        <v>10.275</v>
      </c>
      <c r="I345" s="261"/>
      <c r="J345" s="257"/>
      <c r="K345" s="257"/>
      <c r="L345" s="262"/>
      <c r="M345" s="263"/>
      <c r="N345" s="264"/>
      <c r="O345" s="264"/>
      <c r="P345" s="264"/>
      <c r="Q345" s="264"/>
      <c r="R345" s="264"/>
      <c r="S345" s="264"/>
      <c r="T345" s="26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6" t="s">
        <v>156</v>
      </c>
      <c r="AU345" s="266" t="s">
        <v>81</v>
      </c>
      <c r="AV345" s="15" t="s">
        <v>160</v>
      </c>
      <c r="AW345" s="15" t="s">
        <v>34</v>
      </c>
      <c r="AX345" s="15" t="s">
        <v>72</v>
      </c>
      <c r="AY345" s="266" t="s">
        <v>137</v>
      </c>
    </row>
    <row r="346" s="13" customFormat="1">
      <c r="A346" s="13"/>
      <c r="B346" s="235"/>
      <c r="C346" s="236"/>
      <c r="D346" s="233" t="s">
        <v>156</v>
      </c>
      <c r="E346" s="237" t="s">
        <v>19</v>
      </c>
      <c r="F346" s="238" t="s">
        <v>391</v>
      </c>
      <c r="G346" s="236"/>
      <c r="H346" s="237" t="s">
        <v>19</v>
      </c>
      <c r="I346" s="239"/>
      <c r="J346" s="236"/>
      <c r="K346" s="236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156</v>
      </c>
      <c r="AU346" s="244" t="s">
        <v>81</v>
      </c>
      <c r="AV346" s="13" t="s">
        <v>79</v>
      </c>
      <c r="AW346" s="13" t="s">
        <v>34</v>
      </c>
      <c r="AX346" s="13" t="s">
        <v>72</v>
      </c>
      <c r="AY346" s="244" t="s">
        <v>137</v>
      </c>
    </row>
    <row r="347" s="14" customFormat="1">
      <c r="A347" s="14"/>
      <c r="B347" s="245"/>
      <c r="C347" s="246"/>
      <c r="D347" s="233" t="s">
        <v>156</v>
      </c>
      <c r="E347" s="247" t="s">
        <v>19</v>
      </c>
      <c r="F347" s="248" t="s">
        <v>492</v>
      </c>
      <c r="G347" s="246"/>
      <c r="H347" s="249">
        <v>21.492000000000001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156</v>
      </c>
      <c r="AU347" s="255" t="s">
        <v>81</v>
      </c>
      <c r="AV347" s="14" t="s">
        <v>81</v>
      </c>
      <c r="AW347" s="14" t="s">
        <v>34</v>
      </c>
      <c r="AX347" s="14" t="s">
        <v>72</v>
      </c>
      <c r="AY347" s="255" t="s">
        <v>137</v>
      </c>
    </row>
    <row r="348" s="14" customFormat="1">
      <c r="A348" s="14"/>
      <c r="B348" s="245"/>
      <c r="C348" s="246"/>
      <c r="D348" s="233" t="s">
        <v>156</v>
      </c>
      <c r="E348" s="247" t="s">
        <v>19</v>
      </c>
      <c r="F348" s="248" t="s">
        <v>493</v>
      </c>
      <c r="G348" s="246"/>
      <c r="H348" s="249">
        <v>1.4359999999999999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156</v>
      </c>
      <c r="AU348" s="255" t="s">
        <v>81</v>
      </c>
      <c r="AV348" s="14" t="s">
        <v>81</v>
      </c>
      <c r="AW348" s="14" t="s">
        <v>34</v>
      </c>
      <c r="AX348" s="14" t="s">
        <v>72</v>
      </c>
      <c r="AY348" s="255" t="s">
        <v>137</v>
      </c>
    </row>
    <row r="349" s="14" customFormat="1">
      <c r="A349" s="14"/>
      <c r="B349" s="245"/>
      <c r="C349" s="246"/>
      <c r="D349" s="233" t="s">
        <v>156</v>
      </c>
      <c r="E349" s="247" t="s">
        <v>19</v>
      </c>
      <c r="F349" s="248" t="s">
        <v>494</v>
      </c>
      <c r="G349" s="246"/>
      <c r="H349" s="249">
        <v>1.2090000000000001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156</v>
      </c>
      <c r="AU349" s="255" t="s">
        <v>81</v>
      </c>
      <c r="AV349" s="14" t="s">
        <v>81</v>
      </c>
      <c r="AW349" s="14" t="s">
        <v>34</v>
      </c>
      <c r="AX349" s="14" t="s">
        <v>72</v>
      </c>
      <c r="AY349" s="255" t="s">
        <v>137</v>
      </c>
    </row>
    <row r="350" s="14" customFormat="1">
      <c r="A350" s="14"/>
      <c r="B350" s="245"/>
      <c r="C350" s="246"/>
      <c r="D350" s="233" t="s">
        <v>156</v>
      </c>
      <c r="E350" s="247" t="s">
        <v>19</v>
      </c>
      <c r="F350" s="248" t="s">
        <v>495</v>
      </c>
      <c r="G350" s="246"/>
      <c r="H350" s="249">
        <v>0.98599999999999999</v>
      </c>
      <c r="I350" s="250"/>
      <c r="J350" s="246"/>
      <c r="K350" s="246"/>
      <c r="L350" s="251"/>
      <c r="M350" s="252"/>
      <c r="N350" s="253"/>
      <c r="O350" s="253"/>
      <c r="P350" s="253"/>
      <c r="Q350" s="253"/>
      <c r="R350" s="253"/>
      <c r="S350" s="253"/>
      <c r="T350" s="25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5" t="s">
        <v>156</v>
      </c>
      <c r="AU350" s="255" t="s">
        <v>81</v>
      </c>
      <c r="AV350" s="14" t="s">
        <v>81</v>
      </c>
      <c r="AW350" s="14" t="s">
        <v>34</v>
      </c>
      <c r="AX350" s="14" t="s">
        <v>72</v>
      </c>
      <c r="AY350" s="255" t="s">
        <v>137</v>
      </c>
    </row>
    <row r="351" s="15" customFormat="1">
      <c r="A351" s="15"/>
      <c r="B351" s="256"/>
      <c r="C351" s="257"/>
      <c r="D351" s="233" t="s">
        <v>156</v>
      </c>
      <c r="E351" s="258" t="s">
        <v>19</v>
      </c>
      <c r="F351" s="259" t="s">
        <v>159</v>
      </c>
      <c r="G351" s="257"/>
      <c r="H351" s="260">
        <v>25.123000000000001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6" t="s">
        <v>156</v>
      </c>
      <c r="AU351" s="266" t="s">
        <v>81</v>
      </c>
      <c r="AV351" s="15" t="s">
        <v>160</v>
      </c>
      <c r="AW351" s="15" t="s">
        <v>34</v>
      </c>
      <c r="AX351" s="15" t="s">
        <v>72</v>
      </c>
      <c r="AY351" s="266" t="s">
        <v>137</v>
      </c>
    </row>
    <row r="352" s="16" customFormat="1">
      <c r="A352" s="16"/>
      <c r="B352" s="267"/>
      <c r="C352" s="268"/>
      <c r="D352" s="233" t="s">
        <v>156</v>
      </c>
      <c r="E352" s="269" t="s">
        <v>19</v>
      </c>
      <c r="F352" s="270" t="s">
        <v>161</v>
      </c>
      <c r="G352" s="268"/>
      <c r="H352" s="271">
        <v>35.398000000000003</v>
      </c>
      <c r="I352" s="272"/>
      <c r="J352" s="268"/>
      <c r="K352" s="268"/>
      <c r="L352" s="273"/>
      <c r="M352" s="274"/>
      <c r="N352" s="275"/>
      <c r="O352" s="275"/>
      <c r="P352" s="275"/>
      <c r="Q352" s="275"/>
      <c r="R352" s="275"/>
      <c r="S352" s="275"/>
      <c r="T352" s="27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7" t="s">
        <v>156</v>
      </c>
      <c r="AU352" s="277" t="s">
        <v>81</v>
      </c>
      <c r="AV352" s="16" t="s">
        <v>145</v>
      </c>
      <c r="AW352" s="16" t="s">
        <v>34</v>
      </c>
      <c r="AX352" s="16" t="s">
        <v>79</v>
      </c>
      <c r="AY352" s="277" t="s">
        <v>137</v>
      </c>
    </row>
    <row r="353" s="2" customFormat="1" ht="24.15" customHeight="1">
      <c r="A353" s="41"/>
      <c r="B353" s="42"/>
      <c r="C353" s="215" t="s">
        <v>496</v>
      </c>
      <c r="D353" s="215" t="s">
        <v>140</v>
      </c>
      <c r="E353" s="216" t="s">
        <v>497</v>
      </c>
      <c r="F353" s="217" t="s">
        <v>498</v>
      </c>
      <c r="G353" s="218" t="s">
        <v>143</v>
      </c>
      <c r="H353" s="219">
        <v>67.486000000000004</v>
      </c>
      <c r="I353" s="220"/>
      <c r="J353" s="221">
        <f>ROUND(I353*H353,2)</f>
        <v>0</v>
      </c>
      <c r="K353" s="217" t="s">
        <v>144</v>
      </c>
      <c r="L353" s="47"/>
      <c r="M353" s="222" t="s">
        <v>19</v>
      </c>
      <c r="N353" s="223" t="s">
        <v>43</v>
      </c>
      <c r="O353" s="87"/>
      <c r="P353" s="224">
        <f>O353*H353</f>
        <v>0</v>
      </c>
      <c r="Q353" s="224">
        <v>5.5080000000000001E-05</v>
      </c>
      <c r="R353" s="224">
        <f>Q353*H353</f>
        <v>0.0037171288800000005</v>
      </c>
      <c r="S353" s="224">
        <v>0</v>
      </c>
      <c r="T353" s="225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26" t="s">
        <v>239</v>
      </c>
      <c r="AT353" s="226" t="s">
        <v>140</v>
      </c>
      <c r="AU353" s="226" t="s">
        <v>81</v>
      </c>
      <c r="AY353" s="20" t="s">
        <v>137</v>
      </c>
      <c r="BE353" s="227">
        <f>IF(N353="základní",J353,0)</f>
        <v>0</v>
      </c>
      <c r="BF353" s="227">
        <f>IF(N353="snížená",J353,0)</f>
        <v>0</v>
      </c>
      <c r="BG353" s="227">
        <f>IF(N353="zákl. přenesená",J353,0)</f>
        <v>0</v>
      </c>
      <c r="BH353" s="227">
        <f>IF(N353="sníž. přenesená",J353,0)</f>
        <v>0</v>
      </c>
      <c r="BI353" s="227">
        <f>IF(N353="nulová",J353,0)</f>
        <v>0</v>
      </c>
      <c r="BJ353" s="20" t="s">
        <v>79</v>
      </c>
      <c r="BK353" s="227">
        <f>ROUND(I353*H353,2)</f>
        <v>0</v>
      </c>
      <c r="BL353" s="20" t="s">
        <v>239</v>
      </c>
      <c r="BM353" s="226" t="s">
        <v>499</v>
      </c>
    </row>
    <row r="354" s="2" customFormat="1">
      <c r="A354" s="41"/>
      <c r="B354" s="42"/>
      <c r="C354" s="43"/>
      <c r="D354" s="228" t="s">
        <v>147</v>
      </c>
      <c r="E354" s="43"/>
      <c r="F354" s="229" t="s">
        <v>500</v>
      </c>
      <c r="G354" s="43"/>
      <c r="H354" s="43"/>
      <c r="I354" s="230"/>
      <c r="J354" s="43"/>
      <c r="K354" s="43"/>
      <c r="L354" s="47"/>
      <c r="M354" s="231"/>
      <c r="N354" s="232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147</v>
      </c>
      <c r="AU354" s="20" t="s">
        <v>81</v>
      </c>
    </row>
    <row r="355" s="14" customFormat="1">
      <c r="A355" s="14"/>
      <c r="B355" s="245"/>
      <c r="C355" s="246"/>
      <c r="D355" s="233" t="s">
        <v>156</v>
      </c>
      <c r="E355" s="247" t="s">
        <v>19</v>
      </c>
      <c r="F355" s="248" t="s">
        <v>464</v>
      </c>
      <c r="G355" s="246"/>
      <c r="H355" s="249">
        <v>32.088000000000001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156</v>
      </c>
      <c r="AU355" s="255" t="s">
        <v>81</v>
      </c>
      <c r="AV355" s="14" t="s">
        <v>81</v>
      </c>
      <c r="AW355" s="14" t="s">
        <v>34</v>
      </c>
      <c r="AX355" s="14" t="s">
        <v>72</v>
      </c>
      <c r="AY355" s="255" t="s">
        <v>137</v>
      </c>
    </row>
    <row r="356" s="14" customFormat="1">
      <c r="A356" s="14"/>
      <c r="B356" s="245"/>
      <c r="C356" s="246"/>
      <c r="D356" s="233" t="s">
        <v>156</v>
      </c>
      <c r="E356" s="247" t="s">
        <v>19</v>
      </c>
      <c r="F356" s="248" t="s">
        <v>501</v>
      </c>
      <c r="G356" s="246"/>
      <c r="H356" s="249">
        <v>35.398000000000003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156</v>
      </c>
      <c r="AU356" s="255" t="s">
        <v>81</v>
      </c>
      <c r="AV356" s="14" t="s">
        <v>81</v>
      </c>
      <c r="AW356" s="14" t="s">
        <v>34</v>
      </c>
      <c r="AX356" s="14" t="s">
        <v>72</v>
      </c>
      <c r="AY356" s="255" t="s">
        <v>137</v>
      </c>
    </row>
    <row r="357" s="16" customFormat="1">
      <c r="A357" s="16"/>
      <c r="B357" s="267"/>
      <c r="C357" s="268"/>
      <c r="D357" s="233" t="s">
        <v>156</v>
      </c>
      <c r="E357" s="269" t="s">
        <v>19</v>
      </c>
      <c r="F357" s="270" t="s">
        <v>161</v>
      </c>
      <c r="G357" s="268"/>
      <c r="H357" s="271">
        <v>67.486000000000004</v>
      </c>
      <c r="I357" s="272"/>
      <c r="J357" s="268"/>
      <c r="K357" s="268"/>
      <c r="L357" s="273"/>
      <c r="M357" s="274"/>
      <c r="N357" s="275"/>
      <c r="O357" s="275"/>
      <c r="P357" s="275"/>
      <c r="Q357" s="275"/>
      <c r="R357" s="275"/>
      <c r="S357" s="275"/>
      <c r="T357" s="27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77" t="s">
        <v>156</v>
      </c>
      <c r="AU357" s="277" t="s">
        <v>81</v>
      </c>
      <c r="AV357" s="16" t="s">
        <v>145</v>
      </c>
      <c r="AW357" s="16" t="s">
        <v>34</v>
      </c>
      <c r="AX357" s="16" t="s">
        <v>79</v>
      </c>
      <c r="AY357" s="277" t="s">
        <v>137</v>
      </c>
    </row>
    <row r="358" s="2" customFormat="1" ht="16.5" customHeight="1">
      <c r="A358" s="41"/>
      <c r="B358" s="42"/>
      <c r="C358" s="215" t="s">
        <v>502</v>
      </c>
      <c r="D358" s="215" t="s">
        <v>140</v>
      </c>
      <c r="E358" s="216" t="s">
        <v>503</v>
      </c>
      <c r="F358" s="217" t="s">
        <v>504</v>
      </c>
      <c r="G358" s="218" t="s">
        <v>143</v>
      </c>
      <c r="H358" s="219">
        <v>67.486000000000004</v>
      </c>
      <c r="I358" s="220"/>
      <c r="J358" s="221">
        <f>ROUND(I358*H358,2)</f>
        <v>0</v>
      </c>
      <c r="K358" s="217" t="s">
        <v>144</v>
      </c>
      <c r="L358" s="47"/>
      <c r="M358" s="222" t="s">
        <v>19</v>
      </c>
      <c r="N358" s="223" t="s">
        <v>43</v>
      </c>
      <c r="O358" s="87"/>
      <c r="P358" s="224">
        <f>O358*H358</f>
        <v>0</v>
      </c>
      <c r="Q358" s="224">
        <v>9.6000000000000002E-05</v>
      </c>
      <c r="R358" s="224">
        <f>Q358*H358</f>
        <v>0.0064786560000000002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239</v>
      </c>
      <c r="AT358" s="226" t="s">
        <v>140</v>
      </c>
      <c r="AU358" s="226" t="s">
        <v>81</v>
      </c>
      <c r="AY358" s="20" t="s">
        <v>137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79</v>
      </c>
      <c r="BK358" s="227">
        <f>ROUND(I358*H358,2)</f>
        <v>0</v>
      </c>
      <c r="BL358" s="20" t="s">
        <v>239</v>
      </c>
      <c r="BM358" s="226" t="s">
        <v>505</v>
      </c>
    </row>
    <row r="359" s="2" customFormat="1">
      <c r="A359" s="41"/>
      <c r="B359" s="42"/>
      <c r="C359" s="43"/>
      <c r="D359" s="228" t="s">
        <v>147</v>
      </c>
      <c r="E359" s="43"/>
      <c r="F359" s="229" t="s">
        <v>506</v>
      </c>
      <c r="G359" s="43"/>
      <c r="H359" s="43"/>
      <c r="I359" s="230"/>
      <c r="J359" s="43"/>
      <c r="K359" s="43"/>
      <c r="L359" s="47"/>
      <c r="M359" s="231"/>
      <c r="N359" s="232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147</v>
      </c>
      <c r="AU359" s="20" t="s">
        <v>81</v>
      </c>
    </row>
    <row r="360" s="14" customFormat="1">
      <c r="A360" s="14"/>
      <c r="B360" s="245"/>
      <c r="C360" s="246"/>
      <c r="D360" s="233" t="s">
        <v>156</v>
      </c>
      <c r="E360" s="247" t="s">
        <v>19</v>
      </c>
      <c r="F360" s="248" t="s">
        <v>464</v>
      </c>
      <c r="G360" s="246"/>
      <c r="H360" s="249">
        <v>32.088000000000001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5" t="s">
        <v>156</v>
      </c>
      <c r="AU360" s="255" t="s">
        <v>81</v>
      </c>
      <c r="AV360" s="14" t="s">
        <v>81</v>
      </c>
      <c r="AW360" s="14" t="s">
        <v>34</v>
      </c>
      <c r="AX360" s="14" t="s">
        <v>72</v>
      </c>
      <c r="AY360" s="255" t="s">
        <v>137</v>
      </c>
    </row>
    <row r="361" s="14" customFormat="1">
      <c r="A361" s="14"/>
      <c r="B361" s="245"/>
      <c r="C361" s="246"/>
      <c r="D361" s="233" t="s">
        <v>156</v>
      </c>
      <c r="E361" s="247" t="s">
        <v>19</v>
      </c>
      <c r="F361" s="248" t="s">
        <v>501</v>
      </c>
      <c r="G361" s="246"/>
      <c r="H361" s="249">
        <v>35.398000000000003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156</v>
      </c>
      <c r="AU361" s="255" t="s">
        <v>81</v>
      </c>
      <c r="AV361" s="14" t="s">
        <v>81</v>
      </c>
      <c r="AW361" s="14" t="s">
        <v>34</v>
      </c>
      <c r="AX361" s="14" t="s">
        <v>72</v>
      </c>
      <c r="AY361" s="255" t="s">
        <v>137</v>
      </c>
    </row>
    <row r="362" s="16" customFormat="1">
      <c r="A362" s="16"/>
      <c r="B362" s="267"/>
      <c r="C362" s="268"/>
      <c r="D362" s="233" t="s">
        <v>156</v>
      </c>
      <c r="E362" s="269" t="s">
        <v>19</v>
      </c>
      <c r="F362" s="270" t="s">
        <v>161</v>
      </c>
      <c r="G362" s="268"/>
      <c r="H362" s="271">
        <v>67.486000000000004</v>
      </c>
      <c r="I362" s="272"/>
      <c r="J362" s="268"/>
      <c r="K362" s="268"/>
      <c r="L362" s="273"/>
      <c r="M362" s="274"/>
      <c r="N362" s="275"/>
      <c r="O362" s="275"/>
      <c r="P362" s="275"/>
      <c r="Q362" s="275"/>
      <c r="R362" s="275"/>
      <c r="S362" s="275"/>
      <c r="T362" s="27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77" t="s">
        <v>156</v>
      </c>
      <c r="AU362" s="277" t="s">
        <v>81</v>
      </c>
      <c r="AV362" s="16" t="s">
        <v>145</v>
      </c>
      <c r="AW362" s="16" t="s">
        <v>34</v>
      </c>
      <c r="AX362" s="16" t="s">
        <v>79</v>
      </c>
      <c r="AY362" s="277" t="s">
        <v>137</v>
      </c>
    </row>
    <row r="363" s="2" customFormat="1" ht="24.15" customHeight="1">
      <c r="A363" s="41"/>
      <c r="B363" s="42"/>
      <c r="C363" s="215" t="s">
        <v>507</v>
      </c>
      <c r="D363" s="215" t="s">
        <v>140</v>
      </c>
      <c r="E363" s="216" t="s">
        <v>508</v>
      </c>
      <c r="F363" s="217" t="s">
        <v>509</v>
      </c>
      <c r="G363" s="218" t="s">
        <v>339</v>
      </c>
      <c r="H363" s="288"/>
      <c r="I363" s="220"/>
      <c r="J363" s="221">
        <f>ROUND(I363*H363,2)</f>
        <v>0</v>
      </c>
      <c r="K363" s="217" t="s">
        <v>144</v>
      </c>
      <c r="L363" s="47"/>
      <c r="M363" s="222" t="s">
        <v>19</v>
      </c>
      <c r="N363" s="223" t="s">
        <v>43</v>
      </c>
      <c r="O363" s="87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239</v>
      </c>
      <c r="AT363" s="226" t="s">
        <v>140</v>
      </c>
      <c r="AU363" s="226" t="s">
        <v>81</v>
      </c>
      <c r="AY363" s="20" t="s">
        <v>137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79</v>
      </c>
      <c r="BK363" s="227">
        <f>ROUND(I363*H363,2)</f>
        <v>0</v>
      </c>
      <c r="BL363" s="20" t="s">
        <v>239</v>
      </c>
      <c r="BM363" s="226" t="s">
        <v>510</v>
      </c>
    </row>
    <row r="364" s="2" customFormat="1">
      <c r="A364" s="41"/>
      <c r="B364" s="42"/>
      <c r="C364" s="43"/>
      <c r="D364" s="228" t="s">
        <v>147</v>
      </c>
      <c r="E364" s="43"/>
      <c r="F364" s="229" t="s">
        <v>511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147</v>
      </c>
      <c r="AU364" s="20" t="s">
        <v>81</v>
      </c>
    </row>
    <row r="365" s="2" customFormat="1" ht="33" customHeight="1">
      <c r="A365" s="41"/>
      <c r="B365" s="42"/>
      <c r="C365" s="215" t="s">
        <v>512</v>
      </c>
      <c r="D365" s="215" t="s">
        <v>140</v>
      </c>
      <c r="E365" s="216" t="s">
        <v>513</v>
      </c>
      <c r="F365" s="217" t="s">
        <v>514</v>
      </c>
      <c r="G365" s="218" t="s">
        <v>339</v>
      </c>
      <c r="H365" s="288"/>
      <c r="I365" s="220"/>
      <c r="J365" s="221">
        <f>ROUND(I365*H365,2)</f>
        <v>0</v>
      </c>
      <c r="K365" s="217" t="s">
        <v>144</v>
      </c>
      <c r="L365" s="47"/>
      <c r="M365" s="222" t="s">
        <v>19</v>
      </c>
      <c r="N365" s="223" t="s">
        <v>43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239</v>
      </c>
      <c r="AT365" s="226" t="s">
        <v>140</v>
      </c>
      <c r="AU365" s="226" t="s">
        <v>81</v>
      </c>
      <c r="AY365" s="20" t="s">
        <v>137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79</v>
      </c>
      <c r="BK365" s="227">
        <f>ROUND(I365*H365,2)</f>
        <v>0</v>
      </c>
      <c r="BL365" s="20" t="s">
        <v>239</v>
      </c>
      <c r="BM365" s="226" t="s">
        <v>515</v>
      </c>
    </row>
    <row r="366" s="2" customFormat="1">
      <c r="A366" s="41"/>
      <c r="B366" s="42"/>
      <c r="C366" s="43"/>
      <c r="D366" s="228" t="s">
        <v>147</v>
      </c>
      <c r="E366" s="43"/>
      <c r="F366" s="229" t="s">
        <v>516</v>
      </c>
      <c r="G366" s="43"/>
      <c r="H366" s="43"/>
      <c r="I366" s="230"/>
      <c r="J366" s="43"/>
      <c r="K366" s="43"/>
      <c r="L366" s="47"/>
      <c r="M366" s="231"/>
      <c r="N366" s="23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147</v>
      </c>
      <c r="AU366" s="20" t="s">
        <v>81</v>
      </c>
    </row>
    <row r="367" s="12" customFormat="1" ht="22.8" customHeight="1">
      <c r="A367" s="12"/>
      <c r="B367" s="199"/>
      <c r="C367" s="200"/>
      <c r="D367" s="201" t="s">
        <v>71</v>
      </c>
      <c r="E367" s="213" t="s">
        <v>517</v>
      </c>
      <c r="F367" s="213" t="s">
        <v>518</v>
      </c>
      <c r="G367" s="200"/>
      <c r="H367" s="200"/>
      <c r="I367" s="203"/>
      <c r="J367" s="214">
        <f>BK367</f>
        <v>0</v>
      </c>
      <c r="K367" s="200"/>
      <c r="L367" s="205"/>
      <c r="M367" s="206"/>
      <c r="N367" s="207"/>
      <c r="O367" s="207"/>
      <c r="P367" s="208">
        <f>SUM(P368:P384)</f>
        <v>0</v>
      </c>
      <c r="Q367" s="207"/>
      <c r="R367" s="208">
        <f>SUM(R368:R384)</f>
        <v>0</v>
      </c>
      <c r="S367" s="207"/>
      <c r="T367" s="209">
        <f>SUM(T368:T384)</f>
        <v>0.31290000000000001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0" t="s">
        <v>81</v>
      </c>
      <c r="AT367" s="211" t="s">
        <v>71</v>
      </c>
      <c r="AU367" s="211" t="s">
        <v>79</v>
      </c>
      <c r="AY367" s="210" t="s">
        <v>137</v>
      </c>
      <c r="BK367" s="212">
        <f>SUM(BK368:BK384)</f>
        <v>0</v>
      </c>
    </row>
    <row r="368" s="2" customFormat="1" ht="16.5" customHeight="1">
      <c r="A368" s="41"/>
      <c r="B368" s="42"/>
      <c r="C368" s="215" t="s">
        <v>519</v>
      </c>
      <c r="D368" s="215" t="s">
        <v>140</v>
      </c>
      <c r="E368" s="216" t="s">
        <v>520</v>
      </c>
      <c r="F368" s="217" t="s">
        <v>521</v>
      </c>
      <c r="G368" s="218" t="s">
        <v>143</v>
      </c>
      <c r="H368" s="219">
        <v>62.579999999999998</v>
      </c>
      <c r="I368" s="220"/>
      <c r="J368" s="221">
        <f>ROUND(I368*H368,2)</f>
        <v>0</v>
      </c>
      <c r="K368" s="217" t="s">
        <v>19</v>
      </c>
      <c r="L368" s="47"/>
      <c r="M368" s="222" t="s">
        <v>19</v>
      </c>
      <c r="N368" s="223" t="s">
        <v>43</v>
      </c>
      <c r="O368" s="87"/>
      <c r="P368" s="224">
        <f>O368*H368</f>
        <v>0</v>
      </c>
      <c r="Q368" s="224">
        <v>0</v>
      </c>
      <c r="R368" s="224">
        <f>Q368*H368</f>
        <v>0</v>
      </c>
      <c r="S368" s="224">
        <v>0.0050000000000000001</v>
      </c>
      <c r="T368" s="225">
        <f>S368*H368</f>
        <v>0.31290000000000001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239</v>
      </c>
      <c r="AT368" s="226" t="s">
        <v>140</v>
      </c>
      <c r="AU368" s="226" t="s">
        <v>81</v>
      </c>
      <c r="AY368" s="20" t="s">
        <v>137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79</v>
      </c>
      <c r="BK368" s="227">
        <f>ROUND(I368*H368,2)</f>
        <v>0</v>
      </c>
      <c r="BL368" s="20" t="s">
        <v>239</v>
      </c>
      <c r="BM368" s="226" t="s">
        <v>522</v>
      </c>
    </row>
    <row r="369" s="2" customFormat="1">
      <c r="A369" s="41"/>
      <c r="B369" s="42"/>
      <c r="C369" s="43"/>
      <c r="D369" s="233" t="s">
        <v>149</v>
      </c>
      <c r="E369" s="43"/>
      <c r="F369" s="234" t="s">
        <v>523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149</v>
      </c>
      <c r="AU369" s="20" t="s">
        <v>81</v>
      </c>
    </row>
    <row r="370" s="13" customFormat="1">
      <c r="A370" s="13"/>
      <c r="B370" s="235"/>
      <c r="C370" s="236"/>
      <c r="D370" s="233" t="s">
        <v>156</v>
      </c>
      <c r="E370" s="237" t="s">
        <v>19</v>
      </c>
      <c r="F370" s="238" t="s">
        <v>157</v>
      </c>
      <c r="G370" s="236"/>
      <c r="H370" s="237" t="s">
        <v>19</v>
      </c>
      <c r="I370" s="239"/>
      <c r="J370" s="236"/>
      <c r="K370" s="236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156</v>
      </c>
      <c r="AU370" s="244" t="s">
        <v>81</v>
      </c>
      <c r="AV370" s="13" t="s">
        <v>79</v>
      </c>
      <c r="AW370" s="13" t="s">
        <v>34</v>
      </c>
      <c r="AX370" s="13" t="s">
        <v>72</v>
      </c>
      <c r="AY370" s="244" t="s">
        <v>137</v>
      </c>
    </row>
    <row r="371" s="14" customFormat="1">
      <c r="A371" s="14"/>
      <c r="B371" s="245"/>
      <c r="C371" s="246"/>
      <c r="D371" s="233" t="s">
        <v>156</v>
      </c>
      <c r="E371" s="247" t="s">
        <v>19</v>
      </c>
      <c r="F371" s="248" t="s">
        <v>158</v>
      </c>
      <c r="G371" s="246"/>
      <c r="H371" s="249">
        <v>62.579999999999998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156</v>
      </c>
      <c r="AU371" s="255" t="s">
        <v>81</v>
      </c>
      <c r="AV371" s="14" t="s">
        <v>81</v>
      </c>
      <c r="AW371" s="14" t="s">
        <v>34</v>
      </c>
      <c r="AX371" s="14" t="s">
        <v>72</v>
      </c>
      <c r="AY371" s="255" t="s">
        <v>137</v>
      </c>
    </row>
    <row r="372" s="16" customFormat="1">
      <c r="A372" s="16"/>
      <c r="B372" s="267"/>
      <c r="C372" s="268"/>
      <c r="D372" s="233" t="s">
        <v>156</v>
      </c>
      <c r="E372" s="269" t="s">
        <v>19</v>
      </c>
      <c r="F372" s="270" t="s">
        <v>161</v>
      </c>
      <c r="G372" s="268"/>
      <c r="H372" s="271">
        <v>62.579999999999998</v>
      </c>
      <c r="I372" s="272"/>
      <c r="J372" s="268"/>
      <c r="K372" s="268"/>
      <c r="L372" s="273"/>
      <c r="M372" s="274"/>
      <c r="N372" s="275"/>
      <c r="O372" s="275"/>
      <c r="P372" s="275"/>
      <c r="Q372" s="275"/>
      <c r="R372" s="275"/>
      <c r="S372" s="275"/>
      <c r="T372" s="27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77" t="s">
        <v>156</v>
      </c>
      <c r="AU372" s="277" t="s">
        <v>81</v>
      </c>
      <c r="AV372" s="16" t="s">
        <v>145</v>
      </c>
      <c r="AW372" s="16" t="s">
        <v>34</v>
      </c>
      <c r="AX372" s="16" t="s">
        <v>79</v>
      </c>
      <c r="AY372" s="277" t="s">
        <v>137</v>
      </c>
    </row>
    <row r="373" s="2" customFormat="1" ht="16.5" customHeight="1">
      <c r="A373" s="41"/>
      <c r="B373" s="42"/>
      <c r="C373" s="215" t="s">
        <v>524</v>
      </c>
      <c r="D373" s="215" t="s">
        <v>140</v>
      </c>
      <c r="E373" s="216" t="s">
        <v>525</v>
      </c>
      <c r="F373" s="217" t="s">
        <v>526</v>
      </c>
      <c r="G373" s="218" t="s">
        <v>211</v>
      </c>
      <c r="H373" s="219">
        <v>1</v>
      </c>
      <c r="I373" s="220"/>
      <c r="J373" s="221">
        <f>ROUND(I373*H373,2)</f>
        <v>0</v>
      </c>
      <c r="K373" s="217" t="s">
        <v>144</v>
      </c>
      <c r="L373" s="47"/>
      <c r="M373" s="222" t="s">
        <v>19</v>
      </c>
      <c r="N373" s="223" t="s">
        <v>43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239</v>
      </c>
      <c r="AT373" s="226" t="s">
        <v>140</v>
      </c>
      <c r="AU373" s="226" t="s">
        <v>81</v>
      </c>
      <c r="AY373" s="20" t="s">
        <v>137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79</v>
      </c>
      <c r="BK373" s="227">
        <f>ROUND(I373*H373,2)</f>
        <v>0</v>
      </c>
      <c r="BL373" s="20" t="s">
        <v>239</v>
      </c>
      <c r="BM373" s="226" t="s">
        <v>527</v>
      </c>
    </row>
    <row r="374" s="2" customFormat="1">
      <c r="A374" s="41"/>
      <c r="B374" s="42"/>
      <c r="C374" s="43"/>
      <c r="D374" s="228" t="s">
        <v>147</v>
      </c>
      <c r="E374" s="43"/>
      <c r="F374" s="229" t="s">
        <v>528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147</v>
      </c>
      <c r="AU374" s="20" t="s">
        <v>81</v>
      </c>
    </row>
    <row r="375" s="2" customFormat="1">
      <c r="A375" s="41"/>
      <c r="B375" s="42"/>
      <c r="C375" s="43"/>
      <c r="D375" s="233" t="s">
        <v>149</v>
      </c>
      <c r="E375" s="43"/>
      <c r="F375" s="234" t="s">
        <v>529</v>
      </c>
      <c r="G375" s="43"/>
      <c r="H375" s="43"/>
      <c r="I375" s="230"/>
      <c r="J375" s="43"/>
      <c r="K375" s="43"/>
      <c r="L375" s="47"/>
      <c r="M375" s="231"/>
      <c r="N375" s="232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149</v>
      </c>
      <c r="AU375" s="20" t="s">
        <v>81</v>
      </c>
    </row>
    <row r="376" s="14" customFormat="1">
      <c r="A376" s="14"/>
      <c r="B376" s="245"/>
      <c r="C376" s="246"/>
      <c r="D376" s="233" t="s">
        <v>156</v>
      </c>
      <c r="E376" s="247" t="s">
        <v>19</v>
      </c>
      <c r="F376" s="248" t="s">
        <v>530</v>
      </c>
      <c r="G376" s="246"/>
      <c r="H376" s="249">
        <v>1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156</v>
      </c>
      <c r="AU376" s="255" t="s">
        <v>81</v>
      </c>
      <c r="AV376" s="14" t="s">
        <v>81</v>
      </c>
      <c r="AW376" s="14" t="s">
        <v>34</v>
      </c>
      <c r="AX376" s="14" t="s">
        <v>72</v>
      </c>
      <c r="AY376" s="255" t="s">
        <v>137</v>
      </c>
    </row>
    <row r="377" s="16" customFormat="1">
      <c r="A377" s="16"/>
      <c r="B377" s="267"/>
      <c r="C377" s="268"/>
      <c r="D377" s="233" t="s">
        <v>156</v>
      </c>
      <c r="E377" s="269" t="s">
        <v>19</v>
      </c>
      <c r="F377" s="270" t="s">
        <v>161</v>
      </c>
      <c r="G377" s="268"/>
      <c r="H377" s="271">
        <v>1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77" t="s">
        <v>156</v>
      </c>
      <c r="AU377" s="277" t="s">
        <v>81</v>
      </c>
      <c r="AV377" s="16" t="s">
        <v>145</v>
      </c>
      <c r="AW377" s="16" t="s">
        <v>34</v>
      </c>
      <c r="AX377" s="16" t="s">
        <v>79</v>
      </c>
      <c r="AY377" s="277" t="s">
        <v>137</v>
      </c>
    </row>
    <row r="378" s="2" customFormat="1" ht="16.5" customHeight="1">
      <c r="A378" s="41"/>
      <c r="B378" s="42"/>
      <c r="C378" s="278" t="s">
        <v>531</v>
      </c>
      <c r="D378" s="278" t="s">
        <v>216</v>
      </c>
      <c r="E378" s="279" t="s">
        <v>532</v>
      </c>
      <c r="F378" s="280" t="s">
        <v>533</v>
      </c>
      <c r="G378" s="281" t="s">
        <v>211</v>
      </c>
      <c r="H378" s="282">
        <v>1.1000000000000001</v>
      </c>
      <c r="I378" s="283"/>
      <c r="J378" s="284">
        <f>ROUND(I378*H378,2)</f>
        <v>0</v>
      </c>
      <c r="K378" s="280" t="s">
        <v>19</v>
      </c>
      <c r="L378" s="285"/>
      <c r="M378" s="286" t="s">
        <v>19</v>
      </c>
      <c r="N378" s="287" t="s">
        <v>43</v>
      </c>
      <c r="O378" s="87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318</v>
      </c>
      <c r="AT378" s="226" t="s">
        <v>216</v>
      </c>
      <c r="AU378" s="226" t="s">
        <v>81</v>
      </c>
      <c r="AY378" s="20" t="s">
        <v>137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79</v>
      </c>
      <c r="BK378" s="227">
        <f>ROUND(I378*H378,2)</f>
        <v>0</v>
      </c>
      <c r="BL378" s="20" t="s">
        <v>239</v>
      </c>
      <c r="BM378" s="226" t="s">
        <v>534</v>
      </c>
    </row>
    <row r="379" s="2" customFormat="1">
      <c r="A379" s="41"/>
      <c r="B379" s="42"/>
      <c r="C379" s="43"/>
      <c r="D379" s="233" t="s">
        <v>149</v>
      </c>
      <c r="E379" s="43"/>
      <c r="F379" s="234" t="s">
        <v>529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149</v>
      </c>
      <c r="AU379" s="20" t="s">
        <v>81</v>
      </c>
    </row>
    <row r="380" s="14" customFormat="1">
      <c r="A380" s="14"/>
      <c r="B380" s="245"/>
      <c r="C380" s="246"/>
      <c r="D380" s="233" t="s">
        <v>156</v>
      </c>
      <c r="E380" s="246"/>
      <c r="F380" s="248" t="s">
        <v>535</v>
      </c>
      <c r="G380" s="246"/>
      <c r="H380" s="249">
        <v>1.1000000000000001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156</v>
      </c>
      <c r="AU380" s="255" t="s">
        <v>81</v>
      </c>
      <c r="AV380" s="14" t="s">
        <v>81</v>
      </c>
      <c r="AW380" s="14" t="s">
        <v>4</v>
      </c>
      <c r="AX380" s="14" t="s">
        <v>79</v>
      </c>
      <c r="AY380" s="255" t="s">
        <v>137</v>
      </c>
    </row>
    <row r="381" s="2" customFormat="1" ht="24.15" customHeight="1">
      <c r="A381" s="41"/>
      <c r="B381" s="42"/>
      <c r="C381" s="215" t="s">
        <v>536</v>
      </c>
      <c r="D381" s="215" t="s">
        <v>140</v>
      </c>
      <c r="E381" s="216" t="s">
        <v>537</v>
      </c>
      <c r="F381" s="217" t="s">
        <v>538</v>
      </c>
      <c r="G381" s="218" t="s">
        <v>339</v>
      </c>
      <c r="H381" s="288"/>
      <c r="I381" s="220"/>
      <c r="J381" s="221">
        <f>ROUND(I381*H381,2)</f>
        <v>0</v>
      </c>
      <c r="K381" s="217" t="s">
        <v>144</v>
      </c>
      <c r="L381" s="47"/>
      <c r="M381" s="222" t="s">
        <v>19</v>
      </c>
      <c r="N381" s="223" t="s">
        <v>43</v>
      </c>
      <c r="O381" s="87"/>
      <c r="P381" s="224">
        <f>O381*H381</f>
        <v>0</v>
      </c>
      <c r="Q381" s="224">
        <v>0</v>
      </c>
      <c r="R381" s="224">
        <f>Q381*H381</f>
        <v>0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239</v>
      </c>
      <c r="AT381" s="226" t="s">
        <v>140</v>
      </c>
      <c r="AU381" s="226" t="s">
        <v>81</v>
      </c>
      <c r="AY381" s="20" t="s">
        <v>137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79</v>
      </c>
      <c r="BK381" s="227">
        <f>ROUND(I381*H381,2)</f>
        <v>0</v>
      </c>
      <c r="BL381" s="20" t="s">
        <v>239</v>
      </c>
      <c r="BM381" s="226" t="s">
        <v>539</v>
      </c>
    </row>
    <row r="382" s="2" customFormat="1">
      <c r="A382" s="41"/>
      <c r="B382" s="42"/>
      <c r="C382" s="43"/>
      <c r="D382" s="228" t="s">
        <v>147</v>
      </c>
      <c r="E382" s="43"/>
      <c r="F382" s="229" t="s">
        <v>540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147</v>
      </c>
      <c r="AU382" s="20" t="s">
        <v>81</v>
      </c>
    </row>
    <row r="383" s="2" customFormat="1" ht="33" customHeight="1">
      <c r="A383" s="41"/>
      <c r="B383" s="42"/>
      <c r="C383" s="215" t="s">
        <v>541</v>
      </c>
      <c r="D383" s="215" t="s">
        <v>140</v>
      </c>
      <c r="E383" s="216" t="s">
        <v>542</v>
      </c>
      <c r="F383" s="217" t="s">
        <v>543</v>
      </c>
      <c r="G383" s="218" t="s">
        <v>339</v>
      </c>
      <c r="H383" s="288"/>
      <c r="I383" s="220"/>
      <c r="J383" s="221">
        <f>ROUND(I383*H383,2)</f>
        <v>0</v>
      </c>
      <c r="K383" s="217" t="s">
        <v>144</v>
      </c>
      <c r="L383" s="47"/>
      <c r="M383" s="222" t="s">
        <v>19</v>
      </c>
      <c r="N383" s="223" t="s">
        <v>43</v>
      </c>
      <c r="O383" s="87"/>
      <c r="P383" s="224">
        <f>O383*H383</f>
        <v>0</v>
      </c>
      <c r="Q383" s="224">
        <v>0</v>
      </c>
      <c r="R383" s="224">
        <f>Q383*H383</f>
        <v>0</v>
      </c>
      <c r="S383" s="224">
        <v>0</v>
      </c>
      <c r="T383" s="225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26" t="s">
        <v>239</v>
      </c>
      <c r="AT383" s="226" t="s">
        <v>140</v>
      </c>
      <c r="AU383" s="226" t="s">
        <v>81</v>
      </c>
      <c r="AY383" s="20" t="s">
        <v>137</v>
      </c>
      <c r="BE383" s="227">
        <f>IF(N383="základní",J383,0)</f>
        <v>0</v>
      </c>
      <c r="BF383" s="227">
        <f>IF(N383="snížená",J383,0)</f>
        <v>0</v>
      </c>
      <c r="BG383" s="227">
        <f>IF(N383="zákl. přenesená",J383,0)</f>
        <v>0</v>
      </c>
      <c r="BH383" s="227">
        <f>IF(N383="sníž. přenesená",J383,0)</f>
        <v>0</v>
      </c>
      <c r="BI383" s="227">
        <f>IF(N383="nulová",J383,0)</f>
        <v>0</v>
      </c>
      <c r="BJ383" s="20" t="s">
        <v>79</v>
      </c>
      <c r="BK383" s="227">
        <f>ROUND(I383*H383,2)</f>
        <v>0</v>
      </c>
      <c r="BL383" s="20" t="s">
        <v>239</v>
      </c>
      <c r="BM383" s="226" t="s">
        <v>544</v>
      </c>
    </row>
    <row r="384" s="2" customFormat="1">
      <c r="A384" s="41"/>
      <c r="B384" s="42"/>
      <c r="C384" s="43"/>
      <c r="D384" s="228" t="s">
        <v>147</v>
      </c>
      <c r="E384" s="43"/>
      <c r="F384" s="229" t="s">
        <v>545</v>
      </c>
      <c r="G384" s="43"/>
      <c r="H384" s="43"/>
      <c r="I384" s="230"/>
      <c r="J384" s="43"/>
      <c r="K384" s="43"/>
      <c r="L384" s="47"/>
      <c r="M384" s="231"/>
      <c r="N384" s="232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147</v>
      </c>
      <c r="AU384" s="20" t="s">
        <v>81</v>
      </c>
    </row>
    <row r="385" s="12" customFormat="1" ht="22.8" customHeight="1">
      <c r="A385" s="12"/>
      <c r="B385" s="199"/>
      <c r="C385" s="200"/>
      <c r="D385" s="201" t="s">
        <v>71</v>
      </c>
      <c r="E385" s="213" t="s">
        <v>546</v>
      </c>
      <c r="F385" s="213" t="s">
        <v>547</v>
      </c>
      <c r="G385" s="200"/>
      <c r="H385" s="200"/>
      <c r="I385" s="203"/>
      <c r="J385" s="214">
        <f>BK385</f>
        <v>0</v>
      </c>
      <c r="K385" s="200"/>
      <c r="L385" s="205"/>
      <c r="M385" s="206"/>
      <c r="N385" s="207"/>
      <c r="O385" s="207"/>
      <c r="P385" s="208">
        <f>SUM(P386:P395)</f>
        <v>0</v>
      </c>
      <c r="Q385" s="207"/>
      <c r="R385" s="208">
        <f>SUM(R386:R395)</f>
        <v>0</v>
      </c>
      <c r="S385" s="207"/>
      <c r="T385" s="209">
        <f>SUM(T386:T395)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0" t="s">
        <v>81</v>
      </c>
      <c r="AT385" s="211" t="s">
        <v>71</v>
      </c>
      <c r="AU385" s="211" t="s">
        <v>79</v>
      </c>
      <c r="AY385" s="210" t="s">
        <v>137</v>
      </c>
      <c r="BK385" s="212">
        <f>SUM(BK386:BK395)</f>
        <v>0</v>
      </c>
    </row>
    <row r="386" s="2" customFormat="1" ht="24.15" customHeight="1">
      <c r="A386" s="41"/>
      <c r="B386" s="42"/>
      <c r="C386" s="215" t="s">
        <v>548</v>
      </c>
      <c r="D386" s="215" t="s">
        <v>140</v>
      </c>
      <c r="E386" s="216" t="s">
        <v>549</v>
      </c>
      <c r="F386" s="217" t="s">
        <v>550</v>
      </c>
      <c r="G386" s="218" t="s">
        <v>235</v>
      </c>
      <c r="H386" s="219">
        <v>3</v>
      </c>
      <c r="I386" s="220"/>
      <c r="J386" s="221">
        <f>ROUND(I386*H386,2)</f>
        <v>0</v>
      </c>
      <c r="K386" s="217" t="s">
        <v>19</v>
      </c>
      <c r="L386" s="47"/>
      <c r="M386" s="222" t="s">
        <v>19</v>
      </c>
      <c r="N386" s="223" t="s">
        <v>43</v>
      </c>
      <c r="O386" s="87"/>
      <c r="P386" s="224">
        <f>O386*H386</f>
        <v>0</v>
      </c>
      <c r="Q386" s="224">
        <v>0</v>
      </c>
      <c r="R386" s="224">
        <f>Q386*H386</f>
        <v>0</v>
      </c>
      <c r="S386" s="224">
        <v>0</v>
      </c>
      <c r="T386" s="225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26" t="s">
        <v>239</v>
      </c>
      <c r="AT386" s="226" t="s">
        <v>140</v>
      </c>
      <c r="AU386" s="226" t="s">
        <v>81</v>
      </c>
      <c r="AY386" s="20" t="s">
        <v>137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20" t="s">
        <v>79</v>
      </c>
      <c r="BK386" s="227">
        <f>ROUND(I386*H386,2)</f>
        <v>0</v>
      </c>
      <c r="BL386" s="20" t="s">
        <v>239</v>
      </c>
      <c r="BM386" s="226" t="s">
        <v>551</v>
      </c>
    </row>
    <row r="387" s="2" customFormat="1">
      <c r="A387" s="41"/>
      <c r="B387" s="42"/>
      <c r="C387" s="43"/>
      <c r="D387" s="233" t="s">
        <v>149</v>
      </c>
      <c r="E387" s="43"/>
      <c r="F387" s="234" t="s">
        <v>552</v>
      </c>
      <c r="G387" s="43"/>
      <c r="H387" s="43"/>
      <c r="I387" s="230"/>
      <c r="J387" s="43"/>
      <c r="K387" s="43"/>
      <c r="L387" s="47"/>
      <c r="M387" s="231"/>
      <c r="N387" s="232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149</v>
      </c>
      <c r="AU387" s="20" t="s">
        <v>81</v>
      </c>
    </row>
    <row r="388" s="13" customFormat="1">
      <c r="A388" s="13"/>
      <c r="B388" s="235"/>
      <c r="C388" s="236"/>
      <c r="D388" s="233" t="s">
        <v>156</v>
      </c>
      <c r="E388" s="237" t="s">
        <v>19</v>
      </c>
      <c r="F388" s="238" t="s">
        <v>157</v>
      </c>
      <c r="G388" s="236"/>
      <c r="H388" s="237" t="s">
        <v>19</v>
      </c>
      <c r="I388" s="239"/>
      <c r="J388" s="236"/>
      <c r="K388" s="236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156</v>
      </c>
      <c r="AU388" s="244" t="s">
        <v>81</v>
      </c>
      <c r="AV388" s="13" t="s">
        <v>79</v>
      </c>
      <c r="AW388" s="13" t="s">
        <v>34</v>
      </c>
      <c r="AX388" s="13" t="s">
        <v>72</v>
      </c>
      <c r="AY388" s="244" t="s">
        <v>137</v>
      </c>
    </row>
    <row r="389" s="14" customFormat="1">
      <c r="A389" s="14"/>
      <c r="B389" s="245"/>
      <c r="C389" s="246"/>
      <c r="D389" s="233" t="s">
        <v>156</v>
      </c>
      <c r="E389" s="247" t="s">
        <v>19</v>
      </c>
      <c r="F389" s="248" t="s">
        <v>160</v>
      </c>
      <c r="G389" s="246"/>
      <c r="H389" s="249">
        <v>3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5" t="s">
        <v>156</v>
      </c>
      <c r="AU389" s="255" t="s">
        <v>81</v>
      </c>
      <c r="AV389" s="14" t="s">
        <v>81</v>
      </c>
      <c r="AW389" s="14" t="s">
        <v>34</v>
      </c>
      <c r="AX389" s="14" t="s">
        <v>72</v>
      </c>
      <c r="AY389" s="255" t="s">
        <v>137</v>
      </c>
    </row>
    <row r="390" s="16" customFormat="1">
      <c r="A390" s="16"/>
      <c r="B390" s="267"/>
      <c r="C390" s="268"/>
      <c r="D390" s="233" t="s">
        <v>156</v>
      </c>
      <c r="E390" s="269" t="s">
        <v>19</v>
      </c>
      <c r="F390" s="270" t="s">
        <v>161</v>
      </c>
      <c r="G390" s="268"/>
      <c r="H390" s="271">
        <v>3</v>
      </c>
      <c r="I390" s="272"/>
      <c r="J390" s="268"/>
      <c r="K390" s="268"/>
      <c r="L390" s="273"/>
      <c r="M390" s="274"/>
      <c r="N390" s="275"/>
      <c r="O390" s="275"/>
      <c r="P390" s="275"/>
      <c r="Q390" s="275"/>
      <c r="R390" s="275"/>
      <c r="S390" s="275"/>
      <c r="T390" s="27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77" t="s">
        <v>156</v>
      </c>
      <c r="AU390" s="277" t="s">
        <v>81</v>
      </c>
      <c r="AV390" s="16" t="s">
        <v>145</v>
      </c>
      <c r="AW390" s="16" t="s">
        <v>34</v>
      </c>
      <c r="AX390" s="16" t="s">
        <v>79</v>
      </c>
      <c r="AY390" s="277" t="s">
        <v>137</v>
      </c>
    </row>
    <row r="391" s="2" customFormat="1" ht="24.15" customHeight="1">
      <c r="A391" s="41"/>
      <c r="B391" s="42"/>
      <c r="C391" s="215" t="s">
        <v>553</v>
      </c>
      <c r="D391" s="215" t="s">
        <v>140</v>
      </c>
      <c r="E391" s="216" t="s">
        <v>554</v>
      </c>
      <c r="F391" s="217" t="s">
        <v>555</v>
      </c>
      <c r="G391" s="218" t="s">
        <v>211</v>
      </c>
      <c r="H391" s="219">
        <v>9</v>
      </c>
      <c r="I391" s="220"/>
      <c r="J391" s="221">
        <f>ROUND(I391*H391,2)</f>
        <v>0</v>
      </c>
      <c r="K391" s="217" t="s">
        <v>19</v>
      </c>
      <c r="L391" s="47"/>
      <c r="M391" s="222" t="s">
        <v>19</v>
      </c>
      <c r="N391" s="223" t="s">
        <v>43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239</v>
      </c>
      <c r="AT391" s="226" t="s">
        <v>140</v>
      </c>
      <c r="AU391" s="226" t="s">
        <v>81</v>
      </c>
      <c r="AY391" s="20" t="s">
        <v>137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79</v>
      </c>
      <c r="BK391" s="227">
        <f>ROUND(I391*H391,2)</f>
        <v>0</v>
      </c>
      <c r="BL391" s="20" t="s">
        <v>239</v>
      </c>
      <c r="BM391" s="226" t="s">
        <v>556</v>
      </c>
    </row>
    <row r="392" s="2" customFormat="1">
      <c r="A392" s="41"/>
      <c r="B392" s="42"/>
      <c r="C392" s="43"/>
      <c r="D392" s="233" t="s">
        <v>149</v>
      </c>
      <c r="E392" s="43"/>
      <c r="F392" s="234" t="s">
        <v>557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149</v>
      </c>
      <c r="AU392" s="20" t="s">
        <v>81</v>
      </c>
    </row>
    <row r="393" s="13" customFormat="1">
      <c r="A393" s="13"/>
      <c r="B393" s="235"/>
      <c r="C393" s="236"/>
      <c r="D393" s="233" t="s">
        <v>156</v>
      </c>
      <c r="E393" s="237" t="s">
        <v>19</v>
      </c>
      <c r="F393" s="238" t="s">
        <v>157</v>
      </c>
      <c r="G393" s="236"/>
      <c r="H393" s="237" t="s">
        <v>19</v>
      </c>
      <c r="I393" s="239"/>
      <c r="J393" s="236"/>
      <c r="K393" s="236"/>
      <c r="L393" s="240"/>
      <c r="M393" s="241"/>
      <c r="N393" s="242"/>
      <c r="O393" s="242"/>
      <c r="P393" s="242"/>
      <c r="Q393" s="242"/>
      <c r="R393" s="242"/>
      <c r="S393" s="242"/>
      <c r="T393" s="24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4" t="s">
        <v>156</v>
      </c>
      <c r="AU393" s="244" t="s">
        <v>81</v>
      </c>
      <c r="AV393" s="13" t="s">
        <v>79</v>
      </c>
      <c r="AW393" s="13" t="s">
        <v>34</v>
      </c>
      <c r="AX393" s="13" t="s">
        <v>72</v>
      </c>
      <c r="AY393" s="244" t="s">
        <v>137</v>
      </c>
    </row>
    <row r="394" s="14" customFormat="1">
      <c r="A394" s="14"/>
      <c r="B394" s="245"/>
      <c r="C394" s="246"/>
      <c r="D394" s="233" t="s">
        <v>156</v>
      </c>
      <c r="E394" s="247" t="s">
        <v>19</v>
      </c>
      <c r="F394" s="248" t="s">
        <v>196</v>
      </c>
      <c r="G394" s="246"/>
      <c r="H394" s="249">
        <v>9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5" t="s">
        <v>156</v>
      </c>
      <c r="AU394" s="255" t="s">
        <v>81</v>
      </c>
      <c r="AV394" s="14" t="s">
        <v>81</v>
      </c>
      <c r="AW394" s="14" t="s">
        <v>34</v>
      </c>
      <c r="AX394" s="14" t="s">
        <v>72</v>
      </c>
      <c r="AY394" s="255" t="s">
        <v>137</v>
      </c>
    </row>
    <row r="395" s="16" customFormat="1">
      <c r="A395" s="16"/>
      <c r="B395" s="267"/>
      <c r="C395" s="268"/>
      <c r="D395" s="233" t="s">
        <v>156</v>
      </c>
      <c r="E395" s="269" t="s">
        <v>19</v>
      </c>
      <c r="F395" s="270" t="s">
        <v>161</v>
      </c>
      <c r="G395" s="268"/>
      <c r="H395" s="271">
        <v>9</v>
      </c>
      <c r="I395" s="272"/>
      <c r="J395" s="268"/>
      <c r="K395" s="268"/>
      <c r="L395" s="273"/>
      <c r="M395" s="274"/>
      <c r="N395" s="275"/>
      <c r="O395" s="275"/>
      <c r="P395" s="275"/>
      <c r="Q395" s="275"/>
      <c r="R395" s="275"/>
      <c r="S395" s="275"/>
      <c r="T395" s="27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77" t="s">
        <v>156</v>
      </c>
      <c r="AU395" s="277" t="s">
        <v>81</v>
      </c>
      <c r="AV395" s="16" t="s">
        <v>145</v>
      </c>
      <c r="AW395" s="16" t="s">
        <v>34</v>
      </c>
      <c r="AX395" s="16" t="s">
        <v>79</v>
      </c>
      <c r="AY395" s="277" t="s">
        <v>137</v>
      </c>
    </row>
    <row r="396" s="12" customFormat="1" ht="22.8" customHeight="1">
      <c r="A396" s="12"/>
      <c r="B396" s="199"/>
      <c r="C396" s="200"/>
      <c r="D396" s="201" t="s">
        <v>71</v>
      </c>
      <c r="E396" s="213" t="s">
        <v>558</v>
      </c>
      <c r="F396" s="213" t="s">
        <v>559</v>
      </c>
      <c r="G396" s="200"/>
      <c r="H396" s="200"/>
      <c r="I396" s="203"/>
      <c r="J396" s="214">
        <f>BK396</f>
        <v>0</v>
      </c>
      <c r="K396" s="200"/>
      <c r="L396" s="205"/>
      <c r="M396" s="206"/>
      <c r="N396" s="207"/>
      <c r="O396" s="207"/>
      <c r="P396" s="208">
        <f>SUM(P397:P451)</f>
        <v>0</v>
      </c>
      <c r="Q396" s="207"/>
      <c r="R396" s="208">
        <f>SUM(R397:R451)</f>
        <v>0.2235499862</v>
      </c>
      <c r="S396" s="207"/>
      <c r="T396" s="209">
        <f>SUM(T397:T451)</f>
        <v>0.050866040000000001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0" t="s">
        <v>81</v>
      </c>
      <c r="AT396" s="211" t="s">
        <v>71</v>
      </c>
      <c r="AU396" s="211" t="s">
        <v>79</v>
      </c>
      <c r="AY396" s="210" t="s">
        <v>137</v>
      </c>
      <c r="BK396" s="212">
        <f>SUM(BK397:BK451)</f>
        <v>0</v>
      </c>
    </row>
    <row r="397" s="2" customFormat="1" ht="16.5" customHeight="1">
      <c r="A397" s="41"/>
      <c r="B397" s="42"/>
      <c r="C397" s="215" t="s">
        <v>560</v>
      </c>
      <c r="D397" s="215" t="s">
        <v>140</v>
      </c>
      <c r="E397" s="216" t="s">
        <v>561</v>
      </c>
      <c r="F397" s="217" t="s">
        <v>562</v>
      </c>
      <c r="G397" s="218" t="s">
        <v>143</v>
      </c>
      <c r="H397" s="219">
        <v>164.084</v>
      </c>
      <c r="I397" s="220"/>
      <c r="J397" s="221">
        <f>ROUND(I397*H397,2)</f>
        <v>0</v>
      </c>
      <c r="K397" s="217" t="s">
        <v>144</v>
      </c>
      <c r="L397" s="47"/>
      <c r="M397" s="222" t="s">
        <v>19</v>
      </c>
      <c r="N397" s="223" t="s">
        <v>43</v>
      </c>
      <c r="O397" s="87"/>
      <c r="P397" s="224">
        <f>O397*H397</f>
        <v>0</v>
      </c>
      <c r="Q397" s="224">
        <v>0.001</v>
      </c>
      <c r="R397" s="224">
        <f>Q397*H397</f>
        <v>0.16408400000000001</v>
      </c>
      <c r="S397" s="224">
        <v>0.00031</v>
      </c>
      <c r="T397" s="225">
        <f>S397*H397</f>
        <v>0.050866040000000001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26" t="s">
        <v>239</v>
      </c>
      <c r="AT397" s="226" t="s">
        <v>140</v>
      </c>
      <c r="AU397" s="226" t="s">
        <v>81</v>
      </c>
      <c r="AY397" s="20" t="s">
        <v>137</v>
      </c>
      <c r="BE397" s="227">
        <f>IF(N397="základní",J397,0)</f>
        <v>0</v>
      </c>
      <c r="BF397" s="227">
        <f>IF(N397="snížená",J397,0)</f>
        <v>0</v>
      </c>
      <c r="BG397" s="227">
        <f>IF(N397="zákl. přenesená",J397,0)</f>
        <v>0</v>
      </c>
      <c r="BH397" s="227">
        <f>IF(N397="sníž. přenesená",J397,0)</f>
        <v>0</v>
      </c>
      <c r="BI397" s="227">
        <f>IF(N397="nulová",J397,0)</f>
        <v>0</v>
      </c>
      <c r="BJ397" s="20" t="s">
        <v>79</v>
      </c>
      <c r="BK397" s="227">
        <f>ROUND(I397*H397,2)</f>
        <v>0</v>
      </c>
      <c r="BL397" s="20" t="s">
        <v>239</v>
      </c>
      <c r="BM397" s="226" t="s">
        <v>563</v>
      </c>
    </row>
    <row r="398" s="2" customFormat="1">
      <c r="A398" s="41"/>
      <c r="B398" s="42"/>
      <c r="C398" s="43"/>
      <c r="D398" s="228" t="s">
        <v>147</v>
      </c>
      <c r="E398" s="43"/>
      <c r="F398" s="229" t="s">
        <v>564</v>
      </c>
      <c r="G398" s="43"/>
      <c r="H398" s="43"/>
      <c r="I398" s="230"/>
      <c r="J398" s="43"/>
      <c r="K398" s="43"/>
      <c r="L398" s="47"/>
      <c r="M398" s="231"/>
      <c r="N398" s="232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147</v>
      </c>
      <c r="AU398" s="20" t="s">
        <v>81</v>
      </c>
    </row>
    <row r="399" s="2" customFormat="1">
      <c r="A399" s="41"/>
      <c r="B399" s="42"/>
      <c r="C399" s="43"/>
      <c r="D399" s="233" t="s">
        <v>149</v>
      </c>
      <c r="E399" s="43"/>
      <c r="F399" s="234" t="s">
        <v>565</v>
      </c>
      <c r="G399" s="43"/>
      <c r="H399" s="43"/>
      <c r="I399" s="230"/>
      <c r="J399" s="43"/>
      <c r="K399" s="43"/>
      <c r="L399" s="47"/>
      <c r="M399" s="231"/>
      <c r="N399" s="232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149</v>
      </c>
      <c r="AU399" s="20" t="s">
        <v>81</v>
      </c>
    </row>
    <row r="400" s="13" customFormat="1">
      <c r="A400" s="13"/>
      <c r="B400" s="235"/>
      <c r="C400" s="236"/>
      <c r="D400" s="233" t="s">
        <v>156</v>
      </c>
      <c r="E400" s="237" t="s">
        <v>19</v>
      </c>
      <c r="F400" s="238" t="s">
        <v>157</v>
      </c>
      <c r="G400" s="236"/>
      <c r="H400" s="237" t="s">
        <v>19</v>
      </c>
      <c r="I400" s="239"/>
      <c r="J400" s="236"/>
      <c r="K400" s="236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156</v>
      </c>
      <c r="AU400" s="244" t="s">
        <v>81</v>
      </c>
      <c r="AV400" s="13" t="s">
        <v>79</v>
      </c>
      <c r="AW400" s="13" t="s">
        <v>34</v>
      </c>
      <c r="AX400" s="13" t="s">
        <v>72</v>
      </c>
      <c r="AY400" s="244" t="s">
        <v>137</v>
      </c>
    </row>
    <row r="401" s="14" customFormat="1">
      <c r="A401" s="14"/>
      <c r="B401" s="245"/>
      <c r="C401" s="246"/>
      <c r="D401" s="233" t="s">
        <v>156</v>
      </c>
      <c r="E401" s="247" t="s">
        <v>19</v>
      </c>
      <c r="F401" s="248" t="s">
        <v>158</v>
      </c>
      <c r="G401" s="246"/>
      <c r="H401" s="249">
        <v>62.579999999999998</v>
      </c>
      <c r="I401" s="250"/>
      <c r="J401" s="246"/>
      <c r="K401" s="246"/>
      <c r="L401" s="251"/>
      <c r="M401" s="252"/>
      <c r="N401" s="253"/>
      <c r="O401" s="253"/>
      <c r="P401" s="253"/>
      <c r="Q401" s="253"/>
      <c r="R401" s="253"/>
      <c r="S401" s="253"/>
      <c r="T401" s="25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5" t="s">
        <v>156</v>
      </c>
      <c r="AU401" s="255" t="s">
        <v>81</v>
      </c>
      <c r="AV401" s="14" t="s">
        <v>81</v>
      </c>
      <c r="AW401" s="14" t="s">
        <v>34</v>
      </c>
      <c r="AX401" s="14" t="s">
        <v>72</v>
      </c>
      <c r="AY401" s="255" t="s">
        <v>137</v>
      </c>
    </row>
    <row r="402" s="15" customFormat="1">
      <c r="A402" s="15"/>
      <c r="B402" s="256"/>
      <c r="C402" s="257"/>
      <c r="D402" s="233" t="s">
        <v>156</v>
      </c>
      <c r="E402" s="258" t="s">
        <v>19</v>
      </c>
      <c r="F402" s="259" t="s">
        <v>159</v>
      </c>
      <c r="G402" s="257"/>
      <c r="H402" s="260">
        <v>62.579999999999998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6" t="s">
        <v>156</v>
      </c>
      <c r="AU402" s="266" t="s">
        <v>81</v>
      </c>
      <c r="AV402" s="15" t="s">
        <v>160</v>
      </c>
      <c r="AW402" s="15" t="s">
        <v>34</v>
      </c>
      <c r="AX402" s="15" t="s">
        <v>72</v>
      </c>
      <c r="AY402" s="266" t="s">
        <v>137</v>
      </c>
    </row>
    <row r="403" s="14" customFormat="1">
      <c r="A403" s="14"/>
      <c r="B403" s="245"/>
      <c r="C403" s="246"/>
      <c r="D403" s="233" t="s">
        <v>156</v>
      </c>
      <c r="E403" s="247" t="s">
        <v>19</v>
      </c>
      <c r="F403" s="248" t="s">
        <v>180</v>
      </c>
      <c r="G403" s="246"/>
      <c r="H403" s="249">
        <v>22.911999999999999</v>
      </c>
      <c r="I403" s="250"/>
      <c r="J403" s="246"/>
      <c r="K403" s="246"/>
      <c r="L403" s="251"/>
      <c r="M403" s="252"/>
      <c r="N403" s="253"/>
      <c r="O403" s="253"/>
      <c r="P403" s="253"/>
      <c r="Q403" s="253"/>
      <c r="R403" s="253"/>
      <c r="S403" s="253"/>
      <c r="T403" s="25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5" t="s">
        <v>156</v>
      </c>
      <c r="AU403" s="255" t="s">
        <v>81</v>
      </c>
      <c r="AV403" s="14" t="s">
        <v>81</v>
      </c>
      <c r="AW403" s="14" t="s">
        <v>34</v>
      </c>
      <c r="AX403" s="14" t="s">
        <v>72</v>
      </c>
      <c r="AY403" s="255" t="s">
        <v>137</v>
      </c>
    </row>
    <row r="404" s="14" customFormat="1">
      <c r="A404" s="14"/>
      <c r="B404" s="245"/>
      <c r="C404" s="246"/>
      <c r="D404" s="233" t="s">
        <v>156</v>
      </c>
      <c r="E404" s="247" t="s">
        <v>19</v>
      </c>
      <c r="F404" s="248" t="s">
        <v>566</v>
      </c>
      <c r="G404" s="246"/>
      <c r="H404" s="249">
        <v>27.84</v>
      </c>
      <c r="I404" s="250"/>
      <c r="J404" s="246"/>
      <c r="K404" s="246"/>
      <c r="L404" s="251"/>
      <c r="M404" s="252"/>
      <c r="N404" s="253"/>
      <c r="O404" s="253"/>
      <c r="P404" s="253"/>
      <c r="Q404" s="253"/>
      <c r="R404" s="253"/>
      <c r="S404" s="253"/>
      <c r="T404" s="25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5" t="s">
        <v>156</v>
      </c>
      <c r="AU404" s="255" t="s">
        <v>81</v>
      </c>
      <c r="AV404" s="14" t="s">
        <v>81</v>
      </c>
      <c r="AW404" s="14" t="s">
        <v>34</v>
      </c>
      <c r="AX404" s="14" t="s">
        <v>72</v>
      </c>
      <c r="AY404" s="255" t="s">
        <v>137</v>
      </c>
    </row>
    <row r="405" s="14" customFormat="1">
      <c r="A405" s="14"/>
      <c r="B405" s="245"/>
      <c r="C405" s="246"/>
      <c r="D405" s="233" t="s">
        <v>156</v>
      </c>
      <c r="E405" s="247" t="s">
        <v>19</v>
      </c>
      <c r="F405" s="248" t="s">
        <v>180</v>
      </c>
      <c r="G405" s="246"/>
      <c r="H405" s="249">
        <v>22.911999999999999</v>
      </c>
      <c r="I405" s="250"/>
      <c r="J405" s="246"/>
      <c r="K405" s="246"/>
      <c r="L405" s="251"/>
      <c r="M405" s="252"/>
      <c r="N405" s="253"/>
      <c r="O405" s="253"/>
      <c r="P405" s="253"/>
      <c r="Q405" s="253"/>
      <c r="R405" s="253"/>
      <c r="S405" s="253"/>
      <c r="T405" s="25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5" t="s">
        <v>156</v>
      </c>
      <c r="AU405" s="255" t="s">
        <v>81</v>
      </c>
      <c r="AV405" s="14" t="s">
        <v>81</v>
      </c>
      <c r="AW405" s="14" t="s">
        <v>34</v>
      </c>
      <c r="AX405" s="14" t="s">
        <v>72</v>
      </c>
      <c r="AY405" s="255" t="s">
        <v>137</v>
      </c>
    </row>
    <row r="406" s="14" customFormat="1">
      <c r="A406" s="14"/>
      <c r="B406" s="245"/>
      <c r="C406" s="246"/>
      <c r="D406" s="233" t="s">
        <v>156</v>
      </c>
      <c r="E406" s="247" t="s">
        <v>19</v>
      </c>
      <c r="F406" s="248" t="s">
        <v>566</v>
      </c>
      <c r="G406" s="246"/>
      <c r="H406" s="249">
        <v>27.84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156</v>
      </c>
      <c r="AU406" s="255" t="s">
        <v>81</v>
      </c>
      <c r="AV406" s="14" t="s">
        <v>81</v>
      </c>
      <c r="AW406" s="14" t="s">
        <v>34</v>
      </c>
      <c r="AX406" s="14" t="s">
        <v>72</v>
      </c>
      <c r="AY406" s="255" t="s">
        <v>137</v>
      </c>
    </row>
    <row r="407" s="15" customFormat="1">
      <c r="A407" s="15"/>
      <c r="B407" s="256"/>
      <c r="C407" s="257"/>
      <c r="D407" s="233" t="s">
        <v>156</v>
      </c>
      <c r="E407" s="258" t="s">
        <v>19</v>
      </c>
      <c r="F407" s="259" t="s">
        <v>159</v>
      </c>
      <c r="G407" s="257"/>
      <c r="H407" s="260">
        <v>101.50400000000001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6" t="s">
        <v>156</v>
      </c>
      <c r="AU407" s="266" t="s">
        <v>81</v>
      </c>
      <c r="AV407" s="15" t="s">
        <v>160</v>
      </c>
      <c r="AW407" s="15" t="s">
        <v>34</v>
      </c>
      <c r="AX407" s="15" t="s">
        <v>72</v>
      </c>
      <c r="AY407" s="266" t="s">
        <v>137</v>
      </c>
    </row>
    <row r="408" s="16" customFormat="1">
      <c r="A408" s="16"/>
      <c r="B408" s="267"/>
      <c r="C408" s="268"/>
      <c r="D408" s="233" t="s">
        <v>156</v>
      </c>
      <c r="E408" s="269" t="s">
        <v>19</v>
      </c>
      <c r="F408" s="270" t="s">
        <v>161</v>
      </c>
      <c r="G408" s="268"/>
      <c r="H408" s="271">
        <v>164.084</v>
      </c>
      <c r="I408" s="272"/>
      <c r="J408" s="268"/>
      <c r="K408" s="268"/>
      <c r="L408" s="273"/>
      <c r="M408" s="274"/>
      <c r="N408" s="275"/>
      <c r="O408" s="275"/>
      <c r="P408" s="275"/>
      <c r="Q408" s="275"/>
      <c r="R408" s="275"/>
      <c r="S408" s="275"/>
      <c r="T408" s="27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77" t="s">
        <v>156</v>
      </c>
      <c r="AU408" s="277" t="s">
        <v>81</v>
      </c>
      <c r="AV408" s="16" t="s">
        <v>145</v>
      </c>
      <c r="AW408" s="16" t="s">
        <v>34</v>
      </c>
      <c r="AX408" s="16" t="s">
        <v>79</v>
      </c>
      <c r="AY408" s="277" t="s">
        <v>137</v>
      </c>
    </row>
    <row r="409" s="2" customFormat="1" ht="24.15" customHeight="1">
      <c r="A409" s="41"/>
      <c r="B409" s="42"/>
      <c r="C409" s="215" t="s">
        <v>567</v>
      </c>
      <c r="D409" s="215" t="s">
        <v>140</v>
      </c>
      <c r="E409" s="216" t="s">
        <v>568</v>
      </c>
      <c r="F409" s="217" t="s">
        <v>569</v>
      </c>
      <c r="G409" s="218" t="s">
        <v>211</v>
      </c>
      <c r="H409" s="219">
        <v>5</v>
      </c>
      <c r="I409" s="220"/>
      <c r="J409" s="221">
        <f>ROUND(I409*H409,2)</f>
        <v>0</v>
      </c>
      <c r="K409" s="217" t="s">
        <v>19</v>
      </c>
      <c r="L409" s="47"/>
      <c r="M409" s="222" t="s">
        <v>19</v>
      </c>
      <c r="N409" s="223" t="s">
        <v>43</v>
      </c>
      <c r="O409" s="87"/>
      <c r="P409" s="224">
        <f>O409*H409</f>
        <v>0</v>
      </c>
      <c r="Q409" s="224">
        <v>0</v>
      </c>
      <c r="R409" s="224">
        <f>Q409*H409</f>
        <v>0</v>
      </c>
      <c r="S409" s="224">
        <v>0</v>
      </c>
      <c r="T409" s="22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6" t="s">
        <v>239</v>
      </c>
      <c r="AT409" s="226" t="s">
        <v>140</v>
      </c>
      <c r="AU409" s="226" t="s">
        <v>81</v>
      </c>
      <c r="AY409" s="20" t="s">
        <v>137</v>
      </c>
      <c r="BE409" s="227">
        <f>IF(N409="základní",J409,0)</f>
        <v>0</v>
      </c>
      <c r="BF409" s="227">
        <f>IF(N409="snížená",J409,0)</f>
        <v>0</v>
      </c>
      <c r="BG409" s="227">
        <f>IF(N409="zákl. přenesená",J409,0)</f>
        <v>0</v>
      </c>
      <c r="BH409" s="227">
        <f>IF(N409="sníž. přenesená",J409,0)</f>
        <v>0</v>
      </c>
      <c r="BI409" s="227">
        <f>IF(N409="nulová",J409,0)</f>
        <v>0</v>
      </c>
      <c r="BJ409" s="20" t="s">
        <v>79</v>
      </c>
      <c r="BK409" s="227">
        <f>ROUND(I409*H409,2)</f>
        <v>0</v>
      </c>
      <c r="BL409" s="20" t="s">
        <v>239</v>
      </c>
      <c r="BM409" s="226" t="s">
        <v>570</v>
      </c>
    </row>
    <row r="410" s="14" customFormat="1">
      <c r="A410" s="14"/>
      <c r="B410" s="245"/>
      <c r="C410" s="246"/>
      <c r="D410" s="233" t="s">
        <v>156</v>
      </c>
      <c r="E410" s="247" t="s">
        <v>19</v>
      </c>
      <c r="F410" s="248" t="s">
        <v>571</v>
      </c>
      <c r="G410" s="246"/>
      <c r="H410" s="249">
        <v>5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156</v>
      </c>
      <c r="AU410" s="255" t="s">
        <v>81</v>
      </c>
      <c r="AV410" s="14" t="s">
        <v>81</v>
      </c>
      <c r="AW410" s="14" t="s">
        <v>34</v>
      </c>
      <c r="AX410" s="14" t="s">
        <v>79</v>
      </c>
      <c r="AY410" s="255" t="s">
        <v>137</v>
      </c>
    </row>
    <row r="411" s="2" customFormat="1" ht="24.15" customHeight="1">
      <c r="A411" s="41"/>
      <c r="B411" s="42"/>
      <c r="C411" s="215" t="s">
        <v>572</v>
      </c>
      <c r="D411" s="215" t="s">
        <v>140</v>
      </c>
      <c r="E411" s="216" t="s">
        <v>573</v>
      </c>
      <c r="F411" s="217" t="s">
        <v>574</v>
      </c>
      <c r="G411" s="218" t="s">
        <v>143</v>
      </c>
      <c r="H411" s="219">
        <v>17.640000000000001</v>
      </c>
      <c r="I411" s="220"/>
      <c r="J411" s="221">
        <f>ROUND(I411*H411,2)</f>
        <v>0</v>
      </c>
      <c r="K411" s="217" t="s">
        <v>19</v>
      </c>
      <c r="L411" s="47"/>
      <c r="M411" s="222" t="s">
        <v>19</v>
      </c>
      <c r="N411" s="223" t="s">
        <v>43</v>
      </c>
      <c r="O411" s="87"/>
      <c r="P411" s="224">
        <f>O411*H411</f>
        <v>0</v>
      </c>
      <c r="Q411" s="224">
        <v>0</v>
      </c>
      <c r="R411" s="224">
        <f>Q411*H411</f>
        <v>0</v>
      </c>
      <c r="S411" s="224">
        <v>0</v>
      </c>
      <c r="T411" s="225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26" t="s">
        <v>239</v>
      </c>
      <c r="AT411" s="226" t="s">
        <v>140</v>
      </c>
      <c r="AU411" s="226" t="s">
        <v>81</v>
      </c>
      <c r="AY411" s="20" t="s">
        <v>137</v>
      </c>
      <c r="BE411" s="227">
        <f>IF(N411="základní",J411,0)</f>
        <v>0</v>
      </c>
      <c r="BF411" s="227">
        <f>IF(N411="snížená",J411,0)</f>
        <v>0</v>
      </c>
      <c r="BG411" s="227">
        <f>IF(N411="zákl. přenesená",J411,0)</f>
        <v>0</v>
      </c>
      <c r="BH411" s="227">
        <f>IF(N411="sníž. přenesená",J411,0)</f>
        <v>0</v>
      </c>
      <c r="BI411" s="227">
        <f>IF(N411="nulová",J411,0)</f>
        <v>0</v>
      </c>
      <c r="BJ411" s="20" t="s">
        <v>79</v>
      </c>
      <c r="BK411" s="227">
        <f>ROUND(I411*H411,2)</f>
        <v>0</v>
      </c>
      <c r="BL411" s="20" t="s">
        <v>239</v>
      </c>
      <c r="BM411" s="226" t="s">
        <v>575</v>
      </c>
    </row>
    <row r="412" s="13" customFormat="1">
      <c r="A412" s="13"/>
      <c r="B412" s="235"/>
      <c r="C412" s="236"/>
      <c r="D412" s="233" t="s">
        <v>156</v>
      </c>
      <c r="E412" s="237" t="s">
        <v>19</v>
      </c>
      <c r="F412" s="238" t="s">
        <v>157</v>
      </c>
      <c r="G412" s="236"/>
      <c r="H412" s="237" t="s">
        <v>19</v>
      </c>
      <c r="I412" s="239"/>
      <c r="J412" s="236"/>
      <c r="K412" s="236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156</v>
      </c>
      <c r="AU412" s="244" t="s">
        <v>81</v>
      </c>
      <c r="AV412" s="13" t="s">
        <v>79</v>
      </c>
      <c r="AW412" s="13" t="s">
        <v>34</v>
      </c>
      <c r="AX412" s="13" t="s">
        <v>72</v>
      </c>
      <c r="AY412" s="244" t="s">
        <v>137</v>
      </c>
    </row>
    <row r="413" s="14" customFormat="1">
      <c r="A413" s="14"/>
      <c r="B413" s="245"/>
      <c r="C413" s="246"/>
      <c r="D413" s="233" t="s">
        <v>156</v>
      </c>
      <c r="E413" s="247" t="s">
        <v>19</v>
      </c>
      <c r="F413" s="248" t="s">
        <v>206</v>
      </c>
      <c r="G413" s="246"/>
      <c r="H413" s="249">
        <v>1.8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156</v>
      </c>
      <c r="AU413" s="255" t="s">
        <v>81</v>
      </c>
      <c r="AV413" s="14" t="s">
        <v>81</v>
      </c>
      <c r="AW413" s="14" t="s">
        <v>34</v>
      </c>
      <c r="AX413" s="14" t="s">
        <v>72</v>
      </c>
      <c r="AY413" s="255" t="s">
        <v>137</v>
      </c>
    </row>
    <row r="414" s="14" customFormat="1">
      <c r="A414" s="14"/>
      <c r="B414" s="245"/>
      <c r="C414" s="246"/>
      <c r="D414" s="233" t="s">
        <v>156</v>
      </c>
      <c r="E414" s="247" t="s">
        <v>19</v>
      </c>
      <c r="F414" s="248" t="s">
        <v>207</v>
      </c>
      <c r="G414" s="246"/>
      <c r="H414" s="249">
        <v>15.84</v>
      </c>
      <c r="I414" s="250"/>
      <c r="J414" s="246"/>
      <c r="K414" s="246"/>
      <c r="L414" s="251"/>
      <c r="M414" s="252"/>
      <c r="N414" s="253"/>
      <c r="O414" s="253"/>
      <c r="P414" s="253"/>
      <c r="Q414" s="253"/>
      <c r="R414" s="253"/>
      <c r="S414" s="253"/>
      <c r="T414" s="25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5" t="s">
        <v>156</v>
      </c>
      <c r="AU414" s="255" t="s">
        <v>81</v>
      </c>
      <c r="AV414" s="14" t="s">
        <v>81</v>
      </c>
      <c r="AW414" s="14" t="s">
        <v>34</v>
      </c>
      <c r="AX414" s="14" t="s">
        <v>72</v>
      </c>
      <c r="AY414" s="255" t="s">
        <v>137</v>
      </c>
    </row>
    <row r="415" s="15" customFormat="1">
      <c r="A415" s="15"/>
      <c r="B415" s="256"/>
      <c r="C415" s="257"/>
      <c r="D415" s="233" t="s">
        <v>156</v>
      </c>
      <c r="E415" s="258" t="s">
        <v>19</v>
      </c>
      <c r="F415" s="259" t="s">
        <v>159</v>
      </c>
      <c r="G415" s="257"/>
      <c r="H415" s="260">
        <v>17.640000000000001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6" t="s">
        <v>156</v>
      </c>
      <c r="AU415" s="266" t="s">
        <v>81</v>
      </c>
      <c r="AV415" s="15" t="s">
        <v>160</v>
      </c>
      <c r="AW415" s="15" t="s">
        <v>34</v>
      </c>
      <c r="AX415" s="15" t="s">
        <v>72</v>
      </c>
      <c r="AY415" s="266" t="s">
        <v>137</v>
      </c>
    </row>
    <row r="416" s="16" customFormat="1">
      <c r="A416" s="16"/>
      <c r="B416" s="267"/>
      <c r="C416" s="268"/>
      <c r="D416" s="233" t="s">
        <v>156</v>
      </c>
      <c r="E416" s="269" t="s">
        <v>19</v>
      </c>
      <c r="F416" s="270" t="s">
        <v>161</v>
      </c>
      <c r="G416" s="268"/>
      <c r="H416" s="271">
        <v>17.640000000000001</v>
      </c>
      <c r="I416" s="272"/>
      <c r="J416" s="268"/>
      <c r="K416" s="268"/>
      <c r="L416" s="273"/>
      <c r="M416" s="274"/>
      <c r="N416" s="275"/>
      <c r="O416" s="275"/>
      <c r="P416" s="275"/>
      <c r="Q416" s="275"/>
      <c r="R416" s="275"/>
      <c r="S416" s="275"/>
      <c r="T416" s="27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T416" s="277" t="s">
        <v>156</v>
      </c>
      <c r="AU416" s="277" t="s">
        <v>81</v>
      </c>
      <c r="AV416" s="16" t="s">
        <v>145</v>
      </c>
      <c r="AW416" s="16" t="s">
        <v>34</v>
      </c>
      <c r="AX416" s="16" t="s">
        <v>79</v>
      </c>
      <c r="AY416" s="277" t="s">
        <v>137</v>
      </c>
    </row>
    <row r="417" s="2" customFormat="1" ht="24.15" customHeight="1">
      <c r="A417" s="41"/>
      <c r="B417" s="42"/>
      <c r="C417" s="215" t="s">
        <v>576</v>
      </c>
      <c r="D417" s="215" t="s">
        <v>140</v>
      </c>
      <c r="E417" s="216" t="s">
        <v>577</v>
      </c>
      <c r="F417" s="217" t="s">
        <v>578</v>
      </c>
      <c r="G417" s="218" t="s">
        <v>143</v>
      </c>
      <c r="H417" s="219">
        <v>11.310000000000001</v>
      </c>
      <c r="I417" s="220"/>
      <c r="J417" s="221">
        <f>ROUND(I417*H417,2)</f>
        <v>0</v>
      </c>
      <c r="K417" s="217" t="s">
        <v>19</v>
      </c>
      <c r="L417" s="47"/>
      <c r="M417" s="222" t="s">
        <v>19</v>
      </c>
      <c r="N417" s="223" t="s">
        <v>43</v>
      </c>
      <c r="O417" s="87"/>
      <c r="P417" s="224">
        <f>O417*H417</f>
        <v>0</v>
      </c>
      <c r="Q417" s="224">
        <v>0</v>
      </c>
      <c r="R417" s="224">
        <f>Q417*H417</f>
        <v>0</v>
      </c>
      <c r="S417" s="224">
        <v>0</v>
      </c>
      <c r="T417" s="225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26" t="s">
        <v>239</v>
      </c>
      <c r="AT417" s="226" t="s">
        <v>140</v>
      </c>
      <c r="AU417" s="226" t="s">
        <v>81</v>
      </c>
      <c r="AY417" s="20" t="s">
        <v>137</v>
      </c>
      <c r="BE417" s="227">
        <f>IF(N417="základní",J417,0)</f>
        <v>0</v>
      </c>
      <c r="BF417" s="227">
        <f>IF(N417="snížená",J417,0)</f>
        <v>0</v>
      </c>
      <c r="BG417" s="227">
        <f>IF(N417="zákl. přenesená",J417,0)</f>
        <v>0</v>
      </c>
      <c r="BH417" s="227">
        <f>IF(N417="sníž. přenesená",J417,0)</f>
        <v>0</v>
      </c>
      <c r="BI417" s="227">
        <f>IF(N417="nulová",J417,0)</f>
        <v>0</v>
      </c>
      <c r="BJ417" s="20" t="s">
        <v>79</v>
      </c>
      <c r="BK417" s="227">
        <f>ROUND(I417*H417,2)</f>
        <v>0</v>
      </c>
      <c r="BL417" s="20" t="s">
        <v>239</v>
      </c>
      <c r="BM417" s="226" t="s">
        <v>579</v>
      </c>
    </row>
    <row r="418" s="14" customFormat="1">
      <c r="A418" s="14"/>
      <c r="B418" s="245"/>
      <c r="C418" s="246"/>
      <c r="D418" s="233" t="s">
        <v>156</v>
      </c>
      <c r="E418" s="247" t="s">
        <v>19</v>
      </c>
      <c r="F418" s="248" t="s">
        <v>580</v>
      </c>
      <c r="G418" s="246"/>
      <c r="H418" s="249">
        <v>11.310000000000001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5" t="s">
        <v>156</v>
      </c>
      <c r="AU418" s="255" t="s">
        <v>81</v>
      </c>
      <c r="AV418" s="14" t="s">
        <v>81</v>
      </c>
      <c r="AW418" s="14" t="s">
        <v>34</v>
      </c>
      <c r="AX418" s="14" t="s">
        <v>72</v>
      </c>
      <c r="AY418" s="255" t="s">
        <v>137</v>
      </c>
    </row>
    <row r="419" s="16" customFormat="1">
      <c r="A419" s="16"/>
      <c r="B419" s="267"/>
      <c r="C419" s="268"/>
      <c r="D419" s="233" t="s">
        <v>156</v>
      </c>
      <c r="E419" s="269" t="s">
        <v>19</v>
      </c>
      <c r="F419" s="270" t="s">
        <v>161</v>
      </c>
      <c r="G419" s="268"/>
      <c r="H419" s="271">
        <v>11.310000000000001</v>
      </c>
      <c r="I419" s="272"/>
      <c r="J419" s="268"/>
      <c r="K419" s="268"/>
      <c r="L419" s="273"/>
      <c r="M419" s="274"/>
      <c r="N419" s="275"/>
      <c r="O419" s="275"/>
      <c r="P419" s="275"/>
      <c r="Q419" s="275"/>
      <c r="R419" s="275"/>
      <c r="S419" s="275"/>
      <c r="T419" s="27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77" t="s">
        <v>156</v>
      </c>
      <c r="AU419" s="277" t="s">
        <v>81</v>
      </c>
      <c r="AV419" s="16" t="s">
        <v>145</v>
      </c>
      <c r="AW419" s="16" t="s">
        <v>34</v>
      </c>
      <c r="AX419" s="16" t="s">
        <v>79</v>
      </c>
      <c r="AY419" s="277" t="s">
        <v>137</v>
      </c>
    </row>
    <row r="420" s="2" customFormat="1" ht="16.5" customHeight="1">
      <c r="A420" s="41"/>
      <c r="B420" s="42"/>
      <c r="C420" s="215" t="s">
        <v>581</v>
      </c>
      <c r="D420" s="215" t="s">
        <v>140</v>
      </c>
      <c r="E420" s="216" t="s">
        <v>582</v>
      </c>
      <c r="F420" s="217" t="s">
        <v>583</v>
      </c>
      <c r="G420" s="218" t="s">
        <v>143</v>
      </c>
      <c r="H420" s="219">
        <v>116.52</v>
      </c>
      <c r="I420" s="220"/>
      <c r="J420" s="221">
        <f>ROUND(I420*H420,2)</f>
        <v>0</v>
      </c>
      <c r="K420" s="217" t="s">
        <v>144</v>
      </c>
      <c r="L420" s="47"/>
      <c r="M420" s="222" t="s">
        <v>19</v>
      </c>
      <c r="N420" s="223" t="s">
        <v>43</v>
      </c>
      <c r="O420" s="87"/>
      <c r="P420" s="224">
        <f>O420*H420</f>
        <v>0</v>
      </c>
      <c r="Q420" s="224">
        <v>0.00020799999999999999</v>
      </c>
      <c r="R420" s="224">
        <f>Q420*H420</f>
        <v>0.024236159999999996</v>
      </c>
      <c r="S420" s="224">
        <v>0</v>
      </c>
      <c r="T420" s="225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6" t="s">
        <v>239</v>
      </c>
      <c r="AT420" s="226" t="s">
        <v>140</v>
      </c>
      <c r="AU420" s="226" t="s">
        <v>81</v>
      </c>
      <c r="AY420" s="20" t="s">
        <v>137</v>
      </c>
      <c r="BE420" s="227">
        <f>IF(N420="základní",J420,0)</f>
        <v>0</v>
      </c>
      <c r="BF420" s="227">
        <f>IF(N420="snížená",J420,0)</f>
        <v>0</v>
      </c>
      <c r="BG420" s="227">
        <f>IF(N420="zákl. přenesená",J420,0)</f>
        <v>0</v>
      </c>
      <c r="BH420" s="227">
        <f>IF(N420="sníž. přenesená",J420,0)</f>
        <v>0</v>
      </c>
      <c r="BI420" s="227">
        <f>IF(N420="nulová",J420,0)</f>
        <v>0</v>
      </c>
      <c r="BJ420" s="20" t="s">
        <v>79</v>
      </c>
      <c r="BK420" s="227">
        <f>ROUND(I420*H420,2)</f>
        <v>0</v>
      </c>
      <c r="BL420" s="20" t="s">
        <v>239</v>
      </c>
      <c r="BM420" s="226" t="s">
        <v>584</v>
      </c>
    </row>
    <row r="421" s="2" customFormat="1">
      <c r="A421" s="41"/>
      <c r="B421" s="42"/>
      <c r="C421" s="43"/>
      <c r="D421" s="228" t="s">
        <v>147</v>
      </c>
      <c r="E421" s="43"/>
      <c r="F421" s="229" t="s">
        <v>585</v>
      </c>
      <c r="G421" s="43"/>
      <c r="H421" s="43"/>
      <c r="I421" s="230"/>
      <c r="J421" s="43"/>
      <c r="K421" s="43"/>
      <c r="L421" s="47"/>
      <c r="M421" s="231"/>
      <c r="N421" s="232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147</v>
      </c>
      <c r="AU421" s="20" t="s">
        <v>81</v>
      </c>
    </row>
    <row r="422" s="2" customFormat="1">
      <c r="A422" s="41"/>
      <c r="B422" s="42"/>
      <c r="C422" s="43"/>
      <c r="D422" s="233" t="s">
        <v>149</v>
      </c>
      <c r="E422" s="43"/>
      <c r="F422" s="234" t="s">
        <v>586</v>
      </c>
      <c r="G422" s="43"/>
      <c r="H422" s="43"/>
      <c r="I422" s="230"/>
      <c r="J422" s="43"/>
      <c r="K422" s="43"/>
      <c r="L422" s="47"/>
      <c r="M422" s="231"/>
      <c r="N422" s="232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149</v>
      </c>
      <c r="AU422" s="20" t="s">
        <v>81</v>
      </c>
    </row>
    <row r="423" s="13" customFormat="1">
      <c r="A423" s="13"/>
      <c r="B423" s="235"/>
      <c r="C423" s="236"/>
      <c r="D423" s="233" t="s">
        <v>156</v>
      </c>
      <c r="E423" s="237" t="s">
        <v>19</v>
      </c>
      <c r="F423" s="238" t="s">
        <v>157</v>
      </c>
      <c r="G423" s="236"/>
      <c r="H423" s="237" t="s">
        <v>19</v>
      </c>
      <c r="I423" s="239"/>
      <c r="J423" s="236"/>
      <c r="K423" s="236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156</v>
      </c>
      <c r="AU423" s="244" t="s">
        <v>81</v>
      </c>
      <c r="AV423" s="13" t="s">
        <v>79</v>
      </c>
      <c r="AW423" s="13" t="s">
        <v>34</v>
      </c>
      <c r="AX423" s="13" t="s">
        <v>72</v>
      </c>
      <c r="AY423" s="244" t="s">
        <v>137</v>
      </c>
    </row>
    <row r="424" s="14" customFormat="1">
      <c r="A424" s="14"/>
      <c r="B424" s="245"/>
      <c r="C424" s="246"/>
      <c r="D424" s="233" t="s">
        <v>156</v>
      </c>
      <c r="E424" s="247" t="s">
        <v>19</v>
      </c>
      <c r="F424" s="248" t="s">
        <v>158</v>
      </c>
      <c r="G424" s="246"/>
      <c r="H424" s="249">
        <v>62.579999999999998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5" t="s">
        <v>156</v>
      </c>
      <c r="AU424" s="255" t="s">
        <v>81</v>
      </c>
      <c r="AV424" s="14" t="s">
        <v>81</v>
      </c>
      <c r="AW424" s="14" t="s">
        <v>34</v>
      </c>
      <c r="AX424" s="14" t="s">
        <v>72</v>
      </c>
      <c r="AY424" s="255" t="s">
        <v>137</v>
      </c>
    </row>
    <row r="425" s="15" customFormat="1">
      <c r="A425" s="15"/>
      <c r="B425" s="256"/>
      <c r="C425" s="257"/>
      <c r="D425" s="233" t="s">
        <v>156</v>
      </c>
      <c r="E425" s="258" t="s">
        <v>19</v>
      </c>
      <c r="F425" s="259" t="s">
        <v>587</v>
      </c>
      <c r="G425" s="257"/>
      <c r="H425" s="260">
        <v>62.579999999999998</v>
      </c>
      <c r="I425" s="261"/>
      <c r="J425" s="257"/>
      <c r="K425" s="257"/>
      <c r="L425" s="262"/>
      <c r="M425" s="263"/>
      <c r="N425" s="264"/>
      <c r="O425" s="264"/>
      <c r="P425" s="264"/>
      <c r="Q425" s="264"/>
      <c r="R425" s="264"/>
      <c r="S425" s="264"/>
      <c r="T425" s="26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6" t="s">
        <v>156</v>
      </c>
      <c r="AU425" s="266" t="s">
        <v>81</v>
      </c>
      <c r="AV425" s="15" t="s">
        <v>160</v>
      </c>
      <c r="AW425" s="15" t="s">
        <v>34</v>
      </c>
      <c r="AX425" s="15" t="s">
        <v>72</v>
      </c>
      <c r="AY425" s="266" t="s">
        <v>137</v>
      </c>
    </row>
    <row r="426" s="14" customFormat="1">
      <c r="A426" s="14"/>
      <c r="B426" s="245"/>
      <c r="C426" s="246"/>
      <c r="D426" s="233" t="s">
        <v>156</v>
      </c>
      <c r="E426" s="247" t="s">
        <v>19</v>
      </c>
      <c r="F426" s="248" t="s">
        <v>588</v>
      </c>
      <c r="G426" s="246"/>
      <c r="H426" s="249">
        <v>26.969999999999999</v>
      </c>
      <c r="I426" s="250"/>
      <c r="J426" s="246"/>
      <c r="K426" s="246"/>
      <c r="L426" s="251"/>
      <c r="M426" s="252"/>
      <c r="N426" s="253"/>
      <c r="O426" s="253"/>
      <c r="P426" s="253"/>
      <c r="Q426" s="253"/>
      <c r="R426" s="253"/>
      <c r="S426" s="253"/>
      <c r="T426" s="25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5" t="s">
        <v>156</v>
      </c>
      <c r="AU426" s="255" t="s">
        <v>81</v>
      </c>
      <c r="AV426" s="14" t="s">
        <v>81</v>
      </c>
      <c r="AW426" s="14" t="s">
        <v>34</v>
      </c>
      <c r="AX426" s="14" t="s">
        <v>72</v>
      </c>
      <c r="AY426" s="255" t="s">
        <v>137</v>
      </c>
    </row>
    <row r="427" s="14" customFormat="1">
      <c r="A427" s="14"/>
      <c r="B427" s="245"/>
      <c r="C427" s="246"/>
      <c r="D427" s="233" t="s">
        <v>156</v>
      </c>
      <c r="E427" s="247" t="s">
        <v>19</v>
      </c>
      <c r="F427" s="248" t="s">
        <v>588</v>
      </c>
      <c r="G427" s="246"/>
      <c r="H427" s="249">
        <v>26.969999999999999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5" t="s">
        <v>156</v>
      </c>
      <c r="AU427" s="255" t="s">
        <v>81</v>
      </c>
      <c r="AV427" s="14" t="s">
        <v>81</v>
      </c>
      <c r="AW427" s="14" t="s">
        <v>34</v>
      </c>
      <c r="AX427" s="14" t="s">
        <v>72</v>
      </c>
      <c r="AY427" s="255" t="s">
        <v>137</v>
      </c>
    </row>
    <row r="428" s="15" customFormat="1">
      <c r="A428" s="15"/>
      <c r="B428" s="256"/>
      <c r="C428" s="257"/>
      <c r="D428" s="233" t="s">
        <v>156</v>
      </c>
      <c r="E428" s="258" t="s">
        <v>19</v>
      </c>
      <c r="F428" s="259" t="s">
        <v>159</v>
      </c>
      <c r="G428" s="257"/>
      <c r="H428" s="260">
        <v>53.939999999999998</v>
      </c>
      <c r="I428" s="261"/>
      <c r="J428" s="257"/>
      <c r="K428" s="257"/>
      <c r="L428" s="262"/>
      <c r="M428" s="263"/>
      <c r="N428" s="264"/>
      <c r="O428" s="264"/>
      <c r="P428" s="264"/>
      <c r="Q428" s="264"/>
      <c r="R428" s="264"/>
      <c r="S428" s="264"/>
      <c r="T428" s="26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6" t="s">
        <v>156</v>
      </c>
      <c r="AU428" s="266" t="s">
        <v>81</v>
      </c>
      <c r="AV428" s="15" t="s">
        <v>160</v>
      </c>
      <c r="AW428" s="15" t="s">
        <v>34</v>
      </c>
      <c r="AX428" s="15" t="s">
        <v>72</v>
      </c>
      <c r="AY428" s="266" t="s">
        <v>137</v>
      </c>
    </row>
    <row r="429" s="16" customFormat="1">
      <c r="A429" s="16"/>
      <c r="B429" s="267"/>
      <c r="C429" s="268"/>
      <c r="D429" s="233" t="s">
        <v>156</v>
      </c>
      <c r="E429" s="269" t="s">
        <v>19</v>
      </c>
      <c r="F429" s="270" t="s">
        <v>161</v>
      </c>
      <c r="G429" s="268"/>
      <c r="H429" s="271">
        <v>116.52</v>
      </c>
      <c r="I429" s="272"/>
      <c r="J429" s="268"/>
      <c r="K429" s="268"/>
      <c r="L429" s="273"/>
      <c r="M429" s="274"/>
      <c r="N429" s="275"/>
      <c r="O429" s="275"/>
      <c r="P429" s="275"/>
      <c r="Q429" s="275"/>
      <c r="R429" s="275"/>
      <c r="S429" s="275"/>
      <c r="T429" s="27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7" t="s">
        <v>156</v>
      </c>
      <c r="AU429" s="277" t="s">
        <v>81</v>
      </c>
      <c r="AV429" s="16" t="s">
        <v>145</v>
      </c>
      <c r="AW429" s="16" t="s">
        <v>34</v>
      </c>
      <c r="AX429" s="16" t="s">
        <v>79</v>
      </c>
      <c r="AY429" s="277" t="s">
        <v>137</v>
      </c>
    </row>
    <row r="430" s="2" customFormat="1" ht="24.15" customHeight="1">
      <c r="A430" s="41"/>
      <c r="B430" s="42"/>
      <c r="C430" s="215" t="s">
        <v>589</v>
      </c>
      <c r="D430" s="215" t="s">
        <v>140</v>
      </c>
      <c r="E430" s="216" t="s">
        <v>590</v>
      </c>
      <c r="F430" s="217" t="s">
        <v>591</v>
      </c>
      <c r="G430" s="218" t="s">
        <v>143</v>
      </c>
      <c r="H430" s="219">
        <v>116.52</v>
      </c>
      <c r="I430" s="220"/>
      <c r="J430" s="221">
        <f>ROUND(I430*H430,2)</f>
        <v>0</v>
      </c>
      <c r="K430" s="217" t="s">
        <v>144</v>
      </c>
      <c r="L430" s="47"/>
      <c r="M430" s="222" t="s">
        <v>19</v>
      </c>
      <c r="N430" s="223" t="s">
        <v>43</v>
      </c>
      <c r="O430" s="87"/>
      <c r="P430" s="224">
        <f>O430*H430</f>
        <v>0</v>
      </c>
      <c r="Q430" s="224">
        <v>0.00028600000000000001</v>
      </c>
      <c r="R430" s="224">
        <f>Q430*H430</f>
        <v>0.033324720000000002</v>
      </c>
      <c r="S430" s="224">
        <v>0</v>
      </c>
      <c r="T430" s="225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26" t="s">
        <v>239</v>
      </c>
      <c r="AT430" s="226" t="s">
        <v>140</v>
      </c>
      <c r="AU430" s="226" t="s">
        <v>81</v>
      </c>
      <c r="AY430" s="20" t="s">
        <v>137</v>
      </c>
      <c r="BE430" s="227">
        <f>IF(N430="základní",J430,0)</f>
        <v>0</v>
      </c>
      <c r="BF430" s="227">
        <f>IF(N430="snížená",J430,0)</f>
        <v>0</v>
      </c>
      <c r="BG430" s="227">
        <f>IF(N430="zákl. přenesená",J430,0)</f>
        <v>0</v>
      </c>
      <c r="BH430" s="227">
        <f>IF(N430="sníž. přenesená",J430,0)</f>
        <v>0</v>
      </c>
      <c r="BI430" s="227">
        <f>IF(N430="nulová",J430,0)</f>
        <v>0</v>
      </c>
      <c r="BJ430" s="20" t="s">
        <v>79</v>
      </c>
      <c r="BK430" s="227">
        <f>ROUND(I430*H430,2)</f>
        <v>0</v>
      </c>
      <c r="BL430" s="20" t="s">
        <v>239</v>
      </c>
      <c r="BM430" s="226" t="s">
        <v>592</v>
      </c>
    </row>
    <row r="431" s="2" customFormat="1">
      <c r="A431" s="41"/>
      <c r="B431" s="42"/>
      <c r="C431" s="43"/>
      <c r="D431" s="228" t="s">
        <v>147</v>
      </c>
      <c r="E431" s="43"/>
      <c r="F431" s="229" t="s">
        <v>593</v>
      </c>
      <c r="G431" s="43"/>
      <c r="H431" s="43"/>
      <c r="I431" s="230"/>
      <c r="J431" s="43"/>
      <c r="K431" s="43"/>
      <c r="L431" s="47"/>
      <c r="M431" s="231"/>
      <c r="N431" s="232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147</v>
      </c>
      <c r="AU431" s="20" t="s">
        <v>81</v>
      </c>
    </row>
    <row r="432" s="2" customFormat="1">
      <c r="A432" s="41"/>
      <c r="B432" s="42"/>
      <c r="C432" s="43"/>
      <c r="D432" s="233" t="s">
        <v>149</v>
      </c>
      <c r="E432" s="43"/>
      <c r="F432" s="234" t="s">
        <v>594</v>
      </c>
      <c r="G432" s="43"/>
      <c r="H432" s="43"/>
      <c r="I432" s="230"/>
      <c r="J432" s="43"/>
      <c r="K432" s="43"/>
      <c r="L432" s="47"/>
      <c r="M432" s="231"/>
      <c r="N432" s="232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149</v>
      </c>
      <c r="AU432" s="20" t="s">
        <v>81</v>
      </c>
    </row>
    <row r="433" s="14" customFormat="1">
      <c r="A433" s="14"/>
      <c r="B433" s="245"/>
      <c r="C433" s="246"/>
      <c r="D433" s="233" t="s">
        <v>156</v>
      </c>
      <c r="E433" s="247" t="s">
        <v>19</v>
      </c>
      <c r="F433" s="248" t="s">
        <v>595</v>
      </c>
      <c r="G433" s="246"/>
      <c r="H433" s="249">
        <v>116.52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156</v>
      </c>
      <c r="AU433" s="255" t="s">
        <v>81</v>
      </c>
      <c r="AV433" s="14" t="s">
        <v>81</v>
      </c>
      <c r="AW433" s="14" t="s">
        <v>34</v>
      </c>
      <c r="AX433" s="14" t="s">
        <v>79</v>
      </c>
      <c r="AY433" s="255" t="s">
        <v>137</v>
      </c>
    </row>
    <row r="434" s="2" customFormat="1" ht="24.15" customHeight="1">
      <c r="A434" s="41"/>
      <c r="B434" s="42"/>
      <c r="C434" s="215" t="s">
        <v>596</v>
      </c>
      <c r="D434" s="215" t="s">
        <v>140</v>
      </c>
      <c r="E434" s="216" t="s">
        <v>597</v>
      </c>
      <c r="F434" s="217" t="s">
        <v>598</v>
      </c>
      <c r="G434" s="218" t="s">
        <v>143</v>
      </c>
      <c r="H434" s="219">
        <v>116.52</v>
      </c>
      <c r="I434" s="220"/>
      <c r="J434" s="221">
        <f>ROUND(I434*H434,2)</f>
        <v>0</v>
      </c>
      <c r="K434" s="217" t="s">
        <v>144</v>
      </c>
      <c r="L434" s="47"/>
      <c r="M434" s="222" t="s">
        <v>19</v>
      </c>
      <c r="N434" s="223" t="s">
        <v>43</v>
      </c>
      <c r="O434" s="87"/>
      <c r="P434" s="224">
        <f>O434*H434</f>
        <v>0</v>
      </c>
      <c r="Q434" s="224">
        <v>1.04E-05</v>
      </c>
      <c r="R434" s="224">
        <f>Q434*H434</f>
        <v>0.001211808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239</v>
      </c>
      <c r="AT434" s="226" t="s">
        <v>140</v>
      </c>
      <c r="AU434" s="226" t="s">
        <v>81</v>
      </c>
      <c r="AY434" s="20" t="s">
        <v>137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79</v>
      </c>
      <c r="BK434" s="227">
        <f>ROUND(I434*H434,2)</f>
        <v>0</v>
      </c>
      <c r="BL434" s="20" t="s">
        <v>239</v>
      </c>
      <c r="BM434" s="226" t="s">
        <v>599</v>
      </c>
    </row>
    <row r="435" s="2" customFormat="1">
      <c r="A435" s="41"/>
      <c r="B435" s="42"/>
      <c r="C435" s="43"/>
      <c r="D435" s="228" t="s">
        <v>147</v>
      </c>
      <c r="E435" s="43"/>
      <c r="F435" s="229" t="s">
        <v>600</v>
      </c>
      <c r="G435" s="43"/>
      <c r="H435" s="43"/>
      <c r="I435" s="230"/>
      <c r="J435" s="43"/>
      <c r="K435" s="43"/>
      <c r="L435" s="47"/>
      <c r="M435" s="231"/>
      <c r="N435" s="232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147</v>
      </c>
      <c r="AU435" s="20" t="s">
        <v>81</v>
      </c>
    </row>
    <row r="436" s="13" customFormat="1">
      <c r="A436" s="13"/>
      <c r="B436" s="235"/>
      <c r="C436" s="236"/>
      <c r="D436" s="233" t="s">
        <v>156</v>
      </c>
      <c r="E436" s="237" t="s">
        <v>19</v>
      </c>
      <c r="F436" s="238" t="s">
        <v>157</v>
      </c>
      <c r="G436" s="236"/>
      <c r="H436" s="237" t="s">
        <v>19</v>
      </c>
      <c r="I436" s="239"/>
      <c r="J436" s="236"/>
      <c r="K436" s="236"/>
      <c r="L436" s="240"/>
      <c r="M436" s="241"/>
      <c r="N436" s="242"/>
      <c r="O436" s="242"/>
      <c r="P436" s="242"/>
      <c r="Q436" s="242"/>
      <c r="R436" s="242"/>
      <c r="S436" s="242"/>
      <c r="T436" s="24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4" t="s">
        <v>156</v>
      </c>
      <c r="AU436" s="244" t="s">
        <v>81</v>
      </c>
      <c r="AV436" s="13" t="s">
        <v>79</v>
      </c>
      <c r="AW436" s="13" t="s">
        <v>34</v>
      </c>
      <c r="AX436" s="13" t="s">
        <v>72</v>
      </c>
      <c r="AY436" s="244" t="s">
        <v>137</v>
      </c>
    </row>
    <row r="437" s="14" customFormat="1">
      <c r="A437" s="14"/>
      <c r="B437" s="245"/>
      <c r="C437" s="246"/>
      <c r="D437" s="233" t="s">
        <v>156</v>
      </c>
      <c r="E437" s="247" t="s">
        <v>19</v>
      </c>
      <c r="F437" s="248" t="s">
        <v>158</v>
      </c>
      <c r="G437" s="246"/>
      <c r="H437" s="249">
        <v>62.579999999999998</v>
      </c>
      <c r="I437" s="250"/>
      <c r="J437" s="246"/>
      <c r="K437" s="246"/>
      <c r="L437" s="251"/>
      <c r="M437" s="252"/>
      <c r="N437" s="253"/>
      <c r="O437" s="253"/>
      <c r="P437" s="253"/>
      <c r="Q437" s="253"/>
      <c r="R437" s="253"/>
      <c r="S437" s="253"/>
      <c r="T437" s="25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5" t="s">
        <v>156</v>
      </c>
      <c r="AU437" s="255" t="s">
        <v>81</v>
      </c>
      <c r="AV437" s="14" t="s">
        <v>81</v>
      </c>
      <c r="AW437" s="14" t="s">
        <v>34</v>
      </c>
      <c r="AX437" s="14" t="s">
        <v>72</v>
      </c>
      <c r="AY437" s="255" t="s">
        <v>137</v>
      </c>
    </row>
    <row r="438" s="15" customFormat="1">
      <c r="A438" s="15"/>
      <c r="B438" s="256"/>
      <c r="C438" s="257"/>
      <c r="D438" s="233" t="s">
        <v>156</v>
      </c>
      <c r="E438" s="258" t="s">
        <v>19</v>
      </c>
      <c r="F438" s="259" t="s">
        <v>587</v>
      </c>
      <c r="G438" s="257"/>
      <c r="H438" s="260">
        <v>62.579999999999998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6" t="s">
        <v>156</v>
      </c>
      <c r="AU438" s="266" t="s">
        <v>81</v>
      </c>
      <c r="AV438" s="15" t="s">
        <v>160</v>
      </c>
      <c r="AW438" s="15" t="s">
        <v>34</v>
      </c>
      <c r="AX438" s="15" t="s">
        <v>72</v>
      </c>
      <c r="AY438" s="266" t="s">
        <v>137</v>
      </c>
    </row>
    <row r="439" s="14" customFormat="1">
      <c r="A439" s="14"/>
      <c r="B439" s="245"/>
      <c r="C439" s="246"/>
      <c r="D439" s="233" t="s">
        <v>156</v>
      </c>
      <c r="E439" s="247" t="s">
        <v>19</v>
      </c>
      <c r="F439" s="248" t="s">
        <v>588</v>
      </c>
      <c r="G439" s="246"/>
      <c r="H439" s="249">
        <v>26.969999999999999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156</v>
      </c>
      <c r="AU439" s="255" t="s">
        <v>81</v>
      </c>
      <c r="AV439" s="14" t="s">
        <v>81</v>
      </c>
      <c r="AW439" s="14" t="s">
        <v>34</v>
      </c>
      <c r="AX439" s="14" t="s">
        <v>72</v>
      </c>
      <c r="AY439" s="255" t="s">
        <v>137</v>
      </c>
    </row>
    <row r="440" s="14" customFormat="1">
      <c r="A440" s="14"/>
      <c r="B440" s="245"/>
      <c r="C440" s="246"/>
      <c r="D440" s="233" t="s">
        <v>156</v>
      </c>
      <c r="E440" s="247" t="s">
        <v>19</v>
      </c>
      <c r="F440" s="248" t="s">
        <v>588</v>
      </c>
      <c r="G440" s="246"/>
      <c r="H440" s="249">
        <v>26.969999999999999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156</v>
      </c>
      <c r="AU440" s="255" t="s">
        <v>81</v>
      </c>
      <c r="AV440" s="14" t="s">
        <v>81</v>
      </c>
      <c r="AW440" s="14" t="s">
        <v>34</v>
      </c>
      <c r="AX440" s="14" t="s">
        <v>72</v>
      </c>
      <c r="AY440" s="255" t="s">
        <v>137</v>
      </c>
    </row>
    <row r="441" s="15" customFormat="1">
      <c r="A441" s="15"/>
      <c r="B441" s="256"/>
      <c r="C441" s="257"/>
      <c r="D441" s="233" t="s">
        <v>156</v>
      </c>
      <c r="E441" s="258" t="s">
        <v>19</v>
      </c>
      <c r="F441" s="259" t="s">
        <v>159</v>
      </c>
      <c r="G441" s="257"/>
      <c r="H441" s="260">
        <v>53.939999999999998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6" t="s">
        <v>156</v>
      </c>
      <c r="AU441" s="266" t="s">
        <v>81</v>
      </c>
      <c r="AV441" s="15" t="s">
        <v>160</v>
      </c>
      <c r="AW441" s="15" t="s">
        <v>34</v>
      </c>
      <c r="AX441" s="15" t="s">
        <v>72</v>
      </c>
      <c r="AY441" s="266" t="s">
        <v>137</v>
      </c>
    </row>
    <row r="442" s="16" customFormat="1">
      <c r="A442" s="16"/>
      <c r="B442" s="267"/>
      <c r="C442" s="268"/>
      <c r="D442" s="233" t="s">
        <v>156</v>
      </c>
      <c r="E442" s="269" t="s">
        <v>19</v>
      </c>
      <c r="F442" s="270" t="s">
        <v>161</v>
      </c>
      <c r="G442" s="268"/>
      <c r="H442" s="271">
        <v>116.52</v>
      </c>
      <c r="I442" s="272"/>
      <c r="J442" s="268"/>
      <c r="K442" s="268"/>
      <c r="L442" s="273"/>
      <c r="M442" s="274"/>
      <c r="N442" s="275"/>
      <c r="O442" s="275"/>
      <c r="P442" s="275"/>
      <c r="Q442" s="275"/>
      <c r="R442" s="275"/>
      <c r="S442" s="275"/>
      <c r="T442" s="27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77" t="s">
        <v>156</v>
      </c>
      <c r="AU442" s="277" t="s">
        <v>81</v>
      </c>
      <c r="AV442" s="16" t="s">
        <v>145</v>
      </c>
      <c r="AW442" s="16" t="s">
        <v>34</v>
      </c>
      <c r="AX442" s="16" t="s">
        <v>79</v>
      </c>
      <c r="AY442" s="277" t="s">
        <v>137</v>
      </c>
    </row>
    <row r="443" s="2" customFormat="1" ht="21.75" customHeight="1">
      <c r="A443" s="41"/>
      <c r="B443" s="42"/>
      <c r="C443" s="215" t="s">
        <v>601</v>
      </c>
      <c r="D443" s="215" t="s">
        <v>140</v>
      </c>
      <c r="E443" s="216" t="s">
        <v>602</v>
      </c>
      <c r="F443" s="217" t="s">
        <v>603</v>
      </c>
      <c r="G443" s="218" t="s">
        <v>143</v>
      </c>
      <c r="H443" s="219">
        <v>17.640000000000001</v>
      </c>
      <c r="I443" s="220"/>
      <c r="J443" s="221">
        <f>ROUND(I443*H443,2)</f>
        <v>0</v>
      </c>
      <c r="K443" s="217" t="s">
        <v>144</v>
      </c>
      <c r="L443" s="47"/>
      <c r="M443" s="222" t="s">
        <v>19</v>
      </c>
      <c r="N443" s="223" t="s">
        <v>43</v>
      </c>
      <c r="O443" s="87"/>
      <c r="P443" s="224">
        <f>O443*H443</f>
        <v>0</v>
      </c>
      <c r="Q443" s="224">
        <v>1.713E-05</v>
      </c>
      <c r="R443" s="224">
        <f>Q443*H443</f>
        <v>0.0003021732</v>
      </c>
      <c r="S443" s="224">
        <v>0</v>
      </c>
      <c r="T443" s="225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6" t="s">
        <v>239</v>
      </c>
      <c r="AT443" s="226" t="s">
        <v>140</v>
      </c>
      <c r="AU443" s="226" t="s">
        <v>81</v>
      </c>
      <c r="AY443" s="20" t="s">
        <v>137</v>
      </c>
      <c r="BE443" s="227">
        <f>IF(N443="základní",J443,0)</f>
        <v>0</v>
      </c>
      <c r="BF443" s="227">
        <f>IF(N443="snížená",J443,0)</f>
        <v>0</v>
      </c>
      <c r="BG443" s="227">
        <f>IF(N443="zákl. přenesená",J443,0)</f>
        <v>0</v>
      </c>
      <c r="BH443" s="227">
        <f>IF(N443="sníž. přenesená",J443,0)</f>
        <v>0</v>
      </c>
      <c r="BI443" s="227">
        <f>IF(N443="nulová",J443,0)</f>
        <v>0</v>
      </c>
      <c r="BJ443" s="20" t="s">
        <v>79</v>
      </c>
      <c r="BK443" s="227">
        <f>ROUND(I443*H443,2)</f>
        <v>0</v>
      </c>
      <c r="BL443" s="20" t="s">
        <v>239</v>
      </c>
      <c r="BM443" s="226" t="s">
        <v>604</v>
      </c>
    </row>
    <row r="444" s="2" customFormat="1">
      <c r="A444" s="41"/>
      <c r="B444" s="42"/>
      <c r="C444" s="43"/>
      <c r="D444" s="228" t="s">
        <v>147</v>
      </c>
      <c r="E444" s="43"/>
      <c r="F444" s="229" t="s">
        <v>605</v>
      </c>
      <c r="G444" s="43"/>
      <c r="H444" s="43"/>
      <c r="I444" s="230"/>
      <c r="J444" s="43"/>
      <c r="K444" s="43"/>
      <c r="L444" s="47"/>
      <c r="M444" s="231"/>
      <c r="N444" s="232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147</v>
      </c>
      <c r="AU444" s="20" t="s">
        <v>81</v>
      </c>
    </row>
    <row r="445" s="14" customFormat="1">
      <c r="A445" s="14"/>
      <c r="B445" s="245"/>
      <c r="C445" s="246"/>
      <c r="D445" s="233" t="s">
        <v>156</v>
      </c>
      <c r="E445" s="247" t="s">
        <v>19</v>
      </c>
      <c r="F445" s="248" t="s">
        <v>606</v>
      </c>
      <c r="G445" s="246"/>
      <c r="H445" s="249">
        <v>15.84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5" t="s">
        <v>156</v>
      </c>
      <c r="AU445" s="255" t="s">
        <v>81</v>
      </c>
      <c r="AV445" s="14" t="s">
        <v>81</v>
      </c>
      <c r="AW445" s="14" t="s">
        <v>34</v>
      </c>
      <c r="AX445" s="14" t="s">
        <v>72</v>
      </c>
      <c r="AY445" s="255" t="s">
        <v>137</v>
      </c>
    </row>
    <row r="446" s="14" customFormat="1">
      <c r="A446" s="14"/>
      <c r="B446" s="245"/>
      <c r="C446" s="246"/>
      <c r="D446" s="233" t="s">
        <v>156</v>
      </c>
      <c r="E446" s="247" t="s">
        <v>19</v>
      </c>
      <c r="F446" s="248" t="s">
        <v>607</v>
      </c>
      <c r="G446" s="246"/>
      <c r="H446" s="249">
        <v>1.8</v>
      </c>
      <c r="I446" s="250"/>
      <c r="J446" s="246"/>
      <c r="K446" s="246"/>
      <c r="L446" s="251"/>
      <c r="M446" s="252"/>
      <c r="N446" s="253"/>
      <c r="O446" s="253"/>
      <c r="P446" s="253"/>
      <c r="Q446" s="253"/>
      <c r="R446" s="253"/>
      <c r="S446" s="253"/>
      <c r="T446" s="25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5" t="s">
        <v>156</v>
      </c>
      <c r="AU446" s="255" t="s">
        <v>81</v>
      </c>
      <c r="AV446" s="14" t="s">
        <v>81</v>
      </c>
      <c r="AW446" s="14" t="s">
        <v>34</v>
      </c>
      <c r="AX446" s="14" t="s">
        <v>72</v>
      </c>
      <c r="AY446" s="255" t="s">
        <v>137</v>
      </c>
    </row>
    <row r="447" s="16" customFormat="1">
      <c r="A447" s="16"/>
      <c r="B447" s="267"/>
      <c r="C447" s="268"/>
      <c r="D447" s="233" t="s">
        <v>156</v>
      </c>
      <c r="E447" s="269" t="s">
        <v>19</v>
      </c>
      <c r="F447" s="270" t="s">
        <v>161</v>
      </c>
      <c r="G447" s="268"/>
      <c r="H447" s="271">
        <v>17.640000000000001</v>
      </c>
      <c r="I447" s="272"/>
      <c r="J447" s="268"/>
      <c r="K447" s="268"/>
      <c r="L447" s="273"/>
      <c r="M447" s="274"/>
      <c r="N447" s="275"/>
      <c r="O447" s="275"/>
      <c r="P447" s="275"/>
      <c r="Q447" s="275"/>
      <c r="R447" s="275"/>
      <c r="S447" s="275"/>
      <c r="T447" s="27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77" t="s">
        <v>156</v>
      </c>
      <c r="AU447" s="277" t="s">
        <v>81</v>
      </c>
      <c r="AV447" s="16" t="s">
        <v>145</v>
      </c>
      <c r="AW447" s="16" t="s">
        <v>34</v>
      </c>
      <c r="AX447" s="16" t="s">
        <v>79</v>
      </c>
      <c r="AY447" s="277" t="s">
        <v>137</v>
      </c>
    </row>
    <row r="448" s="2" customFormat="1" ht="16.5" customHeight="1">
      <c r="A448" s="41"/>
      <c r="B448" s="42"/>
      <c r="C448" s="215" t="s">
        <v>608</v>
      </c>
      <c r="D448" s="215" t="s">
        <v>140</v>
      </c>
      <c r="E448" s="216" t="s">
        <v>609</v>
      </c>
      <c r="F448" s="217" t="s">
        <v>610</v>
      </c>
      <c r="G448" s="218" t="s">
        <v>143</v>
      </c>
      <c r="H448" s="219">
        <v>62.579999999999998</v>
      </c>
      <c r="I448" s="220"/>
      <c r="J448" s="221">
        <f>ROUND(I448*H448,2)</f>
        <v>0</v>
      </c>
      <c r="K448" s="217" t="s">
        <v>144</v>
      </c>
      <c r="L448" s="47"/>
      <c r="M448" s="222" t="s">
        <v>19</v>
      </c>
      <c r="N448" s="223" t="s">
        <v>43</v>
      </c>
      <c r="O448" s="87"/>
      <c r="P448" s="224">
        <f>O448*H448</f>
        <v>0</v>
      </c>
      <c r="Q448" s="224">
        <v>6.2500000000000003E-06</v>
      </c>
      <c r="R448" s="224">
        <f>Q448*H448</f>
        <v>0.00039112500000000003</v>
      </c>
      <c r="S448" s="224">
        <v>0</v>
      </c>
      <c r="T448" s="225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26" t="s">
        <v>239</v>
      </c>
      <c r="AT448" s="226" t="s">
        <v>140</v>
      </c>
      <c r="AU448" s="226" t="s">
        <v>81</v>
      </c>
      <c r="AY448" s="20" t="s">
        <v>137</v>
      </c>
      <c r="BE448" s="227">
        <f>IF(N448="základní",J448,0)</f>
        <v>0</v>
      </c>
      <c r="BF448" s="227">
        <f>IF(N448="snížená",J448,0)</f>
        <v>0</v>
      </c>
      <c r="BG448" s="227">
        <f>IF(N448="zákl. přenesená",J448,0)</f>
        <v>0</v>
      </c>
      <c r="BH448" s="227">
        <f>IF(N448="sníž. přenesená",J448,0)</f>
        <v>0</v>
      </c>
      <c r="BI448" s="227">
        <f>IF(N448="nulová",J448,0)</f>
        <v>0</v>
      </c>
      <c r="BJ448" s="20" t="s">
        <v>79</v>
      </c>
      <c r="BK448" s="227">
        <f>ROUND(I448*H448,2)</f>
        <v>0</v>
      </c>
      <c r="BL448" s="20" t="s">
        <v>239</v>
      </c>
      <c r="BM448" s="226" t="s">
        <v>611</v>
      </c>
    </row>
    <row r="449" s="2" customFormat="1">
      <c r="A449" s="41"/>
      <c r="B449" s="42"/>
      <c r="C449" s="43"/>
      <c r="D449" s="228" t="s">
        <v>147</v>
      </c>
      <c r="E449" s="43"/>
      <c r="F449" s="229" t="s">
        <v>612</v>
      </c>
      <c r="G449" s="43"/>
      <c r="H449" s="43"/>
      <c r="I449" s="230"/>
      <c r="J449" s="43"/>
      <c r="K449" s="43"/>
      <c r="L449" s="47"/>
      <c r="M449" s="231"/>
      <c r="N449" s="232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147</v>
      </c>
      <c r="AU449" s="20" t="s">
        <v>81</v>
      </c>
    </row>
    <row r="450" s="14" customFormat="1">
      <c r="A450" s="14"/>
      <c r="B450" s="245"/>
      <c r="C450" s="246"/>
      <c r="D450" s="233" t="s">
        <v>156</v>
      </c>
      <c r="E450" s="247" t="s">
        <v>19</v>
      </c>
      <c r="F450" s="248" t="s">
        <v>158</v>
      </c>
      <c r="G450" s="246"/>
      <c r="H450" s="249">
        <v>62.579999999999998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156</v>
      </c>
      <c r="AU450" s="255" t="s">
        <v>81</v>
      </c>
      <c r="AV450" s="14" t="s">
        <v>81</v>
      </c>
      <c r="AW450" s="14" t="s">
        <v>34</v>
      </c>
      <c r="AX450" s="14" t="s">
        <v>72</v>
      </c>
      <c r="AY450" s="255" t="s">
        <v>137</v>
      </c>
    </row>
    <row r="451" s="16" customFormat="1">
      <c r="A451" s="16"/>
      <c r="B451" s="267"/>
      <c r="C451" s="268"/>
      <c r="D451" s="233" t="s">
        <v>156</v>
      </c>
      <c r="E451" s="269" t="s">
        <v>19</v>
      </c>
      <c r="F451" s="270" t="s">
        <v>161</v>
      </c>
      <c r="G451" s="268"/>
      <c r="H451" s="271">
        <v>62.579999999999998</v>
      </c>
      <c r="I451" s="272"/>
      <c r="J451" s="268"/>
      <c r="K451" s="268"/>
      <c r="L451" s="273"/>
      <c r="M451" s="274"/>
      <c r="N451" s="275"/>
      <c r="O451" s="275"/>
      <c r="P451" s="275"/>
      <c r="Q451" s="275"/>
      <c r="R451" s="275"/>
      <c r="S451" s="275"/>
      <c r="T451" s="27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77" t="s">
        <v>156</v>
      </c>
      <c r="AU451" s="277" t="s">
        <v>81</v>
      </c>
      <c r="AV451" s="16" t="s">
        <v>145</v>
      </c>
      <c r="AW451" s="16" t="s">
        <v>34</v>
      </c>
      <c r="AX451" s="16" t="s">
        <v>79</v>
      </c>
      <c r="AY451" s="277" t="s">
        <v>137</v>
      </c>
    </row>
    <row r="452" s="12" customFormat="1" ht="22.8" customHeight="1">
      <c r="A452" s="12"/>
      <c r="B452" s="199"/>
      <c r="C452" s="200"/>
      <c r="D452" s="201" t="s">
        <v>71</v>
      </c>
      <c r="E452" s="213" t="s">
        <v>613</v>
      </c>
      <c r="F452" s="213" t="s">
        <v>614</v>
      </c>
      <c r="G452" s="200"/>
      <c r="H452" s="200"/>
      <c r="I452" s="203"/>
      <c r="J452" s="214">
        <f>BK452</f>
        <v>0</v>
      </c>
      <c r="K452" s="200"/>
      <c r="L452" s="205"/>
      <c r="M452" s="206"/>
      <c r="N452" s="207"/>
      <c r="O452" s="207"/>
      <c r="P452" s="208">
        <f>SUM(P453:P468)</f>
        <v>0</v>
      </c>
      <c r="Q452" s="207"/>
      <c r="R452" s="208">
        <f>SUM(R453:R468)</f>
        <v>0.10351613999999999</v>
      </c>
      <c r="S452" s="207"/>
      <c r="T452" s="209">
        <f>SUM(T453:T468)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10" t="s">
        <v>81</v>
      </c>
      <c r="AT452" s="211" t="s">
        <v>71</v>
      </c>
      <c r="AU452" s="211" t="s">
        <v>79</v>
      </c>
      <c r="AY452" s="210" t="s">
        <v>137</v>
      </c>
      <c r="BK452" s="212">
        <f>SUM(BK453:BK468)</f>
        <v>0</v>
      </c>
    </row>
    <row r="453" s="2" customFormat="1" ht="24.15" customHeight="1">
      <c r="A453" s="41"/>
      <c r="B453" s="42"/>
      <c r="C453" s="215" t="s">
        <v>615</v>
      </c>
      <c r="D453" s="215" t="s">
        <v>140</v>
      </c>
      <c r="E453" s="216" t="s">
        <v>616</v>
      </c>
      <c r="F453" s="217" t="s">
        <v>617</v>
      </c>
      <c r="G453" s="218" t="s">
        <v>235</v>
      </c>
      <c r="H453" s="219">
        <v>3</v>
      </c>
      <c r="I453" s="220"/>
      <c r="J453" s="221">
        <f>ROUND(I453*H453,2)</f>
        <v>0</v>
      </c>
      <c r="K453" s="217" t="s">
        <v>19</v>
      </c>
      <c r="L453" s="47"/>
      <c r="M453" s="222" t="s">
        <v>19</v>
      </c>
      <c r="N453" s="223" t="s">
        <v>43</v>
      </c>
      <c r="O453" s="87"/>
      <c r="P453" s="224">
        <f>O453*H453</f>
        <v>0</v>
      </c>
      <c r="Q453" s="224">
        <v>0</v>
      </c>
      <c r="R453" s="224">
        <f>Q453*H453</f>
        <v>0</v>
      </c>
      <c r="S453" s="224">
        <v>0</v>
      </c>
      <c r="T453" s="225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26" t="s">
        <v>239</v>
      </c>
      <c r="AT453" s="226" t="s">
        <v>140</v>
      </c>
      <c r="AU453" s="226" t="s">
        <v>81</v>
      </c>
      <c r="AY453" s="20" t="s">
        <v>137</v>
      </c>
      <c r="BE453" s="227">
        <f>IF(N453="základní",J453,0)</f>
        <v>0</v>
      </c>
      <c r="BF453" s="227">
        <f>IF(N453="snížená",J453,0)</f>
        <v>0</v>
      </c>
      <c r="BG453" s="227">
        <f>IF(N453="zákl. přenesená",J453,0)</f>
        <v>0</v>
      </c>
      <c r="BH453" s="227">
        <f>IF(N453="sníž. přenesená",J453,0)</f>
        <v>0</v>
      </c>
      <c r="BI453" s="227">
        <f>IF(N453="nulová",J453,0)</f>
        <v>0</v>
      </c>
      <c r="BJ453" s="20" t="s">
        <v>79</v>
      </c>
      <c r="BK453" s="227">
        <f>ROUND(I453*H453,2)</f>
        <v>0</v>
      </c>
      <c r="BL453" s="20" t="s">
        <v>239</v>
      </c>
      <c r="BM453" s="226" t="s">
        <v>618</v>
      </c>
    </row>
    <row r="454" s="2" customFormat="1">
      <c r="A454" s="41"/>
      <c r="B454" s="42"/>
      <c r="C454" s="43"/>
      <c r="D454" s="233" t="s">
        <v>149</v>
      </c>
      <c r="E454" s="43"/>
      <c r="F454" s="234" t="s">
        <v>619</v>
      </c>
      <c r="G454" s="43"/>
      <c r="H454" s="43"/>
      <c r="I454" s="230"/>
      <c r="J454" s="43"/>
      <c r="K454" s="43"/>
      <c r="L454" s="47"/>
      <c r="M454" s="231"/>
      <c r="N454" s="232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149</v>
      </c>
      <c r="AU454" s="20" t="s">
        <v>81</v>
      </c>
    </row>
    <row r="455" s="13" customFormat="1">
      <c r="A455" s="13"/>
      <c r="B455" s="235"/>
      <c r="C455" s="236"/>
      <c r="D455" s="233" t="s">
        <v>156</v>
      </c>
      <c r="E455" s="237" t="s">
        <v>19</v>
      </c>
      <c r="F455" s="238" t="s">
        <v>157</v>
      </c>
      <c r="G455" s="236"/>
      <c r="H455" s="237" t="s">
        <v>19</v>
      </c>
      <c r="I455" s="239"/>
      <c r="J455" s="236"/>
      <c r="K455" s="236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156</v>
      </c>
      <c r="AU455" s="244" t="s">
        <v>81</v>
      </c>
      <c r="AV455" s="13" t="s">
        <v>79</v>
      </c>
      <c r="AW455" s="13" t="s">
        <v>34</v>
      </c>
      <c r="AX455" s="13" t="s">
        <v>72</v>
      </c>
      <c r="AY455" s="244" t="s">
        <v>137</v>
      </c>
    </row>
    <row r="456" s="14" customFormat="1">
      <c r="A456" s="14"/>
      <c r="B456" s="245"/>
      <c r="C456" s="246"/>
      <c r="D456" s="233" t="s">
        <v>156</v>
      </c>
      <c r="E456" s="247" t="s">
        <v>19</v>
      </c>
      <c r="F456" s="248" t="s">
        <v>160</v>
      </c>
      <c r="G456" s="246"/>
      <c r="H456" s="249">
        <v>3</v>
      </c>
      <c r="I456" s="250"/>
      <c r="J456" s="246"/>
      <c r="K456" s="246"/>
      <c r="L456" s="251"/>
      <c r="M456" s="252"/>
      <c r="N456" s="253"/>
      <c r="O456" s="253"/>
      <c r="P456" s="253"/>
      <c r="Q456" s="253"/>
      <c r="R456" s="253"/>
      <c r="S456" s="253"/>
      <c r="T456" s="25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5" t="s">
        <v>156</v>
      </c>
      <c r="AU456" s="255" t="s">
        <v>81</v>
      </c>
      <c r="AV456" s="14" t="s">
        <v>81</v>
      </c>
      <c r="AW456" s="14" t="s">
        <v>34</v>
      </c>
      <c r="AX456" s="14" t="s">
        <v>72</v>
      </c>
      <c r="AY456" s="255" t="s">
        <v>137</v>
      </c>
    </row>
    <row r="457" s="16" customFormat="1">
      <c r="A457" s="16"/>
      <c r="B457" s="267"/>
      <c r="C457" s="268"/>
      <c r="D457" s="233" t="s">
        <v>156</v>
      </c>
      <c r="E457" s="269" t="s">
        <v>19</v>
      </c>
      <c r="F457" s="270" t="s">
        <v>161</v>
      </c>
      <c r="G457" s="268"/>
      <c r="H457" s="271">
        <v>3</v>
      </c>
      <c r="I457" s="272"/>
      <c r="J457" s="268"/>
      <c r="K457" s="268"/>
      <c r="L457" s="273"/>
      <c r="M457" s="274"/>
      <c r="N457" s="275"/>
      <c r="O457" s="275"/>
      <c r="P457" s="275"/>
      <c r="Q457" s="275"/>
      <c r="R457" s="275"/>
      <c r="S457" s="275"/>
      <c r="T457" s="27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T457" s="277" t="s">
        <v>156</v>
      </c>
      <c r="AU457" s="277" t="s">
        <v>81</v>
      </c>
      <c r="AV457" s="16" t="s">
        <v>145</v>
      </c>
      <c r="AW457" s="16" t="s">
        <v>34</v>
      </c>
      <c r="AX457" s="16" t="s">
        <v>79</v>
      </c>
      <c r="AY457" s="277" t="s">
        <v>137</v>
      </c>
    </row>
    <row r="458" s="2" customFormat="1" ht="37.8" customHeight="1">
      <c r="A458" s="41"/>
      <c r="B458" s="42"/>
      <c r="C458" s="278" t="s">
        <v>620</v>
      </c>
      <c r="D458" s="278" t="s">
        <v>216</v>
      </c>
      <c r="E458" s="279" t="s">
        <v>621</v>
      </c>
      <c r="F458" s="280" t="s">
        <v>622</v>
      </c>
      <c r="G458" s="281" t="s">
        <v>143</v>
      </c>
      <c r="H458" s="282">
        <v>18.959</v>
      </c>
      <c r="I458" s="283"/>
      <c r="J458" s="284">
        <f>ROUND(I458*H458,2)</f>
        <v>0</v>
      </c>
      <c r="K458" s="280" t="s">
        <v>19</v>
      </c>
      <c r="L458" s="285"/>
      <c r="M458" s="286" t="s">
        <v>19</v>
      </c>
      <c r="N458" s="287" t="s">
        <v>43</v>
      </c>
      <c r="O458" s="87"/>
      <c r="P458" s="224">
        <f>O458*H458</f>
        <v>0</v>
      </c>
      <c r="Q458" s="224">
        <v>0.0054599999999999996</v>
      </c>
      <c r="R458" s="224">
        <f>Q458*H458</f>
        <v>0.10351613999999999</v>
      </c>
      <c r="S458" s="224">
        <v>0</v>
      </c>
      <c r="T458" s="225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26" t="s">
        <v>318</v>
      </c>
      <c r="AT458" s="226" t="s">
        <v>216</v>
      </c>
      <c r="AU458" s="226" t="s">
        <v>81</v>
      </c>
      <c r="AY458" s="20" t="s">
        <v>137</v>
      </c>
      <c r="BE458" s="227">
        <f>IF(N458="základní",J458,0)</f>
        <v>0</v>
      </c>
      <c r="BF458" s="227">
        <f>IF(N458="snížená",J458,0)</f>
        <v>0</v>
      </c>
      <c r="BG458" s="227">
        <f>IF(N458="zákl. přenesená",J458,0)</f>
        <v>0</v>
      </c>
      <c r="BH458" s="227">
        <f>IF(N458="sníž. přenesená",J458,0)</f>
        <v>0</v>
      </c>
      <c r="BI458" s="227">
        <f>IF(N458="nulová",J458,0)</f>
        <v>0</v>
      </c>
      <c r="BJ458" s="20" t="s">
        <v>79</v>
      </c>
      <c r="BK458" s="227">
        <f>ROUND(I458*H458,2)</f>
        <v>0</v>
      </c>
      <c r="BL458" s="20" t="s">
        <v>239</v>
      </c>
      <c r="BM458" s="226" t="s">
        <v>623</v>
      </c>
    </row>
    <row r="459" s="2" customFormat="1">
      <c r="A459" s="41"/>
      <c r="B459" s="42"/>
      <c r="C459" s="43"/>
      <c r="D459" s="233" t="s">
        <v>149</v>
      </c>
      <c r="E459" s="43"/>
      <c r="F459" s="234" t="s">
        <v>619</v>
      </c>
      <c r="G459" s="43"/>
      <c r="H459" s="43"/>
      <c r="I459" s="230"/>
      <c r="J459" s="43"/>
      <c r="K459" s="43"/>
      <c r="L459" s="47"/>
      <c r="M459" s="231"/>
      <c r="N459" s="232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149</v>
      </c>
      <c r="AU459" s="20" t="s">
        <v>81</v>
      </c>
    </row>
    <row r="460" s="13" customFormat="1">
      <c r="A460" s="13"/>
      <c r="B460" s="235"/>
      <c r="C460" s="236"/>
      <c r="D460" s="233" t="s">
        <v>156</v>
      </c>
      <c r="E460" s="237" t="s">
        <v>19</v>
      </c>
      <c r="F460" s="238" t="s">
        <v>157</v>
      </c>
      <c r="G460" s="236"/>
      <c r="H460" s="237" t="s">
        <v>19</v>
      </c>
      <c r="I460" s="239"/>
      <c r="J460" s="236"/>
      <c r="K460" s="236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156</v>
      </c>
      <c r="AU460" s="244" t="s">
        <v>81</v>
      </c>
      <c r="AV460" s="13" t="s">
        <v>79</v>
      </c>
      <c r="AW460" s="13" t="s">
        <v>34</v>
      </c>
      <c r="AX460" s="13" t="s">
        <v>72</v>
      </c>
      <c r="AY460" s="244" t="s">
        <v>137</v>
      </c>
    </row>
    <row r="461" s="14" customFormat="1">
      <c r="A461" s="14"/>
      <c r="B461" s="245"/>
      <c r="C461" s="246"/>
      <c r="D461" s="233" t="s">
        <v>156</v>
      </c>
      <c r="E461" s="247" t="s">
        <v>19</v>
      </c>
      <c r="F461" s="248" t="s">
        <v>624</v>
      </c>
      <c r="G461" s="246"/>
      <c r="H461" s="249">
        <v>6.2599999999999998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156</v>
      </c>
      <c r="AU461" s="255" t="s">
        <v>81</v>
      </c>
      <c r="AV461" s="14" t="s">
        <v>81</v>
      </c>
      <c r="AW461" s="14" t="s">
        <v>34</v>
      </c>
      <c r="AX461" s="14" t="s">
        <v>72</v>
      </c>
      <c r="AY461" s="255" t="s">
        <v>137</v>
      </c>
    </row>
    <row r="462" s="14" customFormat="1">
      <c r="A462" s="14"/>
      <c r="B462" s="245"/>
      <c r="C462" s="246"/>
      <c r="D462" s="233" t="s">
        <v>156</v>
      </c>
      <c r="E462" s="247" t="s">
        <v>19</v>
      </c>
      <c r="F462" s="248" t="s">
        <v>625</v>
      </c>
      <c r="G462" s="246"/>
      <c r="H462" s="249">
        <v>6.9489999999999998</v>
      </c>
      <c r="I462" s="250"/>
      <c r="J462" s="246"/>
      <c r="K462" s="246"/>
      <c r="L462" s="251"/>
      <c r="M462" s="252"/>
      <c r="N462" s="253"/>
      <c r="O462" s="253"/>
      <c r="P462" s="253"/>
      <c r="Q462" s="253"/>
      <c r="R462" s="253"/>
      <c r="S462" s="253"/>
      <c r="T462" s="25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5" t="s">
        <v>156</v>
      </c>
      <c r="AU462" s="255" t="s">
        <v>81</v>
      </c>
      <c r="AV462" s="14" t="s">
        <v>81</v>
      </c>
      <c r="AW462" s="14" t="s">
        <v>34</v>
      </c>
      <c r="AX462" s="14" t="s">
        <v>72</v>
      </c>
      <c r="AY462" s="255" t="s">
        <v>137</v>
      </c>
    </row>
    <row r="463" s="14" customFormat="1">
      <c r="A463" s="14"/>
      <c r="B463" s="245"/>
      <c r="C463" s="246"/>
      <c r="D463" s="233" t="s">
        <v>156</v>
      </c>
      <c r="E463" s="247" t="s">
        <v>19</v>
      </c>
      <c r="F463" s="248" t="s">
        <v>626</v>
      </c>
      <c r="G463" s="246"/>
      <c r="H463" s="249">
        <v>5.75</v>
      </c>
      <c r="I463" s="250"/>
      <c r="J463" s="246"/>
      <c r="K463" s="246"/>
      <c r="L463" s="251"/>
      <c r="M463" s="252"/>
      <c r="N463" s="253"/>
      <c r="O463" s="253"/>
      <c r="P463" s="253"/>
      <c r="Q463" s="253"/>
      <c r="R463" s="253"/>
      <c r="S463" s="253"/>
      <c r="T463" s="25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5" t="s">
        <v>156</v>
      </c>
      <c r="AU463" s="255" t="s">
        <v>81</v>
      </c>
      <c r="AV463" s="14" t="s">
        <v>81</v>
      </c>
      <c r="AW463" s="14" t="s">
        <v>34</v>
      </c>
      <c r="AX463" s="14" t="s">
        <v>72</v>
      </c>
      <c r="AY463" s="255" t="s">
        <v>137</v>
      </c>
    </row>
    <row r="464" s="16" customFormat="1">
      <c r="A464" s="16"/>
      <c r="B464" s="267"/>
      <c r="C464" s="268"/>
      <c r="D464" s="233" t="s">
        <v>156</v>
      </c>
      <c r="E464" s="269" t="s">
        <v>19</v>
      </c>
      <c r="F464" s="270" t="s">
        <v>161</v>
      </c>
      <c r="G464" s="268"/>
      <c r="H464" s="271">
        <v>18.959</v>
      </c>
      <c r="I464" s="272"/>
      <c r="J464" s="268"/>
      <c r="K464" s="268"/>
      <c r="L464" s="273"/>
      <c r="M464" s="274"/>
      <c r="N464" s="275"/>
      <c r="O464" s="275"/>
      <c r="P464" s="275"/>
      <c r="Q464" s="275"/>
      <c r="R464" s="275"/>
      <c r="S464" s="275"/>
      <c r="T464" s="27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77" t="s">
        <v>156</v>
      </c>
      <c r="AU464" s="277" t="s">
        <v>81</v>
      </c>
      <c r="AV464" s="16" t="s">
        <v>145</v>
      </c>
      <c r="AW464" s="16" t="s">
        <v>34</v>
      </c>
      <c r="AX464" s="16" t="s">
        <v>79</v>
      </c>
      <c r="AY464" s="277" t="s">
        <v>137</v>
      </c>
    </row>
    <row r="465" s="2" customFormat="1" ht="24.15" customHeight="1">
      <c r="A465" s="41"/>
      <c r="B465" s="42"/>
      <c r="C465" s="215" t="s">
        <v>627</v>
      </c>
      <c r="D465" s="215" t="s">
        <v>140</v>
      </c>
      <c r="E465" s="216" t="s">
        <v>628</v>
      </c>
      <c r="F465" s="217" t="s">
        <v>629</v>
      </c>
      <c r="G465" s="218" t="s">
        <v>339</v>
      </c>
      <c r="H465" s="288"/>
      <c r="I465" s="220"/>
      <c r="J465" s="221">
        <f>ROUND(I465*H465,2)</f>
        <v>0</v>
      </c>
      <c r="K465" s="217" t="s">
        <v>144</v>
      </c>
      <c r="L465" s="47"/>
      <c r="M465" s="222" t="s">
        <v>19</v>
      </c>
      <c r="N465" s="223" t="s">
        <v>43</v>
      </c>
      <c r="O465" s="87"/>
      <c r="P465" s="224">
        <f>O465*H465</f>
        <v>0</v>
      </c>
      <c r="Q465" s="224">
        <v>0</v>
      </c>
      <c r="R465" s="224">
        <f>Q465*H465</f>
        <v>0</v>
      </c>
      <c r="S465" s="224">
        <v>0</v>
      </c>
      <c r="T465" s="225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26" t="s">
        <v>239</v>
      </c>
      <c r="AT465" s="226" t="s">
        <v>140</v>
      </c>
      <c r="AU465" s="226" t="s">
        <v>81</v>
      </c>
      <c r="AY465" s="20" t="s">
        <v>137</v>
      </c>
      <c r="BE465" s="227">
        <f>IF(N465="základní",J465,0)</f>
        <v>0</v>
      </c>
      <c r="BF465" s="227">
        <f>IF(N465="snížená",J465,0)</f>
        <v>0</v>
      </c>
      <c r="BG465" s="227">
        <f>IF(N465="zákl. přenesená",J465,0)</f>
        <v>0</v>
      </c>
      <c r="BH465" s="227">
        <f>IF(N465="sníž. přenesená",J465,0)</f>
        <v>0</v>
      </c>
      <c r="BI465" s="227">
        <f>IF(N465="nulová",J465,0)</f>
        <v>0</v>
      </c>
      <c r="BJ465" s="20" t="s">
        <v>79</v>
      </c>
      <c r="BK465" s="227">
        <f>ROUND(I465*H465,2)</f>
        <v>0</v>
      </c>
      <c r="BL465" s="20" t="s">
        <v>239</v>
      </c>
      <c r="BM465" s="226" t="s">
        <v>630</v>
      </c>
    </row>
    <row r="466" s="2" customFormat="1">
      <c r="A466" s="41"/>
      <c r="B466" s="42"/>
      <c r="C466" s="43"/>
      <c r="D466" s="228" t="s">
        <v>147</v>
      </c>
      <c r="E466" s="43"/>
      <c r="F466" s="229" t="s">
        <v>631</v>
      </c>
      <c r="G466" s="43"/>
      <c r="H466" s="43"/>
      <c r="I466" s="230"/>
      <c r="J466" s="43"/>
      <c r="K466" s="43"/>
      <c r="L466" s="47"/>
      <c r="M466" s="231"/>
      <c r="N466" s="232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147</v>
      </c>
      <c r="AU466" s="20" t="s">
        <v>81</v>
      </c>
    </row>
    <row r="467" s="2" customFormat="1" ht="37.8" customHeight="1">
      <c r="A467" s="41"/>
      <c r="B467" s="42"/>
      <c r="C467" s="215" t="s">
        <v>632</v>
      </c>
      <c r="D467" s="215" t="s">
        <v>140</v>
      </c>
      <c r="E467" s="216" t="s">
        <v>633</v>
      </c>
      <c r="F467" s="217" t="s">
        <v>634</v>
      </c>
      <c r="G467" s="218" t="s">
        <v>339</v>
      </c>
      <c r="H467" s="288"/>
      <c r="I467" s="220"/>
      <c r="J467" s="221">
        <f>ROUND(I467*H467,2)</f>
        <v>0</v>
      </c>
      <c r="K467" s="217" t="s">
        <v>144</v>
      </c>
      <c r="L467" s="47"/>
      <c r="M467" s="222" t="s">
        <v>19</v>
      </c>
      <c r="N467" s="223" t="s">
        <v>43</v>
      </c>
      <c r="O467" s="87"/>
      <c r="P467" s="224">
        <f>O467*H467</f>
        <v>0</v>
      </c>
      <c r="Q467" s="224">
        <v>0</v>
      </c>
      <c r="R467" s="224">
        <f>Q467*H467</f>
        <v>0</v>
      </c>
      <c r="S467" s="224">
        <v>0</v>
      </c>
      <c r="T467" s="225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26" t="s">
        <v>239</v>
      </c>
      <c r="AT467" s="226" t="s">
        <v>140</v>
      </c>
      <c r="AU467" s="226" t="s">
        <v>81</v>
      </c>
      <c r="AY467" s="20" t="s">
        <v>137</v>
      </c>
      <c r="BE467" s="227">
        <f>IF(N467="základní",J467,0)</f>
        <v>0</v>
      </c>
      <c r="BF467" s="227">
        <f>IF(N467="snížená",J467,0)</f>
        <v>0</v>
      </c>
      <c r="BG467" s="227">
        <f>IF(N467="zákl. přenesená",J467,0)</f>
        <v>0</v>
      </c>
      <c r="BH467" s="227">
        <f>IF(N467="sníž. přenesená",J467,0)</f>
        <v>0</v>
      </c>
      <c r="BI467" s="227">
        <f>IF(N467="nulová",J467,0)</f>
        <v>0</v>
      </c>
      <c r="BJ467" s="20" t="s">
        <v>79</v>
      </c>
      <c r="BK467" s="227">
        <f>ROUND(I467*H467,2)</f>
        <v>0</v>
      </c>
      <c r="BL467" s="20" t="s">
        <v>239</v>
      </c>
      <c r="BM467" s="226" t="s">
        <v>635</v>
      </c>
    </row>
    <row r="468" s="2" customFormat="1">
      <c r="A468" s="41"/>
      <c r="B468" s="42"/>
      <c r="C468" s="43"/>
      <c r="D468" s="228" t="s">
        <v>147</v>
      </c>
      <c r="E468" s="43"/>
      <c r="F468" s="229" t="s">
        <v>636</v>
      </c>
      <c r="G468" s="43"/>
      <c r="H468" s="43"/>
      <c r="I468" s="230"/>
      <c r="J468" s="43"/>
      <c r="K468" s="43"/>
      <c r="L468" s="47"/>
      <c r="M468" s="289"/>
      <c r="N468" s="290"/>
      <c r="O468" s="291"/>
      <c r="P468" s="291"/>
      <c r="Q468" s="291"/>
      <c r="R468" s="291"/>
      <c r="S468" s="291"/>
      <c r="T468" s="292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147</v>
      </c>
      <c r="AU468" s="20" t="s">
        <v>81</v>
      </c>
    </row>
    <row r="469" s="2" customFormat="1" ht="6.96" customHeight="1">
      <c r="A469" s="41"/>
      <c r="B469" s="62"/>
      <c r="C469" s="63"/>
      <c r="D469" s="63"/>
      <c r="E469" s="63"/>
      <c r="F469" s="63"/>
      <c r="G469" s="63"/>
      <c r="H469" s="63"/>
      <c r="I469" s="63"/>
      <c r="J469" s="63"/>
      <c r="K469" s="63"/>
      <c r="L469" s="47"/>
      <c r="M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</sheetData>
  <sheetProtection sheet="1" autoFilter="0" formatColumns="0" formatRows="0" objects="1" scenarios="1" spinCount="100000" saltValue="nfwB6xif0CiHXsIkdK/tjmVkPOsJLaONlC3PJQs3fx2ZzLXF3Fk9Wu376JMNkA2daCxQ5Ktdpq7qyWPcfGv5Zw==" hashValue="9nIO9IA0eDsxFUOA1fwOiszPAzfRlMQ0CawiO9MouuPBEaVw8EL4l78nwkOj70EWaeEGyMKRKPw0st9hzjki1w==" algorithmName="SHA-512" password="CC45"/>
  <autoFilter ref="C101:K4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1/612135101"/>
    <hyperlink ref="F109" r:id="rId2" display="https://podminky.urs.cz/item/CS_URS_2025_01/611325412"/>
    <hyperlink ref="F116" r:id="rId3" display="https://podminky.urs.cz/item/CS_URS_2025_01/611131121"/>
    <hyperlink ref="F118" r:id="rId4" display="https://podminky.urs.cz/item/CS_URS_2025_01/611142001"/>
    <hyperlink ref="F120" r:id="rId5" display="https://podminky.urs.cz/item/CS_URS_2025_01/611321132"/>
    <hyperlink ref="F122" r:id="rId6" display="https://podminky.urs.cz/item/CS_URS_2025_01/612325412"/>
    <hyperlink ref="F132" r:id="rId7" display="https://podminky.urs.cz/item/CS_URS_2025_01/612131121"/>
    <hyperlink ref="F141" r:id="rId8" display="https://podminky.urs.cz/item/CS_URS_2025_01/612142001"/>
    <hyperlink ref="F145" r:id="rId9" display="https://podminky.urs.cz/item/CS_URS_2025_01/612321131"/>
    <hyperlink ref="F149" r:id="rId10" display="https://podminky.urs.cz/item/CS_URS_2025_01/619991011"/>
    <hyperlink ref="F166" r:id="rId11" display="https://podminky.urs.cz/item/CS_URS_2025_01/949101111"/>
    <hyperlink ref="F170" r:id="rId12" display="https://podminky.urs.cz/item/CS_URS_2025_01/952901111"/>
    <hyperlink ref="F175" r:id="rId13" display="https://podminky.urs.cz/item/CS_URS_2025_01/953993326"/>
    <hyperlink ref="F183" r:id="rId14" display="https://podminky.urs.cz/item/CS_URS_2025_01/997006012"/>
    <hyperlink ref="F185" r:id="rId15" display="https://podminky.urs.cz/item/CS_URS_2025_01/997013212"/>
    <hyperlink ref="F187" r:id="rId16" display="https://podminky.urs.cz/item/CS_URS_2025_01/997013219"/>
    <hyperlink ref="F190" r:id="rId17" display="https://podminky.urs.cz/item/CS_URS_2025_01/997013501"/>
    <hyperlink ref="F192" r:id="rId18" display="https://podminky.urs.cz/item/CS_URS_2025_01/997013509"/>
    <hyperlink ref="F196" r:id="rId19" display="https://podminky.urs.cz/item/CS_URS_2025_01/997013813"/>
    <hyperlink ref="F203" r:id="rId20" display="https://podminky.urs.cz/item/CS_URS_2023_02/997013869"/>
    <hyperlink ref="F208" r:id="rId21" display="https://podminky.urs.cz/item/CS_URS_2025_01/997013871"/>
    <hyperlink ref="F216" r:id="rId22" display="https://podminky.urs.cz/item/CS_URS_2025_01/998018002"/>
    <hyperlink ref="F220" r:id="rId23" display="https://podminky.urs.cz/item/CS_URS_2025_01/734291951"/>
    <hyperlink ref="F230" r:id="rId24" display="https://podminky.urs.cz/item/CS_URS_2025_01/998735201"/>
    <hyperlink ref="F232" r:id="rId25" display="https://podminky.urs.cz/item/CS_URS_2025_01/998735293"/>
    <hyperlink ref="F281" r:id="rId26" display="https://podminky.urs.cz/item/CS_URS_2025_01/998766202"/>
    <hyperlink ref="F283" r:id="rId27" display="https://podminky.urs.cz/item/CS_URS_2025_01/998766292"/>
    <hyperlink ref="F286" r:id="rId28" display="https://podminky.urs.cz/item/CS_URS_2025_01/767583353"/>
    <hyperlink ref="F293" r:id="rId29" display="https://podminky.urs.cz/item/CS_URS_2025_01/998767202"/>
    <hyperlink ref="F295" r:id="rId30" display="https://podminky.urs.cz/item/CS_URS_2025_01/998767292"/>
    <hyperlink ref="F298" r:id="rId31" display="https://podminky.urs.cz/item/CS_URS_2025_01/771471810"/>
    <hyperlink ref="F309" r:id="rId32" display="https://podminky.urs.cz/item/CS_URS_2025_01/776111116"/>
    <hyperlink ref="F319" r:id="rId33" display="https://podminky.urs.cz/item/CS_URS_2025_01/776111115"/>
    <hyperlink ref="F322" r:id="rId34" display="https://podminky.urs.cz/item/CS_URS_2025_01/776111311"/>
    <hyperlink ref="F325" r:id="rId35" display="https://podminky.urs.cz/item/CS_URS_2025_01/776121112"/>
    <hyperlink ref="F354" r:id="rId36" display="https://podminky.urs.cz/item/CS_URS_2025_01/775541191"/>
    <hyperlink ref="F359" r:id="rId37" display="https://podminky.urs.cz/item/CS_URS_2025_01/775591411"/>
    <hyperlink ref="F364" r:id="rId38" display="https://podminky.urs.cz/item/CS_URS_2025_01/998775202"/>
    <hyperlink ref="F366" r:id="rId39" display="https://podminky.urs.cz/item/CS_URS_2025_01/998775292"/>
    <hyperlink ref="F374" r:id="rId40" display="https://podminky.urs.cz/item/CS_URS_2025_01/776421312"/>
    <hyperlink ref="F382" r:id="rId41" display="https://podminky.urs.cz/item/CS_URS_2025_01/998776202"/>
    <hyperlink ref="F384" r:id="rId42" display="https://podminky.urs.cz/item/CS_URS_2025_01/998776292"/>
    <hyperlink ref="F398" r:id="rId43" display="https://podminky.urs.cz/item/CS_URS_2025_01/784121001"/>
    <hyperlink ref="F421" r:id="rId44" display="https://podminky.urs.cz/item/CS_URS_2025_01/784181101"/>
    <hyperlink ref="F431" r:id="rId45" display="https://podminky.urs.cz/item/CS_URS_2025_01/784221101"/>
    <hyperlink ref="F435" r:id="rId46" display="https://podminky.urs.cz/item/CS_URS_2025_01/784221153"/>
    <hyperlink ref="F444" r:id="rId47" display="https://podminky.urs.cz/item/CS_URS_2025_01/784191003"/>
    <hyperlink ref="F449" r:id="rId48" display="https://podminky.urs.cz/item/CS_URS_2025_01/784191007"/>
    <hyperlink ref="F466" r:id="rId49" display="https://podminky.urs.cz/item/CS_URS_2025_01/998786202"/>
    <hyperlink ref="F468" r:id="rId50" display="https://podminky.urs.cz/item/CS_URS_2025_01/998786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D3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637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ROUND(J102,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ROUND((SUM(BE102:BE278)),  2)</f>
        <v>0</v>
      </c>
      <c r="G35" s="41"/>
      <c r="H35" s="41"/>
      <c r="I35" s="160">
        <v>0.20999999999999999</v>
      </c>
      <c r="J35" s="159">
        <f>ROUND(((SUM(BE102:BE278))*I35),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ROUND((SUM(BF102:BF278)),  2)</f>
        <v>0</v>
      </c>
      <c r="G36" s="41"/>
      <c r="H36" s="41"/>
      <c r="I36" s="160">
        <v>0.12</v>
      </c>
      <c r="J36" s="159">
        <f>ROUND(((SUM(BF102:BF278))*I36),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ROUND((SUM(BG102:BG278)),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ROUND((SUM(BH102:BH278)),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ROUND((SUM(BI102:BI278)),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D3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3.4 - Elektroinstalace - silnoproud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J102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638</v>
      </c>
      <c r="E64" s="180"/>
      <c r="F64" s="180"/>
      <c r="G64" s="180"/>
      <c r="H64" s="180"/>
      <c r="I64" s="180"/>
      <c r="J64" s="181">
        <f>J103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639</v>
      </c>
      <c r="E65" s="185"/>
      <c r="F65" s="185"/>
      <c r="G65" s="185"/>
      <c r="H65" s="185"/>
      <c r="I65" s="185"/>
      <c r="J65" s="186">
        <f>J104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640</v>
      </c>
      <c r="E66" s="185"/>
      <c r="F66" s="185"/>
      <c r="G66" s="185"/>
      <c r="H66" s="185"/>
      <c r="I66" s="185"/>
      <c r="J66" s="186">
        <f>J125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641</v>
      </c>
      <c r="E67" s="185"/>
      <c r="F67" s="185"/>
      <c r="G67" s="185"/>
      <c r="H67" s="185"/>
      <c r="I67" s="185"/>
      <c r="J67" s="186">
        <f>J139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642</v>
      </c>
      <c r="E68" s="185"/>
      <c r="F68" s="185"/>
      <c r="G68" s="185"/>
      <c r="H68" s="185"/>
      <c r="I68" s="185"/>
      <c r="J68" s="186">
        <f>J142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643</v>
      </c>
      <c r="E69" s="185"/>
      <c r="F69" s="185"/>
      <c r="G69" s="185"/>
      <c r="H69" s="185"/>
      <c r="I69" s="185"/>
      <c r="J69" s="186">
        <f>J173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644</v>
      </c>
      <c r="E70" s="185"/>
      <c r="F70" s="185"/>
      <c r="G70" s="185"/>
      <c r="H70" s="185"/>
      <c r="I70" s="185"/>
      <c r="J70" s="186">
        <f>J204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645</v>
      </c>
      <c r="E71" s="185"/>
      <c r="F71" s="185"/>
      <c r="G71" s="185"/>
      <c r="H71" s="185"/>
      <c r="I71" s="185"/>
      <c r="J71" s="186">
        <f>J207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646</v>
      </c>
      <c r="E72" s="185"/>
      <c r="F72" s="185"/>
      <c r="G72" s="185"/>
      <c r="H72" s="185"/>
      <c r="I72" s="185"/>
      <c r="J72" s="186">
        <f>J220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647</v>
      </c>
      <c r="E73" s="185"/>
      <c r="F73" s="185"/>
      <c r="G73" s="185"/>
      <c r="H73" s="185"/>
      <c r="I73" s="185"/>
      <c r="J73" s="186">
        <f>J232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648</v>
      </c>
      <c r="E74" s="185"/>
      <c r="F74" s="185"/>
      <c r="G74" s="185"/>
      <c r="H74" s="185"/>
      <c r="I74" s="185"/>
      <c r="J74" s="186">
        <f>J235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649</v>
      </c>
      <c r="E75" s="185"/>
      <c r="F75" s="185"/>
      <c r="G75" s="185"/>
      <c r="H75" s="185"/>
      <c r="I75" s="185"/>
      <c r="J75" s="186">
        <f>J244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650</v>
      </c>
      <c r="E76" s="185"/>
      <c r="F76" s="185"/>
      <c r="G76" s="185"/>
      <c r="H76" s="185"/>
      <c r="I76" s="185"/>
      <c r="J76" s="186">
        <f>J253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651</v>
      </c>
      <c r="E77" s="185"/>
      <c r="F77" s="185"/>
      <c r="G77" s="185"/>
      <c r="H77" s="185"/>
      <c r="I77" s="185"/>
      <c r="J77" s="186">
        <f>J256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652</v>
      </c>
      <c r="E78" s="185"/>
      <c r="F78" s="185"/>
      <c r="G78" s="185"/>
      <c r="H78" s="185"/>
      <c r="I78" s="185"/>
      <c r="J78" s="186">
        <f>J261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653</v>
      </c>
      <c r="E79" s="185"/>
      <c r="F79" s="185"/>
      <c r="G79" s="185"/>
      <c r="H79" s="185"/>
      <c r="I79" s="185"/>
      <c r="J79" s="186">
        <f>J266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654</v>
      </c>
      <c r="E80" s="185"/>
      <c r="F80" s="185"/>
      <c r="G80" s="185"/>
      <c r="H80" s="185"/>
      <c r="I80" s="185"/>
      <c r="J80" s="186">
        <f>J269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122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72" t="str">
        <f>E7</f>
        <v>Odborné učebny v objektu ZŠ Za Chlumem 824, Bílina - D3</v>
      </c>
      <c r="F90" s="35"/>
      <c r="G90" s="35"/>
      <c r="H90" s="35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" customFormat="1" ht="12" customHeight="1">
      <c r="B91" s="24"/>
      <c r="C91" s="35" t="s">
        <v>97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2" t="s">
        <v>98</v>
      </c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99</v>
      </c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E11</f>
        <v>3.4 - Elektroinstalace - silnoproud</v>
      </c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F14</f>
        <v xml:space="preserve"> </v>
      </c>
      <c r="G96" s="43"/>
      <c r="H96" s="43"/>
      <c r="I96" s="35" t="s">
        <v>23</v>
      </c>
      <c r="J96" s="75" t="str">
        <f>IF(J14="","",J14)</f>
        <v>22. 1. 2026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25.65" customHeight="1">
      <c r="A98" s="41"/>
      <c r="B98" s="42"/>
      <c r="C98" s="35" t="s">
        <v>25</v>
      </c>
      <c r="D98" s="43"/>
      <c r="E98" s="43"/>
      <c r="F98" s="30" t="str">
        <f>E17</f>
        <v>Město Bílina</v>
      </c>
      <c r="G98" s="43"/>
      <c r="H98" s="43"/>
      <c r="I98" s="35" t="s">
        <v>31</v>
      </c>
      <c r="J98" s="39" t="str">
        <f>E23</f>
        <v>Ing. arch. Jan Heller, ČKA 04261</v>
      </c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29</v>
      </c>
      <c r="D99" s="43"/>
      <c r="E99" s="43"/>
      <c r="F99" s="30" t="str">
        <f>IF(E20="","",E20)</f>
        <v>Vyplň údaj</v>
      </c>
      <c r="G99" s="43"/>
      <c r="H99" s="43"/>
      <c r="I99" s="35" t="s">
        <v>35</v>
      </c>
      <c r="J99" s="39" t="str">
        <f>E26</f>
        <v xml:space="preserve"> </v>
      </c>
      <c r="K99" s="4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88"/>
      <c r="B101" s="189"/>
      <c r="C101" s="190" t="s">
        <v>123</v>
      </c>
      <c r="D101" s="191" t="s">
        <v>57</v>
      </c>
      <c r="E101" s="191" t="s">
        <v>53</v>
      </c>
      <c r="F101" s="191" t="s">
        <v>54</v>
      </c>
      <c r="G101" s="191" t="s">
        <v>124</v>
      </c>
      <c r="H101" s="191" t="s">
        <v>125</v>
      </c>
      <c r="I101" s="191" t="s">
        <v>126</v>
      </c>
      <c r="J101" s="191" t="s">
        <v>103</v>
      </c>
      <c r="K101" s="192" t="s">
        <v>127</v>
      </c>
      <c r="L101" s="193"/>
      <c r="M101" s="95" t="s">
        <v>19</v>
      </c>
      <c r="N101" s="96" t="s">
        <v>42</v>
      </c>
      <c r="O101" s="96" t="s">
        <v>128</v>
      </c>
      <c r="P101" s="96" t="s">
        <v>129</v>
      </c>
      <c r="Q101" s="96" t="s">
        <v>130</v>
      </c>
      <c r="R101" s="96" t="s">
        <v>131</v>
      </c>
      <c r="S101" s="96" t="s">
        <v>132</v>
      </c>
      <c r="T101" s="97" t="s">
        <v>133</v>
      </c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</row>
    <row r="102" s="2" customFormat="1" ht="22.8" customHeight="1">
      <c r="A102" s="41"/>
      <c r="B102" s="42"/>
      <c r="C102" s="102" t="s">
        <v>134</v>
      </c>
      <c r="D102" s="43"/>
      <c r="E102" s="43"/>
      <c r="F102" s="43"/>
      <c r="G102" s="43"/>
      <c r="H102" s="43"/>
      <c r="I102" s="43"/>
      <c r="J102" s="194">
        <f>BK102</f>
        <v>0</v>
      </c>
      <c r="K102" s="43"/>
      <c r="L102" s="47"/>
      <c r="M102" s="98"/>
      <c r="N102" s="195"/>
      <c r="O102" s="99"/>
      <c r="P102" s="196">
        <f>P103</f>
        <v>0</v>
      </c>
      <c r="Q102" s="99"/>
      <c r="R102" s="196">
        <f>R103</f>
        <v>0</v>
      </c>
      <c r="S102" s="99"/>
      <c r="T102" s="197">
        <f>T103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71</v>
      </c>
      <c r="AU102" s="20" t="s">
        <v>104</v>
      </c>
      <c r="BK102" s="198">
        <f>BK103</f>
        <v>0</v>
      </c>
    </row>
    <row r="103" s="12" customFormat="1" ht="25.92" customHeight="1">
      <c r="A103" s="12"/>
      <c r="B103" s="199"/>
      <c r="C103" s="200"/>
      <c r="D103" s="201" t="s">
        <v>71</v>
      </c>
      <c r="E103" s="202" t="s">
        <v>216</v>
      </c>
      <c r="F103" s="202" t="s">
        <v>655</v>
      </c>
      <c r="G103" s="200"/>
      <c r="H103" s="200"/>
      <c r="I103" s="203"/>
      <c r="J103" s="204">
        <f>BK103</f>
        <v>0</v>
      </c>
      <c r="K103" s="200"/>
      <c r="L103" s="205"/>
      <c r="M103" s="206"/>
      <c r="N103" s="207"/>
      <c r="O103" s="207"/>
      <c r="P103" s="208">
        <f>P104+P125+P139+P142+P173+P204+P207+P220+P232+P235+P244+P253+P256+P261+P266+P269</f>
        <v>0</v>
      </c>
      <c r="Q103" s="207"/>
      <c r="R103" s="208">
        <f>R104+R125+R139+R142+R173+R204+R207+R220+R232+R235+R244+R253+R256+R261+R266+R269</f>
        <v>0</v>
      </c>
      <c r="S103" s="207"/>
      <c r="T103" s="209">
        <f>T104+T125+T139+T142+T173+T204+T207+T220+T232+T235+T244+T253+T256+T261+T266+T269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0" t="s">
        <v>160</v>
      </c>
      <c r="AT103" s="211" t="s">
        <v>71</v>
      </c>
      <c r="AU103" s="211" t="s">
        <v>72</v>
      </c>
      <c r="AY103" s="210" t="s">
        <v>137</v>
      </c>
      <c r="BK103" s="212">
        <f>BK104+BK125+BK139+BK142+BK173+BK204+BK207+BK220+BK232+BK235+BK244+BK253+BK256+BK261+BK266+BK269</f>
        <v>0</v>
      </c>
    </row>
    <row r="104" s="12" customFormat="1" ht="22.8" customHeight="1">
      <c r="A104" s="12"/>
      <c r="B104" s="199"/>
      <c r="C104" s="200"/>
      <c r="D104" s="201" t="s">
        <v>71</v>
      </c>
      <c r="E104" s="213" t="s">
        <v>656</v>
      </c>
      <c r="F104" s="213" t="s">
        <v>657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SUM(P105:P124)</f>
        <v>0</v>
      </c>
      <c r="Q104" s="207"/>
      <c r="R104" s="208">
        <f>SUM(R105:R124)</f>
        <v>0</v>
      </c>
      <c r="S104" s="207"/>
      <c r="T104" s="209">
        <f>SUM(T105:T124)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160</v>
      </c>
      <c r="AT104" s="211" t="s">
        <v>71</v>
      </c>
      <c r="AU104" s="211" t="s">
        <v>79</v>
      </c>
      <c r="AY104" s="210" t="s">
        <v>137</v>
      </c>
      <c r="BK104" s="212">
        <f>SUM(BK105:BK124)</f>
        <v>0</v>
      </c>
    </row>
    <row r="105" s="2" customFormat="1" ht="16.5" customHeight="1">
      <c r="A105" s="41"/>
      <c r="B105" s="42"/>
      <c r="C105" s="278" t="s">
        <v>79</v>
      </c>
      <c r="D105" s="278" t="s">
        <v>216</v>
      </c>
      <c r="E105" s="279" t="s">
        <v>658</v>
      </c>
      <c r="F105" s="280" t="s">
        <v>659</v>
      </c>
      <c r="G105" s="281" t="s">
        <v>660</v>
      </c>
      <c r="H105" s="282">
        <v>1</v>
      </c>
      <c r="I105" s="283"/>
      <c r="J105" s="284">
        <f>ROUND(I105*H105,2)</f>
        <v>0</v>
      </c>
      <c r="K105" s="280" t="s">
        <v>19</v>
      </c>
      <c r="L105" s="285"/>
      <c r="M105" s="286" t="s">
        <v>19</v>
      </c>
      <c r="N105" s="287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661</v>
      </c>
      <c r="AT105" s="226" t="s">
        <v>216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541</v>
      </c>
      <c r="BM105" s="226" t="s">
        <v>662</v>
      </c>
    </row>
    <row r="106" s="2" customFormat="1" ht="24.15" customHeight="1">
      <c r="A106" s="41"/>
      <c r="B106" s="42"/>
      <c r="C106" s="278" t="s">
        <v>81</v>
      </c>
      <c r="D106" s="278" t="s">
        <v>216</v>
      </c>
      <c r="E106" s="279" t="s">
        <v>663</v>
      </c>
      <c r="F106" s="280" t="s">
        <v>664</v>
      </c>
      <c r="G106" s="281" t="s">
        <v>660</v>
      </c>
      <c r="H106" s="282">
        <v>1</v>
      </c>
      <c r="I106" s="283"/>
      <c r="J106" s="284">
        <f>ROUND(I106*H106,2)</f>
        <v>0</v>
      </c>
      <c r="K106" s="280" t="s">
        <v>19</v>
      </c>
      <c r="L106" s="285"/>
      <c r="M106" s="286" t="s">
        <v>19</v>
      </c>
      <c r="N106" s="287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661</v>
      </c>
      <c r="AT106" s="226" t="s">
        <v>216</v>
      </c>
      <c r="AU106" s="226" t="s">
        <v>81</v>
      </c>
      <c r="AY106" s="20" t="s">
        <v>137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541</v>
      </c>
      <c r="BM106" s="226" t="s">
        <v>665</v>
      </c>
    </row>
    <row r="107" s="2" customFormat="1" ht="24.15" customHeight="1">
      <c r="A107" s="41"/>
      <c r="B107" s="42"/>
      <c r="C107" s="278" t="s">
        <v>160</v>
      </c>
      <c r="D107" s="278" t="s">
        <v>216</v>
      </c>
      <c r="E107" s="279" t="s">
        <v>666</v>
      </c>
      <c r="F107" s="280" t="s">
        <v>667</v>
      </c>
      <c r="G107" s="281" t="s">
        <v>660</v>
      </c>
      <c r="H107" s="282">
        <v>1</v>
      </c>
      <c r="I107" s="283"/>
      <c r="J107" s="284">
        <f>ROUND(I107*H107,2)</f>
        <v>0</v>
      </c>
      <c r="K107" s="280" t="s">
        <v>19</v>
      </c>
      <c r="L107" s="285"/>
      <c r="M107" s="286" t="s">
        <v>19</v>
      </c>
      <c r="N107" s="287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661</v>
      </c>
      <c r="AT107" s="226" t="s">
        <v>216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541</v>
      </c>
      <c r="BM107" s="226" t="s">
        <v>668</v>
      </c>
    </row>
    <row r="108" s="2" customFormat="1" ht="16.5" customHeight="1">
      <c r="A108" s="41"/>
      <c r="B108" s="42"/>
      <c r="C108" s="278" t="s">
        <v>145</v>
      </c>
      <c r="D108" s="278" t="s">
        <v>216</v>
      </c>
      <c r="E108" s="279" t="s">
        <v>669</v>
      </c>
      <c r="F108" s="280" t="s">
        <v>670</v>
      </c>
      <c r="G108" s="281" t="s">
        <v>660</v>
      </c>
      <c r="H108" s="282">
        <v>1</v>
      </c>
      <c r="I108" s="283"/>
      <c r="J108" s="284">
        <f>ROUND(I108*H108,2)</f>
        <v>0</v>
      </c>
      <c r="K108" s="280" t="s">
        <v>19</v>
      </c>
      <c r="L108" s="285"/>
      <c r="M108" s="286" t="s">
        <v>19</v>
      </c>
      <c r="N108" s="287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661</v>
      </c>
      <c r="AT108" s="226" t="s">
        <v>216</v>
      </c>
      <c r="AU108" s="226" t="s">
        <v>81</v>
      </c>
      <c r="AY108" s="20" t="s">
        <v>137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541</v>
      </c>
      <c r="BM108" s="226" t="s">
        <v>671</v>
      </c>
    </row>
    <row r="109" s="2" customFormat="1" ht="16.5" customHeight="1">
      <c r="A109" s="41"/>
      <c r="B109" s="42"/>
      <c r="C109" s="278" t="s">
        <v>170</v>
      </c>
      <c r="D109" s="278" t="s">
        <v>216</v>
      </c>
      <c r="E109" s="279" t="s">
        <v>672</v>
      </c>
      <c r="F109" s="280" t="s">
        <v>673</v>
      </c>
      <c r="G109" s="281" t="s">
        <v>660</v>
      </c>
      <c r="H109" s="282">
        <v>1</v>
      </c>
      <c r="I109" s="283"/>
      <c r="J109" s="284">
        <f>ROUND(I109*H109,2)</f>
        <v>0</v>
      </c>
      <c r="K109" s="280" t="s">
        <v>19</v>
      </c>
      <c r="L109" s="285"/>
      <c r="M109" s="286" t="s">
        <v>19</v>
      </c>
      <c r="N109" s="287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661</v>
      </c>
      <c r="AT109" s="226" t="s">
        <v>216</v>
      </c>
      <c r="AU109" s="226" t="s">
        <v>81</v>
      </c>
      <c r="AY109" s="20" t="s">
        <v>137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541</v>
      </c>
      <c r="BM109" s="226" t="s">
        <v>674</v>
      </c>
    </row>
    <row r="110" s="2" customFormat="1" ht="16.5" customHeight="1">
      <c r="A110" s="41"/>
      <c r="B110" s="42"/>
      <c r="C110" s="278" t="s">
        <v>138</v>
      </c>
      <c r="D110" s="278" t="s">
        <v>216</v>
      </c>
      <c r="E110" s="279" t="s">
        <v>675</v>
      </c>
      <c r="F110" s="280" t="s">
        <v>676</v>
      </c>
      <c r="G110" s="281" t="s">
        <v>660</v>
      </c>
      <c r="H110" s="282">
        <v>6</v>
      </c>
      <c r="I110" s="283"/>
      <c r="J110" s="284">
        <f>ROUND(I110*H110,2)</f>
        <v>0</v>
      </c>
      <c r="K110" s="280" t="s">
        <v>19</v>
      </c>
      <c r="L110" s="285"/>
      <c r="M110" s="286" t="s">
        <v>19</v>
      </c>
      <c r="N110" s="287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661</v>
      </c>
      <c r="AT110" s="226" t="s">
        <v>216</v>
      </c>
      <c r="AU110" s="226" t="s">
        <v>81</v>
      </c>
      <c r="AY110" s="20" t="s">
        <v>137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541</v>
      </c>
      <c r="BM110" s="226" t="s">
        <v>677</v>
      </c>
    </row>
    <row r="111" s="2" customFormat="1" ht="16.5" customHeight="1">
      <c r="A111" s="41"/>
      <c r="B111" s="42"/>
      <c r="C111" s="278" t="s">
        <v>184</v>
      </c>
      <c r="D111" s="278" t="s">
        <v>216</v>
      </c>
      <c r="E111" s="279" t="s">
        <v>678</v>
      </c>
      <c r="F111" s="280" t="s">
        <v>679</v>
      </c>
      <c r="G111" s="281" t="s">
        <v>660</v>
      </c>
      <c r="H111" s="282">
        <v>3</v>
      </c>
      <c r="I111" s="283"/>
      <c r="J111" s="284">
        <f>ROUND(I111*H111,2)</f>
        <v>0</v>
      </c>
      <c r="K111" s="280" t="s">
        <v>19</v>
      </c>
      <c r="L111" s="285"/>
      <c r="M111" s="286" t="s">
        <v>19</v>
      </c>
      <c r="N111" s="287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661</v>
      </c>
      <c r="AT111" s="226" t="s">
        <v>216</v>
      </c>
      <c r="AU111" s="226" t="s">
        <v>81</v>
      </c>
      <c r="AY111" s="20" t="s">
        <v>137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541</v>
      </c>
      <c r="BM111" s="226" t="s">
        <v>680</v>
      </c>
    </row>
    <row r="112" s="2" customFormat="1" ht="16.5" customHeight="1">
      <c r="A112" s="41"/>
      <c r="B112" s="42"/>
      <c r="C112" s="278" t="s">
        <v>190</v>
      </c>
      <c r="D112" s="278" t="s">
        <v>216</v>
      </c>
      <c r="E112" s="279" t="s">
        <v>681</v>
      </c>
      <c r="F112" s="280" t="s">
        <v>682</v>
      </c>
      <c r="G112" s="281" t="s">
        <v>660</v>
      </c>
      <c r="H112" s="282">
        <v>3</v>
      </c>
      <c r="I112" s="283"/>
      <c r="J112" s="284">
        <f>ROUND(I112*H112,2)</f>
        <v>0</v>
      </c>
      <c r="K112" s="280" t="s">
        <v>19</v>
      </c>
      <c r="L112" s="285"/>
      <c r="M112" s="286" t="s">
        <v>19</v>
      </c>
      <c r="N112" s="287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661</v>
      </c>
      <c r="AT112" s="226" t="s">
        <v>216</v>
      </c>
      <c r="AU112" s="226" t="s">
        <v>81</v>
      </c>
      <c r="AY112" s="20" t="s">
        <v>137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541</v>
      </c>
      <c r="BM112" s="226" t="s">
        <v>683</v>
      </c>
    </row>
    <row r="113" s="2" customFormat="1" ht="24.15" customHeight="1">
      <c r="A113" s="41"/>
      <c r="B113" s="42"/>
      <c r="C113" s="278" t="s">
        <v>196</v>
      </c>
      <c r="D113" s="278" t="s">
        <v>216</v>
      </c>
      <c r="E113" s="279" t="s">
        <v>684</v>
      </c>
      <c r="F113" s="280" t="s">
        <v>685</v>
      </c>
      <c r="G113" s="281" t="s">
        <v>660</v>
      </c>
      <c r="H113" s="282">
        <v>6</v>
      </c>
      <c r="I113" s="283"/>
      <c r="J113" s="284">
        <f>ROUND(I113*H113,2)</f>
        <v>0</v>
      </c>
      <c r="K113" s="280" t="s">
        <v>19</v>
      </c>
      <c r="L113" s="285"/>
      <c r="M113" s="286" t="s">
        <v>19</v>
      </c>
      <c r="N113" s="287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661</v>
      </c>
      <c r="AT113" s="226" t="s">
        <v>216</v>
      </c>
      <c r="AU113" s="226" t="s">
        <v>81</v>
      </c>
      <c r="AY113" s="20" t="s">
        <v>137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541</v>
      </c>
      <c r="BM113" s="226" t="s">
        <v>686</v>
      </c>
    </row>
    <row r="114" s="2" customFormat="1" ht="24.15" customHeight="1">
      <c r="A114" s="41"/>
      <c r="B114" s="42"/>
      <c r="C114" s="278" t="s">
        <v>201</v>
      </c>
      <c r="D114" s="278" t="s">
        <v>216</v>
      </c>
      <c r="E114" s="279" t="s">
        <v>687</v>
      </c>
      <c r="F114" s="280" t="s">
        <v>688</v>
      </c>
      <c r="G114" s="281" t="s">
        <v>660</v>
      </c>
      <c r="H114" s="282">
        <v>1</v>
      </c>
      <c r="I114" s="283"/>
      <c r="J114" s="284">
        <f>ROUND(I114*H114,2)</f>
        <v>0</v>
      </c>
      <c r="K114" s="280" t="s">
        <v>19</v>
      </c>
      <c r="L114" s="285"/>
      <c r="M114" s="286" t="s">
        <v>19</v>
      </c>
      <c r="N114" s="287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661</v>
      </c>
      <c r="AT114" s="226" t="s">
        <v>216</v>
      </c>
      <c r="AU114" s="226" t="s">
        <v>81</v>
      </c>
      <c r="AY114" s="20" t="s">
        <v>137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541</v>
      </c>
      <c r="BM114" s="226" t="s">
        <v>689</v>
      </c>
    </row>
    <row r="115" s="2" customFormat="1" ht="16.5" customHeight="1">
      <c r="A115" s="41"/>
      <c r="B115" s="42"/>
      <c r="C115" s="278" t="s">
        <v>208</v>
      </c>
      <c r="D115" s="278" t="s">
        <v>216</v>
      </c>
      <c r="E115" s="279" t="s">
        <v>690</v>
      </c>
      <c r="F115" s="280" t="s">
        <v>691</v>
      </c>
      <c r="G115" s="281" t="s">
        <v>660</v>
      </c>
      <c r="H115" s="282">
        <v>1</v>
      </c>
      <c r="I115" s="283"/>
      <c r="J115" s="284">
        <f>ROUND(I115*H115,2)</f>
        <v>0</v>
      </c>
      <c r="K115" s="280" t="s">
        <v>19</v>
      </c>
      <c r="L115" s="285"/>
      <c r="M115" s="286" t="s">
        <v>19</v>
      </c>
      <c r="N115" s="287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661</v>
      </c>
      <c r="AT115" s="226" t="s">
        <v>216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541</v>
      </c>
      <c r="BM115" s="226" t="s">
        <v>692</v>
      </c>
    </row>
    <row r="116" s="2" customFormat="1" ht="16.5" customHeight="1">
      <c r="A116" s="41"/>
      <c r="B116" s="42"/>
      <c r="C116" s="278" t="s">
        <v>8</v>
      </c>
      <c r="D116" s="278" t="s">
        <v>216</v>
      </c>
      <c r="E116" s="279" t="s">
        <v>693</v>
      </c>
      <c r="F116" s="280" t="s">
        <v>694</v>
      </c>
      <c r="G116" s="281" t="s">
        <v>660</v>
      </c>
      <c r="H116" s="282">
        <v>1</v>
      </c>
      <c r="I116" s="283"/>
      <c r="J116" s="284">
        <f>ROUND(I116*H116,2)</f>
        <v>0</v>
      </c>
      <c r="K116" s="280" t="s">
        <v>19</v>
      </c>
      <c r="L116" s="285"/>
      <c r="M116" s="286" t="s">
        <v>19</v>
      </c>
      <c r="N116" s="287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661</v>
      </c>
      <c r="AT116" s="226" t="s">
        <v>216</v>
      </c>
      <c r="AU116" s="226" t="s">
        <v>81</v>
      </c>
      <c r="AY116" s="20" t="s">
        <v>137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541</v>
      </c>
      <c r="BM116" s="226" t="s">
        <v>695</v>
      </c>
    </row>
    <row r="117" s="2" customFormat="1" ht="24.15" customHeight="1">
      <c r="A117" s="41"/>
      <c r="B117" s="42"/>
      <c r="C117" s="278" t="s">
        <v>222</v>
      </c>
      <c r="D117" s="278" t="s">
        <v>216</v>
      </c>
      <c r="E117" s="279" t="s">
        <v>696</v>
      </c>
      <c r="F117" s="280" t="s">
        <v>697</v>
      </c>
      <c r="G117" s="281" t="s">
        <v>660</v>
      </c>
      <c r="H117" s="282">
        <v>1</v>
      </c>
      <c r="I117" s="283"/>
      <c r="J117" s="284">
        <f>ROUND(I117*H117,2)</f>
        <v>0</v>
      </c>
      <c r="K117" s="280" t="s">
        <v>19</v>
      </c>
      <c r="L117" s="285"/>
      <c r="M117" s="286" t="s">
        <v>19</v>
      </c>
      <c r="N117" s="287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661</v>
      </c>
      <c r="AT117" s="226" t="s">
        <v>216</v>
      </c>
      <c r="AU117" s="226" t="s">
        <v>81</v>
      </c>
      <c r="AY117" s="20" t="s">
        <v>137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541</v>
      </c>
      <c r="BM117" s="226" t="s">
        <v>698</v>
      </c>
    </row>
    <row r="118" s="2" customFormat="1" ht="16.5" customHeight="1">
      <c r="A118" s="41"/>
      <c r="B118" s="42"/>
      <c r="C118" s="278" t="s">
        <v>227</v>
      </c>
      <c r="D118" s="278" t="s">
        <v>216</v>
      </c>
      <c r="E118" s="279" t="s">
        <v>699</v>
      </c>
      <c r="F118" s="280" t="s">
        <v>700</v>
      </c>
      <c r="G118" s="281" t="s">
        <v>660</v>
      </c>
      <c r="H118" s="282">
        <v>1</v>
      </c>
      <c r="I118" s="283"/>
      <c r="J118" s="284">
        <f>ROUND(I118*H118,2)</f>
        <v>0</v>
      </c>
      <c r="K118" s="280" t="s">
        <v>19</v>
      </c>
      <c r="L118" s="285"/>
      <c r="M118" s="286" t="s">
        <v>19</v>
      </c>
      <c r="N118" s="287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661</v>
      </c>
      <c r="AT118" s="226" t="s">
        <v>216</v>
      </c>
      <c r="AU118" s="226" t="s">
        <v>81</v>
      </c>
      <c r="AY118" s="20" t="s">
        <v>137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541</v>
      </c>
      <c r="BM118" s="226" t="s">
        <v>701</v>
      </c>
    </row>
    <row r="119" s="2" customFormat="1" ht="24.15" customHeight="1">
      <c r="A119" s="41"/>
      <c r="B119" s="42"/>
      <c r="C119" s="278" t="s">
        <v>232</v>
      </c>
      <c r="D119" s="278" t="s">
        <v>216</v>
      </c>
      <c r="E119" s="279" t="s">
        <v>702</v>
      </c>
      <c r="F119" s="280" t="s">
        <v>703</v>
      </c>
      <c r="G119" s="281" t="s">
        <v>660</v>
      </c>
      <c r="H119" s="282">
        <v>0</v>
      </c>
      <c r="I119" s="283"/>
      <c r="J119" s="284">
        <f>ROUND(I119*H119,2)</f>
        <v>0</v>
      </c>
      <c r="K119" s="280" t="s">
        <v>19</v>
      </c>
      <c r="L119" s="285"/>
      <c r="M119" s="286" t="s">
        <v>19</v>
      </c>
      <c r="N119" s="287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661</v>
      </c>
      <c r="AT119" s="226" t="s">
        <v>216</v>
      </c>
      <c r="AU119" s="226" t="s">
        <v>81</v>
      </c>
      <c r="AY119" s="20" t="s">
        <v>137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541</v>
      </c>
      <c r="BM119" s="226" t="s">
        <v>704</v>
      </c>
    </row>
    <row r="120" s="2" customFormat="1" ht="16.5" customHeight="1">
      <c r="A120" s="41"/>
      <c r="B120" s="42"/>
      <c r="C120" s="278" t="s">
        <v>239</v>
      </c>
      <c r="D120" s="278" t="s">
        <v>216</v>
      </c>
      <c r="E120" s="279" t="s">
        <v>705</v>
      </c>
      <c r="F120" s="280" t="s">
        <v>706</v>
      </c>
      <c r="G120" s="281" t="s">
        <v>660</v>
      </c>
      <c r="H120" s="282">
        <v>4</v>
      </c>
      <c r="I120" s="283"/>
      <c r="J120" s="284">
        <f>ROUND(I120*H120,2)</f>
        <v>0</v>
      </c>
      <c r="K120" s="280" t="s">
        <v>19</v>
      </c>
      <c r="L120" s="285"/>
      <c r="M120" s="286" t="s">
        <v>19</v>
      </c>
      <c r="N120" s="287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661</v>
      </c>
      <c r="AT120" s="226" t="s">
        <v>216</v>
      </c>
      <c r="AU120" s="226" t="s">
        <v>81</v>
      </c>
      <c r="AY120" s="20" t="s">
        <v>137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541</v>
      </c>
      <c r="BM120" s="226" t="s">
        <v>707</v>
      </c>
    </row>
    <row r="121" s="2" customFormat="1" ht="16.5" customHeight="1">
      <c r="A121" s="41"/>
      <c r="B121" s="42"/>
      <c r="C121" s="278" t="s">
        <v>245</v>
      </c>
      <c r="D121" s="278" t="s">
        <v>216</v>
      </c>
      <c r="E121" s="279" t="s">
        <v>708</v>
      </c>
      <c r="F121" s="280" t="s">
        <v>709</v>
      </c>
      <c r="G121" s="281" t="s">
        <v>660</v>
      </c>
      <c r="H121" s="282">
        <v>3</v>
      </c>
      <c r="I121" s="283"/>
      <c r="J121" s="284">
        <f>ROUND(I121*H121,2)</f>
        <v>0</v>
      </c>
      <c r="K121" s="280" t="s">
        <v>19</v>
      </c>
      <c r="L121" s="285"/>
      <c r="M121" s="286" t="s">
        <v>19</v>
      </c>
      <c r="N121" s="287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661</v>
      </c>
      <c r="AT121" s="226" t="s">
        <v>216</v>
      </c>
      <c r="AU121" s="226" t="s">
        <v>81</v>
      </c>
      <c r="AY121" s="20" t="s">
        <v>137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541</v>
      </c>
      <c r="BM121" s="226" t="s">
        <v>710</v>
      </c>
    </row>
    <row r="122" s="2" customFormat="1" ht="16.5" customHeight="1">
      <c r="A122" s="41"/>
      <c r="B122" s="42"/>
      <c r="C122" s="278" t="s">
        <v>251</v>
      </c>
      <c r="D122" s="278" t="s">
        <v>216</v>
      </c>
      <c r="E122" s="279" t="s">
        <v>711</v>
      </c>
      <c r="F122" s="280" t="s">
        <v>712</v>
      </c>
      <c r="G122" s="281" t="s">
        <v>660</v>
      </c>
      <c r="H122" s="282">
        <v>14</v>
      </c>
      <c r="I122" s="283"/>
      <c r="J122" s="284">
        <f>ROUND(I122*H122,2)</f>
        <v>0</v>
      </c>
      <c r="K122" s="280" t="s">
        <v>19</v>
      </c>
      <c r="L122" s="285"/>
      <c r="M122" s="286" t="s">
        <v>19</v>
      </c>
      <c r="N122" s="287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661</v>
      </c>
      <c r="AT122" s="226" t="s">
        <v>216</v>
      </c>
      <c r="AU122" s="226" t="s">
        <v>81</v>
      </c>
      <c r="AY122" s="20" t="s">
        <v>137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541</v>
      </c>
      <c r="BM122" s="226" t="s">
        <v>713</v>
      </c>
    </row>
    <row r="123" s="2" customFormat="1" ht="24.15" customHeight="1">
      <c r="A123" s="41"/>
      <c r="B123" s="42"/>
      <c r="C123" s="278" t="s">
        <v>256</v>
      </c>
      <c r="D123" s="278" t="s">
        <v>216</v>
      </c>
      <c r="E123" s="279" t="s">
        <v>714</v>
      </c>
      <c r="F123" s="280" t="s">
        <v>715</v>
      </c>
      <c r="G123" s="281" t="s">
        <v>660</v>
      </c>
      <c r="H123" s="282">
        <v>2</v>
      </c>
      <c r="I123" s="283"/>
      <c r="J123" s="284">
        <f>ROUND(I123*H123,2)</f>
        <v>0</v>
      </c>
      <c r="K123" s="280" t="s">
        <v>19</v>
      </c>
      <c r="L123" s="285"/>
      <c r="M123" s="286" t="s">
        <v>19</v>
      </c>
      <c r="N123" s="287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661</v>
      </c>
      <c r="AT123" s="226" t="s">
        <v>216</v>
      </c>
      <c r="AU123" s="226" t="s">
        <v>81</v>
      </c>
      <c r="AY123" s="20" t="s">
        <v>137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541</v>
      </c>
      <c r="BM123" s="226" t="s">
        <v>716</v>
      </c>
    </row>
    <row r="124" s="2" customFormat="1" ht="16.5" customHeight="1">
      <c r="A124" s="41"/>
      <c r="B124" s="42"/>
      <c r="C124" s="278" t="s">
        <v>262</v>
      </c>
      <c r="D124" s="278" t="s">
        <v>216</v>
      </c>
      <c r="E124" s="279" t="s">
        <v>717</v>
      </c>
      <c r="F124" s="280" t="s">
        <v>718</v>
      </c>
      <c r="G124" s="281" t="s">
        <v>660</v>
      </c>
      <c r="H124" s="282">
        <v>68</v>
      </c>
      <c r="I124" s="283"/>
      <c r="J124" s="284">
        <f>ROUND(I124*H124,2)</f>
        <v>0</v>
      </c>
      <c r="K124" s="280" t="s">
        <v>19</v>
      </c>
      <c r="L124" s="285"/>
      <c r="M124" s="286" t="s">
        <v>19</v>
      </c>
      <c r="N124" s="287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661</v>
      </c>
      <c r="AT124" s="226" t="s">
        <v>216</v>
      </c>
      <c r="AU124" s="226" t="s">
        <v>81</v>
      </c>
      <c r="AY124" s="20" t="s">
        <v>137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541</v>
      </c>
      <c r="BM124" s="226" t="s">
        <v>719</v>
      </c>
    </row>
    <row r="125" s="12" customFormat="1" ht="22.8" customHeight="1">
      <c r="A125" s="12"/>
      <c r="B125" s="199"/>
      <c r="C125" s="200"/>
      <c r="D125" s="201" t="s">
        <v>71</v>
      </c>
      <c r="E125" s="213" t="s">
        <v>720</v>
      </c>
      <c r="F125" s="213" t="s">
        <v>721</v>
      </c>
      <c r="G125" s="200"/>
      <c r="H125" s="200"/>
      <c r="I125" s="203"/>
      <c r="J125" s="214">
        <f>BK125</f>
        <v>0</v>
      </c>
      <c r="K125" s="200"/>
      <c r="L125" s="205"/>
      <c r="M125" s="206"/>
      <c r="N125" s="207"/>
      <c r="O125" s="207"/>
      <c r="P125" s="208">
        <f>SUM(P126:P138)</f>
        <v>0</v>
      </c>
      <c r="Q125" s="207"/>
      <c r="R125" s="208">
        <f>SUM(R126:R138)</f>
        <v>0</v>
      </c>
      <c r="S125" s="207"/>
      <c r="T125" s="209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160</v>
      </c>
      <c r="AT125" s="211" t="s">
        <v>71</v>
      </c>
      <c r="AU125" s="211" t="s">
        <v>79</v>
      </c>
      <c r="AY125" s="210" t="s">
        <v>137</v>
      </c>
      <c r="BK125" s="212">
        <f>SUM(BK126:BK138)</f>
        <v>0</v>
      </c>
    </row>
    <row r="126" s="2" customFormat="1" ht="16.5" customHeight="1">
      <c r="A126" s="41"/>
      <c r="B126" s="42"/>
      <c r="C126" s="215" t="s">
        <v>7</v>
      </c>
      <c r="D126" s="215" t="s">
        <v>140</v>
      </c>
      <c r="E126" s="216" t="s">
        <v>658</v>
      </c>
      <c r="F126" s="217" t="s">
        <v>659</v>
      </c>
      <c r="G126" s="218" t="s">
        <v>660</v>
      </c>
      <c r="H126" s="219">
        <v>1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541</v>
      </c>
      <c r="AT126" s="226" t="s">
        <v>140</v>
      </c>
      <c r="AU126" s="226" t="s">
        <v>81</v>
      </c>
      <c r="AY126" s="20" t="s">
        <v>137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541</v>
      </c>
      <c r="BM126" s="226" t="s">
        <v>722</v>
      </c>
    </row>
    <row r="127" s="2" customFormat="1" ht="16.5" customHeight="1">
      <c r="A127" s="41"/>
      <c r="B127" s="42"/>
      <c r="C127" s="215" t="s">
        <v>273</v>
      </c>
      <c r="D127" s="215" t="s">
        <v>140</v>
      </c>
      <c r="E127" s="216" t="s">
        <v>693</v>
      </c>
      <c r="F127" s="217" t="s">
        <v>694</v>
      </c>
      <c r="G127" s="218" t="s">
        <v>660</v>
      </c>
      <c r="H127" s="219">
        <v>1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43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541</v>
      </c>
      <c r="AT127" s="226" t="s">
        <v>140</v>
      </c>
      <c r="AU127" s="226" t="s">
        <v>81</v>
      </c>
      <c r="AY127" s="20" t="s">
        <v>137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79</v>
      </c>
      <c r="BK127" s="227">
        <f>ROUND(I127*H127,2)</f>
        <v>0</v>
      </c>
      <c r="BL127" s="20" t="s">
        <v>541</v>
      </c>
      <c r="BM127" s="226" t="s">
        <v>723</v>
      </c>
    </row>
    <row r="128" s="2" customFormat="1" ht="24.15" customHeight="1">
      <c r="A128" s="41"/>
      <c r="B128" s="42"/>
      <c r="C128" s="215" t="s">
        <v>281</v>
      </c>
      <c r="D128" s="215" t="s">
        <v>140</v>
      </c>
      <c r="E128" s="216" t="s">
        <v>696</v>
      </c>
      <c r="F128" s="217" t="s">
        <v>697</v>
      </c>
      <c r="G128" s="218" t="s">
        <v>660</v>
      </c>
      <c r="H128" s="219">
        <v>1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541</v>
      </c>
      <c r="AT128" s="226" t="s">
        <v>140</v>
      </c>
      <c r="AU128" s="226" t="s">
        <v>81</v>
      </c>
      <c r="AY128" s="20" t="s">
        <v>137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541</v>
      </c>
      <c r="BM128" s="226" t="s">
        <v>724</v>
      </c>
    </row>
    <row r="129" s="2" customFormat="1" ht="16.5" customHeight="1">
      <c r="A129" s="41"/>
      <c r="B129" s="42"/>
      <c r="C129" s="215" t="s">
        <v>289</v>
      </c>
      <c r="D129" s="215" t="s">
        <v>140</v>
      </c>
      <c r="E129" s="216" t="s">
        <v>699</v>
      </c>
      <c r="F129" s="217" t="s">
        <v>700</v>
      </c>
      <c r="G129" s="218" t="s">
        <v>660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541</v>
      </c>
      <c r="AT129" s="226" t="s">
        <v>140</v>
      </c>
      <c r="AU129" s="226" t="s">
        <v>81</v>
      </c>
      <c r="AY129" s="20" t="s">
        <v>137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79</v>
      </c>
      <c r="BK129" s="227">
        <f>ROUND(I129*H129,2)</f>
        <v>0</v>
      </c>
      <c r="BL129" s="20" t="s">
        <v>541</v>
      </c>
      <c r="BM129" s="226" t="s">
        <v>725</v>
      </c>
    </row>
    <row r="130" s="2" customFormat="1" ht="24.15" customHeight="1">
      <c r="A130" s="41"/>
      <c r="B130" s="42"/>
      <c r="C130" s="215" t="s">
        <v>300</v>
      </c>
      <c r="D130" s="215" t="s">
        <v>140</v>
      </c>
      <c r="E130" s="216" t="s">
        <v>726</v>
      </c>
      <c r="F130" s="217" t="s">
        <v>703</v>
      </c>
      <c r="G130" s="218" t="s">
        <v>660</v>
      </c>
      <c r="H130" s="219">
        <v>1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541</v>
      </c>
      <c r="AT130" s="226" t="s">
        <v>140</v>
      </c>
      <c r="AU130" s="226" t="s">
        <v>81</v>
      </c>
      <c r="AY130" s="20" t="s">
        <v>137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79</v>
      </c>
      <c r="BK130" s="227">
        <f>ROUND(I130*H130,2)</f>
        <v>0</v>
      </c>
      <c r="BL130" s="20" t="s">
        <v>541</v>
      </c>
      <c r="BM130" s="226" t="s">
        <v>727</v>
      </c>
    </row>
    <row r="131" s="2" customFormat="1" ht="16.5" customHeight="1">
      <c r="A131" s="41"/>
      <c r="B131" s="42"/>
      <c r="C131" s="215" t="s">
        <v>309</v>
      </c>
      <c r="D131" s="215" t="s">
        <v>140</v>
      </c>
      <c r="E131" s="216" t="s">
        <v>705</v>
      </c>
      <c r="F131" s="217" t="s">
        <v>706</v>
      </c>
      <c r="G131" s="218" t="s">
        <v>660</v>
      </c>
      <c r="H131" s="219">
        <v>4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541</v>
      </c>
      <c r="AT131" s="226" t="s">
        <v>140</v>
      </c>
      <c r="AU131" s="226" t="s">
        <v>81</v>
      </c>
      <c r="AY131" s="20" t="s">
        <v>137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541</v>
      </c>
      <c r="BM131" s="226" t="s">
        <v>728</v>
      </c>
    </row>
    <row r="132" s="2" customFormat="1" ht="16.5" customHeight="1">
      <c r="A132" s="41"/>
      <c r="B132" s="42"/>
      <c r="C132" s="215" t="s">
        <v>315</v>
      </c>
      <c r="D132" s="215" t="s">
        <v>140</v>
      </c>
      <c r="E132" s="216" t="s">
        <v>708</v>
      </c>
      <c r="F132" s="217" t="s">
        <v>709</v>
      </c>
      <c r="G132" s="218" t="s">
        <v>660</v>
      </c>
      <c r="H132" s="219">
        <v>3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541</v>
      </c>
      <c r="AT132" s="226" t="s">
        <v>140</v>
      </c>
      <c r="AU132" s="226" t="s">
        <v>81</v>
      </c>
      <c r="AY132" s="20" t="s">
        <v>137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541</v>
      </c>
      <c r="BM132" s="226" t="s">
        <v>729</v>
      </c>
    </row>
    <row r="133" s="2" customFormat="1" ht="16.5" customHeight="1">
      <c r="A133" s="41"/>
      <c r="B133" s="42"/>
      <c r="C133" s="215" t="s">
        <v>322</v>
      </c>
      <c r="D133" s="215" t="s">
        <v>140</v>
      </c>
      <c r="E133" s="216" t="s">
        <v>711</v>
      </c>
      <c r="F133" s="217" t="s">
        <v>712</v>
      </c>
      <c r="G133" s="218" t="s">
        <v>660</v>
      </c>
      <c r="H133" s="219">
        <v>14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43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541</v>
      </c>
      <c r="AT133" s="226" t="s">
        <v>140</v>
      </c>
      <c r="AU133" s="226" t="s">
        <v>81</v>
      </c>
      <c r="AY133" s="20" t="s">
        <v>137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79</v>
      </c>
      <c r="BK133" s="227">
        <f>ROUND(I133*H133,2)</f>
        <v>0</v>
      </c>
      <c r="BL133" s="20" t="s">
        <v>541</v>
      </c>
      <c r="BM133" s="226" t="s">
        <v>730</v>
      </c>
    </row>
    <row r="134" s="2" customFormat="1" ht="24.15" customHeight="1">
      <c r="A134" s="41"/>
      <c r="B134" s="42"/>
      <c r="C134" s="215" t="s">
        <v>327</v>
      </c>
      <c r="D134" s="215" t="s">
        <v>140</v>
      </c>
      <c r="E134" s="216" t="s">
        <v>714</v>
      </c>
      <c r="F134" s="217" t="s">
        <v>715</v>
      </c>
      <c r="G134" s="218" t="s">
        <v>660</v>
      </c>
      <c r="H134" s="219">
        <v>2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541</v>
      </c>
      <c r="AT134" s="226" t="s">
        <v>140</v>
      </c>
      <c r="AU134" s="226" t="s">
        <v>81</v>
      </c>
      <c r="AY134" s="20" t="s">
        <v>137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541</v>
      </c>
      <c r="BM134" s="226" t="s">
        <v>731</v>
      </c>
    </row>
    <row r="135" s="2" customFormat="1" ht="16.5" customHeight="1">
      <c r="A135" s="41"/>
      <c r="B135" s="42"/>
      <c r="C135" s="215" t="s">
        <v>332</v>
      </c>
      <c r="D135" s="215" t="s">
        <v>140</v>
      </c>
      <c r="E135" s="216" t="s">
        <v>732</v>
      </c>
      <c r="F135" s="217" t="s">
        <v>718</v>
      </c>
      <c r="G135" s="218" t="s">
        <v>660</v>
      </c>
      <c r="H135" s="219">
        <v>68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43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541</v>
      </c>
      <c r="AT135" s="226" t="s">
        <v>140</v>
      </c>
      <c r="AU135" s="226" t="s">
        <v>81</v>
      </c>
      <c r="AY135" s="20" t="s">
        <v>137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79</v>
      </c>
      <c r="BK135" s="227">
        <f>ROUND(I135*H135,2)</f>
        <v>0</v>
      </c>
      <c r="BL135" s="20" t="s">
        <v>541</v>
      </c>
      <c r="BM135" s="226" t="s">
        <v>733</v>
      </c>
    </row>
    <row r="136" s="2" customFormat="1" ht="16.5" customHeight="1">
      <c r="A136" s="41"/>
      <c r="B136" s="42"/>
      <c r="C136" s="215" t="s">
        <v>336</v>
      </c>
      <c r="D136" s="215" t="s">
        <v>140</v>
      </c>
      <c r="E136" s="216" t="s">
        <v>734</v>
      </c>
      <c r="F136" s="217" t="s">
        <v>735</v>
      </c>
      <c r="G136" s="218" t="s">
        <v>660</v>
      </c>
      <c r="H136" s="219">
        <v>63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541</v>
      </c>
      <c r="AT136" s="226" t="s">
        <v>140</v>
      </c>
      <c r="AU136" s="226" t="s">
        <v>81</v>
      </c>
      <c r="AY136" s="20" t="s">
        <v>137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541</v>
      </c>
      <c r="BM136" s="226" t="s">
        <v>736</v>
      </c>
    </row>
    <row r="137" s="2" customFormat="1" ht="16.5" customHeight="1">
      <c r="A137" s="41"/>
      <c r="B137" s="42"/>
      <c r="C137" s="215" t="s">
        <v>318</v>
      </c>
      <c r="D137" s="215" t="s">
        <v>140</v>
      </c>
      <c r="E137" s="216" t="s">
        <v>737</v>
      </c>
      <c r="F137" s="217" t="s">
        <v>738</v>
      </c>
      <c r="G137" s="218" t="s">
        <v>660</v>
      </c>
      <c r="H137" s="219">
        <v>5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541</v>
      </c>
      <c r="AT137" s="226" t="s">
        <v>140</v>
      </c>
      <c r="AU137" s="226" t="s">
        <v>81</v>
      </c>
      <c r="AY137" s="20" t="s">
        <v>137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541</v>
      </c>
      <c r="BM137" s="226" t="s">
        <v>739</v>
      </c>
    </row>
    <row r="138" s="2" customFormat="1" ht="16.5" customHeight="1">
      <c r="A138" s="41"/>
      <c r="B138" s="42"/>
      <c r="C138" s="215" t="s">
        <v>347</v>
      </c>
      <c r="D138" s="215" t="s">
        <v>140</v>
      </c>
      <c r="E138" s="216" t="s">
        <v>740</v>
      </c>
      <c r="F138" s="217" t="s">
        <v>741</v>
      </c>
      <c r="G138" s="218" t="s">
        <v>660</v>
      </c>
      <c r="H138" s="219">
        <v>1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541</v>
      </c>
      <c r="AT138" s="226" t="s">
        <v>140</v>
      </c>
      <c r="AU138" s="226" t="s">
        <v>81</v>
      </c>
      <c r="AY138" s="20" t="s">
        <v>137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541</v>
      </c>
      <c r="BM138" s="226" t="s">
        <v>742</v>
      </c>
    </row>
    <row r="139" s="12" customFormat="1" ht="22.8" customHeight="1">
      <c r="A139" s="12"/>
      <c r="B139" s="199"/>
      <c r="C139" s="200"/>
      <c r="D139" s="201" t="s">
        <v>71</v>
      </c>
      <c r="E139" s="213" t="s">
        <v>743</v>
      </c>
      <c r="F139" s="213" t="s">
        <v>744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SUM(P140:P141)</f>
        <v>0</v>
      </c>
      <c r="Q139" s="207"/>
      <c r="R139" s="208">
        <f>SUM(R140:R141)</f>
        <v>0</v>
      </c>
      <c r="S139" s="207"/>
      <c r="T139" s="209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160</v>
      </c>
      <c r="AT139" s="211" t="s">
        <v>71</v>
      </c>
      <c r="AU139" s="211" t="s">
        <v>79</v>
      </c>
      <c r="AY139" s="210" t="s">
        <v>137</v>
      </c>
      <c r="BK139" s="212">
        <f>SUM(BK140:BK141)</f>
        <v>0</v>
      </c>
    </row>
    <row r="140" s="2" customFormat="1" ht="16.5" customHeight="1">
      <c r="A140" s="41"/>
      <c r="B140" s="42"/>
      <c r="C140" s="215" t="s">
        <v>354</v>
      </c>
      <c r="D140" s="215" t="s">
        <v>140</v>
      </c>
      <c r="E140" s="216" t="s">
        <v>745</v>
      </c>
      <c r="F140" s="217" t="s">
        <v>746</v>
      </c>
      <c r="G140" s="218" t="s">
        <v>325</v>
      </c>
      <c r="H140" s="219">
        <v>1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541</v>
      </c>
      <c r="AT140" s="226" t="s">
        <v>140</v>
      </c>
      <c r="AU140" s="226" t="s">
        <v>81</v>
      </c>
      <c r="AY140" s="20" t="s">
        <v>137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541</v>
      </c>
      <c r="BM140" s="226" t="s">
        <v>747</v>
      </c>
    </row>
    <row r="141" s="2" customFormat="1" ht="16.5" customHeight="1">
      <c r="A141" s="41"/>
      <c r="B141" s="42"/>
      <c r="C141" s="215" t="s">
        <v>360</v>
      </c>
      <c r="D141" s="215" t="s">
        <v>140</v>
      </c>
      <c r="E141" s="216" t="s">
        <v>748</v>
      </c>
      <c r="F141" s="217" t="s">
        <v>749</v>
      </c>
      <c r="G141" s="218" t="s">
        <v>325</v>
      </c>
      <c r="H141" s="219">
        <v>1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43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541</v>
      </c>
      <c r="AT141" s="226" t="s">
        <v>140</v>
      </c>
      <c r="AU141" s="226" t="s">
        <v>81</v>
      </c>
      <c r="AY141" s="20" t="s">
        <v>137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79</v>
      </c>
      <c r="BK141" s="227">
        <f>ROUND(I141*H141,2)</f>
        <v>0</v>
      </c>
      <c r="BL141" s="20" t="s">
        <v>541</v>
      </c>
      <c r="BM141" s="226" t="s">
        <v>750</v>
      </c>
    </row>
    <row r="142" s="12" customFormat="1" ht="22.8" customHeight="1">
      <c r="A142" s="12"/>
      <c r="B142" s="199"/>
      <c r="C142" s="200"/>
      <c r="D142" s="201" t="s">
        <v>71</v>
      </c>
      <c r="E142" s="213" t="s">
        <v>751</v>
      </c>
      <c r="F142" s="213" t="s">
        <v>752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SUM(P143:P172)</f>
        <v>0</v>
      </c>
      <c r="Q142" s="207"/>
      <c r="R142" s="208">
        <f>SUM(R143:R172)</f>
        <v>0</v>
      </c>
      <c r="S142" s="207"/>
      <c r="T142" s="209">
        <f>SUM(T143:T172)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160</v>
      </c>
      <c r="AT142" s="211" t="s">
        <v>71</v>
      </c>
      <c r="AU142" s="211" t="s">
        <v>79</v>
      </c>
      <c r="AY142" s="210" t="s">
        <v>137</v>
      </c>
      <c r="BK142" s="212">
        <f>SUM(BK143:BK172)</f>
        <v>0</v>
      </c>
    </row>
    <row r="143" s="2" customFormat="1" ht="16.5" customHeight="1">
      <c r="A143" s="41"/>
      <c r="B143" s="42"/>
      <c r="C143" s="278" t="s">
        <v>365</v>
      </c>
      <c r="D143" s="278" t="s">
        <v>216</v>
      </c>
      <c r="E143" s="279" t="s">
        <v>753</v>
      </c>
      <c r="F143" s="280" t="s">
        <v>754</v>
      </c>
      <c r="G143" s="281" t="s">
        <v>660</v>
      </c>
      <c r="H143" s="282">
        <v>1</v>
      </c>
      <c r="I143" s="283"/>
      <c r="J143" s="284">
        <f>ROUND(I143*H143,2)</f>
        <v>0</v>
      </c>
      <c r="K143" s="280" t="s">
        <v>19</v>
      </c>
      <c r="L143" s="285"/>
      <c r="M143" s="286" t="s">
        <v>19</v>
      </c>
      <c r="N143" s="287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661</v>
      </c>
      <c r="AT143" s="226" t="s">
        <v>216</v>
      </c>
      <c r="AU143" s="226" t="s">
        <v>81</v>
      </c>
      <c r="AY143" s="20" t="s">
        <v>137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541</v>
      </c>
      <c r="BM143" s="226" t="s">
        <v>755</v>
      </c>
    </row>
    <row r="144" s="2" customFormat="1" ht="16.5" customHeight="1">
      <c r="A144" s="41"/>
      <c r="B144" s="42"/>
      <c r="C144" s="278" t="s">
        <v>371</v>
      </c>
      <c r="D144" s="278" t="s">
        <v>216</v>
      </c>
      <c r="E144" s="279" t="s">
        <v>756</v>
      </c>
      <c r="F144" s="280" t="s">
        <v>757</v>
      </c>
      <c r="G144" s="281" t="s">
        <v>660</v>
      </c>
      <c r="H144" s="282">
        <v>2</v>
      </c>
      <c r="I144" s="283"/>
      <c r="J144" s="284">
        <f>ROUND(I144*H144,2)</f>
        <v>0</v>
      </c>
      <c r="K144" s="280" t="s">
        <v>19</v>
      </c>
      <c r="L144" s="285"/>
      <c r="M144" s="286" t="s">
        <v>19</v>
      </c>
      <c r="N144" s="287" t="s">
        <v>43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661</v>
      </c>
      <c r="AT144" s="226" t="s">
        <v>216</v>
      </c>
      <c r="AU144" s="226" t="s">
        <v>81</v>
      </c>
      <c r="AY144" s="20" t="s">
        <v>137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79</v>
      </c>
      <c r="BK144" s="227">
        <f>ROUND(I144*H144,2)</f>
        <v>0</v>
      </c>
      <c r="BL144" s="20" t="s">
        <v>541</v>
      </c>
      <c r="BM144" s="226" t="s">
        <v>758</v>
      </c>
    </row>
    <row r="145" s="2" customFormat="1" ht="16.5" customHeight="1">
      <c r="A145" s="41"/>
      <c r="B145" s="42"/>
      <c r="C145" s="278" t="s">
        <v>378</v>
      </c>
      <c r="D145" s="278" t="s">
        <v>216</v>
      </c>
      <c r="E145" s="279" t="s">
        <v>759</v>
      </c>
      <c r="F145" s="280" t="s">
        <v>760</v>
      </c>
      <c r="G145" s="281" t="s">
        <v>660</v>
      </c>
      <c r="H145" s="282">
        <v>1</v>
      </c>
      <c r="I145" s="283"/>
      <c r="J145" s="284">
        <f>ROUND(I145*H145,2)</f>
        <v>0</v>
      </c>
      <c r="K145" s="280" t="s">
        <v>19</v>
      </c>
      <c r="L145" s="285"/>
      <c r="M145" s="286" t="s">
        <v>19</v>
      </c>
      <c r="N145" s="287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661</v>
      </c>
      <c r="AT145" s="226" t="s">
        <v>216</v>
      </c>
      <c r="AU145" s="226" t="s">
        <v>81</v>
      </c>
      <c r="AY145" s="20" t="s">
        <v>137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541</v>
      </c>
      <c r="BM145" s="226" t="s">
        <v>761</v>
      </c>
    </row>
    <row r="146" s="2" customFormat="1" ht="16.5" customHeight="1">
      <c r="A146" s="41"/>
      <c r="B146" s="42"/>
      <c r="C146" s="278" t="s">
        <v>384</v>
      </c>
      <c r="D146" s="278" t="s">
        <v>216</v>
      </c>
      <c r="E146" s="279" t="s">
        <v>762</v>
      </c>
      <c r="F146" s="280" t="s">
        <v>763</v>
      </c>
      <c r="G146" s="281" t="s">
        <v>660</v>
      </c>
      <c r="H146" s="282">
        <v>1</v>
      </c>
      <c r="I146" s="283"/>
      <c r="J146" s="284">
        <f>ROUND(I146*H146,2)</f>
        <v>0</v>
      </c>
      <c r="K146" s="280" t="s">
        <v>19</v>
      </c>
      <c r="L146" s="285"/>
      <c r="M146" s="286" t="s">
        <v>19</v>
      </c>
      <c r="N146" s="287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661</v>
      </c>
      <c r="AT146" s="226" t="s">
        <v>216</v>
      </c>
      <c r="AU146" s="226" t="s">
        <v>81</v>
      </c>
      <c r="AY146" s="20" t="s">
        <v>137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541</v>
      </c>
      <c r="BM146" s="226" t="s">
        <v>764</v>
      </c>
    </row>
    <row r="147" s="2" customFormat="1" ht="16.5" customHeight="1">
      <c r="A147" s="41"/>
      <c r="B147" s="42"/>
      <c r="C147" s="278" t="s">
        <v>393</v>
      </c>
      <c r="D147" s="278" t="s">
        <v>216</v>
      </c>
      <c r="E147" s="279" t="s">
        <v>765</v>
      </c>
      <c r="F147" s="280" t="s">
        <v>766</v>
      </c>
      <c r="G147" s="281" t="s">
        <v>660</v>
      </c>
      <c r="H147" s="282">
        <v>5</v>
      </c>
      <c r="I147" s="283"/>
      <c r="J147" s="284">
        <f>ROUND(I147*H147,2)</f>
        <v>0</v>
      </c>
      <c r="K147" s="280" t="s">
        <v>19</v>
      </c>
      <c r="L147" s="285"/>
      <c r="M147" s="286" t="s">
        <v>19</v>
      </c>
      <c r="N147" s="287" t="s">
        <v>43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661</v>
      </c>
      <c r="AT147" s="226" t="s">
        <v>216</v>
      </c>
      <c r="AU147" s="226" t="s">
        <v>81</v>
      </c>
      <c r="AY147" s="20" t="s">
        <v>137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79</v>
      </c>
      <c r="BK147" s="227">
        <f>ROUND(I147*H147,2)</f>
        <v>0</v>
      </c>
      <c r="BL147" s="20" t="s">
        <v>541</v>
      </c>
      <c r="BM147" s="226" t="s">
        <v>767</v>
      </c>
    </row>
    <row r="148" s="2" customFormat="1" ht="16.5" customHeight="1">
      <c r="A148" s="41"/>
      <c r="B148" s="42"/>
      <c r="C148" s="278" t="s">
        <v>399</v>
      </c>
      <c r="D148" s="278" t="s">
        <v>216</v>
      </c>
      <c r="E148" s="279" t="s">
        <v>768</v>
      </c>
      <c r="F148" s="280" t="s">
        <v>769</v>
      </c>
      <c r="G148" s="281" t="s">
        <v>660</v>
      </c>
      <c r="H148" s="282">
        <v>1</v>
      </c>
      <c r="I148" s="283"/>
      <c r="J148" s="284">
        <f>ROUND(I148*H148,2)</f>
        <v>0</v>
      </c>
      <c r="K148" s="280" t="s">
        <v>19</v>
      </c>
      <c r="L148" s="285"/>
      <c r="M148" s="286" t="s">
        <v>19</v>
      </c>
      <c r="N148" s="287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661</v>
      </c>
      <c r="AT148" s="226" t="s">
        <v>216</v>
      </c>
      <c r="AU148" s="226" t="s">
        <v>81</v>
      </c>
      <c r="AY148" s="20" t="s">
        <v>137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541</v>
      </c>
      <c r="BM148" s="226" t="s">
        <v>770</v>
      </c>
    </row>
    <row r="149" s="2" customFormat="1" ht="16.5" customHeight="1">
      <c r="A149" s="41"/>
      <c r="B149" s="42"/>
      <c r="C149" s="278" t="s">
        <v>405</v>
      </c>
      <c r="D149" s="278" t="s">
        <v>216</v>
      </c>
      <c r="E149" s="279" t="s">
        <v>771</v>
      </c>
      <c r="F149" s="280" t="s">
        <v>772</v>
      </c>
      <c r="G149" s="281" t="s">
        <v>660</v>
      </c>
      <c r="H149" s="282">
        <v>16</v>
      </c>
      <c r="I149" s="283"/>
      <c r="J149" s="284">
        <f>ROUND(I149*H149,2)</f>
        <v>0</v>
      </c>
      <c r="K149" s="280" t="s">
        <v>19</v>
      </c>
      <c r="L149" s="285"/>
      <c r="M149" s="286" t="s">
        <v>19</v>
      </c>
      <c r="N149" s="287" t="s">
        <v>43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661</v>
      </c>
      <c r="AT149" s="226" t="s">
        <v>216</v>
      </c>
      <c r="AU149" s="226" t="s">
        <v>81</v>
      </c>
      <c r="AY149" s="20" t="s">
        <v>137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79</v>
      </c>
      <c r="BK149" s="227">
        <f>ROUND(I149*H149,2)</f>
        <v>0</v>
      </c>
      <c r="BL149" s="20" t="s">
        <v>541</v>
      </c>
      <c r="BM149" s="226" t="s">
        <v>773</v>
      </c>
    </row>
    <row r="150" s="2" customFormat="1" ht="16.5" customHeight="1">
      <c r="A150" s="41"/>
      <c r="B150" s="42"/>
      <c r="C150" s="278" t="s">
        <v>410</v>
      </c>
      <c r="D150" s="278" t="s">
        <v>216</v>
      </c>
      <c r="E150" s="279" t="s">
        <v>774</v>
      </c>
      <c r="F150" s="280" t="s">
        <v>775</v>
      </c>
      <c r="G150" s="281" t="s">
        <v>660</v>
      </c>
      <c r="H150" s="282">
        <v>2</v>
      </c>
      <c r="I150" s="283"/>
      <c r="J150" s="284">
        <f>ROUND(I150*H150,2)</f>
        <v>0</v>
      </c>
      <c r="K150" s="280" t="s">
        <v>19</v>
      </c>
      <c r="L150" s="285"/>
      <c r="M150" s="286" t="s">
        <v>19</v>
      </c>
      <c r="N150" s="287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661</v>
      </c>
      <c r="AT150" s="226" t="s">
        <v>216</v>
      </c>
      <c r="AU150" s="226" t="s">
        <v>81</v>
      </c>
      <c r="AY150" s="20" t="s">
        <v>137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79</v>
      </c>
      <c r="BK150" s="227">
        <f>ROUND(I150*H150,2)</f>
        <v>0</v>
      </c>
      <c r="BL150" s="20" t="s">
        <v>541</v>
      </c>
      <c r="BM150" s="226" t="s">
        <v>776</v>
      </c>
    </row>
    <row r="151" s="2" customFormat="1" ht="16.5" customHeight="1">
      <c r="A151" s="41"/>
      <c r="B151" s="42"/>
      <c r="C151" s="278" t="s">
        <v>417</v>
      </c>
      <c r="D151" s="278" t="s">
        <v>216</v>
      </c>
      <c r="E151" s="279" t="s">
        <v>777</v>
      </c>
      <c r="F151" s="280" t="s">
        <v>778</v>
      </c>
      <c r="G151" s="281" t="s">
        <v>660</v>
      </c>
      <c r="H151" s="282">
        <v>5</v>
      </c>
      <c r="I151" s="283"/>
      <c r="J151" s="284">
        <f>ROUND(I151*H151,2)</f>
        <v>0</v>
      </c>
      <c r="K151" s="280" t="s">
        <v>19</v>
      </c>
      <c r="L151" s="285"/>
      <c r="M151" s="286" t="s">
        <v>19</v>
      </c>
      <c r="N151" s="287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661</v>
      </c>
      <c r="AT151" s="226" t="s">
        <v>216</v>
      </c>
      <c r="AU151" s="226" t="s">
        <v>81</v>
      </c>
      <c r="AY151" s="20" t="s">
        <v>137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541</v>
      </c>
      <c r="BM151" s="226" t="s">
        <v>779</v>
      </c>
    </row>
    <row r="152" s="2" customFormat="1" ht="16.5" customHeight="1">
      <c r="A152" s="41"/>
      <c r="B152" s="42"/>
      <c r="C152" s="278" t="s">
        <v>424</v>
      </c>
      <c r="D152" s="278" t="s">
        <v>216</v>
      </c>
      <c r="E152" s="279" t="s">
        <v>780</v>
      </c>
      <c r="F152" s="280" t="s">
        <v>781</v>
      </c>
      <c r="G152" s="281" t="s">
        <v>660</v>
      </c>
      <c r="H152" s="282">
        <v>1</v>
      </c>
      <c r="I152" s="283"/>
      <c r="J152" s="284">
        <f>ROUND(I152*H152,2)</f>
        <v>0</v>
      </c>
      <c r="K152" s="280" t="s">
        <v>19</v>
      </c>
      <c r="L152" s="285"/>
      <c r="M152" s="286" t="s">
        <v>19</v>
      </c>
      <c r="N152" s="287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661</v>
      </c>
      <c r="AT152" s="226" t="s">
        <v>216</v>
      </c>
      <c r="AU152" s="226" t="s">
        <v>81</v>
      </c>
      <c r="AY152" s="20" t="s">
        <v>137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541</v>
      </c>
      <c r="BM152" s="226" t="s">
        <v>782</v>
      </c>
    </row>
    <row r="153" s="2" customFormat="1" ht="16.5" customHeight="1">
      <c r="A153" s="41"/>
      <c r="B153" s="42"/>
      <c r="C153" s="278" t="s">
        <v>428</v>
      </c>
      <c r="D153" s="278" t="s">
        <v>216</v>
      </c>
      <c r="E153" s="279" t="s">
        <v>783</v>
      </c>
      <c r="F153" s="280" t="s">
        <v>784</v>
      </c>
      <c r="G153" s="281" t="s">
        <v>660</v>
      </c>
      <c r="H153" s="282">
        <v>2</v>
      </c>
      <c r="I153" s="283"/>
      <c r="J153" s="284">
        <f>ROUND(I153*H153,2)</f>
        <v>0</v>
      </c>
      <c r="K153" s="280" t="s">
        <v>19</v>
      </c>
      <c r="L153" s="285"/>
      <c r="M153" s="286" t="s">
        <v>19</v>
      </c>
      <c r="N153" s="287" t="s">
        <v>43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661</v>
      </c>
      <c r="AT153" s="226" t="s">
        <v>216</v>
      </c>
      <c r="AU153" s="226" t="s">
        <v>81</v>
      </c>
      <c r="AY153" s="20" t="s">
        <v>137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79</v>
      </c>
      <c r="BK153" s="227">
        <f>ROUND(I153*H153,2)</f>
        <v>0</v>
      </c>
      <c r="BL153" s="20" t="s">
        <v>541</v>
      </c>
      <c r="BM153" s="226" t="s">
        <v>785</v>
      </c>
    </row>
    <row r="154" s="2" customFormat="1" ht="16.5" customHeight="1">
      <c r="A154" s="41"/>
      <c r="B154" s="42"/>
      <c r="C154" s="278" t="s">
        <v>433</v>
      </c>
      <c r="D154" s="278" t="s">
        <v>216</v>
      </c>
      <c r="E154" s="279" t="s">
        <v>786</v>
      </c>
      <c r="F154" s="280" t="s">
        <v>787</v>
      </c>
      <c r="G154" s="281" t="s">
        <v>660</v>
      </c>
      <c r="H154" s="282">
        <v>1</v>
      </c>
      <c r="I154" s="283"/>
      <c r="J154" s="284">
        <f>ROUND(I154*H154,2)</f>
        <v>0</v>
      </c>
      <c r="K154" s="280" t="s">
        <v>19</v>
      </c>
      <c r="L154" s="285"/>
      <c r="M154" s="286" t="s">
        <v>19</v>
      </c>
      <c r="N154" s="287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661</v>
      </c>
      <c r="AT154" s="226" t="s">
        <v>216</v>
      </c>
      <c r="AU154" s="226" t="s">
        <v>81</v>
      </c>
      <c r="AY154" s="20" t="s">
        <v>137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541</v>
      </c>
      <c r="BM154" s="226" t="s">
        <v>788</v>
      </c>
    </row>
    <row r="155" s="2" customFormat="1" ht="16.5" customHeight="1">
      <c r="A155" s="41"/>
      <c r="B155" s="42"/>
      <c r="C155" s="278" t="s">
        <v>440</v>
      </c>
      <c r="D155" s="278" t="s">
        <v>216</v>
      </c>
      <c r="E155" s="279" t="s">
        <v>789</v>
      </c>
      <c r="F155" s="280" t="s">
        <v>790</v>
      </c>
      <c r="G155" s="281" t="s">
        <v>660</v>
      </c>
      <c r="H155" s="282">
        <v>2</v>
      </c>
      <c r="I155" s="283"/>
      <c r="J155" s="284">
        <f>ROUND(I155*H155,2)</f>
        <v>0</v>
      </c>
      <c r="K155" s="280" t="s">
        <v>19</v>
      </c>
      <c r="L155" s="285"/>
      <c r="M155" s="286" t="s">
        <v>19</v>
      </c>
      <c r="N155" s="287" t="s">
        <v>43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661</v>
      </c>
      <c r="AT155" s="226" t="s">
        <v>216</v>
      </c>
      <c r="AU155" s="226" t="s">
        <v>81</v>
      </c>
      <c r="AY155" s="20" t="s">
        <v>137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541</v>
      </c>
      <c r="BM155" s="226" t="s">
        <v>791</v>
      </c>
    </row>
    <row r="156" s="2" customFormat="1">
      <c r="A156" s="41"/>
      <c r="B156" s="42"/>
      <c r="C156" s="43"/>
      <c r="D156" s="233" t="s">
        <v>149</v>
      </c>
      <c r="E156" s="43"/>
      <c r="F156" s="234" t="s">
        <v>792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149</v>
      </c>
      <c r="AU156" s="20" t="s">
        <v>81</v>
      </c>
    </row>
    <row r="157" s="2" customFormat="1" ht="16.5" customHeight="1">
      <c r="A157" s="41"/>
      <c r="B157" s="42"/>
      <c r="C157" s="278" t="s">
        <v>451</v>
      </c>
      <c r="D157" s="278" t="s">
        <v>216</v>
      </c>
      <c r="E157" s="279" t="s">
        <v>793</v>
      </c>
      <c r="F157" s="280" t="s">
        <v>794</v>
      </c>
      <c r="G157" s="281" t="s">
        <v>660</v>
      </c>
      <c r="H157" s="282">
        <v>6</v>
      </c>
      <c r="I157" s="283"/>
      <c r="J157" s="284">
        <f>ROUND(I157*H157,2)</f>
        <v>0</v>
      </c>
      <c r="K157" s="280" t="s">
        <v>19</v>
      </c>
      <c r="L157" s="285"/>
      <c r="M157" s="286" t="s">
        <v>19</v>
      </c>
      <c r="N157" s="287" t="s">
        <v>43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661</v>
      </c>
      <c r="AT157" s="226" t="s">
        <v>216</v>
      </c>
      <c r="AU157" s="226" t="s">
        <v>81</v>
      </c>
      <c r="AY157" s="20" t="s">
        <v>137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79</v>
      </c>
      <c r="BK157" s="227">
        <f>ROUND(I157*H157,2)</f>
        <v>0</v>
      </c>
      <c r="BL157" s="20" t="s">
        <v>541</v>
      </c>
      <c r="BM157" s="226" t="s">
        <v>795</v>
      </c>
    </row>
    <row r="158" s="2" customFormat="1">
      <c r="A158" s="41"/>
      <c r="B158" s="42"/>
      <c r="C158" s="43"/>
      <c r="D158" s="233" t="s">
        <v>149</v>
      </c>
      <c r="E158" s="43"/>
      <c r="F158" s="234" t="s">
        <v>792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149</v>
      </c>
      <c r="AU158" s="20" t="s">
        <v>81</v>
      </c>
    </row>
    <row r="159" s="2" customFormat="1" ht="21.75" customHeight="1">
      <c r="A159" s="41"/>
      <c r="B159" s="42"/>
      <c r="C159" s="278" t="s">
        <v>459</v>
      </c>
      <c r="D159" s="278" t="s">
        <v>216</v>
      </c>
      <c r="E159" s="279" t="s">
        <v>796</v>
      </c>
      <c r="F159" s="280" t="s">
        <v>797</v>
      </c>
      <c r="G159" s="281" t="s">
        <v>660</v>
      </c>
      <c r="H159" s="282">
        <v>2</v>
      </c>
      <c r="I159" s="283"/>
      <c r="J159" s="284">
        <f>ROUND(I159*H159,2)</f>
        <v>0</v>
      </c>
      <c r="K159" s="280" t="s">
        <v>19</v>
      </c>
      <c r="L159" s="285"/>
      <c r="M159" s="286" t="s">
        <v>19</v>
      </c>
      <c r="N159" s="287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661</v>
      </c>
      <c r="AT159" s="226" t="s">
        <v>216</v>
      </c>
      <c r="AU159" s="226" t="s">
        <v>81</v>
      </c>
      <c r="AY159" s="20" t="s">
        <v>137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79</v>
      </c>
      <c r="BK159" s="227">
        <f>ROUND(I159*H159,2)</f>
        <v>0</v>
      </c>
      <c r="BL159" s="20" t="s">
        <v>541</v>
      </c>
      <c r="BM159" s="226" t="s">
        <v>798</v>
      </c>
    </row>
    <row r="160" s="2" customFormat="1">
      <c r="A160" s="41"/>
      <c r="B160" s="42"/>
      <c r="C160" s="43"/>
      <c r="D160" s="233" t="s">
        <v>149</v>
      </c>
      <c r="E160" s="43"/>
      <c r="F160" s="234" t="s">
        <v>792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149</v>
      </c>
      <c r="AU160" s="20" t="s">
        <v>81</v>
      </c>
    </row>
    <row r="161" s="2" customFormat="1" ht="16.5" customHeight="1">
      <c r="A161" s="41"/>
      <c r="B161" s="42"/>
      <c r="C161" s="278" t="s">
        <v>465</v>
      </c>
      <c r="D161" s="278" t="s">
        <v>216</v>
      </c>
      <c r="E161" s="279" t="s">
        <v>799</v>
      </c>
      <c r="F161" s="280" t="s">
        <v>800</v>
      </c>
      <c r="G161" s="281" t="s">
        <v>660</v>
      </c>
      <c r="H161" s="282">
        <v>4</v>
      </c>
      <c r="I161" s="283"/>
      <c r="J161" s="284">
        <f>ROUND(I161*H161,2)</f>
        <v>0</v>
      </c>
      <c r="K161" s="280" t="s">
        <v>19</v>
      </c>
      <c r="L161" s="285"/>
      <c r="M161" s="286" t="s">
        <v>19</v>
      </c>
      <c r="N161" s="287" t="s">
        <v>43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661</v>
      </c>
      <c r="AT161" s="226" t="s">
        <v>216</v>
      </c>
      <c r="AU161" s="226" t="s">
        <v>81</v>
      </c>
      <c r="AY161" s="20" t="s">
        <v>137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79</v>
      </c>
      <c r="BK161" s="227">
        <f>ROUND(I161*H161,2)</f>
        <v>0</v>
      </c>
      <c r="BL161" s="20" t="s">
        <v>541</v>
      </c>
      <c r="BM161" s="226" t="s">
        <v>801</v>
      </c>
    </row>
    <row r="162" s="2" customFormat="1">
      <c r="A162" s="41"/>
      <c r="B162" s="42"/>
      <c r="C162" s="43"/>
      <c r="D162" s="233" t="s">
        <v>149</v>
      </c>
      <c r="E162" s="43"/>
      <c r="F162" s="234" t="s">
        <v>792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149</v>
      </c>
      <c r="AU162" s="20" t="s">
        <v>81</v>
      </c>
    </row>
    <row r="163" s="2" customFormat="1" ht="16.5" customHeight="1">
      <c r="A163" s="41"/>
      <c r="B163" s="42"/>
      <c r="C163" s="278" t="s">
        <v>470</v>
      </c>
      <c r="D163" s="278" t="s">
        <v>216</v>
      </c>
      <c r="E163" s="279" t="s">
        <v>802</v>
      </c>
      <c r="F163" s="280" t="s">
        <v>803</v>
      </c>
      <c r="G163" s="281" t="s">
        <v>660</v>
      </c>
      <c r="H163" s="282">
        <v>2</v>
      </c>
      <c r="I163" s="283"/>
      <c r="J163" s="284">
        <f>ROUND(I163*H163,2)</f>
        <v>0</v>
      </c>
      <c r="K163" s="280" t="s">
        <v>19</v>
      </c>
      <c r="L163" s="285"/>
      <c r="M163" s="286" t="s">
        <v>19</v>
      </c>
      <c r="N163" s="287" t="s">
        <v>43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661</v>
      </c>
      <c r="AT163" s="226" t="s">
        <v>216</v>
      </c>
      <c r="AU163" s="226" t="s">
        <v>81</v>
      </c>
      <c r="AY163" s="20" t="s">
        <v>137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79</v>
      </c>
      <c r="BK163" s="227">
        <f>ROUND(I163*H163,2)</f>
        <v>0</v>
      </c>
      <c r="BL163" s="20" t="s">
        <v>541</v>
      </c>
      <c r="BM163" s="226" t="s">
        <v>804</v>
      </c>
    </row>
    <row r="164" s="2" customFormat="1">
      <c r="A164" s="41"/>
      <c r="B164" s="42"/>
      <c r="C164" s="43"/>
      <c r="D164" s="233" t="s">
        <v>149</v>
      </c>
      <c r="E164" s="43"/>
      <c r="F164" s="234" t="s">
        <v>792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149</v>
      </c>
      <c r="AU164" s="20" t="s">
        <v>81</v>
      </c>
    </row>
    <row r="165" s="2" customFormat="1" ht="16.5" customHeight="1">
      <c r="A165" s="41"/>
      <c r="B165" s="42"/>
      <c r="C165" s="278" t="s">
        <v>475</v>
      </c>
      <c r="D165" s="278" t="s">
        <v>216</v>
      </c>
      <c r="E165" s="279" t="s">
        <v>805</v>
      </c>
      <c r="F165" s="280" t="s">
        <v>806</v>
      </c>
      <c r="G165" s="281" t="s">
        <v>211</v>
      </c>
      <c r="H165" s="282">
        <v>10</v>
      </c>
      <c r="I165" s="283"/>
      <c r="J165" s="284">
        <f>ROUND(I165*H165,2)</f>
        <v>0</v>
      </c>
      <c r="K165" s="280" t="s">
        <v>19</v>
      </c>
      <c r="L165" s="285"/>
      <c r="M165" s="286" t="s">
        <v>19</v>
      </c>
      <c r="N165" s="287" t="s">
        <v>43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661</v>
      </c>
      <c r="AT165" s="226" t="s">
        <v>216</v>
      </c>
      <c r="AU165" s="226" t="s">
        <v>81</v>
      </c>
      <c r="AY165" s="20" t="s">
        <v>137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79</v>
      </c>
      <c r="BK165" s="227">
        <f>ROUND(I165*H165,2)</f>
        <v>0</v>
      </c>
      <c r="BL165" s="20" t="s">
        <v>541</v>
      </c>
      <c r="BM165" s="226" t="s">
        <v>807</v>
      </c>
    </row>
    <row r="166" s="2" customFormat="1">
      <c r="A166" s="41"/>
      <c r="B166" s="42"/>
      <c r="C166" s="43"/>
      <c r="D166" s="233" t="s">
        <v>149</v>
      </c>
      <c r="E166" s="43"/>
      <c r="F166" s="234" t="s">
        <v>792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149</v>
      </c>
      <c r="AU166" s="20" t="s">
        <v>81</v>
      </c>
    </row>
    <row r="167" s="2" customFormat="1" ht="16.5" customHeight="1">
      <c r="A167" s="41"/>
      <c r="B167" s="42"/>
      <c r="C167" s="278" t="s">
        <v>480</v>
      </c>
      <c r="D167" s="278" t="s">
        <v>216</v>
      </c>
      <c r="E167" s="279" t="s">
        <v>808</v>
      </c>
      <c r="F167" s="280" t="s">
        <v>809</v>
      </c>
      <c r="G167" s="281" t="s">
        <v>660</v>
      </c>
      <c r="H167" s="282">
        <v>0</v>
      </c>
      <c r="I167" s="283"/>
      <c r="J167" s="284">
        <f>ROUND(I167*H167,2)</f>
        <v>0</v>
      </c>
      <c r="K167" s="280" t="s">
        <v>19</v>
      </c>
      <c r="L167" s="285"/>
      <c r="M167" s="286" t="s">
        <v>19</v>
      </c>
      <c r="N167" s="287" t="s">
        <v>43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661</v>
      </c>
      <c r="AT167" s="226" t="s">
        <v>216</v>
      </c>
      <c r="AU167" s="226" t="s">
        <v>81</v>
      </c>
      <c r="AY167" s="20" t="s">
        <v>137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79</v>
      </c>
      <c r="BK167" s="227">
        <f>ROUND(I167*H167,2)</f>
        <v>0</v>
      </c>
      <c r="BL167" s="20" t="s">
        <v>541</v>
      </c>
      <c r="BM167" s="226" t="s">
        <v>810</v>
      </c>
    </row>
    <row r="168" s="2" customFormat="1">
      <c r="A168" s="41"/>
      <c r="B168" s="42"/>
      <c r="C168" s="43"/>
      <c r="D168" s="233" t="s">
        <v>149</v>
      </c>
      <c r="E168" s="43"/>
      <c r="F168" s="234" t="s">
        <v>811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149</v>
      </c>
      <c r="AU168" s="20" t="s">
        <v>81</v>
      </c>
    </row>
    <row r="169" s="2" customFormat="1" ht="16.5" customHeight="1">
      <c r="A169" s="41"/>
      <c r="B169" s="42"/>
      <c r="C169" s="278" t="s">
        <v>485</v>
      </c>
      <c r="D169" s="278" t="s">
        <v>216</v>
      </c>
      <c r="E169" s="279" t="s">
        <v>812</v>
      </c>
      <c r="F169" s="280" t="s">
        <v>813</v>
      </c>
      <c r="G169" s="281" t="s">
        <v>660</v>
      </c>
      <c r="H169" s="282">
        <v>0</v>
      </c>
      <c r="I169" s="283"/>
      <c r="J169" s="284">
        <f>ROUND(I169*H169,2)</f>
        <v>0</v>
      </c>
      <c r="K169" s="280" t="s">
        <v>19</v>
      </c>
      <c r="L169" s="285"/>
      <c r="M169" s="286" t="s">
        <v>19</v>
      </c>
      <c r="N169" s="287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661</v>
      </c>
      <c r="AT169" s="226" t="s">
        <v>216</v>
      </c>
      <c r="AU169" s="226" t="s">
        <v>81</v>
      </c>
      <c r="AY169" s="20" t="s">
        <v>137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541</v>
      </c>
      <c r="BM169" s="226" t="s">
        <v>814</v>
      </c>
    </row>
    <row r="170" s="2" customFormat="1">
      <c r="A170" s="41"/>
      <c r="B170" s="42"/>
      <c r="C170" s="43"/>
      <c r="D170" s="233" t="s">
        <v>149</v>
      </c>
      <c r="E170" s="43"/>
      <c r="F170" s="234" t="s">
        <v>811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149</v>
      </c>
      <c r="AU170" s="20" t="s">
        <v>81</v>
      </c>
    </row>
    <row r="171" s="2" customFormat="1" ht="16.5" customHeight="1">
      <c r="A171" s="41"/>
      <c r="B171" s="42"/>
      <c r="C171" s="278" t="s">
        <v>496</v>
      </c>
      <c r="D171" s="278" t="s">
        <v>216</v>
      </c>
      <c r="E171" s="279" t="s">
        <v>815</v>
      </c>
      <c r="F171" s="280" t="s">
        <v>816</v>
      </c>
      <c r="G171" s="281" t="s">
        <v>660</v>
      </c>
      <c r="H171" s="282">
        <v>0</v>
      </c>
      <c r="I171" s="283"/>
      <c r="J171" s="284">
        <f>ROUND(I171*H171,2)</f>
        <v>0</v>
      </c>
      <c r="K171" s="280" t="s">
        <v>19</v>
      </c>
      <c r="L171" s="285"/>
      <c r="M171" s="286" t="s">
        <v>19</v>
      </c>
      <c r="N171" s="287" t="s">
        <v>43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661</v>
      </c>
      <c r="AT171" s="226" t="s">
        <v>216</v>
      </c>
      <c r="AU171" s="226" t="s">
        <v>81</v>
      </c>
      <c r="AY171" s="20" t="s">
        <v>137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79</v>
      </c>
      <c r="BK171" s="227">
        <f>ROUND(I171*H171,2)</f>
        <v>0</v>
      </c>
      <c r="BL171" s="20" t="s">
        <v>541</v>
      </c>
      <c r="BM171" s="226" t="s">
        <v>817</v>
      </c>
    </row>
    <row r="172" s="2" customFormat="1">
      <c r="A172" s="41"/>
      <c r="B172" s="42"/>
      <c r="C172" s="43"/>
      <c r="D172" s="233" t="s">
        <v>149</v>
      </c>
      <c r="E172" s="43"/>
      <c r="F172" s="234" t="s">
        <v>811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149</v>
      </c>
      <c r="AU172" s="20" t="s">
        <v>81</v>
      </c>
    </row>
    <row r="173" s="12" customFormat="1" ht="22.8" customHeight="1">
      <c r="A173" s="12"/>
      <c r="B173" s="199"/>
      <c r="C173" s="200"/>
      <c r="D173" s="201" t="s">
        <v>71</v>
      </c>
      <c r="E173" s="213" t="s">
        <v>818</v>
      </c>
      <c r="F173" s="213" t="s">
        <v>819</v>
      </c>
      <c r="G173" s="200"/>
      <c r="H173" s="200"/>
      <c r="I173" s="203"/>
      <c r="J173" s="214">
        <f>BK173</f>
        <v>0</v>
      </c>
      <c r="K173" s="200"/>
      <c r="L173" s="205"/>
      <c r="M173" s="206"/>
      <c r="N173" s="207"/>
      <c r="O173" s="207"/>
      <c r="P173" s="208">
        <f>SUM(P174:P203)</f>
        <v>0</v>
      </c>
      <c r="Q173" s="207"/>
      <c r="R173" s="208">
        <f>SUM(R174:R203)</f>
        <v>0</v>
      </c>
      <c r="S173" s="207"/>
      <c r="T173" s="209">
        <f>SUM(T174:T203)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160</v>
      </c>
      <c r="AT173" s="211" t="s">
        <v>71</v>
      </c>
      <c r="AU173" s="211" t="s">
        <v>79</v>
      </c>
      <c r="AY173" s="210" t="s">
        <v>137</v>
      </c>
      <c r="BK173" s="212">
        <f>SUM(BK174:BK203)</f>
        <v>0</v>
      </c>
    </row>
    <row r="174" s="2" customFormat="1" ht="16.5" customHeight="1">
      <c r="A174" s="41"/>
      <c r="B174" s="42"/>
      <c r="C174" s="215" t="s">
        <v>502</v>
      </c>
      <c r="D174" s="215" t="s">
        <v>140</v>
      </c>
      <c r="E174" s="216" t="s">
        <v>820</v>
      </c>
      <c r="F174" s="217" t="s">
        <v>754</v>
      </c>
      <c r="G174" s="218" t="s">
        <v>660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541</v>
      </c>
      <c r="AT174" s="226" t="s">
        <v>140</v>
      </c>
      <c r="AU174" s="226" t="s">
        <v>81</v>
      </c>
      <c r="AY174" s="20" t="s">
        <v>137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541</v>
      </c>
      <c r="BM174" s="226" t="s">
        <v>821</v>
      </c>
    </row>
    <row r="175" s="2" customFormat="1" ht="16.5" customHeight="1">
      <c r="A175" s="41"/>
      <c r="B175" s="42"/>
      <c r="C175" s="215" t="s">
        <v>507</v>
      </c>
      <c r="D175" s="215" t="s">
        <v>140</v>
      </c>
      <c r="E175" s="216" t="s">
        <v>822</v>
      </c>
      <c r="F175" s="217" t="s">
        <v>757</v>
      </c>
      <c r="G175" s="218" t="s">
        <v>660</v>
      </c>
      <c r="H175" s="219">
        <v>2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541</v>
      </c>
      <c r="AT175" s="226" t="s">
        <v>140</v>
      </c>
      <c r="AU175" s="226" t="s">
        <v>81</v>
      </c>
      <c r="AY175" s="20" t="s">
        <v>137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79</v>
      </c>
      <c r="BK175" s="227">
        <f>ROUND(I175*H175,2)</f>
        <v>0</v>
      </c>
      <c r="BL175" s="20" t="s">
        <v>541</v>
      </c>
      <c r="BM175" s="226" t="s">
        <v>823</v>
      </c>
    </row>
    <row r="176" s="2" customFormat="1" ht="16.5" customHeight="1">
      <c r="A176" s="41"/>
      <c r="B176" s="42"/>
      <c r="C176" s="215" t="s">
        <v>512</v>
      </c>
      <c r="D176" s="215" t="s">
        <v>140</v>
      </c>
      <c r="E176" s="216" t="s">
        <v>824</v>
      </c>
      <c r="F176" s="217" t="s">
        <v>760</v>
      </c>
      <c r="G176" s="218" t="s">
        <v>660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43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541</v>
      </c>
      <c r="AT176" s="226" t="s">
        <v>140</v>
      </c>
      <c r="AU176" s="226" t="s">
        <v>81</v>
      </c>
      <c r="AY176" s="20" t="s">
        <v>137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79</v>
      </c>
      <c r="BK176" s="227">
        <f>ROUND(I176*H176,2)</f>
        <v>0</v>
      </c>
      <c r="BL176" s="20" t="s">
        <v>541</v>
      </c>
      <c r="BM176" s="226" t="s">
        <v>825</v>
      </c>
    </row>
    <row r="177" s="2" customFormat="1" ht="16.5" customHeight="1">
      <c r="A177" s="41"/>
      <c r="B177" s="42"/>
      <c r="C177" s="215" t="s">
        <v>519</v>
      </c>
      <c r="D177" s="215" t="s">
        <v>140</v>
      </c>
      <c r="E177" s="216" t="s">
        <v>826</v>
      </c>
      <c r="F177" s="217" t="s">
        <v>763</v>
      </c>
      <c r="G177" s="218" t="s">
        <v>660</v>
      </c>
      <c r="H177" s="219">
        <v>1</v>
      </c>
      <c r="I177" s="220"/>
      <c r="J177" s="221">
        <f>ROUND(I177*H177,2)</f>
        <v>0</v>
      </c>
      <c r="K177" s="217" t="s">
        <v>19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541</v>
      </c>
      <c r="AT177" s="226" t="s">
        <v>140</v>
      </c>
      <c r="AU177" s="226" t="s">
        <v>81</v>
      </c>
      <c r="AY177" s="20" t="s">
        <v>137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541</v>
      </c>
      <c r="BM177" s="226" t="s">
        <v>827</v>
      </c>
    </row>
    <row r="178" s="2" customFormat="1" ht="16.5" customHeight="1">
      <c r="A178" s="41"/>
      <c r="B178" s="42"/>
      <c r="C178" s="215" t="s">
        <v>524</v>
      </c>
      <c r="D178" s="215" t="s">
        <v>140</v>
      </c>
      <c r="E178" s="216" t="s">
        <v>828</v>
      </c>
      <c r="F178" s="217" t="s">
        <v>766</v>
      </c>
      <c r="G178" s="218" t="s">
        <v>660</v>
      </c>
      <c r="H178" s="219">
        <v>5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541</v>
      </c>
      <c r="AT178" s="226" t="s">
        <v>140</v>
      </c>
      <c r="AU178" s="226" t="s">
        <v>81</v>
      </c>
      <c r="AY178" s="20" t="s">
        <v>137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541</v>
      </c>
      <c r="BM178" s="226" t="s">
        <v>829</v>
      </c>
    </row>
    <row r="179" s="2" customFormat="1" ht="16.5" customHeight="1">
      <c r="A179" s="41"/>
      <c r="B179" s="42"/>
      <c r="C179" s="215" t="s">
        <v>531</v>
      </c>
      <c r="D179" s="215" t="s">
        <v>140</v>
      </c>
      <c r="E179" s="216" t="s">
        <v>830</v>
      </c>
      <c r="F179" s="217" t="s">
        <v>769</v>
      </c>
      <c r="G179" s="218" t="s">
        <v>660</v>
      </c>
      <c r="H179" s="219">
        <v>1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541</v>
      </c>
      <c r="AT179" s="226" t="s">
        <v>140</v>
      </c>
      <c r="AU179" s="226" t="s">
        <v>81</v>
      </c>
      <c r="AY179" s="20" t="s">
        <v>137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541</v>
      </c>
      <c r="BM179" s="226" t="s">
        <v>831</v>
      </c>
    </row>
    <row r="180" s="2" customFormat="1" ht="16.5" customHeight="1">
      <c r="A180" s="41"/>
      <c r="B180" s="42"/>
      <c r="C180" s="215" t="s">
        <v>536</v>
      </c>
      <c r="D180" s="215" t="s">
        <v>140</v>
      </c>
      <c r="E180" s="216" t="s">
        <v>832</v>
      </c>
      <c r="F180" s="217" t="s">
        <v>772</v>
      </c>
      <c r="G180" s="218" t="s">
        <v>660</v>
      </c>
      <c r="H180" s="219">
        <v>16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43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541</v>
      </c>
      <c r="AT180" s="226" t="s">
        <v>140</v>
      </c>
      <c r="AU180" s="226" t="s">
        <v>81</v>
      </c>
      <c r="AY180" s="20" t="s">
        <v>137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79</v>
      </c>
      <c r="BK180" s="227">
        <f>ROUND(I180*H180,2)</f>
        <v>0</v>
      </c>
      <c r="BL180" s="20" t="s">
        <v>541</v>
      </c>
      <c r="BM180" s="226" t="s">
        <v>833</v>
      </c>
    </row>
    <row r="181" s="2" customFormat="1" ht="16.5" customHeight="1">
      <c r="A181" s="41"/>
      <c r="B181" s="42"/>
      <c r="C181" s="215" t="s">
        <v>541</v>
      </c>
      <c r="D181" s="215" t="s">
        <v>140</v>
      </c>
      <c r="E181" s="216" t="s">
        <v>834</v>
      </c>
      <c r="F181" s="217" t="s">
        <v>775</v>
      </c>
      <c r="G181" s="218" t="s">
        <v>660</v>
      </c>
      <c r="H181" s="219">
        <v>2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43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541</v>
      </c>
      <c r="AT181" s="226" t="s">
        <v>140</v>
      </c>
      <c r="AU181" s="226" t="s">
        <v>81</v>
      </c>
      <c r="AY181" s="20" t="s">
        <v>137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79</v>
      </c>
      <c r="BK181" s="227">
        <f>ROUND(I181*H181,2)</f>
        <v>0</v>
      </c>
      <c r="BL181" s="20" t="s">
        <v>541</v>
      </c>
      <c r="BM181" s="226" t="s">
        <v>835</v>
      </c>
    </row>
    <row r="182" s="2" customFormat="1" ht="16.5" customHeight="1">
      <c r="A182" s="41"/>
      <c r="B182" s="42"/>
      <c r="C182" s="215" t="s">
        <v>548</v>
      </c>
      <c r="D182" s="215" t="s">
        <v>140</v>
      </c>
      <c r="E182" s="216" t="s">
        <v>836</v>
      </c>
      <c r="F182" s="217" t="s">
        <v>778</v>
      </c>
      <c r="G182" s="218" t="s">
        <v>660</v>
      </c>
      <c r="H182" s="219">
        <v>5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541</v>
      </c>
      <c r="AT182" s="226" t="s">
        <v>140</v>
      </c>
      <c r="AU182" s="226" t="s">
        <v>81</v>
      </c>
      <c r="AY182" s="20" t="s">
        <v>137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541</v>
      </c>
      <c r="BM182" s="226" t="s">
        <v>837</v>
      </c>
    </row>
    <row r="183" s="2" customFormat="1" ht="16.5" customHeight="1">
      <c r="A183" s="41"/>
      <c r="B183" s="42"/>
      <c r="C183" s="215" t="s">
        <v>553</v>
      </c>
      <c r="D183" s="215" t="s">
        <v>140</v>
      </c>
      <c r="E183" s="216" t="s">
        <v>838</v>
      </c>
      <c r="F183" s="217" t="s">
        <v>781</v>
      </c>
      <c r="G183" s="218" t="s">
        <v>660</v>
      </c>
      <c r="H183" s="219">
        <v>1</v>
      </c>
      <c r="I183" s="220"/>
      <c r="J183" s="221">
        <f>ROUND(I183*H183,2)</f>
        <v>0</v>
      </c>
      <c r="K183" s="217" t="s">
        <v>19</v>
      </c>
      <c r="L183" s="47"/>
      <c r="M183" s="222" t="s">
        <v>19</v>
      </c>
      <c r="N183" s="223" t="s">
        <v>43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541</v>
      </c>
      <c r="AT183" s="226" t="s">
        <v>140</v>
      </c>
      <c r="AU183" s="226" t="s">
        <v>81</v>
      </c>
      <c r="AY183" s="20" t="s">
        <v>137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541</v>
      </c>
      <c r="BM183" s="226" t="s">
        <v>839</v>
      </c>
    </row>
    <row r="184" s="2" customFormat="1" ht="16.5" customHeight="1">
      <c r="A184" s="41"/>
      <c r="B184" s="42"/>
      <c r="C184" s="215" t="s">
        <v>560</v>
      </c>
      <c r="D184" s="215" t="s">
        <v>140</v>
      </c>
      <c r="E184" s="216" t="s">
        <v>840</v>
      </c>
      <c r="F184" s="217" t="s">
        <v>784</v>
      </c>
      <c r="G184" s="218" t="s">
        <v>660</v>
      </c>
      <c r="H184" s="219">
        <v>2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541</v>
      </c>
      <c r="AT184" s="226" t="s">
        <v>140</v>
      </c>
      <c r="AU184" s="226" t="s">
        <v>81</v>
      </c>
      <c r="AY184" s="20" t="s">
        <v>137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79</v>
      </c>
      <c r="BK184" s="227">
        <f>ROUND(I184*H184,2)</f>
        <v>0</v>
      </c>
      <c r="BL184" s="20" t="s">
        <v>541</v>
      </c>
      <c r="BM184" s="226" t="s">
        <v>841</v>
      </c>
    </row>
    <row r="185" s="2" customFormat="1" ht="16.5" customHeight="1">
      <c r="A185" s="41"/>
      <c r="B185" s="42"/>
      <c r="C185" s="215" t="s">
        <v>567</v>
      </c>
      <c r="D185" s="215" t="s">
        <v>140</v>
      </c>
      <c r="E185" s="216" t="s">
        <v>842</v>
      </c>
      <c r="F185" s="217" t="s">
        <v>787</v>
      </c>
      <c r="G185" s="218" t="s">
        <v>660</v>
      </c>
      <c r="H185" s="219">
        <v>1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43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541</v>
      </c>
      <c r="AT185" s="226" t="s">
        <v>140</v>
      </c>
      <c r="AU185" s="226" t="s">
        <v>81</v>
      </c>
      <c r="AY185" s="20" t="s">
        <v>137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79</v>
      </c>
      <c r="BK185" s="227">
        <f>ROUND(I185*H185,2)</f>
        <v>0</v>
      </c>
      <c r="BL185" s="20" t="s">
        <v>541</v>
      </c>
      <c r="BM185" s="226" t="s">
        <v>843</v>
      </c>
    </row>
    <row r="186" s="2" customFormat="1" ht="16.5" customHeight="1">
      <c r="A186" s="41"/>
      <c r="B186" s="42"/>
      <c r="C186" s="215" t="s">
        <v>572</v>
      </c>
      <c r="D186" s="215" t="s">
        <v>140</v>
      </c>
      <c r="E186" s="216" t="s">
        <v>789</v>
      </c>
      <c r="F186" s="217" t="s">
        <v>790</v>
      </c>
      <c r="G186" s="218" t="s">
        <v>660</v>
      </c>
      <c r="H186" s="219">
        <v>2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541</v>
      </c>
      <c r="AT186" s="226" t="s">
        <v>140</v>
      </c>
      <c r="AU186" s="226" t="s">
        <v>81</v>
      </c>
      <c r="AY186" s="20" t="s">
        <v>137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541</v>
      </c>
      <c r="BM186" s="226" t="s">
        <v>844</v>
      </c>
    </row>
    <row r="187" s="2" customFormat="1">
      <c r="A187" s="41"/>
      <c r="B187" s="42"/>
      <c r="C187" s="43"/>
      <c r="D187" s="233" t="s">
        <v>149</v>
      </c>
      <c r="E187" s="43"/>
      <c r="F187" s="234" t="s">
        <v>792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149</v>
      </c>
      <c r="AU187" s="20" t="s">
        <v>81</v>
      </c>
    </row>
    <row r="188" s="2" customFormat="1" ht="16.5" customHeight="1">
      <c r="A188" s="41"/>
      <c r="B188" s="42"/>
      <c r="C188" s="215" t="s">
        <v>576</v>
      </c>
      <c r="D188" s="215" t="s">
        <v>140</v>
      </c>
      <c r="E188" s="216" t="s">
        <v>793</v>
      </c>
      <c r="F188" s="217" t="s">
        <v>794</v>
      </c>
      <c r="G188" s="218" t="s">
        <v>660</v>
      </c>
      <c r="H188" s="219">
        <v>6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43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541</v>
      </c>
      <c r="AT188" s="226" t="s">
        <v>140</v>
      </c>
      <c r="AU188" s="226" t="s">
        <v>81</v>
      </c>
      <c r="AY188" s="20" t="s">
        <v>137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79</v>
      </c>
      <c r="BK188" s="227">
        <f>ROUND(I188*H188,2)</f>
        <v>0</v>
      </c>
      <c r="BL188" s="20" t="s">
        <v>541</v>
      </c>
      <c r="BM188" s="226" t="s">
        <v>845</v>
      </c>
    </row>
    <row r="189" s="2" customFormat="1">
      <c r="A189" s="41"/>
      <c r="B189" s="42"/>
      <c r="C189" s="43"/>
      <c r="D189" s="233" t="s">
        <v>149</v>
      </c>
      <c r="E189" s="43"/>
      <c r="F189" s="234" t="s">
        <v>792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81</v>
      </c>
    </row>
    <row r="190" s="2" customFormat="1" ht="21.75" customHeight="1">
      <c r="A190" s="41"/>
      <c r="B190" s="42"/>
      <c r="C190" s="215" t="s">
        <v>581</v>
      </c>
      <c r="D190" s="215" t="s">
        <v>140</v>
      </c>
      <c r="E190" s="216" t="s">
        <v>796</v>
      </c>
      <c r="F190" s="217" t="s">
        <v>797</v>
      </c>
      <c r="G190" s="218" t="s">
        <v>660</v>
      </c>
      <c r="H190" s="219">
        <v>2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541</v>
      </c>
      <c r="AT190" s="226" t="s">
        <v>140</v>
      </c>
      <c r="AU190" s="226" t="s">
        <v>81</v>
      </c>
      <c r="AY190" s="20" t="s">
        <v>137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541</v>
      </c>
      <c r="BM190" s="226" t="s">
        <v>846</v>
      </c>
    </row>
    <row r="191" s="2" customFormat="1">
      <c r="A191" s="41"/>
      <c r="B191" s="42"/>
      <c r="C191" s="43"/>
      <c r="D191" s="233" t="s">
        <v>149</v>
      </c>
      <c r="E191" s="43"/>
      <c r="F191" s="234" t="s">
        <v>792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149</v>
      </c>
      <c r="AU191" s="20" t="s">
        <v>81</v>
      </c>
    </row>
    <row r="192" s="2" customFormat="1" ht="16.5" customHeight="1">
      <c r="A192" s="41"/>
      <c r="B192" s="42"/>
      <c r="C192" s="215" t="s">
        <v>589</v>
      </c>
      <c r="D192" s="215" t="s">
        <v>140</v>
      </c>
      <c r="E192" s="216" t="s">
        <v>799</v>
      </c>
      <c r="F192" s="217" t="s">
        <v>800</v>
      </c>
      <c r="G192" s="218" t="s">
        <v>660</v>
      </c>
      <c r="H192" s="219">
        <v>4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43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541</v>
      </c>
      <c r="AT192" s="226" t="s">
        <v>140</v>
      </c>
      <c r="AU192" s="226" t="s">
        <v>81</v>
      </c>
      <c r="AY192" s="20" t="s">
        <v>137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79</v>
      </c>
      <c r="BK192" s="227">
        <f>ROUND(I192*H192,2)</f>
        <v>0</v>
      </c>
      <c r="BL192" s="20" t="s">
        <v>541</v>
      </c>
      <c r="BM192" s="226" t="s">
        <v>847</v>
      </c>
    </row>
    <row r="193" s="2" customFormat="1">
      <c r="A193" s="41"/>
      <c r="B193" s="42"/>
      <c r="C193" s="43"/>
      <c r="D193" s="233" t="s">
        <v>149</v>
      </c>
      <c r="E193" s="43"/>
      <c r="F193" s="234" t="s">
        <v>792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149</v>
      </c>
      <c r="AU193" s="20" t="s">
        <v>81</v>
      </c>
    </row>
    <row r="194" s="2" customFormat="1" ht="16.5" customHeight="1">
      <c r="A194" s="41"/>
      <c r="B194" s="42"/>
      <c r="C194" s="215" t="s">
        <v>596</v>
      </c>
      <c r="D194" s="215" t="s">
        <v>140</v>
      </c>
      <c r="E194" s="216" t="s">
        <v>802</v>
      </c>
      <c r="F194" s="217" t="s">
        <v>848</v>
      </c>
      <c r="G194" s="218" t="s">
        <v>660</v>
      </c>
      <c r="H194" s="219">
        <v>2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541</v>
      </c>
      <c r="AT194" s="226" t="s">
        <v>140</v>
      </c>
      <c r="AU194" s="226" t="s">
        <v>81</v>
      </c>
      <c r="AY194" s="20" t="s">
        <v>137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79</v>
      </c>
      <c r="BK194" s="227">
        <f>ROUND(I194*H194,2)</f>
        <v>0</v>
      </c>
      <c r="BL194" s="20" t="s">
        <v>541</v>
      </c>
      <c r="BM194" s="226" t="s">
        <v>849</v>
      </c>
    </row>
    <row r="195" s="2" customFormat="1">
      <c r="A195" s="41"/>
      <c r="B195" s="42"/>
      <c r="C195" s="43"/>
      <c r="D195" s="233" t="s">
        <v>149</v>
      </c>
      <c r="E195" s="43"/>
      <c r="F195" s="234" t="s">
        <v>792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149</v>
      </c>
      <c r="AU195" s="20" t="s">
        <v>81</v>
      </c>
    </row>
    <row r="196" s="2" customFormat="1" ht="16.5" customHeight="1">
      <c r="A196" s="41"/>
      <c r="B196" s="42"/>
      <c r="C196" s="215" t="s">
        <v>601</v>
      </c>
      <c r="D196" s="215" t="s">
        <v>140</v>
      </c>
      <c r="E196" s="216" t="s">
        <v>805</v>
      </c>
      <c r="F196" s="217" t="s">
        <v>806</v>
      </c>
      <c r="G196" s="218" t="s">
        <v>211</v>
      </c>
      <c r="H196" s="219">
        <v>10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43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541</v>
      </c>
      <c r="AT196" s="226" t="s">
        <v>140</v>
      </c>
      <c r="AU196" s="226" t="s">
        <v>81</v>
      </c>
      <c r="AY196" s="20" t="s">
        <v>137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79</v>
      </c>
      <c r="BK196" s="227">
        <f>ROUND(I196*H196,2)</f>
        <v>0</v>
      </c>
      <c r="BL196" s="20" t="s">
        <v>541</v>
      </c>
      <c r="BM196" s="226" t="s">
        <v>850</v>
      </c>
    </row>
    <row r="197" s="2" customFormat="1">
      <c r="A197" s="41"/>
      <c r="B197" s="42"/>
      <c r="C197" s="43"/>
      <c r="D197" s="233" t="s">
        <v>149</v>
      </c>
      <c r="E197" s="43"/>
      <c r="F197" s="234" t="s">
        <v>792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149</v>
      </c>
      <c r="AU197" s="20" t="s">
        <v>81</v>
      </c>
    </row>
    <row r="198" s="2" customFormat="1" ht="16.5" customHeight="1">
      <c r="A198" s="41"/>
      <c r="B198" s="42"/>
      <c r="C198" s="215" t="s">
        <v>608</v>
      </c>
      <c r="D198" s="215" t="s">
        <v>140</v>
      </c>
      <c r="E198" s="216" t="s">
        <v>808</v>
      </c>
      <c r="F198" s="217" t="s">
        <v>851</v>
      </c>
      <c r="G198" s="218" t="s">
        <v>660</v>
      </c>
      <c r="H198" s="219">
        <v>1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541</v>
      </c>
      <c r="AT198" s="226" t="s">
        <v>140</v>
      </c>
      <c r="AU198" s="226" t="s">
        <v>81</v>
      </c>
      <c r="AY198" s="20" t="s">
        <v>137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541</v>
      </c>
      <c r="BM198" s="226" t="s">
        <v>852</v>
      </c>
    </row>
    <row r="199" s="2" customFormat="1">
      <c r="A199" s="41"/>
      <c r="B199" s="42"/>
      <c r="C199" s="43"/>
      <c r="D199" s="233" t="s">
        <v>149</v>
      </c>
      <c r="E199" s="43"/>
      <c r="F199" s="234" t="s">
        <v>811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149</v>
      </c>
      <c r="AU199" s="20" t="s">
        <v>81</v>
      </c>
    </row>
    <row r="200" s="2" customFormat="1" ht="16.5" customHeight="1">
      <c r="A200" s="41"/>
      <c r="B200" s="42"/>
      <c r="C200" s="215" t="s">
        <v>615</v>
      </c>
      <c r="D200" s="215" t="s">
        <v>140</v>
      </c>
      <c r="E200" s="216" t="s">
        <v>853</v>
      </c>
      <c r="F200" s="217" t="s">
        <v>854</v>
      </c>
      <c r="G200" s="218" t="s">
        <v>660</v>
      </c>
      <c r="H200" s="219">
        <v>4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43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541</v>
      </c>
      <c r="AT200" s="226" t="s">
        <v>140</v>
      </c>
      <c r="AU200" s="226" t="s">
        <v>81</v>
      </c>
      <c r="AY200" s="20" t="s">
        <v>137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79</v>
      </c>
      <c r="BK200" s="227">
        <f>ROUND(I200*H200,2)</f>
        <v>0</v>
      </c>
      <c r="BL200" s="20" t="s">
        <v>541</v>
      </c>
      <c r="BM200" s="226" t="s">
        <v>855</v>
      </c>
    </row>
    <row r="201" s="2" customFormat="1">
      <c r="A201" s="41"/>
      <c r="B201" s="42"/>
      <c r="C201" s="43"/>
      <c r="D201" s="233" t="s">
        <v>149</v>
      </c>
      <c r="E201" s="43"/>
      <c r="F201" s="234" t="s">
        <v>811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81</v>
      </c>
    </row>
    <row r="202" s="2" customFormat="1" ht="16.5" customHeight="1">
      <c r="A202" s="41"/>
      <c r="B202" s="42"/>
      <c r="C202" s="215" t="s">
        <v>620</v>
      </c>
      <c r="D202" s="215" t="s">
        <v>140</v>
      </c>
      <c r="E202" s="216" t="s">
        <v>815</v>
      </c>
      <c r="F202" s="217" t="s">
        <v>856</v>
      </c>
      <c r="G202" s="218" t="s">
        <v>660</v>
      </c>
      <c r="H202" s="219">
        <v>1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541</v>
      </c>
      <c r="AT202" s="226" t="s">
        <v>140</v>
      </c>
      <c r="AU202" s="226" t="s">
        <v>81</v>
      </c>
      <c r="AY202" s="20" t="s">
        <v>137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541</v>
      </c>
      <c r="BM202" s="226" t="s">
        <v>857</v>
      </c>
    </row>
    <row r="203" s="2" customFormat="1">
      <c r="A203" s="41"/>
      <c r="B203" s="42"/>
      <c r="C203" s="43"/>
      <c r="D203" s="233" t="s">
        <v>149</v>
      </c>
      <c r="E203" s="43"/>
      <c r="F203" s="234" t="s">
        <v>811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149</v>
      </c>
      <c r="AU203" s="20" t="s">
        <v>81</v>
      </c>
    </row>
    <row r="204" s="12" customFormat="1" ht="22.8" customHeight="1">
      <c r="A204" s="12"/>
      <c r="B204" s="199"/>
      <c r="C204" s="200"/>
      <c r="D204" s="201" t="s">
        <v>71</v>
      </c>
      <c r="E204" s="213" t="s">
        <v>858</v>
      </c>
      <c r="F204" s="213" t="s">
        <v>859</v>
      </c>
      <c r="G204" s="200"/>
      <c r="H204" s="200"/>
      <c r="I204" s="203"/>
      <c r="J204" s="214">
        <f>BK204</f>
        <v>0</v>
      </c>
      <c r="K204" s="200"/>
      <c r="L204" s="205"/>
      <c r="M204" s="206"/>
      <c r="N204" s="207"/>
      <c r="O204" s="207"/>
      <c r="P204" s="208">
        <f>SUM(P205:P206)</f>
        <v>0</v>
      </c>
      <c r="Q204" s="207"/>
      <c r="R204" s="208">
        <f>SUM(R205:R206)</f>
        <v>0</v>
      </c>
      <c r="S204" s="207"/>
      <c r="T204" s="209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0" t="s">
        <v>160</v>
      </c>
      <c r="AT204" s="211" t="s">
        <v>71</v>
      </c>
      <c r="AU204" s="211" t="s">
        <v>79</v>
      </c>
      <c r="AY204" s="210" t="s">
        <v>137</v>
      </c>
      <c r="BK204" s="212">
        <f>SUM(BK205:BK206)</f>
        <v>0</v>
      </c>
    </row>
    <row r="205" s="2" customFormat="1" ht="16.5" customHeight="1">
      <c r="A205" s="41"/>
      <c r="B205" s="42"/>
      <c r="C205" s="215" t="s">
        <v>627</v>
      </c>
      <c r="D205" s="215" t="s">
        <v>140</v>
      </c>
      <c r="E205" s="216" t="s">
        <v>745</v>
      </c>
      <c r="F205" s="217" t="s">
        <v>746</v>
      </c>
      <c r="G205" s="218" t="s">
        <v>325</v>
      </c>
      <c r="H205" s="219">
        <v>1</v>
      </c>
      <c r="I205" s="220"/>
      <c r="J205" s="221">
        <f>ROUND(I205*H205,2)</f>
        <v>0</v>
      </c>
      <c r="K205" s="217" t="s">
        <v>19</v>
      </c>
      <c r="L205" s="47"/>
      <c r="M205" s="222" t="s">
        <v>19</v>
      </c>
      <c r="N205" s="223" t="s">
        <v>43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541</v>
      </c>
      <c r="AT205" s="226" t="s">
        <v>140</v>
      </c>
      <c r="AU205" s="226" t="s">
        <v>81</v>
      </c>
      <c r="AY205" s="20" t="s">
        <v>137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79</v>
      </c>
      <c r="BK205" s="227">
        <f>ROUND(I205*H205,2)</f>
        <v>0</v>
      </c>
      <c r="BL205" s="20" t="s">
        <v>541</v>
      </c>
      <c r="BM205" s="226" t="s">
        <v>860</v>
      </c>
    </row>
    <row r="206" s="2" customFormat="1" ht="16.5" customHeight="1">
      <c r="A206" s="41"/>
      <c r="B206" s="42"/>
      <c r="C206" s="215" t="s">
        <v>632</v>
      </c>
      <c r="D206" s="215" t="s">
        <v>140</v>
      </c>
      <c r="E206" s="216" t="s">
        <v>748</v>
      </c>
      <c r="F206" s="217" t="s">
        <v>749</v>
      </c>
      <c r="G206" s="218" t="s">
        <v>325</v>
      </c>
      <c r="H206" s="219">
        <v>1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541</v>
      </c>
      <c r="AT206" s="226" t="s">
        <v>140</v>
      </c>
      <c r="AU206" s="226" t="s">
        <v>81</v>
      </c>
      <c r="AY206" s="20" t="s">
        <v>137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541</v>
      </c>
      <c r="BM206" s="226" t="s">
        <v>861</v>
      </c>
    </row>
    <row r="207" s="12" customFormat="1" ht="22.8" customHeight="1">
      <c r="A207" s="12"/>
      <c r="B207" s="199"/>
      <c r="C207" s="200"/>
      <c r="D207" s="201" t="s">
        <v>71</v>
      </c>
      <c r="E207" s="213" t="s">
        <v>862</v>
      </c>
      <c r="F207" s="213" t="s">
        <v>863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SUM(P208:P219)</f>
        <v>0</v>
      </c>
      <c r="Q207" s="207"/>
      <c r="R207" s="208">
        <f>SUM(R208:R219)</f>
        <v>0</v>
      </c>
      <c r="S207" s="207"/>
      <c r="T207" s="209">
        <f>SUM(T208:T219)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160</v>
      </c>
      <c r="AT207" s="211" t="s">
        <v>71</v>
      </c>
      <c r="AU207" s="211" t="s">
        <v>79</v>
      </c>
      <c r="AY207" s="210" t="s">
        <v>137</v>
      </c>
      <c r="BK207" s="212">
        <f>SUM(BK208:BK219)</f>
        <v>0</v>
      </c>
    </row>
    <row r="208" s="2" customFormat="1" ht="16.5" customHeight="1">
      <c r="A208" s="41"/>
      <c r="B208" s="42"/>
      <c r="C208" s="278" t="s">
        <v>864</v>
      </c>
      <c r="D208" s="278" t="s">
        <v>216</v>
      </c>
      <c r="E208" s="279" t="s">
        <v>865</v>
      </c>
      <c r="F208" s="280" t="s">
        <v>866</v>
      </c>
      <c r="G208" s="281" t="s">
        <v>660</v>
      </c>
      <c r="H208" s="282">
        <v>11</v>
      </c>
      <c r="I208" s="283"/>
      <c r="J208" s="284">
        <f>ROUND(I208*H208,2)</f>
        <v>0</v>
      </c>
      <c r="K208" s="280" t="s">
        <v>19</v>
      </c>
      <c r="L208" s="285"/>
      <c r="M208" s="286" t="s">
        <v>19</v>
      </c>
      <c r="N208" s="287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661</v>
      </c>
      <c r="AT208" s="226" t="s">
        <v>216</v>
      </c>
      <c r="AU208" s="226" t="s">
        <v>81</v>
      </c>
      <c r="AY208" s="20" t="s">
        <v>137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541</v>
      </c>
      <c r="BM208" s="226" t="s">
        <v>867</v>
      </c>
    </row>
    <row r="209" s="2" customFormat="1" ht="16.5" customHeight="1">
      <c r="A209" s="41"/>
      <c r="B209" s="42"/>
      <c r="C209" s="278" t="s">
        <v>868</v>
      </c>
      <c r="D209" s="278" t="s">
        <v>216</v>
      </c>
      <c r="E209" s="279" t="s">
        <v>869</v>
      </c>
      <c r="F209" s="280" t="s">
        <v>870</v>
      </c>
      <c r="G209" s="281" t="s">
        <v>660</v>
      </c>
      <c r="H209" s="282">
        <v>2</v>
      </c>
      <c r="I209" s="283"/>
      <c r="J209" s="284">
        <f>ROUND(I209*H209,2)</f>
        <v>0</v>
      </c>
      <c r="K209" s="280" t="s">
        <v>19</v>
      </c>
      <c r="L209" s="285"/>
      <c r="M209" s="286" t="s">
        <v>19</v>
      </c>
      <c r="N209" s="287" t="s">
        <v>43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661</v>
      </c>
      <c r="AT209" s="226" t="s">
        <v>216</v>
      </c>
      <c r="AU209" s="226" t="s">
        <v>81</v>
      </c>
      <c r="AY209" s="20" t="s">
        <v>137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79</v>
      </c>
      <c r="BK209" s="227">
        <f>ROUND(I209*H209,2)</f>
        <v>0</v>
      </c>
      <c r="BL209" s="20" t="s">
        <v>541</v>
      </c>
      <c r="BM209" s="226" t="s">
        <v>871</v>
      </c>
    </row>
    <row r="210" s="2" customFormat="1" ht="16.5" customHeight="1">
      <c r="A210" s="41"/>
      <c r="B210" s="42"/>
      <c r="C210" s="278" t="s">
        <v>872</v>
      </c>
      <c r="D210" s="278" t="s">
        <v>216</v>
      </c>
      <c r="E210" s="279" t="s">
        <v>873</v>
      </c>
      <c r="F210" s="280" t="s">
        <v>874</v>
      </c>
      <c r="G210" s="281" t="s">
        <v>660</v>
      </c>
      <c r="H210" s="282">
        <v>2</v>
      </c>
      <c r="I210" s="283"/>
      <c r="J210" s="284">
        <f>ROUND(I210*H210,2)</f>
        <v>0</v>
      </c>
      <c r="K210" s="280" t="s">
        <v>19</v>
      </c>
      <c r="L210" s="285"/>
      <c r="M210" s="286" t="s">
        <v>19</v>
      </c>
      <c r="N210" s="287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661</v>
      </c>
      <c r="AT210" s="226" t="s">
        <v>216</v>
      </c>
      <c r="AU210" s="226" t="s">
        <v>81</v>
      </c>
      <c r="AY210" s="20" t="s">
        <v>137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541</v>
      </c>
      <c r="BM210" s="226" t="s">
        <v>875</v>
      </c>
    </row>
    <row r="211" s="2" customFormat="1" ht="16.5" customHeight="1">
      <c r="A211" s="41"/>
      <c r="B211" s="42"/>
      <c r="C211" s="278" t="s">
        <v>876</v>
      </c>
      <c r="D211" s="278" t="s">
        <v>216</v>
      </c>
      <c r="E211" s="279" t="s">
        <v>877</v>
      </c>
      <c r="F211" s="280" t="s">
        <v>878</v>
      </c>
      <c r="G211" s="281" t="s">
        <v>660</v>
      </c>
      <c r="H211" s="282">
        <v>2</v>
      </c>
      <c r="I211" s="283"/>
      <c r="J211" s="284">
        <f>ROUND(I211*H211,2)</f>
        <v>0</v>
      </c>
      <c r="K211" s="280" t="s">
        <v>19</v>
      </c>
      <c r="L211" s="285"/>
      <c r="M211" s="286" t="s">
        <v>19</v>
      </c>
      <c r="N211" s="287" t="s">
        <v>43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661</v>
      </c>
      <c r="AT211" s="226" t="s">
        <v>216</v>
      </c>
      <c r="AU211" s="226" t="s">
        <v>81</v>
      </c>
      <c r="AY211" s="20" t="s">
        <v>137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79</v>
      </c>
      <c r="BK211" s="227">
        <f>ROUND(I211*H211,2)</f>
        <v>0</v>
      </c>
      <c r="BL211" s="20" t="s">
        <v>541</v>
      </c>
      <c r="BM211" s="226" t="s">
        <v>879</v>
      </c>
    </row>
    <row r="212" s="2" customFormat="1" ht="16.5" customHeight="1">
      <c r="A212" s="41"/>
      <c r="B212" s="42"/>
      <c r="C212" s="278" t="s">
        <v>880</v>
      </c>
      <c r="D212" s="278" t="s">
        <v>216</v>
      </c>
      <c r="E212" s="279" t="s">
        <v>881</v>
      </c>
      <c r="F212" s="280" t="s">
        <v>882</v>
      </c>
      <c r="G212" s="281" t="s">
        <v>660</v>
      </c>
      <c r="H212" s="282">
        <v>1</v>
      </c>
      <c r="I212" s="283"/>
      <c r="J212" s="284">
        <f>ROUND(I212*H212,2)</f>
        <v>0</v>
      </c>
      <c r="K212" s="280" t="s">
        <v>19</v>
      </c>
      <c r="L212" s="285"/>
      <c r="M212" s="286" t="s">
        <v>19</v>
      </c>
      <c r="N212" s="287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661</v>
      </c>
      <c r="AT212" s="226" t="s">
        <v>216</v>
      </c>
      <c r="AU212" s="226" t="s">
        <v>81</v>
      </c>
      <c r="AY212" s="20" t="s">
        <v>137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541</v>
      </c>
      <c r="BM212" s="226" t="s">
        <v>883</v>
      </c>
    </row>
    <row r="213" s="2" customFormat="1" ht="16.5" customHeight="1">
      <c r="A213" s="41"/>
      <c r="B213" s="42"/>
      <c r="C213" s="278" t="s">
        <v>884</v>
      </c>
      <c r="D213" s="278" t="s">
        <v>216</v>
      </c>
      <c r="E213" s="279" t="s">
        <v>885</v>
      </c>
      <c r="F213" s="280" t="s">
        <v>886</v>
      </c>
      <c r="G213" s="281" t="s">
        <v>660</v>
      </c>
      <c r="H213" s="282">
        <v>0</v>
      </c>
      <c r="I213" s="283"/>
      <c r="J213" s="284">
        <f>ROUND(I213*H213,2)</f>
        <v>0</v>
      </c>
      <c r="K213" s="280" t="s">
        <v>19</v>
      </c>
      <c r="L213" s="285"/>
      <c r="M213" s="286" t="s">
        <v>19</v>
      </c>
      <c r="N213" s="287" t="s">
        <v>43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661</v>
      </c>
      <c r="AT213" s="226" t="s">
        <v>216</v>
      </c>
      <c r="AU213" s="226" t="s">
        <v>81</v>
      </c>
      <c r="AY213" s="20" t="s">
        <v>137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79</v>
      </c>
      <c r="BK213" s="227">
        <f>ROUND(I213*H213,2)</f>
        <v>0</v>
      </c>
      <c r="BL213" s="20" t="s">
        <v>541</v>
      </c>
      <c r="BM213" s="226" t="s">
        <v>887</v>
      </c>
    </row>
    <row r="214" s="2" customFormat="1" ht="16.5" customHeight="1">
      <c r="A214" s="41"/>
      <c r="B214" s="42"/>
      <c r="C214" s="278" t="s">
        <v>888</v>
      </c>
      <c r="D214" s="278" t="s">
        <v>216</v>
      </c>
      <c r="E214" s="279" t="s">
        <v>889</v>
      </c>
      <c r="F214" s="280" t="s">
        <v>890</v>
      </c>
      <c r="G214" s="281" t="s">
        <v>660</v>
      </c>
      <c r="H214" s="282">
        <v>25</v>
      </c>
      <c r="I214" s="283"/>
      <c r="J214" s="284">
        <f>ROUND(I214*H214,2)</f>
        <v>0</v>
      </c>
      <c r="K214" s="280" t="s">
        <v>19</v>
      </c>
      <c r="L214" s="285"/>
      <c r="M214" s="286" t="s">
        <v>19</v>
      </c>
      <c r="N214" s="287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661</v>
      </c>
      <c r="AT214" s="226" t="s">
        <v>216</v>
      </c>
      <c r="AU214" s="226" t="s">
        <v>81</v>
      </c>
      <c r="AY214" s="20" t="s">
        <v>137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541</v>
      </c>
      <c r="BM214" s="226" t="s">
        <v>891</v>
      </c>
    </row>
    <row r="215" s="2" customFormat="1" ht="16.5" customHeight="1">
      <c r="A215" s="41"/>
      <c r="B215" s="42"/>
      <c r="C215" s="278" t="s">
        <v>892</v>
      </c>
      <c r="D215" s="278" t="s">
        <v>216</v>
      </c>
      <c r="E215" s="279" t="s">
        <v>893</v>
      </c>
      <c r="F215" s="280" t="s">
        <v>894</v>
      </c>
      <c r="G215" s="281" t="s">
        <v>660</v>
      </c>
      <c r="H215" s="282">
        <v>100</v>
      </c>
      <c r="I215" s="283"/>
      <c r="J215" s="284">
        <f>ROUND(I215*H215,2)</f>
        <v>0</v>
      </c>
      <c r="K215" s="280" t="s">
        <v>19</v>
      </c>
      <c r="L215" s="285"/>
      <c r="M215" s="286" t="s">
        <v>19</v>
      </c>
      <c r="N215" s="287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661</v>
      </c>
      <c r="AT215" s="226" t="s">
        <v>216</v>
      </c>
      <c r="AU215" s="226" t="s">
        <v>81</v>
      </c>
      <c r="AY215" s="20" t="s">
        <v>137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541</v>
      </c>
      <c r="BM215" s="226" t="s">
        <v>895</v>
      </c>
    </row>
    <row r="216" s="2" customFormat="1" ht="16.5" customHeight="1">
      <c r="A216" s="41"/>
      <c r="B216" s="42"/>
      <c r="C216" s="278" t="s">
        <v>896</v>
      </c>
      <c r="D216" s="278" t="s">
        <v>216</v>
      </c>
      <c r="E216" s="279" t="s">
        <v>897</v>
      </c>
      <c r="F216" s="280" t="s">
        <v>898</v>
      </c>
      <c r="G216" s="281" t="s">
        <v>211</v>
      </c>
      <c r="H216" s="282">
        <v>100</v>
      </c>
      <c r="I216" s="283"/>
      <c r="J216" s="284">
        <f>ROUND(I216*H216,2)</f>
        <v>0</v>
      </c>
      <c r="K216" s="280" t="s">
        <v>19</v>
      </c>
      <c r="L216" s="285"/>
      <c r="M216" s="286" t="s">
        <v>19</v>
      </c>
      <c r="N216" s="287" t="s">
        <v>43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661</v>
      </c>
      <c r="AT216" s="226" t="s">
        <v>216</v>
      </c>
      <c r="AU216" s="226" t="s">
        <v>81</v>
      </c>
      <c r="AY216" s="20" t="s">
        <v>137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79</v>
      </c>
      <c r="BK216" s="227">
        <f>ROUND(I216*H216,2)</f>
        <v>0</v>
      </c>
      <c r="BL216" s="20" t="s">
        <v>541</v>
      </c>
      <c r="BM216" s="226" t="s">
        <v>899</v>
      </c>
    </row>
    <row r="217" s="2" customFormat="1" ht="16.5" customHeight="1">
      <c r="A217" s="41"/>
      <c r="B217" s="42"/>
      <c r="C217" s="278" t="s">
        <v>900</v>
      </c>
      <c r="D217" s="278" t="s">
        <v>216</v>
      </c>
      <c r="E217" s="279" t="s">
        <v>901</v>
      </c>
      <c r="F217" s="280" t="s">
        <v>902</v>
      </c>
      <c r="G217" s="281" t="s">
        <v>211</v>
      </c>
      <c r="H217" s="282">
        <v>100</v>
      </c>
      <c r="I217" s="283"/>
      <c r="J217" s="284">
        <f>ROUND(I217*H217,2)</f>
        <v>0</v>
      </c>
      <c r="K217" s="280" t="s">
        <v>19</v>
      </c>
      <c r="L217" s="285"/>
      <c r="M217" s="286" t="s">
        <v>19</v>
      </c>
      <c r="N217" s="287" t="s">
        <v>43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661</v>
      </c>
      <c r="AT217" s="226" t="s">
        <v>216</v>
      </c>
      <c r="AU217" s="226" t="s">
        <v>81</v>
      </c>
      <c r="AY217" s="20" t="s">
        <v>137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79</v>
      </c>
      <c r="BK217" s="227">
        <f>ROUND(I217*H217,2)</f>
        <v>0</v>
      </c>
      <c r="BL217" s="20" t="s">
        <v>541</v>
      </c>
      <c r="BM217" s="226" t="s">
        <v>903</v>
      </c>
    </row>
    <row r="218" s="2" customFormat="1" ht="16.5" customHeight="1">
      <c r="A218" s="41"/>
      <c r="B218" s="42"/>
      <c r="C218" s="278" t="s">
        <v>904</v>
      </c>
      <c r="D218" s="278" t="s">
        <v>216</v>
      </c>
      <c r="E218" s="279" t="s">
        <v>905</v>
      </c>
      <c r="F218" s="280" t="s">
        <v>906</v>
      </c>
      <c r="G218" s="281" t="s">
        <v>211</v>
      </c>
      <c r="H218" s="282">
        <v>50</v>
      </c>
      <c r="I218" s="283"/>
      <c r="J218" s="284">
        <f>ROUND(I218*H218,2)</f>
        <v>0</v>
      </c>
      <c r="K218" s="280" t="s">
        <v>19</v>
      </c>
      <c r="L218" s="285"/>
      <c r="M218" s="286" t="s">
        <v>19</v>
      </c>
      <c r="N218" s="287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661</v>
      </c>
      <c r="AT218" s="226" t="s">
        <v>216</v>
      </c>
      <c r="AU218" s="226" t="s">
        <v>81</v>
      </c>
      <c r="AY218" s="20" t="s">
        <v>137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541</v>
      </c>
      <c r="BM218" s="226" t="s">
        <v>907</v>
      </c>
    </row>
    <row r="219" s="2" customFormat="1" ht="16.5" customHeight="1">
      <c r="A219" s="41"/>
      <c r="B219" s="42"/>
      <c r="C219" s="278" t="s">
        <v>908</v>
      </c>
      <c r="D219" s="278" t="s">
        <v>216</v>
      </c>
      <c r="E219" s="279" t="s">
        <v>909</v>
      </c>
      <c r="F219" s="280" t="s">
        <v>910</v>
      </c>
      <c r="G219" s="281" t="s">
        <v>911</v>
      </c>
      <c r="H219" s="282">
        <v>1</v>
      </c>
      <c r="I219" s="283"/>
      <c r="J219" s="284">
        <f>ROUND(I219*H219,2)</f>
        <v>0</v>
      </c>
      <c r="K219" s="280" t="s">
        <v>19</v>
      </c>
      <c r="L219" s="285"/>
      <c r="M219" s="286" t="s">
        <v>19</v>
      </c>
      <c r="N219" s="287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661</v>
      </c>
      <c r="AT219" s="226" t="s">
        <v>216</v>
      </c>
      <c r="AU219" s="226" t="s">
        <v>81</v>
      </c>
      <c r="AY219" s="20" t="s">
        <v>137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541</v>
      </c>
      <c r="BM219" s="226" t="s">
        <v>912</v>
      </c>
    </row>
    <row r="220" s="12" customFormat="1" ht="22.8" customHeight="1">
      <c r="A220" s="12"/>
      <c r="B220" s="199"/>
      <c r="C220" s="200"/>
      <c r="D220" s="201" t="s">
        <v>71</v>
      </c>
      <c r="E220" s="213" t="s">
        <v>913</v>
      </c>
      <c r="F220" s="213" t="s">
        <v>914</v>
      </c>
      <c r="G220" s="200"/>
      <c r="H220" s="200"/>
      <c r="I220" s="203"/>
      <c r="J220" s="214">
        <f>BK220</f>
        <v>0</v>
      </c>
      <c r="K220" s="200"/>
      <c r="L220" s="205"/>
      <c r="M220" s="206"/>
      <c r="N220" s="207"/>
      <c r="O220" s="207"/>
      <c r="P220" s="208">
        <f>SUM(P221:P231)</f>
        <v>0</v>
      </c>
      <c r="Q220" s="207"/>
      <c r="R220" s="208">
        <f>SUM(R221:R231)</f>
        <v>0</v>
      </c>
      <c r="S220" s="207"/>
      <c r="T220" s="209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0" t="s">
        <v>160</v>
      </c>
      <c r="AT220" s="211" t="s">
        <v>71</v>
      </c>
      <c r="AU220" s="211" t="s">
        <v>79</v>
      </c>
      <c r="AY220" s="210" t="s">
        <v>137</v>
      </c>
      <c r="BK220" s="212">
        <f>SUM(BK221:BK231)</f>
        <v>0</v>
      </c>
    </row>
    <row r="221" s="2" customFormat="1" ht="16.5" customHeight="1">
      <c r="A221" s="41"/>
      <c r="B221" s="42"/>
      <c r="C221" s="215" t="s">
        <v>915</v>
      </c>
      <c r="D221" s="215" t="s">
        <v>140</v>
      </c>
      <c r="E221" s="216" t="s">
        <v>865</v>
      </c>
      <c r="F221" s="217" t="s">
        <v>866</v>
      </c>
      <c r="G221" s="218" t="s">
        <v>660</v>
      </c>
      <c r="H221" s="219">
        <v>11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43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541</v>
      </c>
      <c r="AT221" s="226" t="s">
        <v>140</v>
      </c>
      <c r="AU221" s="226" t="s">
        <v>81</v>
      </c>
      <c r="AY221" s="20" t="s">
        <v>137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79</v>
      </c>
      <c r="BK221" s="227">
        <f>ROUND(I221*H221,2)</f>
        <v>0</v>
      </c>
      <c r="BL221" s="20" t="s">
        <v>541</v>
      </c>
      <c r="BM221" s="226" t="s">
        <v>916</v>
      </c>
    </row>
    <row r="222" s="2" customFormat="1" ht="16.5" customHeight="1">
      <c r="A222" s="41"/>
      <c r="B222" s="42"/>
      <c r="C222" s="215" t="s">
        <v>917</v>
      </c>
      <c r="D222" s="215" t="s">
        <v>140</v>
      </c>
      <c r="E222" s="216" t="s">
        <v>869</v>
      </c>
      <c r="F222" s="217" t="s">
        <v>870</v>
      </c>
      <c r="G222" s="218" t="s">
        <v>660</v>
      </c>
      <c r="H222" s="219">
        <v>2</v>
      </c>
      <c r="I222" s="220"/>
      <c r="J222" s="221">
        <f>ROUND(I222*H222,2)</f>
        <v>0</v>
      </c>
      <c r="K222" s="217" t="s">
        <v>19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541</v>
      </c>
      <c r="AT222" s="226" t="s">
        <v>140</v>
      </c>
      <c r="AU222" s="226" t="s">
        <v>81</v>
      </c>
      <c r="AY222" s="20" t="s">
        <v>137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79</v>
      </c>
      <c r="BK222" s="227">
        <f>ROUND(I222*H222,2)</f>
        <v>0</v>
      </c>
      <c r="BL222" s="20" t="s">
        <v>541</v>
      </c>
      <c r="BM222" s="226" t="s">
        <v>918</v>
      </c>
    </row>
    <row r="223" s="2" customFormat="1" ht="16.5" customHeight="1">
      <c r="A223" s="41"/>
      <c r="B223" s="42"/>
      <c r="C223" s="215" t="s">
        <v>919</v>
      </c>
      <c r="D223" s="215" t="s">
        <v>140</v>
      </c>
      <c r="E223" s="216" t="s">
        <v>873</v>
      </c>
      <c r="F223" s="217" t="s">
        <v>874</v>
      </c>
      <c r="G223" s="218" t="s">
        <v>660</v>
      </c>
      <c r="H223" s="219">
        <v>2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541</v>
      </c>
      <c r="AT223" s="226" t="s">
        <v>140</v>
      </c>
      <c r="AU223" s="226" t="s">
        <v>81</v>
      </c>
      <c r="AY223" s="20" t="s">
        <v>137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541</v>
      </c>
      <c r="BM223" s="226" t="s">
        <v>920</v>
      </c>
    </row>
    <row r="224" s="2" customFormat="1" ht="16.5" customHeight="1">
      <c r="A224" s="41"/>
      <c r="B224" s="42"/>
      <c r="C224" s="215" t="s">
        <v>921</v>
      </c>
      <c r="D224" s="215" t="s">
        <v>140</v>
      </c>
      <c r="E224" s="216" t="s">
        <v>877</v>
      </c>
      <c r="F224" s="217" t="s">
        <v>878</v>
      </c>
      <c r="G224" s="218" t="s">
        <v>660</v>
      </c>
      <c r="H224" s="219">
        <v>2</v>
      </c>
      <c r="I224" s="220"/>
      <c r="J224" s="221">
        <f>ROUND(I224*H224,2)</f>
        <v>0</v>
      </c>
      <c r="K224" s="217" t="s">
        <v>19</v>
      </c>
      <c r="L224" s="47"/>
      <c r="M224" s="222" t="s">
        <v>19</v>
      </c>
      <c r="N224" s="223" t="s">
        <v>43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541</v>
      </c>
      <c r="AT224" s="226" t="s">
        <v>140</v>
      </c>
      <c r="AU224" s="226" t="s">
        <v>81</v>
      </c>
      <c r="AY224" s="20" t="s">
        <v>137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541</v>
      </c>
      <c r="BM224" s="226" t="s">
        <v>922</v>
      </c>
    </row>
    <row r="225" s="2" customFormat="1" ht="16.5" customHeight="1">
      <c r="A225" s="41"/>
      <c r="B225" s="42"/>
      <c r="C225" s="215" t="s">
        <v>923</v>
      </c>
      <c r="D225" s="215" t="s">
        <v>140</v>
      </c>
      <c r="E225" s="216" t="s">
        <v>881</v>
      </c>
      <c r="F225" s="217" t="s">
        <v>882</v>
      </c>
      <c r="G225" s="218" t="s">
        <v>660</v>
      </c>
      <c r="H225" s="219">
        <v>1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43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541</v>
      </c>
      <c r="AT225" s="226" t="s">
        <v>140</v>
      </c>
      <c r="AU225" s="226" t="s">
        <v>81</v>
      </c>
      <c r="AY225" s="20" t="s">
        <v>137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541</v>
      </c>
      <c r="BM225" s="226" t="s">
        <v>924</v>
      </c>
    </row>
    <row r="226" s="2" customFormat="1" ht="16.5" customHeight="1">
      <c r="A226" s="41"/>
      <c r="B226" s="42"/>
      <c r="C226" s="215" t="s">
        <v>925</v>
      </c>
      <c r="D226" s="215" t="s">
        <v>140</v>
      </c>
      <c r="E226" s="216" t="s">
        <v>885</v>
      </c>
      <c r="F226" s="217" t="s">
        <v>886</v>
      </c>
      <c r="G226" s="218" t="s">
        <v>660</v>
      </c>
      <c r="H226" s="219">
        <v>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43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541</v>
      </c>
      <c r="AT226" s="226" t="s">
        <v>140</v>
      </c>
      <c r="AU226" s="226" t="s">
        <v>81</v>
      </c>
      <c r="AY226" s="20" t="s">
        <v>137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79</v>
      </c>
      <c r="BK226" s="227">
        <f>ROUND(I226*H226,2)</f>
        <v>0</v>
      </c>
      <c r="BL226" s="20" t="s">
        <v>541</v>
      </c>
      <c r="BM226" s="226" t="s">
        <v>926</v>
      </c>
    </row>
    <row r="227" s="2" customFormat="1" ht="16.5" customHeight="1">
      <c r="A227" s="41"/>
      <c r="B227" s="42"/>
      <c r="C227" s="215" t="s">
        <v>927</v>
      </c>
      <c r="D227" s="215" t="s">
        <v>140</v>
      </c>
      <c r="E227" s="216" t="s">
        <v>889</v>
      </c>
      <c r="F227" s="217" t="s">
        <v>890</v>
      </c>
      <c r="G227" s="218" t="s">
        <v>660</v>
      </c>
      <c r="H227" s="219">
        <v>25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541</v>
      </c>
      <c r="AT227" s="226" t="s">
        <v>140</v>
      </c>
      <c r="AU227" s="226" t="s">
        <v>81</v>
      </c>
      <c r="AY227" s="20" t="s">
        <v>137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541</v>
      </c>
      <c r="BM227" s="226" t="s">
        <v>928</v>
      </c>
    </row>
    <row r="228" s="2" customFormat="1" ht="16.5" customHeight="1">
      <c r="A228" s="41"/>
      <c r="B228" s="42"/>
      <c r="C228" s="215" t="s">
        <v>929</v>
      </c>
      <c r="D228" s="215" t="s">
        <v>140</v>
      </c>
      <c r="E228" s="216" t="s">
        <v>930</v>
      </c>
      <c r="F228" s="217" t="s">
        <v>894</v>
      </c>
      <c r="G228" s="218" t="s">
        <v>660</v>
      </c>
      <c r="H228" s="219">
        <v>100</v>
      </c>
      <c r="I228" s="220"/>
      <c r="J228" s="221">
        <f>ROUND(I228*H228,2)</f>
        <v>0</v>
      </c>
      <c r="K228" s="217" t="s">
        <v>19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541</v>
      </c>
      <c r="AT228" s="226" t="s">
        <v>140</v>
      </c>
      <c r="AU228" s="226" t="s">
        <v>81</v>
      </c>
      <c r="AY228" s="20" t="s">
        <v>137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541</v>
      </c>
      <c r="BM228" s="226" t="s">
        <v>931</v>
      </c>
    </row>
    <row r="229" s="2" customFormat="1" ht="16.5" customHeight="1">
      <c r="A229" s="41"/>
      <c r="B229" s="42"/>
      <c r="C229" s="215" t="s">
        <v>932</v>
      </c>
      <c r="D229" s="215" t="s">
        <v>140</v>
      </c>
      <c r="E229" s="216" t="s">
        <v>933</v>
      </c>
      <c r="F229" s="217" t="s">
        <v>898</v>
      </c>
      <c r="G229" s="218" t="s">
        <v>211</v>
      </c>
      <c r="H229" s="219">
        <v>100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541</v>
      </c>
      <c r="AT229" s="226" t="s">
        <v>140</v>
      </c>
      <c r="AU229" s="226" t="s">
        <v>81</v>
      </c>
      <c r="AY229" s="20" t="s">
        <v>137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79</v>
      </c>
      <c r="BK229" s="227">
        <f>ROUND(I229*H229,2)</f>
        <v>0</v>
      </c>
      <c r="BL229" s="20" t="s">
        <v>541</v>
      </c>
      <c r="BM229" s="226" t="s">
        <v>934</v>
      </c>
    </row>
    <row r="230" s="2" customFormat="1" ht="16.5" customHeight="1">
      <c r="A230" s="41"/>
      <c r="B230" s="42"/>
      <c r="C230" s="215" t="s">
        <v>935</v>
      </c>
      <c r="D230" s="215" t="s">
        <v>140</v>
      </c>
      <c r="E230" s="216" t="s">
        <v>936</v>
      </c>
      <c r="F230" s="217" t="s">
        <v>902</v>
      </c>
      <c r="G230" s="218" t="s">
        <v>211</v>
      </c>
      <c r="H230" s="219">
        <v>100</v>
      </c>
      <c r="I230" s="220"/>
      <c r="J230" s="221">
        <f>ROUND(I230*H230,2)</f>
        <v>0</v>
      </c>
      <c r="K230" s="217" t="s">
        <v>19</v>
      </c>
      <c r="L230" s="47"/>
      <c r="M230" s="222" t="s">
        <v>19</v>
      </c>
      <c r="N230" s="223" t="s">
        <v>43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541</v>
      </c>
      <c r="AT230" s="226" t="s">
        <v>140</v>
      </c>
      <c r="AU230" s="226" t="s">
        <v>81</v>
      </c>
      <c r="AY230" s="20" t="s">
        <v>137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79</v>
      </c>
      <c r="BK230" s="227">
        <f>ROUND(I230*H230,2)</f>
        <v>0</v>
      </c>
      <c r="BL230" s="20" t="s">
        <v>541</v>
      </c>
      <c r="BM230" s="226" t="s">
        <v>937</v>
      </c>
    </row>
    <row r="231" s="2" customFormat="1" ht="16.5" customHeight="1">
      <c r="A231" s="41"/>
      <c r="B231" s="42"/>
      <c r="C231" s="215" t="s">
        <v>938</v>
      </c>
      <c r="D231" s="215" t="s">
        <v>140</v>
      </c>
      <c r="E231" s="216" t="s">
        <v>939</v>
      </c>
      <c r="F231" s="217" t="s">
        <v>906</v>
      </c>
      <c r="G231" s="218" t="s">
        <v>211</v>
      </c>
      <c r="H231" s="219">
        <v>50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43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541</v>
      </c>
      <c r="AT231" s="226" t="s">
        <v>140</v>
      </c>
      <c r="AU231" s="226" t="s">
        <v>81</v>
      </c>
      <c r="AY231" s="20" t="s">
        <v>137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79</v>
      </c>
      <c r="BK231" s="227">
        <f>ROUND(I231*H231,2)</f>
        <v>0</v>
      </c>
      <c r="BL231" s="20" t="s">
        <v>541</v>
      </c>
      <c r="BM231" s="226" t="s">
        <v>940</v>
      </c>
    </row>
    <row r="232" s="12" customFormat="1" ht="22.8" customHeight="1">
      <c r="A232" s="12"/>
      <c r="B232" s="199"/>
      <c r="C232" s="200"/>
      <c r="D232" s="201" t="s">
        <v>71</v>
      </c>
      <c r="E232" s="213" t="s">
        <v>941</v>
      </c>
      <c r="F232" s="213" t="s">
        <v>942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SUM(P233:P234)</f>
        <v>0</v>
      </c>
      <c r="Q232" s="207"/>
      <c r="R232" s="208">
        <f>SUM(R233:R234)</f>
        <v>0</v>
      </c>
      <c r="S232" s="207"/>
      <c r="T232" s="209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0" t="s">
        <v>160</v>
      </c>
      <c r="AT232" s="211" t="s">
        <v>71</v>
      </c>
      <c r="AU232" s="211" t="s">
        <v>79</v>
      </c>
      <c r="AY232" s="210" t="s">
        <v>137</v>
      </c>
      <c r="BK232" s="212">
        <f>SUM(BK233:BK234)</f>
        <v>0</v>
      </c>
    </row>
    <row r="233" s="2" customFormat="1" ht="16.5" customHeight="1">
      <c r="A233" s="41"/>
      <c r="B233" s="42"/>
      <c r="C233" s="215" t="s">
        <v>943</v>
      </c>
      <c r="D233" s="215" t="s">
        <v>140</v>
      </c>
      <c r="E233" s="216" t="s">
        <v>745</v>
      </c>
      <c r="F233" s="217" t="s">
        <v>746</v>
      </c>
      <c r="G233" s="218" t="s">
        <v>325</v>
      </c>
      <c r="H233" s="219">
        <v>1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43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541</v>
      </c>
      <c r="AT233" s="226" t="s">
        <v>140</v>
      </c>
      <c r="AU233" s="226" t="s">
        <v>81</v>
      </c>
      <c r="AY233" s="20" t="s">
        <v>137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79</v>
      </c>
      <c r="BK233" s="227">
        <f>ROUND(I233*H233,2)</f>
        <v>0</v>
      </c>
      <c r="BL233" s="20" t="s">
        <v>541</v>
      </c>
      <c r="BM233" s="226" t="s">
        <v>944</v>
      </c>
    </row>
    <row r="234" s="2" customFormat="1" ht="16.5" customHeight="1">
      <c r="A234" s="41"/>
      <c r="B234" s="42"/>
      <c r="C234" s="215" t="s">
        <v>945</v>
      </c>
      <c r="D234" s="215" t="s">
        <v>140</v>
      </c>
      <c r="E234" s="216" t="s">
        <v>748</v>
      </c>
      <c r="F234" s="217" t="s">
        <v>749</v>
      </c>
      <c r="G234" s="218" t="s">
        <v>325</v>
      </c>
      <c r="H234" s="219">
        <v>1</v>
      </c>
      <c r="I234" s="220"/>
      <c r="J234" s="221">
        <f>ROUND(I234*H234,2)</f>
        <v>0</v>
      </c>
      <c r="K234" s="217" t="s">
        <v>19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541</v>
      </c>
      <c r="AT234" s="226" t="s">
        <v>140</v>
      </c>
      <c r="AU234" s="226" t="s">
        <v>81</v>
      </c>
      <c r="AY234" s="20" t="s">
        <v>137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541</v>
      </c>
      <c r="BM234" s="226" t="s">
        <v>946</v>
      </c>
    </row>
    <row r="235" s="12" customFormat="1" ht="22.8" customHeight="1">
      <c r="A235" s="12"/>
      <c r="B235" s="199"/>
      <c r="C235" s="200"/>
      <c r="D235" s="201" t="s">
        <v>71</v>
      </c>
      <c r="E235" s="213" t="s">
        <v>947</v>
      </c>
      <c r="F235" s="213" t="s">
        <v>948</v>
      </c>
      <c r="G235" s="200"/>
      <c r="H235" s="200"/>
      <c r="I235" s="203"/>
      <c r="J235" s="214">
        <f>BK235</f>
        <v>0</v>
      </c>
      <c r="K235" s="200"/>
      <c r="L235" s="205"/>
      <c r="M235" s="206"/>
      <c r="N235" s="207"/>
      <c r="O235" s="207"/>
      <c r="P235" s="208">
        <f>SUM(P236:P243)</f>
        <v>0</v>
      </c>
      <c r="Q235" s="207"/>
      <c r="R235" s="208">
        <f>SUM(R236:R243)</f>
        <v>0</v>
      </c>
      <c r="S235" s="207"/>
      <c r="T235" s="209">
        <f>SUM(T236:T243)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0" t="s">
        <v>160</v>
      </c>
      <c r="AT235" s="211" t="s">
        <v>71</v>
      </c>
      <c r="AU235" s="211" t="s">
        <v>79</v>
      </c>
      <c r="AY235" s="210" t="s">
        <v>137</v>
      </c>
      <c r="BK235" s="212">
        <f>SUM(BK236:BK243)</f>
        <v>0</v>
      </c>
    </row>
    <row r="236" s="2" customFormat="1" ht="16.5" customHeight="1">
      <c r="A236" s="41"/>
      <c r="B236" s="42"/>
      <c r="C236" s="278" t="s">
        <v>949</v>
      </c>
      <c r="D236" s="278" t="s">
        <v>216</v>
      </c>
      <c r="E236" s="279" t="s">
        <v>950</v>
      </c>
      <c r="F236" s="280" t="s">
        <v>951</v>
      </c>
      <c r="G236" s="281" t="s">
        <v>211</v>
      </c>
      <c r="H236" s="282">
        <v>100</v>
      </c>
      <c r="I236" s="283"/>
      <c r="J236" s="284">
        <f>ROUND(I236*H236,2)</f>
        <v>0</v>
      </c>
      <c r="K236" s="280" t="s">
        <v>19</v>
      </c>
      <c r="L236" s="285"/>
      <c r="M236" s="286" t="s">
        <v>19</v>
      </c>
      <c r="N236" s="287" t="s">
        <v>43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661</v>
      </c>
      <c r="AT236" s="226" t="s">
        <v>216</v>
      </c>
      <c r="AU236" s="226" t="s">
        <v>81</v>
      </c>
      <c r="AY236" s="20" t="s">
        <v>137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79</v>
      </c>
      <c r="BK236" s="227">
        <f>ROUND(I236*H236,2)</f>
        <v>0</v>
      </c>
      <c r="BL236" s="20" t="s">
        <v>541</v>
      </c>
      <c r="BM236" s="226" t="s">
        <v>952</v>
      </c>
    </row>
    <row r="237" s="2" customFormat="1" ht="16.5" customHeight="1">
      <c r="A237" s="41"/>
      <c r="B237" s="42"/>
      <c r="C237" s="278" t="s">
        <v>953</v>
      </c>
      <c r="D237" s="278" t="s">
        <v>216</v>
      </c>
      <c r="E237" s="279" t="s">
        <v>954</v>
      </c>
      <c r="F237" s="280" t="s">
        <v>955</v>
      </c>
      <c r="G237" s="281" t="s">
        <v>211</v>
      </c>
      <c r="H237" s="282">
        <v>100</v>
      </c>
      <c r="I237" s="283"/>
      <c r="J237" s="284">
        <f>ROUND(I237*H237,2)</f>
        <v>0</v>
      </c>
      <c r="K237" s="280" t="s">
        <v>19</v>
      </c>
      <c r="L237" s="285"/>
      <c r="M237" s="286" t="s">
        <v>19</v>
      </c>
      <c r="N237" s="287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661</v>
      </c>
      <c r="AT237" s="226" t="s">
        <v>216</v>
      </c>
      <c r="AU237" s="226" t="s">
        <v>81</v>
      </c>
      <c r="AY237" s="20" t="s">
        <v>137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79</v>
      </c>
      <c r="BK237" s="227">
        <f>ROUND(I237*H237,2)</f>
        <v>0</v>
      </c>
      <c r="BL237" s="20" t="s">
        <v>541</v>
      </c>
      <c r="BM237" s="226" t="s">
        <v>956</v>
      </c>
    </row>
    <row r="238" s="2" customFormat="1" ht="16.5" customHeight="1">
      <c r="A238" s="41"/>
      <c r="B238" s="42"/>
      <c r="C238" s="278" t="s">
        <v>957</v>
      </c>
      <c r="D238" s="278" t="s">
        <v>216</v>
      </c>
      <c r="E238" s="279" t="s">
        <v>958</v>
      </c>
      <c r="F238" s="280" t="s">
        <v>959</v>
      </c>
      <c r="G238" s="281" t="s">
        <v>211</v>
      </c>
      <c r="H238" s="282">
        <v>150</v>
      </c>
      <c r="I238" s="283"/>
      <c r="J238" s="284">
        <f>ROUND(I238*H238,2)</f>
        <v>0</v>
      </c>
      <c r="K238" s="280" t="s">
        <v>19</v>
      </c>
      <c r="L238" s="285"/>
      <c r="M238" s="286" t="s">
        <v>19</v>
      </c>
      <c r="N238" s="287" t="s">
        <v>43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661</v>
      </c>
      <c r="AT238" s="226" t="s">
        <v>216</v>
      </c>
      <c r="AU238" s="226" t="s">
        <v>81</v>
      </c>
      <c r="AY238" s="20" t="s">
        <v>137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79</v>
      </c>
      <c r="BK238" s="227">
        <f>ROUND(I238*H238,2)</f>
        <v>0</v>
      </c>
      <c r="BL238" s="20" t="s">
        <v>541</v>
      </c>
      <c r="BM238" s="226" t="s">
        <v>960</v>
      </c>
    </row>
    <row r="239" s="2" customFormat="1" ht="16.5" customHeight="1">
      <c r="A239" s="41"/>
      <c r="B239" s="42"/>
      <c r="C239" s="278" t="s">
        <v>961</v>
      </c>
      <c r="D239" s="278" t="s">
        <v>216</v>
      </c>
      <c r="E239" s="279" t="s">
        <v>962</v>
      </c>
      <c r="F239" s="280" t="s">
        <v>963</v>
      </c>
      <c r="G239" s="281" t="s">
        <v>211</v>
      </c>
      <c r="H239" s="282">
        <v>0</v>
      </c>
      <c r="I239" s="283"/>
      <c r="J239" s="284">
        <f>ROUND(I239*H239,2)</f>
        <v>0</v>
      </c>
      <c r="K239" s="280" t="s">
        <v>19</v>
      </c>
      <c r="L239" s="285"/>
      <c r="M239" s="286" t="s">
        <v>19</v>
      </c>
      <c r="N239" s="287" t="s">
        <v>43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661</v>
      </c>
      <c r="AT239" s="226" t="s">
        <v>216</v>
      </c>
      <c r="AU239" s="226" t="s">
        <v>81</v>
      </c>
      <c r="AY239" s="20" t="s">
        <v>137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541</v>
      </c>
      <c r="BM239" s="226" t="s">
        <v>964</v>
      </c>
    </row>
    <row r="240" s="2" customFormat="1" ht="16.5" customHeight="1">
      <c r="A240" s="41"/>
      <c r="B240" s="42"/>
      <c r="C240" s="278" t="s">
        <v>965</v>
      </c>
      <c r="D240" s="278" t="s">
        <v>216</v>
      </c>
      <c r="E240" s="279" t="s">
        <v>966</v>
      </c>
      <c r="F240" s="280" t="s">
        <v>967</v>
      </c>
      <c r="G240" s="281" t="s">
        <v>211</v>
      </c>
      <c r="H240" s="282">
        <v>50</v>
      </c>
      <c r="I240" s="283"/>
      <c r="J240" s="284">
        <f>ROUND(I240*H240,2)</f>
        <v>0</v>
      </c>
      <c r="K240" s="280" t="s">
        <v>19</v>
      </c>
      <c r="L240" s="285"/>
      <c r="M240" s="286" t="s">
        <v>19</v>
      </c>
      <c r="N240" s="287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661</v>
      </c>
      <c r="AT240" s="226" t="s">
        <v>216</v>
      </c>
      <c r="AU240" s="226" t="s">
        <v>81</v>
      </c>
      <c r="AY240" s="20" t="s">
        <v>137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79</v>
      </c>
      <c r="BK240" s="227">
        <f>ROUND(I240*H240,2)</f>
        <v>0</v>
      </c>
      <c r="BL240" s="20" t="s">
        <v>541</v>
      </c>
      <c r="BM240" s="226" t="s">
        <v>968</v>
      </c>
    </row>
    <row r="241" s="2" customFormat="1" ht="16.5" customHeight="1">
      <c r="A241" s="41"/>
      <c r="B241" s="42"/>
      <c r="C241" s="278" t="s">
        <v>969</v>
      </c>
      <c r="D241" s="278" t="s">
        <v>216</v>
      </c>
      <c r="E241" s="279" t="s">
        <v>970</v>
      </c>
      <c r="F241" s="280" t="s">
        <v>971</v>
      </c>
      <c r="G241" s="281" t="s">
        <v>211</v>
      </c>
      <c r="H241" s="282">
        <v>10</v>
      </c>
      <c r="I241" s="283"/>
      <c r="J241" s="284">
        <f>ROUND(I241*H241,2)</f>
        <v>0</v>
      </c>
      <c r="K241" s="280" t="s">
        <v>19</v>
      </c>
      <c r="L241" s="285"/>
      <c r="M241" s="286" t="s">
        <v>19</v>
      </c>
      <c r="N241" s="287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661</v>
      </c>
      <c r="AT241" s="226" t="s">
        <v>216</v>
      </c>
      <c r="AU241" s="226" t="s">
        <v>81</v>
      </c>
      <c r="AY241" s="20" t="s">
        <v>137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541</v>
      </c>
      <c r="BM241" s="226" t="s">
        <v>972</v>
      </c>
    </row>
    <row r="242" s="2" customFormat="1" ht="16.5" customHeight="1">
      <c r="A242" s="41"/>
      <c r="B242" s="42"/>
      <c r="C242" s="278" t="s">
        <v>973</v>
      </c>
      <c r="D242" s="278" t="s">
        <v>216</v>
      </c>
      <c r="E242" s="279" t="s">
        <v>974</v>
      </c>
      <c r="F242" s="280" t="s">
        <v>975</v>
      </c>
      <c r="G242" s="281" t="s">
        <v>211</v>
      </c>
      <c r="H242" s="282">
        <v>0</v>
      </c>
      <c r="I242" s="283"/>
      <c r="J242" s="284">
        <f>ROUND(I242*H242,2)</f>
        <v>0</v>
      </c>
      <c r="K242" s="280" t="s">
        <v>19</v>
      </c>
      <c r="L242" s="285"/>
      <c r="M242" s="286" t="s">
        <v>19</v>
      </c>
      <c r="N242" s="287" t="s">
        <v>43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661</v>
      </c>
      <c r="AT242" s="226" t="s">
        <v>216</v>
      </c>
      <c r="AU242" s="226" t="s">
        <v>81</v>
      </c>
      <c r="AY242" s="20" t="s">
        <v>137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79</v>
      </c>
      <c r="BK242" s="227">
        <f>ROUND(I242*H242,2)</f>
        <v>0</v>
      </c>
      <c r="BL242" s="20" t="s">
        <v>541</v>
      </c>
      <c r="BM242" s="226" t="s">
        <v>976</v>
      </c>
    </row>
    <row r="243" s="2" customFormat="1" ht="16.5" customHeight="1">
      <c r="A243" s="41"/>
      <c r="B243" s="42"/>
      <c r="C243" s="278" t="s">
        <v>977</v>
      </c>
      <c r="D243" s="278" t="s">
        <v>216</v>
      </c>
      <c r="E243" s="279" t="s">
        <v>978</v>
      </c>
      <c r="F243" s="280" t="s">
        <v>979</v>
      </c>
      <c r="G243" s="281" t="s">
        <v>660</v>
      </c>
      <c r="H243" s="282">
        <v>25</v>
      </c>
      <c r="I243" s="283"/>
      <c r="J243" s="284">
        <f>ROUND(I243*H243,2)</f>
        <v>0</v>
      </c>
      <c r="K243" s="280" t="s">
        <v>19</v>
      </c>
      <c r="L243" s="285"/>
      <c r="M243" s="286" t="s">
        <v>19</v>
      </c>
      <c r="N243" s="287" t="s">
        <v>43</v>
      </c>
      <c r="O243" s="87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661</v>
      </c>
      <c r="AT243" s="226" t="s">
        <v>216</v>
      </c>
      <c r="AU243" s="226" t="s">
        <v>81</v>
      </c>
      <c r="AY243" s="20" t="s">
        <v>137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79</v>
      </c>
      <c r="BK243" s="227">
        <f>ROUND(I243*H243,2)</f>
        <v>0</v>
      </c>
      <c r="BL243" s="20" t="s">
        <v>541</v>
      </c>
      <c r="BM243" s="226" t="s">
        <v>980</v>
      </c>
    </row>
    <row r="244" s="12" customFormat="1" ht="22.8" customHeight="1">
      <c r="A244" s="12"/>
      <c r="B244" s="199"/>
      <c r="C244" s="200"/>
      <c r="D244" s="201" t="s">
        <v>71</v>
      </c>
      <c r="E244" s="213" t="s">
        <v>981</v>
      </c>
      <c r="F244" s="213" t="s">
        <v>982</v>
      </c>
      <c r="G244" s="200"/>
      <c r="H244" s="200"/>
      <c r="I244" s="203"/>
      <c r="J244" s="214">
        <f>BK244</f>
        <v>0</v>
      </c>
      <c r="K244" s="200"/>
      <c r="L244" s="205"/>
      <c r="M244" s="206"/>
      <c r="N244" s="207"/>
      <c r="O244" s="207"/>
      <c r="P244" s="208">
        <f>SUM(P245:P252)</f>
        <v>0</v>
      </c>
      <c r="Q244" s="207"/>
      <c r="R244" s="208">
        <f>SUM(R245:R252)</f>
        <v>0</v>
      </c>
      <c r="S244" s="207"/>
      <c r="T244" s="209">
        <f>SUM(T245:T252)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0" t="s">
        <v>160</v>
      </c>
      <c r="AT244" s="211" t="s">
        <v>71</v>
      </c>
      <c r="AU244" s="211" t="s">
        <v>79</v>
      </c>
      <c r="AY244" s="210" t="s">
        <v>137</v>
      </c>
      <c r="BK244" s="212">
        <f>SUM(BK245:BK252)</f>
        <v>0</v>
      </c>
    </row>
    <row r="245" s="2" customFormat="1" ht="16.5" customHeight="1">
      <c r="A245" s="41"/>
      <c r="B245" s="42"/>
      <c r="C245" s="215" t="s">
        <v>983</v>
      </c>
      <c r="D245" s="215" t="s">
        <v>140</v>
      </c>
      <c r="E245" s="216" t="s">
        <v>984</v>
      </c>
      <c r="F245" s="217" t="s">
        <v>951</v>
      </c>
      <c r="G245" s="218" t="s">
        <v>211</v>
      </c>
      <c r="H245" s="219">
        <v>100</v>
      </c>
      <c r="I245" s="220"/>
      <c r="J245" s="221">
        <f>ROUND(I245*H245,2)</f>
        <v>0</v>
      </c>
      <c r="K245" s="217" t="s">
        <v>19</v>
      </c>
      <c r="L245" s="47"/>
      <c r="M245" s="222" t="s">
        <v>19</v>
      </c>
      <c r="N245" s="223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541</v>
      </c>
      <c r="AT245" s="226" t="s">
        <v>140</v>
      </c>
      <c r="AU245" s="226" t="s">
        <v>81</v>
      </c>
      <c r="AY245" s="20" t="s">
        <v>137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541</v>
      </c>
      <c r="BM245" s="226" t="s">
        <v>985</v>
      </c>
    </row>
    <row r="246" s="2" customFormat="1" ht="16.5" customHeight="1">
      <c r="A246" s="41"/>
      <c r="B246" s="42"/>
      <c r="C246" s="215" t="s">
        <v>986</v>
      </c>
      <c r="D246" s="215" t="s">
        <v>140</v>
      </c>
      <c r="E246" s="216" t="s">
        <v>987</v>
      </c>
      <c r="F246" s="217" t="s">
        <v>955</v>
      </c>
      <c r="G246" s="218" t="s">
        <v>211</v>
      </c>
      <c r="H246" s="219">
        <v>100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541</v>
      </c>
      <c r="AT246" s="226" t="s">
        <v>140</v>
      </c>
      <c r="AU246" s="226" t="s">
        <v>81</v>
      </c>
      <c r="AY246" s="20" t="s">
        <v>137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541</v>
      </c>
      <c r="BM246" s="226" t="s">
        <v>988</v>
      </c>
    </row>
    <row r="247" s="2" customFormat="1" ht="16.5" customHeight="1">
      <c r="A247" s="41"/>
      <c r="B247" s="42"/>
      <c r="C247" s="215" t="s">
        <v>989</v>
      </c>
      <c r="D247" s="215" t="s">
        <v>140</v>
      </c>
      <c r="E247" s="216" t="s">
        <v>990</v>
      </c>
      <c r="F247" s="217" t="s">
        <v>959</v>
      </c>
      <c r="G247" s="218" t="s">
        <v>211</v>
      </c>
      <c r="H247" s="219">
        <v>150</v>
      </c>
      <c r="I247" s="220"/>
      <c r="J247" s="221">
        <f>ROUND(I247*H247,2)</f>
        <v>0</v>
      </c>
      <c r="K247" s="217" t="s">
        <v>19</v>
      </c>
      <c r="L247" s="47"/>
      <c r="M247" s="222" t="s">
        <v>19</v>
      </c>
      <c r="N247" s="223" t="s">
        <v>43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541</v>
      </c>
      <c r="AT247" s="226" t="s">
        <v>140</v>
      </c>
      <c r="AU247" s="226" t="s">
        <v>81</v>
      </c>
      <c r="AY247" s="20" t="s">
        <v>137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79</v>
      </c>
      <c r="BK247" s="227">
        <f>ROUND(I247*H247,2)</f>
        <v>0</v>
      </c>
      <c r="BL247" s="20" t="s">
        <v>541</v>
      </c>
      <c r="BM247" s="226" t="s">
        <v>991</v>
      </c>
    </row>
    <row r="248" s="2" customFormat="1" ht="16.5" customHeight="1">
      <c r="A248" s="41"/>
      <c r="B248" s="42"/>
      <c r="C248" s="215" t="s">
        <v>992</v>
      </c>
      <c r="D248" s="215" t="s">
        <v>140</v>
      </c>
      <c r="E248" s="216" t="s">
        <v>993</v>
      </c>
      <c r="F248" s="217" t="s">
        <v>963</v>
      </c>
      <c r="G248" s="218" t="s">
        <v>211</v>
      </c>
      <c r="H248" s="219">
        <v>0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43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541</v>
      </c>
      <c r="AT248" s="226" t="s">
        <v>140</v>
      </c>
      <c r="AU248" s="226" t="s">
        <v>81</v>
      </c>
      <c r="AY248" s="20" t="s">
        <v>137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79</v>
      </c>
      <c r="BK248" s="227">
        <f>ROUND(I248*H248,2)</f>
        <v>0</v>
      </c>
      <c r="BL248" s="20" t="s">
        <v>541</v>
      </c>
      <c r="BM248" s="226" t="s">
        <v>994</v>
      </c>
    </row>
    <row r="249" s="2" customFormat="1" ht="16.5" customHeight="1">
      <c r="A249" s="41"/>
      <c r="B249" s="42"/>
      <c r="C249" s="215" t="s">
        <v>995</v>
      </c>
      <c r="D249" s="215" t="s">
        <v>140</v>
      </c>
      <c r="E249" s="216" t="s">
        <v>996</v>
      </c>
      <c r="F249" s="217" t="s">
        <v>967</v>
      </c>
      <c r="G249" s="218" t="s">
        <v>211</v>
      </c>
      <c r="H249" s="219">
        <v>50</v>
      </c>
      <c r="I249" s="220"/>
      <c r="J249" s="221">
        <f>ROUND(I249*H249,2)</f>
        <v>0</v>
      </c>
      <c r="K249" s="217" t="s">
        <v>19</v>
      </c>
      <c r="L249" s="47"/>
      <c r="M249" s="222" t="s">
        <v>19</v>
      </c>
      <c r="N249" s="223" t="s">
        <v>43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541</v>
      </c>
      <c r="AT249" s="226" t="s">
        <v>140</v>
      </c>
      <c r="AU249" s="226" t="s">
        <v>81</v>
      </c>
      <c r="AY249" s="20" t="s">
        <v>137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79</v>
      </c>
      <c r="BK249" s="227">
        <f>ROUND(I249*H249,2)</f>
        <v>0</v>
      </c>
      <c r="BL249" s="20" t="s">
        <v>541</v>
      </c>
      <c r="BM249" s="226" t="s">
        <v>997</v>
      </c>
    </row>
    <row r="250" s="2" customFormat="1" ht="16.5" customHeight="1">
      <c r="A250" s="41"/>
      <c r="B250" s="42"/>
      <c r="C250" s="215" t="s">
        <v>998</v>
      </c>
      <c r="D250" s="215" t="s">
        <v>140</v>
      </c>
      <c r="E250" s="216" t="s">
        <v>999</v>
      </c>
      <c r="F250" s="217" t="s">
        <v>971</v>
      </c>
      <c r="G250" s="218" t="s">
        <v>211</v>
      </c>
      <c r="H250" s="219">
        <v>10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43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541</v>
      </c>
      <c r="AT250" s="226" t="s">
        <v>140</v>
      </c>
      <c r="AU250" s="226" t="s">
        <v>81</v>
      </c>
      <c r="AY250" s="20" t="s">
        <v>137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541</v>
      </c>
      <c r="BM250" s="226" t="s">
        <v>1000</v>
      </c>
    </row>
    <row r="251" s="2" customFormat="1" ht="16.5" customHeight="1">
      <c r="A251" s="41"/>
      <c r="B251" s="42"/>
      <c r="C251" s="215" t="s">
        <v>1001</v>
      </c>
      <c r="D251" s="215" t="s">
        <v>140</v>
      </c>
      <c r="E251" s="216" t="s">
        <v>1002</v>
      </c>
      <c r="F251" s="217" t="s">
        <v>975</v>
      </c>
      <c r="G251" s="218" t="s">
        <v>211</v>
      </c>
      <c r="H251" s="219">
        <v>0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541</v>
      </c>
      <c r="AT251" s="226" t="s">
        <v>140</v>
      </c>
      <c r="AU251" s="226" t="s">
        <v>81</v>
      </c>
      <c r="AY251" s="20" t="s">
        <v>137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79</v>
      </c>
      <c r="BK251" s="227">
        <f>ROUND(I251*H251,2)</f>
        <v>0</v>
      </c>
      <c r="BL251" s="20" t="s">
        <v>541</v>
      </c>
      <c r="BM251" s="226" t="s">
        <v>1003</v>
      </c>
    </row>
    <row r="252" s="2" customFormat="1" ht="16.5" customHeight="1">
      <c r="A252" s="41"/>
      <c r="B252" s="42"/>
      <c r="C252" s="215" t="s">
        <v>1004</v>
      </c>
      <c r="D252" s="215" t="s">
        <v>140</v>
      </c>
      <c r="E252" s="216" t="s">
        <v>1005</v>
      </c>
      <c r="F252" s="217" t="s">
        <v>979</v>
      </c>
      <c r="G252" s="218" t="s">
        <v>660</v>
      </c>
      <c r="H252" s="219">
        <v>25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43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541</v>
      </c>
      <c r="AT252" s="226" t="s">
        <v>140</v>
      </c>
      <c r="AU252" s="226" t="s">
        <v>81</v>
      </c>
      <c r="AY252" s="20" t="s">
        <v>137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79</v>
      </c>
      <c r="BK252" s="227">
        <f>ROUND(I252*H252,2)</f>
        <v>0</v>
      </c>
      <c r="BL252" s="20" t="s">
        <v>541</v>
      </c>
      <c r="BM252" s="226" t="s">
        <v>1006</v>
      </c>
    </row>
    <row r="253" s="12" customFormat="1" ht="22.8" customHeight="1">
      <c r="A253" s="12"/>
      <c r="B253" s="199"/>
      <c r="C253" s="200"/>
      <c r="D253" s="201" t="s">
        <v>71</v>
      </c>
      <c r="E253" s="213" t="s">
        <v>1007</v>
      </c>
      <c r="F253" s="213" t="s">
        <v>1008</v>
      </c>
      <c r="G253" s="200"/>
      <c r="H253" s="200"/>
      <c r="I253" s="203"/>
      <c r="J253" s="214">
        <f>BK253</f>
        <v>0</v>
      </c>
      <c r="K253" s="200"/>
      <c r="L253" s="205"/>
      <c r="M253" s="206"/>
      <c r="N253" s="207"/>
      <c r="O253" s="207"/>
      <c r="P253" s="208">
        <f>SUM(P254:P255)</f>
        <v>0</v>
      </c>
      <c r="Q253" s="207"/>
      <c r="R253" s="208">
        <f>SUM(R254:R255)</f>
        <v>0</v>
      </c>
      <c r="S253" s="207"/>
      <c r="T253" s="209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0" t="s">
        <v>160</v>
      </c>
      <c r="AT253" s="211" t="s">
        <v>71</v>
      </c>
      <c r="AU253" s="211" t="s">
        <v>79</v>
      </c>
      <c r="AY253" s="210" t="s">
        <v>137</v>
      </c>
      <c r="BK253" s="212">
        <f>SUM(BK254:BK255)</f>
        <v>0</v>
      </c>
    </row>
    <row r="254" s="2" customFormat="1" ht="16.5" customHeight="1">
      <c r="A254" s="41"/>
      <c r="B254" s="42"/>
      <c r="C254" s="215" t="s">
        <v>1009</v>
      </c>
      <c r="D254" s="215" t="s">
        <v>140</v>
      </c>
      <c r="E254" s="216" t="s">
        <v>745</v>
      </c>
      <c r="F254" s="217" t="s">
        <v>746</v>
      </c>
      <c r="G254" s="218" t="s">
        <v>325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43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541</v>
      </c>
      <c r="AT254" s="226" t="s">
        <v>140</v>
      </c>
      <c r="AU254" s="226" t="s">
        <v>81</v>
      </c>
      <c r="AY254" s="20" t="s">
        <v>137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79</v>
      </c>
      <c r="BK254" s="227">
        <f>ROUND(I254*H254,2)</f>
        <v>0</v>
      </c>
      <c r="BL254" s="20" t="s">
        <v>541</v>
      </c>
      <c r="BM254" s="226" t="s">
        <v>1010</v>
      </c>
    </row>
    <row r="255" s="2" customFormat="1" ht="16.5" customHeight="1">
      <c r="A255" s="41"/>
      <c r="B255" s="42"/>
      <c r="C255" s="215" t="s">
        <v>1011</v>
      </c>
      <c r="D255" s="215" t="s">
        <v>140</v>
      </c>
      <c r="E255" s="216" t="s">
        <v>748</v>
      </c>
      <c r="F255" s="217" t="s">
        <v>749</v>
      </c>
      <c r="G255" s="218" t="s">
        <v>325</v>
      </c>
      <c r="H255" s="219">
        <v>1</v>
      </c>
      <c r="I255" s="220"/>
      <c r="J255" s="221">
        <f>ROUND(I255*H255,2)</f>
        <v>0</v>
      </c>
      <c r="K255" s="217" t="s">
        <v>19</v>
      </c>
      <c r="L255" s="47"/>
      <c r="M255" s="222" t="s">
        <v>19</v>
      </c>
      <c r="N255" s="223" t="s">
        <v>43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541</v>
      </c>
      <c r="AT255" s="226" t="s">
        <v>140</v>
      </c>
      <c r="AU255" s="226" t="s">
        <v>81</v>
      </c>
      <c r="AY255" s="20" t="s">
        <v>137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79</v>
      </c>
      <c r="BK255" s="227">
        <f>ROUND(I255*H255,2)</f>
        <v>0</v>
      </c>
      <c r="BL255" s="20" t="s">
        <v>541</v>
      </c>
      <c r="BM255" s="226" t="s">
        <v>1012</v>
      </c>
    </row>
    <row r="256" s="12" customFormat="1" ht="22.8" customHeight="1">
      <c r="A256" s="12"/>
      <c r="B256" s="199"/>
      <c r="C256" s="200"/>
      <c r="D256" s="201" t="s">
        <v>71</v>
      </c>
      <c r="E256" s="213" t="s">
        <v>1013</v>
      </c>
      <c r="F256" s="213" t="s">
        <v>1014</v>
      </c>
      <c r="G256" s="200"/>
      <c r="H256" s="200"/>
      <c r="I256" s="203"/>
      <c r="J256" s="214">
        <f>BK256</f>
        <v>0</v>
      </c>
      <c r="K256" s="200"/>
      <c r="L256" s="205"/>
      <c r="M256" s="206"/>
      <c r="N256" s="207"/>
      <c r="O256" s="207"/>
      <c r="P256" s="208">
        <f>SUM(P257:P260)</f>
        <v>0</v>
      </c>
      <c r="Q256" s="207"/>
      <c r="R256" s="208">
        <f>SUM(R257:R260)</f>
        <v>0</v>
      </c>
      <c r="S256" s="207"/>
      <c r="T256" s="209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0" t="s">
        <v>160</v>
      </c>
      <c r="AT256" s="211" t="s">
        <v>71</v>
      </c>
      <c r="AU256" s="211" t="s">
        <v>79</v>
      </c>
      <c r="AY256" s="210" t="s">
        <v>137</v>
      </c>
      <c r="BK256" s="212">
        <f>SUM(BK257:BK260)</f>
        <v>0</v>
      </c>
    </row>
    <row r="257" s="2" customFormat="1" ht="24.15" customHeight="1">
      <c r="A257" s="41"/>
      <c r="B257" s="42"/>
      <c r="C257" s="278" t="s">
        <v>1015</v>
      </c>
      <c r="D257" s="278" t="s">
        <v>216</v>
      </c>
      <c r="E257" s="279" t="s">
        <v>1016</v>
      </c>
      <c r="F257" s="280" t="s">
        <v>1017</v>
      </c>
      <c r="G257" s="281" t="s">
        <v>660</v>
      </c>
      <c r="H257" s="282">
        <v>1</v>
      </c>
      <c r="I257" s="283"/>
      <c r="J257" s="284">
        <f>ROUND(I257*H257,2)</f>
        <v>0</v>
      </c>
      <c r="K257" s="280" t="s">
        <v>19</v>
      </c>
      <c r="L257" s="285"/>
      <c r="M257" s="286" t="s">
        <v>19</v>
      </c>
      <c r="N257" s="287" t="s">
        <v>43</v>
      </c>
      <c r="O257" s="87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661</v>
      </c>
      <c r="AT257" s="226" t="s">
        <v>216</v>
      </c>
      <c r="AU257" s="226" t="s">
        <v>81</v>
      </c>
      <c r="AY257" s="20" t="s">
        <v>137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541</v>
      </c>
      <c r="BM257" s="226" t="s">
        <v>1018</v>
      </c>
    </row>
    <row r="258" s="2" customFormat="1" ht="37.8" customHeight="1">
      <c r="A258" s="41"/>
      <c r="B258" s="42"/>
      <c r="C258" s="278" t="s">
        <v>1019</v>
      </c>
      <c r="D258" s="278" t="s">
        <v>216</v>
      </c>
      <c r="E258" s="279" t="s">
        <v>1020</v>
      </c>
      <c r="F258" s="280" t="s">
        <v>1021</v>
      </c>
      <c r="G258" s="281" t="s">
        <v>660</v>
      </c>
      <c r="H258" s="282">
        <v>4</v>
      </c>
      <c r="I258" s="283"/>
      <c r="J258" s="284">
        <f>ROUND(I258*H258,2)</f>
        <v>0</v>
      </c>
      <c r="K258" s="280" t="s">
        <v>19</v>
      </c>
      <c r="L258" s="285"/>
      <c r="M258" s="286" t="s">
        <v>19</v>
      </c>
      <c r="N258" s="287" t="s">
        <v>43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661</v>
      </c>
      <c r="AT258" s="226" t="s">
        <v>216</v>
      </c>
      <c r="AU258" s="226" t="s">
        <v>81</v>
      </c>
      <c r="AY258" s="20" t="s">
        <v>137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541</v>
      </c>
      <c r="BM258" s="226" t="s">
        <v>1022</v>
      </c>
    </row>
    <row r="259" s="2" customFormat="1" ht="24.15" customHeight="1">
      <c r="A259" s="41"/>
      <c r="B259" s="42"/>
      <c r="C259" s="278" t="s">
        <v>1023</v>
      </c>
      <c r="D259" s="278" t="s">
        <v>216</v>
      </c>
      <c r="E259" s="279" t="s">
        <v>1024</v>
      </c>
      <c r="F259" s="280" t="s">
        <v>1025</v>
      </c>
      <c r="G259" s="281" t="s">
        <v>660</v>
      </c>
      <c r="H259" s="282">
        <v>18</v>
      </c>
      <c r="I259" s="283"/>
      <c r="J259" s="284">
        <f>ROUND(I259*H259,2)</f>
        <v>0</v>
      </c>
      <c r="K259" s="280" t="s">
        <v>19</v>
      </c>
      <c r="L259" s="285"/>
      <c r="M259" s="286" t="s">
        <v>19</v>
      </c>
      <c r="N259" s="287" t="s">
        <v>43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661</v>
      </c>
      <c r="AT259" s="226" t="s">
        <v>216</v>
      </c>
      <c r="AU259" s="226" t="s">
        <v>81</v>
      </c>
      <c r="AY259" s="20" t="s">
        <v>137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541</v>
      </c>
      <c r="BM259" s="226" t="s">
        <v>1026</v>
      </c>
    </row>
    <row r="260" s="2" customFormat="1" ht="49.05" customHeight="1">
      <c r="A260" s="41"/>
      <c r="B260" s="42"/>
      <c r="C260" s="278" t="s">
        <v>1027</v>
      </c>
      <c r="D260" s="278" t="s">
        <v>216</v>
      </c>
      <c r="E260" s="279" t="s">
        <v>1028</v>
      </c>
      <c r="F260" s="280" t="s">
        <v>1029</v>
      </c>
      <c r="G260" s="281" t="s">
        <v>660</v>
      </c>
      <c r="H260" s="282">
        <v>2</v>
      </c>
      <c r="I260" s="283"/>
      <c r="J260" s="284">
        <f>ROUND(I260*H260,2)</f>
        <v>0</v>
      </c>
      <c r="K260" s="280" t="s">
        <v>19</v>
      </c>
      <c r="L260" s="285"/>
      <c r="M260" s="286" t="s">
        <v>19</v>
      </c>
      <c r="N260" s="287" t="s">
        <v>43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661</v>
      </c>
      <c r="AT260" s="226" t="s">
        <v>216</v>
      </c>
      <c r="AU260" s="226" t="s">
        <v>81</v>
      </c>
      <c r="AY260" s="20" t="s">
        <v>137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79</v>
      </c>
      <c r="BK260" s="227">
        <f>ROUND(I260*H260,2)</f>
        <v>0</v>
      </c>
      <c r="BL260" s="20" t="s">
        <v>541</v>
      </c>
      <c r="BM260" s="226" t="s">
        <v>1030</v>
      </c>
    </row>
    <row r="261" s="12" customFormat="1" ht="22.8" customHeight="1">
      <c r="A261" s="12"/>
      <c r="B261" s="199"/>
      <c r="C261" s="200"/>
      <c r="D261" s="201" t="s">
        <v>71</v>
      </c>
      <c r="E261" s="213" t="s">
        <v>1031</v>
      </c>
      <c r="F261" s="213" t="s">
        <v>1032</v>
      </c>
      <c r="G261" s="200"/>
      <c r="H261" s="200"/>
      <c r="I261" s="203"/>
      <c r="J261" s="214">
        <f>BK261</f>
        <v>0</v>
      </c>
      <c r="K261" s="200"/>
      <c r="L261" s="205"/>
      <c r="M261" s="206"/>
      <c r="N261" s="207"/>
      <c r="O261" s="207"/>
      <c r="P261" s="208">
        <f>SUM(P262:P265)</f>
        <v>0</v>
      </c>
      <c r="Q261" s="207"/>
      <c r="R261" s="208">
        <f>SUM(R262:R265)</f>
        <v>0</v>
      </c>
      <c r="S261" s="207"/>
      <c r="T261" s="209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0" t="s">
        <v>160</v>
      </c>
      <c r="AT261" s="211" t="s">
        <v>71</v>
      </c>
      <c r="AU261" s="211" t="s">
        <v>79</v>
      </c>
      <c r="AY261" s="210" t="s">
        <v>137</v>
      </c>
      <c r="BK261" s="212">
        <f>SUM(BK262:BK265)</f>
        <v>0</v>
      </c>
    </row>
    <row r="262" s="2" customFormat="1" ht="24.15" customHeight="1">
      <c r="A262" s="41"/>
      <c r="B262" s="42"/>
      <c r="C262" s="215" t="s">
        <v>1033</v>
      </c>
      <c r="D262" s="215" t="s">
        <v>140</v>
      </c>
      <c r="E262" s="216" t="s">
        <v>1016</v>
      </c>
      <c r="F262" s="217" t="s">
        <v>1017</v>
      </c>
      <c r="G262" s="218" t="s">
        <v>660</v>
      </c>
      <c r="H262" s="219">
        <v>1</v>
      </c>
      <c r="I262" s="220"/>
      <c r="J262" s="221">
        <f>ROUND(I262*H262,2)</f>
        <v>0</v>
      </c>
      <c r="K262" s="217" t="s">
        <v>19</v>
      </c>
      <c r="L262" s="47"/>
      <c r="M262" s="222" t="s">
        <v>19</v>
      </c>
      <c r="N262" s="223" t="s">
        <v>43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541</v>
      </c>
      <c r="AT262" s="226" t="s">
        <v>140</v>
      </c>
      <c r="AU262" s="226" t="s">
        <v>81</v>
      </c>
      <c r="AY262" s="20" t="s">
        <v>137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541</v>
      </c>
      <c r="BM262" s="226" t="s">
        <v>1034</v>
      </c>
    </row>
    <row r="263" s="2" customFormat="1" ht="37.8" customHeight="1">
      <c r="A263" s="41"/>
      <c r="B263" s="42"/>
      <c r="C263" s="215" t="s">
        <v>1035</v>
      </c>
      <c r="D263" s="215" t="s">
        <v>140</v>
      </c>
      <c r="E263" s="216" t="s">
        <v>1020</v>
      </c>
      <c r="F263" s="217" t="s">
        <v>1021</v>
      </c>
      <c r="G263" s="218" t="s">
        <v>660</v>
      </c>
      <c r="H263" s="219">
        <v>4</v>
      </c>
      <c r="I263" s="220"/>
      <c r="J263" s="221">
        <f>ROUND(I263*H263,2)</f>
        <v>0</v>
      </c>
      <c r="K263" s="217" t="s">
        <v>19</v>
      </c>
      <c r="L263" s="47"/>
      <c r="M263" s="222" t="s">
        <v>19</v>
      </c>
      <c r="N263" s="223" t="s">
        <v>43</v>
      </c>
      <c r="O263" s="87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541</v>
      </c>
      <c r="AT263" s="226" t="s">
        <v>140</v>
      </c>
      <c r="AU263" s="226" t="s">
        <v>81</v>
      </c>
      <c r="AY263" s="20" t="s">
        <v>137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541</v>
      </c>
      <c r="BM263" s="226" t="s">
        <v>1036</v>
      </c>
    </row>
    <row r="264" s="2" customFormat="1" ht="24.15" customHeight="1">
      <c r="A264" s="41"/>
      <c r="B264" s="42"/>
      <c r="C264" s="215" t="s">
        <v>1037</v>
      </c>
      <c r="D264" s="215" t="s">
        <v>140</v>
      </c>
      <c r="E264" s="216" t="s">
        <v>1024</v>
      </c>
      <c r="F264" s="217" t="s">
        <v>1025</v>
      </c>
      <c r="G264" s="218" t="s">
        <v>660</v>
      </c>
      <c r="H264" s="219">
        <v>18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43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541</v>
      </c>
      <c r="AT264" s="226" t="s">
        <v>140</v>
      </c>
      <c r="AU264" s="226" t="s">
        <v>81</v>
      </c>
      <c r="AY264" s="20" t="s">
        <v>137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79</v>
      </c>
      <c r="BK264" s="227">
        <f>ROUND(I264*H264,2)</f>
        <v>0</v>
      </c>
      <c r="BL264" s="20" t="s">
        <v>541</v>
      </c>
      <c r="BM264" s="226" t="s">
        <v>1038</v>
      </c>
    </row>
    <row r="265" s="2" customFormat="1" ht="49.05" customHeight="1">
      <c r="A265" s="41"/>
      <c r="B265" s="42"/>
      <c r="C265" s="215" t="s">
        <v>1039</v>
      </c>
      <c r="D265" s="215" t="s">
        <v>140</v>
      </c>
      <c r="E265" s="216" t="s">
        <v>1028</v>
      </c>
      <c r="F265" s="217" t="s">
        <v>1029</v>
      </c>
      <c r="G265" s="218" t="s">
        <v>660</v>
      </c>
      <c r="H265" s="219">
        <v>2</v>
      </c>
      <c r="I265" s="220"/>
      <c r="J265" s="221">
        <f>ROUND(I265*H265,2)</f>
        <v>0</v>
      </c>
      <c r="K265" s="217" t="s">
        <v>19</v>
      </c>
      <c r="L265" s="47"/>
      <c r="M265" s="222" t="s">
        <v>19</v>
      </c>
      <c r="N265" s="223" t="s">
        <v>43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541</v>
      </c>
      <c r="AT265" s="226" t="s">
        <v>140</v>
      </c>
      <c r="AU265" s="226" t="s">
        <v>81</v>
      </c>
      <c r="AY265" s="20" t="s">
        <v>137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541</v>
      </c>
      <c r="BM265" s="226" t="s">
        <v>1040</v>
      </c>
    </row>
    <row r="266" s="12" customFormat="1" ht="22.8" customHeight="1">
      <c r="A266" s="12"/>
      <c r="B266" s="199"/>
      <c r="C266" s="200"/>
      <c r="D266" s="201" t="s">
        <v>71</v>
      </c>
      <c r="E266" s="213" t="s">
        <v>1041</v>
      </c>
      <c r="F266" s="213" t="s">
        <v>1042</v>
      </c>
      <c r="G266" s="200"/>
      <c r="H266" s="200"/>
      <c r="I266" s="203"/>
      <c r="J266" s="214">
        <f>BK266</f>
        <v>0</v>
      </c>
      <c r="K266" s="200"/>
      <c r="L266" s="205"/>
      <c r="M266" s="206"/>
      <c r="N266" s="207"/>
      <c r="O266" s="207"/>
      <c r="P266" s="208">
        <f>SUM(P267:P268)</f>
        <v>0</v>
      </c>
      <c r="Q266" s="207"/>
      <c r="R266" s="208">
        <f>SUM(R267:R268)</f>
        <v>0</v>
      </c>
      <c r="S266" s="207"/>
      <c r="T266" s="209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160</v>
      </c>
      <c r="AT266" s="211" t="s">
        <v>71</v>
      </c>
      <c r="AU266" s="211" t="s">
        <v>79</v>
      </c>
      <c r="AY266" s="210" t="s">
        <v>137</v>
      </c>
      <c r="BK266" s="212">
        <f>SUM(BK267:BK268)</f>
        <v>0</v>
      </c>
    </row>
    <row r="267" s="2" customFormat="1" ht="16.5" customHeight="1">
      <c r="A267" s="41"/>
      <c r="B267" s="42"/>
      <c r="C267" s="215" t="s">
        <v>1043</v>
      </c>
      <c r="D267" s="215" t="s">
        <v>140</v>
      </c>
      <c r="E267" s="216" t="s">
        <v>745</v>
      </c>
      <c r="F267" s="217" t="s">
        <v>746</v>
      </c>
      <c r="G267" s="218" t="s">
        <v>325</v>
      </c>
      <c r="H267" s="219">
        <v>1</v>
      </c>
      <c r="I267" s="220"/>
      <c r="J267" s="221">
        <f>ROUND(I267*H267,2)</f>
        <v>0</v>
      </c>
      <c r="K267" s="217" t="s">
        <v>19</v>
      </c>
      <c r="L267" s="47"/>
      <c r="M267" s="222" t="s">
        <v>19</v>
      </c>
      <c r="N267" s="223" t="s">
        <v>43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541</v>
      </c>
      <c r="AT267" s="226" t="s">
        <v>140</v>
      </c>
      <c r="AU267" s="226" t="s">
        <v>81</v>
      </c>
      <c r="AY267" s="20" t="s">
        <v>137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79</v>
      </c>
      <c r="BK267" s="227">
        <f>ROUND(I267*H267,2)</f>
        <v>0</v>
      </c>
      <c r="BL267" s="20" t="s">
        <v>541</v>
      </c>
      <c r="BM267" s="226" t="s">
        <v>1044</v>
      </c>
    </row>
    <row r="268" s="2" customFormat="1" ht="16.5" customHeight="1">
      <c r="A268" s="41"/>
      <c r="B268" s="42"/>
      <c r="C268" s="215" t="s">
        <v>1045</v>
      </c>
      <c r="D268" s="215" t="s">
        <v>140</v>
      </c>
      <c r="E268" s="216" t="s">
        <v>748</v>
      </c>
      <c r="F268" s="217" t="s">
        <v>749</v>
      </c>
      <c r="G268" s="218" t="s">
        <v>325</v>
      </c>
      <c r="H268" s="219">
        <v>1</v>
      </c>
      <c r="I268" s="220"/>
      <c r="J268" s="221">
        <f>ROUND(I268*H268,2)</f>
        <v>0</v>
      </c>
      <c r="K268" s="217" t="s">
        <v>19</v>
      </c>
      <c r="L268" s="47"/>
      <c r="M268" s="222" t="s">
        <v>19</v>
      </c>
      <c r="N268" s="223" t="s">
        <v>43</v>
      </c>
      <c r="O268" s="87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541</v>
      </c>
      <c r="AT268" s="226" t="s">
        <v>140</v>
      </c>
      <c r="AU268" s="226" t="s">
        <v>81</v>
      </c>
      <c r="AY268" s="20" t="s">
        <v>137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541</v>
      </c>
      <c r="BM268" s="226" t="s">
        <v>1046</v>
      </c>
    </row>
    <row r="269" s="12" customFormat="1" ht="22.8" customHeight="1">
      <c r="A269" s="12"/>
      <c r="B269" s="199"/>
      <c r="C269" s="200"/>
      <c r="D269" s="201" t="s">
        <v>71</v>
      </c>
      <c r="E269" s="213" t="s">
        <v>1047</v>
      </c>
      <c r="F269" s="213" t="s">
        <v>1048</v>
      </c>
      <c r="G269" s="200"/>
      <c r="H269" s="200"/>
      <c r="I269" s="203"/>
      <c r="J269" s="214">
        <f>BK269</f>
        <v>0</v>
      </c>
      <c r="K269" s="200"/>
      <c r="L269" s="205"/>
      <c r="M269" s="206"/>
      <c r="N269" s="207"/>
      <c r="O269" s="207"/>
      <c r="P269" s="208">
        <f>SUM(P270:P278)</f>
        <v>0</v>
      </c>
      <c r="Q269" s="207"/>
      <c r="R269" s="208">
        <f>SUM(R270:R278)</f>
        <v>0</v>
      </c>
      <c r="S269" s="207"/>
      <c r="T269" s="209">
        <f>SUM(T270:T278)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0" t="s">
        <v>145</v>
      </c>
      <c r="AT269" s="211" t="s">
        <v>71</v>
      </c>
      <c r="AU269" s="211" t="s">
        <v>79</v>
      </c>
      <c r="AY269" s="210" t="s">
        <v>137</v>
      </c>
      <c r="BK269" s="212">
        <f>SUM(BK270:BK278)</f>
        <v>0</v>
      </c>
    </row>
    <row r="270" s="2" customFormat="1" ht="16.5" customHeight="1">
      <c r="A270" s="41"/>
      <c r="B270" s="42"/>
      <c r="C270" s="215" t="s">
        <v>1049</v>
      </c>
      <c r="D270" s="215" t="s">
        <v>140</v>
      </c>
      <c r="E270" s="216" t="s">
        <v>1050</v>
      </c>
      <c r="F270" s="217" t="s">
        <v>1051</v>
      </c>
      <c r="G270" s="218" t="s">
        <v>911</v>
      </c>
      <c r="H270" s="219">
        <v>1</v>
      </c>
      <c r="I270" s="220"/>
      <c r="J270" s="221">
        <f>ROUND(I270*H270,2)</f>
        <v>0</v>
      </c>
      <c r="K270" s="217" t="s">
        <v>19</v>
      </c>
      <c r="L270" s="47"/>
      <c r="M270" s="222" t="s">
        <v>19</v>
      </c>
      <c r="N270" s="223" t="s">
        <v>43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541</v>
      </c>
      <c r="AT270" s="226" t="s">
        <v>140</v>
      </c>
      <c r="AU270" s="226" t="s">
        <v>81</v>
      </c>
      <c r="AY270" s="20" t="s">
        <v>137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79</v>
      </c>
      <c r="BK270" s="227">
        <f>ROUND(I270*H270,2)</f>
        <v>0</v>
      </c>
      <c r="BL270" s="20" t="s">
        <v>541</v>
      </c>
      <c r="BM270" s="226" t="s">
        <v>1052</v>
      </c>
    </row>
    <row r="271" s="2" customFormat="1" ht="16.5" customHeight="1">
      <c r="A271" s="41"/>
      <c r="B271" s="42"/>
      <c r="C271" s="215" t="s">
        <v>1053</v>
      </c>
      <c r="D271" s="215" t="s">
        <v>140</v>
      </c>
      <c r="E271" s="216" t="s">
        <v>1054</v>
      </c>
      <c r="F271" s="217" t="s">
        <v>1055</v>
      </c>
      <c r="G271" s="218" t="s">
        <v>911</v>
      </c>
      <c r="H271" s="219">
        <v>1</v>
      </c>
      <c r="I271" s="220"/>
      <c r="J271" s="221">
        <f>ROUND(I271*H271,2)</f>
        <v>0</v>
      </c>
      <c r="K271" s="217" t="s">
        <v>19</v>
      </c>
      <c r="L271" s="47"/>
      <c r="M271" s="222" t="s">
        <v>19</v>
      </c>
      <c r="N271" s="223" t="s">
        <v>43</v>
      </c>
      <c r="O271" s="87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541</v>
      </c>
      <c r="AT271" s="226" t="s">
        <v>140</v>
      </c>
      <c r="AU271" s="226" t="s">
        <v>81</v>
      </c>
      <c r="AY271" s="20" t="s">
        <v>137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79</v>
      </c>
      <c r="BK271" s="227">
        <f>ROUND(I271*H271,2)</f>
        <v>0</v>
      </c>
      <c r="BL271" s="20" t="s">
        <v>541</v>
      </c>
      <c r="BM271" s="226" t="s">
        <v>1056</v>
      </c>
    </row>
    <row r="272" s="2" customFormat="1" ht="16.5" customHeight="1">
      <c r="A272" s="41"/>
      <c r="B272" s="42"/>
      <c r="C272" s="215" t="s">
        <v>1057</v>
      </c>
      <c r="D272" s="215" t="s">
        <v>140</v>
      </c>
      <c r="E272" s="216" t="s">
        <v>1058</v>
      </c>
      <c r="F272" s="217" t="s">
        <v>1059</v>
      </c>
      <c r="G272" s="218" t="s">
        <v>911</v>
      </c>
      <c r="H272" s="219">
        <v>1</v>
      </c>
      <c r="I272" s="220"/>
      <c r="J272" s="221">
        <f>ROUND(I272*H272,2)</f>
        <v>0</v>
      </c>
      <c r="K272" s="217" t="s">
        <v>19</v>
      </c>
      <c r="L272" s="47"/>
      <c r="M272" s="222" t="s">
        <v>19</v>
      </c>
      <c r="N272" s="223" t="s">
        <v>43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541</v>
      </c>
      <c r="AT272" s="226" t="s">
        <v>140</v>
      </c>
      <c r="AU272" s="226" t="s">
        <v>81</v>
      </c>
      <c r="AY272" s="20" t="s">
        <v>137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79</v>
      </c>
      <c r="BK272" s="227">
        <f>ROUND(I272*H272,2)</f>
        <v>0</v>
      </c>
      <c r="BL272" s="20" t="s">
        <v>541</v>
      </c>
      <c r="BM272" s="226" t="s">
        <v>1060</v>
      </c>
    </row>
    <row r="273" s="2" customFormat="1" ht="16.5" customHeight="1">
      <c r="A273" s="41"/>
      <c r="B273" s="42"/>
      <c r="C273" s="215" t="s">
        <v>1061</v>
      </c>
      <c r="D273" s="215" t="s">
        <v>140</v>
      </c>
      <c r="E273" s="216" t="s">
        <v>1062</v>
      </c>
      <c r="F273" s="217" t="s">
        <v>1063</v>
      </c>
      <c r="G273" s="218" t="s">
        <v>911</v>
      </c>
      <c r="H273" s="219">
        <v>1</v>
      </c>
      <c r="I273" s="220"/>
      <c r="J273" s="221">
        <f>ROUND(I273*H273,2)</f>
        <v>0</v>
      </c>
      <c r="K273" s="217" t="s">
        <v>19</v>
      </c>
      <c r="L273" s="47"/>
      <c r="M273" s="222" t="s">
        <v>19</v>
      </c>
      <c r="N273" s="223" t="s">
        <v>43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541</v>
      </c>
      <c r="AT273" s="226" t="s">
        <v>140</v>
      </c>
      <c r="AU273" s="226" t="s">
        <v>81</v>
      </c>
      <c r="AY273" s="20" t="s">
        <v>137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79</v>
      </c>
      <c r="BK273" s="227">
        <f>ROUND(I273*H273,2)</f>
        <v>0</v>
      </c>
      <c r="BL273" s="20" t="s">
        <v>541</v>
      </c>
      <c r="BM273" s="226" t="s">
        <v>1064</v>
      </c>
    </row>
    <row r="274" s="2" customFormat="1" ht="16.5" customHeight="1">
      <c r="A274" s="41"/>
      <c r="B274" s="42"/>
      <c r="C274" s="215" t="s">
        <v>1065</v>
      </c>
      <c r="D274" s="215" t="s">
        <v>140</v>
      </c>
      <c r="E274" s="216" t="s">
        <v>1066</v>
      </c>
      <c r="F274" s="217" t="s">
        <v>1067</v>
      </c>
      <c r="G274" s="218" t="s">
        <v>911</v>
      </c>
      <c r="H274" s="219">
        <v>1</v>
      </c>
      <c r="I274" s="220"/>
      <c r="J274" s="221">
        <f>ROUND(I274*H274,2)</f>
        <v>0</v>
      </c>
      <c r="K274" s="217" t="s">
        <v>19</v>
      </c>
      <c r="L274" s="47"/>
      <c r="M274" s="222" t="s">
        <v>19</v>
      </c>
      <c r="N274" s="223" t="s">
        <v>43</v>
      </c>
      <c r="O274" s="87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541</v>
      </c>
      <c r="AT274" s="226" t="s">
        <v>140</v>
      </c>
      <c r="AU274" s="226" t="s">
        <v>81</v>
      </c>
      <c r="AY274" s="20" t="s">
        <v>137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79</v>
      </c>
      <c r="BK274" s="227">
        <f>ROUND(I274*H274,2)</f>
        <v>0</v>
      </c>
      <c r="BL274" s="20" t="s">
        <v>541</v>
      </c>
      <c r="BM274" s="226" t="s">
        <v>1068</v>
      </c>
    </row>
    <row r="275" s="2" customFormat="1" ht="16.5" customHeight="1">
      <c r="A275" s="41"/>
      <c r="B275" s="42"/>
      <c r="C275" s="215" t="s">
        <v>1069</v>
      </c>
      <c r="D275" s="215" t="s">
        <v>140</v>
      </c>
      <c r="E275" s="216" t="s">
        <v>1070</v>
      </c>
      <c r="F275" s="217" t="s">
        <v>1071</v>
      </c>
      <c r="G275" s="218" t="s">
        <v>911</v>
      </c>
      <c r="H275" s="219">
        <v>1</v>
      </c>
      <c r="I275" s="220"/>
      <c r="J275" s="221">
        <f>ROUND(I275*H275,2)</f>
        <v>0</v>
      </c>
      <c r="K275" s="217" t="s">
        <v>19</v>
      </c>
      <c r="L275" s="47"/>
      <c r="M275" s="222" t="s">
        <v>19</v>
      </c>
      <c r="N275" s="223" t="s">
        <v>43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541</v>
      </c>
      <c r="AT275" s="226" t="s">
        <v>140</v>
      </c>
      <c r="AU275" s="226" t="s">
        <v>81</v>
      </c>
      <c r="AY275" s="20" t="s">
        <v>137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541</v>
      </c>
      <c r="BM275" s="226" t="s">
        <v>1072</v>
      </c>
    </row>
    <row r="276" s="2" customFormat="1" ht="16.5" customHeight="1">
      <c r="A276" s="41"/>
      <c r="B276" s="42"/>
      <c r="C276" s="215" t="s">
        <v>1073</v>
      </c>
      <c r="D276" s="215" t="s">
        <v>140</v>
      </c>
      <c r="E276" s="216" t="s">
        <v>1074</v>
      </c>
      <c r="F276" s="217" t="s">
        <v>1075</v>
      </c>
      <c r="G276" s="218" t="s">
        <v>911</v>
      </c>
      <c r="H276" s="219">
        <v>0</v>
      </c>
      <c r="I276" s="220"/>
      <c r="J276" s="221">
        <f>ROUND(I276*H276,2)</f>
        <v>0</v>
      </c>
      <c r="K276" s="217" t="s">
        <v>19</v>
      </c>
      <c r="L276" s="47"/>
      <c r="M276" s="222" t="s">
        <v>19</v>
      </c>
      <c r="N276" s="223" t="s">
        <v>43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541</v>
      </c>
      <c r="AT276" s="226" t="s">
        <v>140</v>
      </c>
      <c r="AU276" s="226" t="s">
        <v>81</v>
      </c>
      <c r="AY276" s="20" t="s">
        <v>137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79</v>
      </c>
      <c r="BK276" s="227">
        <f>ROUND(I276*H276,2)</f>
        <v>0</v>
      </c>
      <c r="BL276" s="20" t="s">
        <v>541</v>
      </c>
      <c r="BM276" s="226" t="s">
        <v>1076</v>
      </c>
    </row>
    <row r="277" s="2" customFormat="1" ht="16.5" customHeight="1">
      <c r="A277" s="41"/>
      <c r="B277" s="42"/>
      <c r="C277" s="215" t="s">
        <v>1077</v>
      </c>
      <c r="D277" s="215" t="s">
        <v>140</v>
      </c>
      <c r="E277" s="216" t="s">
        <v>1078</v>
      </c>
      <c r="F277" s="217" t="s">
        <v>1079</v>
      </c>
      <c r="G277" s="218" t="s">
        <v>911</v>
      </c>
      <c r="H277" s="219">
        <v>1</v>
      </c>
      <c r="I277" s="220"/>
      <c r="J277" s="221">
        <f>ROUND(I277*H277,2)</f>
        <v>0</v>
      </c>
      <c r="K277" s="217" t="s">
        <v>19</v>
      </c>
      <c r="L277" s="47"/>
      <c r="M277" s="222" t="s">
        <v>19</v>
      </c>
      <c r="N277" s="223" t="s">
        <v>43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541</v>
      </c>
      <c r="AT277" s="226" t="s">
        <v>140</v>
      </c>
      <c r="AU277" s="226" t="s">
        <v>81</v>
      </c>
      <c r="AY277" s="20" t="s">
        <v>137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79</v>
      </c>
      <c r="BK277" s="227">
        <f>ROUND(I277*H277,2)</f>
        <v>0</v>
      </c>
      <c r="BL277" s="20" t="s">
        <v>541</v>
      </c>
      <c r="BM277" s="226" t="s">
        <v>1080</v>
      </c>
    </row>
    <row r="278" s="2" customFormat="1" ht="16.5" customHeight="1">
      <c r="A278" s="41"/>
      <c r="B278" s="42"/>
      <c r="C278" s="215" t="s">
        <v>1081</v>
      </c>
      <c r="D278" s="215" t="s">
        <v>140</v>
      </c>
      <c r="E278" s="216" t="s">
        <v>1082</v>
      </c>
      <c r="F278" s="217" t="s">
        <v>1083</v>
      </c>
      <c r="G278" s="218" t="s">
        <v>911</v>
      </c>
      <c r="H278" s="219">
        <v>1</v>
      </c>
      <c r="I278" s="220"/>
      <c r="J278" s="221">
        <f>ROUND(I278*H278,2)</f>
        <v>0</v>
      </c>
      <c r="K278" s="217" t="s">
        <v>19</v>
      </c>
      <c r="L278" s="47"/>
      <c r="M278" s="293" t="s">
        <v>19</v>
      </c>
      <c r="N278" s="294" t="s">
        <v>43</v>
      </c>
      <c r="O278" s="291"/>
      <c r="P278" s="295">
        <f>O278*H278</f>
        <v>0</v>
      </c>
      <c r="Q278" s="295">
        <v>0</v>
      </c>
      <c r="R278" s="295">
        <f>Q278*H278</f>
        <v>0</v>
      </c>
      <c r="S278" s="295">
        <v>0</v>
      </c>
      <c r="T278" s="296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541</v>
      </c>
      <c r="AT278" s="226" t="s">
        <v>140</v>
      </c>
      <c r="AU278" s="226" t="s">
        <v>81</v>
      </c>
      <c r="AY278" s="20" t="s">
        <v>137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79</v>
      </c>
      <c r="BK278" s="227">
        <f>ROUND(I278*H278,2)</f>
        <v>0</v>
      </c>
      <c r="BL278" s="20" t="s">
        <v>541</v>
      </c>
      <c r="BM278" s="226" t="s">
        <v>1084</v>
      </c>
    </row>
    <row r="279" s="2" customFormat="1" ht="6.96" customHeight="1">
      <c r="A279" s="41"/>
      <c r="B279" s="62"/>
      <c r="C279" s="63"/>
      <c r="D279" s="63"/>
      <c r="E279" s="63"/>
      <c r="F279" s="63"/>
      <c r="G279" s="63"/>
      <c r="H279" s="63"/>
      <c r="I279" s="63"/>
      <c r="J279" s="63"/>
      <c r="K279" s="63"/>
      <c r="L279" s="47"/>
      <c r="M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</sheetData>
  <sheetProtection sheet="1" autoFilter="0" formatColumns="0" formatRows="0" objects="1" scenarios="1" spinCount="100000" saltValue="ZRoM4nYS/S+fFQFQWrvl+onWX0ny1MVtDUENft6LvaHK2XqTO6OTkxriObVuX6U2AWZ3mQE4L9bhkDJKjQPIcA==" hashValue="aaMWRAU34Mk6/Ybh8zDtE73NfZLUx+Fp385GP1S0G/qMhlFFCRII5mxViOAmApneWCkMERkCi7h3ub6T5u5+0g==" algorithmName="SHA-512" password="CC45"/>
  <autoFilter ref="C101:K27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D3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1085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ROUND((SUM(BE88:BE126)),  2)</f>
        <v>0</v>
      </c>
      <c r="G35" s="41"/>
      <c r="H35" s="41"/>
      <c r="I35" s="160">
        <v>0.20999999999999999</v>
      </c>
      <c r="J35" s="159">
        <f>ROUND(((SUM(BE88:BE126))*I35),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ROUND((SUM(BF88:BF126)),  2)</f>
        <v>0</v>
      </c>
      <c r="G36" s="41"/>
      <c r="H36" s="41"/>
      <c r="I36" s="160">
        <v>0.12</v>
      </c>
      <c r="J36" s="159">
        <f>ROUND(((SUM(BF88:BF126))*I36),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ROUND((SUM(BG88:BG126)),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ROUND((SUM(BH88:BH126)),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ROUND((SUM(BI88:BI126)),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D3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3.5 - Elektroinstalace - slaboproud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1086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1087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1088</v>
      </c>
      <c r="E66" s="185"/>
      <c r="F66" s="185"/>
      <c r="G66" s="185"/>
      <c r="H66" s="185"/>
      <c r="I66" s="185"/>
      <c r="J66" s="186">
        <f>J109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122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Odborné učebny v objektu ZŠ Za Chlumem 824, Bílina - D3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97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98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99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3.5 - Elektroinstalace - slaboproud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22. 1. 2026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E17</f>
        <v>Město Bílina</v>
      </c>
      <c r="G84" s="43"/>
      <c r="H84" s="43"/>
      <c r="I84" s="35" t="s">
        <v>31</v>
      </c>
      <c r="J84" s="39" t="str">
        <f>E23</f>
        <v>Ing. arch. Jan Heller, ČKA 04261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IF(E20="","",E20)</f>
        <v>Vyplň údaj</v>
      </c>
      <c r="G85" s="43"/>
      <c r="H85" s="43"/>
      <c r="I85" s="35" t="s">
        <v>35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123</v>
      </c>
      <c r="D87" s="191" t="s">
        <v>57</v>
      </c>
      <c r="E87" s="191" t="s">
        <v>53</v>
      </c>
      <c r="F87" s="191" t="s">
        <v>54</v>
      </c>
      <c r="G87" s="191" t="s">
        <v>124</v>
      </c>
      <c r="H87" s="191" t="s">
        <v>125</v>
      </c>
      <c r="I87" s="191" t="s">
        <v>126</v>
      </c>
      <c r="J87" s="191" t="s">
        <v>103</v>
      </c>
      <c r="K87" s="192" t="s">
        <v>127</v>
      </c>
      <c r="L87" s="193"/>
      <c r="M87" s="95" t="s">
        <v>19</v>
      </c>
      <c r="N87" s="96" t="s">
        <v>42</v>
      </c>
      <c r="O87" s="96" t="s">
        <v>128</v>
      </c>
      <c r="P87" s="96" t="s">
        <v>129</v>
      </c>
      <c r="Q87" s="96" t="s">
        <v>130</v>
      </c>
      <c r="R87" s="96" t="s">
        <v>131</v>
      </c>
      <c r="S87" s="96" t="s">
        <v>132</v>
      </c>
      <c r="T87" s="97" t="s">
        <v>133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134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104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71</v>
      </c>
      <c r="E89" s="202" t="s">
        <v>216</v>
      </c>
      <c r="F89" s="202" t="s">
        <v>216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P90+P109</f>
        <v>0</v>
      </c>
      <c r="Q89" s="207"/>
      <c r="R89" s="208">
        <f>R90+R109</f>
        <v>0</v>
      </c>
      <c r="S89" s="207"/>
      <c r="T89" s="209">
        <f>T90+T109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160</v>
      </c>
      <c r="AT89" s="211" t="s">
        <v>71</v>
      </c>
      <c r="AU89" s="211" t="s">
        <v>72</v>
      </c>
      <c r="AY89" s="210" t="s">
        <v>137</v>
      </c>
      <c r="BK89" s="212">
        <f>BK90+BK109</f>
        <v>0</v>
      </c>
    </row>
    <row r="90" s="12" customFormat="1" ht="22.8" customHeight="1">
      <c r="A90" s="12"/>
      <c r="B90" s="199"/>
      <c r="C90" s="200"/>
      <c r="D90" s="201" t="s">
        <v>71</v>
      </c>
      <c r="E90" s="213" t="s">
        <v>1089</v>
      </c>
      <c r="F90" s="213" t="s">
        <v>1090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SUM(P91:P108)</f>
        <v>0</v>
      </c>
      <c r="Q90" s="207"/>
      <c r="R90" s="208">
        <f>SUM(R91:R108)</f>
        <v>0</v>
      </c>
      <c r="S90" s="207"/>
      <c r="T90" s="209">
        <f>SUM(T91:T108)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160</v>
      </c>
      <c r="AT90" s="211" t="s">
        <v>71</v>
      </c>
      <c r="AU90" s="211" t="s">
        <v>79</v>
      </c>
      <c r="AY90" s="210" t="s">
        <v>137</v>
      </c>
      <c r="BK90" s="212">
        <f>SUM(BK91:BK108)</f>
        <v>0</v>
      </c>
    </row>
    <row r="91" s="2" customFormat="1" ht="16.5" customHeight="1">
      <c r="A91" s="41"/>
      <c r="B91" s="42"/>
      <c r="C91" s="278" t="s">
        <v>79</v>
      </c>
      <c r="D91" s="278" t="s">
        <v>216</v>
      </c>
      <c r="E91" s="279" t="s">
        <v>1091</v>
      </c>
      <c r="F91" s="280" t="s">
        <v>1092</v>
      </c>
      <c r="G91" s="281" t="s">
        <v>211</v>
      </c>
      <c r="H91" s="282">
        <v>100</v>
      </c>
      <c r="I91" s="283"/>
      <c r="J91" s="284">
        <f>ROUND(I91*H91,2)</f>
        <v>0</v>
      </c>
      <c r="K91" s="280" t="s">
        <v>19</v>
      </c>
      <c r="L91" s="285"/>
      <c r="M91" s="286" t="s">
        <v>19</v>
      </c>
      <c r="N91" s="287" t="s">
        <v>43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661</v>
      </c>
      <c r="AT91" s="226" t="s">
        <v>216</v>
      </c>
      <c r="AU91" s="226" t="s">
        <v>81</v>
      </c>
      <c r="AY91" s="20" t="s">
        <v>137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541</v>
      </c>
      <c r="BM91" s="226" t="s">
        <v>1093</v>
      </c>
    </row>
    <row r="92" s="2" customFormat="1" ht="24.9" customHeight="1">
      <c r="A92" s="41"/>
      <c r="B92" s="42"/>
      <c r="C92" s="278" t="s">
        <v>81</v>
      </c>
      <c r="D92" s="278" t="s">
        <v>216</v>
      </c>
      <c r="E92" s="279" t="s">
        <v>1094</v>
      </c>
      <c r="F92" s="280" t="s">
        <v>1095</v>
      </c>
      <c r="G92" s="281" t="s">
        <v>211</v>
      </c>
      <c r="H92" s="282">
        <v>30</v>
      </c>
      <c r="I92" s="283"/>
      <c r="J92" s="284">
        <f>ROUND(I92*H92,2)</f>
        <v>0</v>
      </c>
      <c r="K92" s="280" t="s">
        <v>19</v>
      </c>
      <c r="L92" s="285"/>
      <c r="M92" s="286" t="s">
        <v>19</v>
      </c>
      <c r="N92" s="287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661</v>
      </c>
      <c r="AT92" s="226" t="s">
        <v>216</v>
      </c>
      <c r="AU92" s="226" t="s">
        <v>81</v>
      </c>
      <c r="AY92" s="20" t="s">
        <v>137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79</v>
      </c>
      <c r="BK92" s="227">
        <f>ROUND(I92*H92,2)</f>
        <v>0</v>
      </c>
      <c r="BL92" s="20" t="s">
        <v>541</v>
      </c>
      <c r="BM92" s="226" t="s">
        <v>1096</v>
      </c>
    </row>
    <row r="93" s="2" customFormat="1" ht="16.5" customHeight="1">
      <c r="A93" s="41"/>
      <c r="B93" s="42"/>
      <c r="C93" s="278" t="s">
        <v>160</v>
      </c>
      <c r="D93" s="278" t="s">
        <v>216</v>
      </c>
      <c r="E93" s="279" t="s">
        <v>1097</v>
      </c>
      <c r="F93" s="280" t="s">
        <v>1098</v>
      </c>
      <c r="G93" s="281" t="s">
        <v>660</v>
      </c>
      <c r="H93" s="282">
        <v>2</v>
      </c>
      <c r="I93" s="283"/>
      <c r="J93" s="284">
        <f>ROUND(I93*H93,2)</f>
        <v>0</v>
      </c>
      <c r="K93" s="280" t="s">
        <v>19</v>
      </c>
      <c r="L93" s="285"/>
      <c r="M93" s="286" t="s">
        <v>19</v>
      </c>
      <c r="N93" s="287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661</v>
      </c>
      <c r="AT93" s="226" t="s">
        <v>216</v>
      </c>
      <c r="AU93" s="226" t="s">
        <v>81</v>
      </c>
      <c r="AY93" s="20" t="s">
        <v>137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541</v>
      </c>
      <c r="BM93" s="226" t="s">
        <v>1099</v>
      </c>
    </row>
    <row r="94" s="2" customFormat="1" ht="16.5" customHeight="1">
      <c r="A94" s="41"/>
      <c r="B94" s="42"/>
      <c r="C94" s="278" t="s">
        <v>145</v>
      </c>
      <c r="D94" s="278" t="s">
        <v>216</v>
      </c>
      <c r="E94" s="279" t="s">
        <v>1100</v>
      </c>
      <c r="F94" s="280" t="s">
        <v>1101</v>
      </c>
      <c r="G94" s="281" t="s">
        <v>660</v>
      </c>
      <c r="H94" s="282">
        <v>3</v>
      </c>
      <c r="I94" s="283"/>
      <c r="J94" s="284">
        <f>ROUND(I94*H94,2)</f>
        <v>0</v>
      </c>
      <c r="K94" s="280" t="s">
        <v>19</v>
      </c>
      <c r="L94" s="285"/>
      <c r="M94" s="286" t="s">
        <v>19</v>
      </c>
      <c r="N94" s="287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661</v>
      </c>
      <c r="AT94" s="226" t="s">
        <v>216</v>
      </c>
      <c r="AU94" s="226" t="s">
        <v>81</v>
      </c>
      <c r="AY94" s="20" t="s">
        <v>137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541</v>
      </c>
      <c r="BM94" s="226" t="s">
        <v>1102</v>
      </c>
    </row>
    <row r="95" s="2" customFormat="1" ht="16.5" customHeight="1">
      <c r="A95" s="41"/>
      <c r="B95" s="42"/>
      <c r="C95" s="278" t="s">
        <v>170</v>
      </c>
      <c r="D95" s="278" t="s">
        <v>216</v>
      </c>
      <c r="E95" s="279" t="s">
        <v>1103</v>
      </c>
      <c r="F95" s="280" t="s">
        <v>1104</v>
      </c>
      <c r="G95" s="281" t="s">
        <v>211</v>
      </c>
      <c r="H95" s="282">
        <v>20</v>
      </c>
      <c r="I95" s="283"/>
      <c r="J95" s="284">
        <f>ROUND(I95*H95,2)</f>
        <v>0</v>
      </c>
      <c r="K95" s="280" t="s">
        <v>19</v>
      </c>
      <c r="L95" s="285"/>
      <c r="M95" s="286" t="s">
        <v>19</v>
      </c>
      <c r="N95" s="287" t="s">
        <v>43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661</v>
      </c>
      <c r="AT95" s="226" t="s">
        <v>216</v>
      </c>
      <c r="AU95" s="226" t="s">
        <v>81</v>
      </c>
      <c r="AY95" s="20" t="s">
        <v>137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79</v>
      </c>
      <c r="BK95" s="227">
        <f>ROUND(I95*H95,2)</f>
        <v>0</v>
      </c>
      <c r="BL95" s="20" t="s">
        <v>541</v>
      </c>
      <c r="BM95" s="226" t="s">
        <v>1105</v>
      </c>
    </row>
    <row r="96" s="2" customFormat="1" ht="16.5" customHeight="1">
      <c r="A96" s="41"/>
      <c r="B96" s="42"/>
      <c r="C96" s="278" t="s">
        <v>138</v>
      </c>
      <c r="D96" s="278" t="s">
        <v>216</v>
      </c>
      <c r="E96" s="279" t="s">
        <v>1106</v>
      </c>
      <c r="F96" s="280" t="s">
        <v>1107</v>
      </c>
      <c r="G96" s="281" t="s">
        <v>211</v>
      </c>
      <c r="H96" s="282">
        <v>60</v>
      </c>
      <c r="I96" s="283"/>
      <c r="J96" s="284">
        <f>ROUND(I96*H96,2)</f>
        <v>0</v>
      </c>
      <c r="K96" s="280" t="s">
        <v>19</v>
      </c>
      <c r="L96" s="285"/>
      <c r="M96" s="286" t="s">
        <v>19</v>
      </c>
      <c r="N96" s="287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661</v>
      </c>
      <c r="AT96" s="226" t="s">
        <v>216</v>
      </c>
      <c r="AU96" s="226" t="s">
        <v>81</v>
      </c>
      <c r="AY96" s="20" t="s">
        <v>137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541</v>
      </c>
      <c r="BM96" s="226" t="s">
        <v>1108</v>
      </c>
    </row>
    <row r="97" s="2" customFormat="1" ht="16.5" customHeight="1">
      <c r="A97" s="41"/>
      <c r="B97" s="42"/>
      <c r="C97" s="278" t="s">
        <v>184</v>
      </c>
      <c r="D97" s="278" t="s">
        <v>216</v>
      </c>
      <c r="E97" s="279" t="s">
        <v>1109</v>
      </c>
      <c r="F97" s="280" t="s">
        <v>1110</v>
      </c>
      <c r="G97" s="281" t="s">
        <v>211</v>
      </c>
      <c r="H97" s="282">
        <v>12</v>
      </c>
      <c r="I97" s="283"/>
      <c r="J97" s="284">
        <f>ROUND(I97*H97,2)</f>
        <v>0</v>
      </c>
      <c r="K97" s="280" t="s">
        <v>19</v>
      </c>
      <c r="L97" s="285"/>
      <c r="M97" s="286" t="s">
        <v>19</v>
      </c>
      <c r="N97" s="287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661</v>
      </c>
      <c r="AT97" s="226" t="s">
        <v>216</v>
      </c>
      <c r="AU97" s="226" t="s">
        <v>81</v>
      </c>
      <c r="AY97" s="20" t="s">
        <v>137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541</v>
      </c>
      <c r="BM97" s="226" t="s">
        <v>1111</v>
      </c>
    </row>
    <row r="98" s="2" customFormat="1" ht="16.5" customHeight="1">
      <c r="A98" s="41"/>
      <c r="B98" s="42"/>
      <c r="C98" s="278" t="s">
        <v>190</v>
      </c>
      <c r="D98" s="278" t="s">
        <v>216</v>
      </c>
      <c r="E98" s="279" t="s">
        <v>1112</v>
      </c>
      <c r="F98" s="280" t="s">
        <v>1113</v>
      </c>
      <c r="G98" s="281" t="s">
        <v>660</v>
      </c>
      <c r="H98" s="282">
        <v>2</v>
      </c>
      <c r="I98" s="283"/>
      <c r="J98" s="284">
        <f>ROUND(I98*H98,2)</f>
        <v>0</v>
      </c>
      <c r="K98" s="280" t="s">
        <v>19</v>
      </c>
      <c r="L98" s="285"/>
      <c r="M98" s="286" t="s">
        <v>19</v>
      </c>
      <c r="N98" s="287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661</v>
      </c>
      <c r="AT98" s="226" t="s">
        <v>216</v>
      </c>
      <c r="AU98" s="226" t="s">
        <v>81</v>
      </c>
      <c r="AY98" s="20" t="s">
        <v>137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541</v>
      </c>
      <c r="BM98" s="226" t="s">
        <v>1114</v>
      </c>
    </row>
    <row r="99" s="2" customFormat="1" ht="16.5" customHeight="1">
      <c r="A99" s="41"/>
      <c r="B99" s="42"/>
      <c r="C99" s="278" t="s">
        <v>196</v>
      </c>
      <c r="D99" s="278" t="s">
        <v>216</v>
      </c>
      <c r="E99" s="279" t="s">
        <v>1115</v>
      </c>
      <c r="F99" s="280" t="s">
        <v>1116</v>
      </c>
      <c r="G99" s="281" t="s">
        <v>660</v>
      </c>
      <c r="H99" s="282">
        <v>6</v>
      </c>
      <c r="I99" s="283"/>
      <c r="J99" s="284">
        <f>ROUND(I99*H99,2)</f>
        <v>0</v>
      </c>
      <c r="K99" s="280" t="s">
        <v>19</v>
      </c>
      <c r="L99" s="285"/>
      <c r="M99" s="286" t="s">
        <v>19</v>
      </c>
      <c r="N99" s="287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661</v>
      </c>
      <c r="AT99" s="226" t="s">
        <v>216</v>
      </c>
      <c r="AU99" s="226" t="s">
        <v>81</v>
      </c>
      <c r="AY99" s="20" t="s">
        <v>137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541</v>
      </c>
      <c r="BM99" s="226" t="s">
        <v>1117</v>
      </c>
    </row>
    <row r="100" s="2" customFormat="1" ht="24.15" customHeight="1">
      <c r="A100" s="41"/>
      <c r="B100" s="42"/>
      <c r="C100" s="278" t="s">
        <v>201</v>
      </c>
      <c r="D100" s="278" t="s">
        <v>216</v>
      </c>
      <c r="E100" s="279" t="s">
        <v>1118</v>
      </c>
      <c r="F100" s="280" t="s">
        <v>1119</v>
      </c>
      <c r="G100" s="281" t="s">
        <v>660</v>
      </c>
      <c r="H100" s="282">
        <v>1</v>
      </c>
      <c r="I100" s="283"/>
      <c r="J100" s="284">
        <f>ROUND(I100*H100,2)</f>
        <v>0</v>
      </c>
      <c r="K100" s="280" t="s">
        <v>19</v>
      </c>
      <c r="L100" s="285"/>
      <c r="M100" s="286" t="s">
        <v>19</v>
      </c>
      <c r="N100" s="287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661</v>
      </c>
      <c r="AT100" s="226" t="s">
        <v>216</v>
      </c>
      <c r="AU100" s="226" t="s">
        <v>81</v>
      </c>
      <c r="AY100" s="20" t="s">
        <v>137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541</v>
      </c>
      <c r="BM100" s="226" t="s">
        <v>1120</v>
      </c>
    </row>
    <row r="101" s="2" customFormat="1" ht="16.5" customHeight="1">
      <c r="A101" s="41"/>
      <c r="B101" s="42"/>
      <c r="C101" s="278" t="s">
        <v>208</v>
      </c>
      <c r="D101" s="278" t="s">
        <v>216</v>
      </c>
      <c r="E101" s="279" t="s">
        <v>1121</v>
      </c>
      <c r="F101" s="280" t="s">
        <v>1122</v>
      </c>
      <c r="G101" s="281" t="s">
        <v>660</v>
      </c>
      <c r="H101" s="282">
        <v>1</v>
      </c>
      <c r="I101" s="283"/>
      <c r="J101" s="284">
        <f>ROUND(I101*H101,2)</f>
        <v>0</v>
      </c>
      <c r="K101" s="280" t="s">
        <v>19</v>
      </c>
      <c r="L101" s="285"/>
      <c r="M101" s="286" t="s">
        <v>19</v>
      </c>
      <c r="N101" s="287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661</v>
      </c>
      <c r="AT101" s="226" t="s">
        <v>216</v>
      </c>
      <c r="AU101" s="226" t="s">
        <v>81</v>
      </c>
      <c r="AY101" s="20" t="s">
        <v>137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541</v>
      </c>
      <c r="BM101" s="226" t="s">
        <v>1123</v>
      </c>
    </row>
    <row r="102" s="2" customFormat="1" ht="16.5" customHeight="1">
      <c r="A102" s="41"/>
      <c r="B102" s="42"/>
      <c r="C102" s="278" t="s">
        <v>8</v>
      </c>
      <c r="D102" s="278" t="s">
        <v>216</v>
      </c>
      <c r="E102" s="279" t="s">
        <v>1124</v>
      </c>
      <c r="F102" s="280" t="s">
        <v>1125</v>
      </c>
      <c r="G102" s="281" t="s">
        <v>660</v>
      </c>
      <c r="H102" s="282">
        <v>1</v>
      </c>
      <c r="I102" s="283"/>
      <c r="J102" s="284">
        <f>ROUND(I102*H102,2)</f>
        <v>0</v>
      </c>
      <c r="K102" s="280" t="s">
        <v>19</v>
      </c>
      <c r="L102" s="285"/>
      <c r="M102" s="286" t="s">
        <v>19</v>
      </c>
      <c r="N102" s="287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661</v>
      </c>
      <c r="AT102" s="226" t="s">
        <v>216</v>
      </c>
      <c r="AU102" s="226" t="s">
        <v>81</v>
      </c>
      <c r="AY102" s="20" t="s">
        <v>137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79</v>
      </c>
      <c r="BK102" s="227">
        <f>ROUND(I102*H102,2)</f>
        <v>0</v>
      </c>
      <c r="BL102" s="20" t="s">
        <v>541</v>
      </c>
      <c r="BM102" s="226" t="s">
        <v>1126</v>
      </c>
    </row>
    <row r="103" s="2" customFormat="1" ht="16.5" customHeight="1">
      <c r="A103" s="41"/>
      <c r="B103" s="42"/>
      <c r="C103" s="278" t="s">
        <v>222</v>
      </c>
      <c r="D103" s="278" t="s">
        <v>216</v>
      </c>
      <c r="E103" s="279" t="s">
        <v>1127</v>
      </c>
      <c r="F103" s="280" t="s">
        <v>1128</v>
      </c>
      <c r="G103" s="281" t="s">
        <v>660</v>
      </c>
      <c r="H103" s="282">
        <v>2</v>
      </c>
      <c r="I103" s="283"/>
      <c r="J103" s="284">
        <f>ROUND(I103*H103,2)</f>
        <v>0</v>
      </c>
      <c r="K103" s="280" t="s">
        <v>19</v>
      </c>
      <c r="L103" s="285"/>
      <c r="M103" s="286" t="s">
        <v>19</v>
      </c>
      <c r="N103" s="287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661</v>
      </c>
      <c r="AT103" s="226" t="s">
        <v>216</v>
      </c>
      <c r="AU103" s="226" t="s">
        <v>81</v>
      </c>
      <c r="AY103" s="20" t="s">
        <v>137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541</v>
      </c>
      <c r="BM103" s="226" t="s">
        <v>1129</v>
      </c>
    </row>
    <row r="104" s="2" customFormat="1" ht="16.5" customHeight="1">
      <c r="A104" s="41"/>
      <c r="B104" s="42"/>
      <c r="C104" s="278" t="s">
        <v>227</v>
      </c>
      <c r="D104" s="278" t="s">
        <v>216</v>
      </c>
      <c r="E104" s="279" t="s">
        <v>1130</v>
      </c>
      <c r="F104" s="280" t="s">
        <v>1131</v>
      </c>
      <c r="G104" s="281" t="s">
        <v>660</v>
      </c>
      <c r="H104" s="282">
        <v>1</v>
      </c>
      <c r="I104" s="283"/>
      <c r="J104" s="284">
        <f>ROUND(I104*H104,2)</f>
        <v>0</v>
      </c>
      <c r="K104" s="280" t="s">
        <v>19</v>
      </c>
      <c r="L104" s="285"/>
      <c r="M104" s="286" t="s">
        <v>19</v>
      </c>
      <c r="N104" s="287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661</v>
      </c>
      <c r="AT104" s="226" t="s">
        <v>216</v>
      </c>
      <c r="AU104" s="226" t="s">
        <v>81</v>
      </c>
      <c r="AY104" s="20" t="s">
        <v>137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541</v>
      </c>
      <c r="BM104" s="226" t="s">
        <v>1132</v>
      </c>
    </row>
    <row r="105" s="2" customFormat="1" ht="24.15" customHeight="1">
      <c r="A105" s="41"/>
      <c r="B105" s="42"/>
      <c r="C105" s="278" t="s">
        <v>232</v>
      </c>
      <c r="D105" s="278" t="s">
        <v>216</v>
      </c>
      <c r="E105" s="279" t="s">
        <v>1133</v>
      </c>
      <c r="F105" s="280" t="s">
        <v>1134</v>
      </c>
      <c r="G105" s="281" t="s">
        <v>660</v>
      </c>
      <c r="H105" s="282">
        <v>1</v>
      </c>
      <c r="I105" s="283"/>
      <c r="J105" s="284">
        <f>ROUND(I105*H105,2)</f>
        <v>0</v>
      </c>
      <c r="K105" s="280" t="s">
        <v>19</v>
      </c>
      <c r="L105" s="285"/>
      <c r="M105" s="286" t="s">
        <v>19</v>
      </c>
      <c r="N105" s="287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661</v>
      </c>
      <c r="AT105" s="226" t="s">
        <v>216</v>
      </c>
      <c r="AU105" s="226" t="s">
        <v>81</v>
      </c>
      <c r="AY105" s="20" t="s">
        <v>137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541</v>
      </c>
      <c r="BM105" s="226" t="s">
        <v>1135</v>
      </c>
    </row>
    <row r="106" s="2" customFormat="1" ht="33" customHeight="1">
      <c r="A106" s="41"/>
      <c r="B106" s="42"/>
      <c r="C106" s="278" t="s">
        <v>239</v>
      </c>
      <c r="D106" s="278" t="s">
        <v>216</v>
      </c>
      <c r="E106" s="279" t="s">
        <v>1136</v>
      </c>
      <c r="F106" s="280" t="s">
        <v>1137</v>
      </c>
      <c r="G106" s="281" t="s">
        <v>660</v>
      </c>
      <c r="H106" s="282">
        <v>1</v>
      </c>
      <c r="I106" s="283"/>
      <c r="J106" s="284">
        <f>ROUND(I106*H106,2)</f>
        <v>0</v>
      </c>
      <c r="K106" s="280" t="s">
        <v>19</v>
      </c>
      <c r="L106" s="285"/>
      <c r="M106" s="286" t="s">
        <v>19</v>
      </c>
      <c r="N106" s="287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661</v>
      </c>
      <c r="AT106" s="226" t="s">
        <v>216</v>
      </c>
      <c r="AU106" s="226" t="s">
        <v>81</v>
      </c>
      <c r="AY106" s="20" t="s">
        <v>137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541</v>
      </c>
      <c r="BM106" s="226" t="s">
        <v>1138</v>
      </c>
    </row>
    <row r="107" s="2" customFormat="1" ht="16.5" customHeight="1">
      <c r="A107" s="41"/>
      <c r="B107" s="42"/>
      <c r="C107" s="278" t="s">
        <v>245</v>
      </c>
      <c r="D107" s="278" t="s">
        <v>216</v>
      </c>
      <c r="E107" s="279" t="s">
        <v>1139</v>
      </c>
      <c r="F107" s="280" t="s">
        <v>1140</v>
      </c>
      <c r="G107" s="281" t="s">
        <v>660</v>
      </c>
      <c r="H107" s="282">
        <v>2</v>
      </c>
      <c r="I107" s="283"/>
      <c r="J107" s="284">
        <f>ROUND(I107*H107,2)</f>
        <v>0</v>
      </c>
      <c r="K107" s="280" t="s">
        <v>19</v>
      </c>
      <c r="L107" s="285"/>
      <c r="M107" s="286" t="s">
        <v>19</v>
      </c>
      <c r="N107" s="287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661</v>
      </c>
      <c r="AT107" s="226" t="s">
        <v>216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541</v>
      </c>
      <c r="BM107" s="226" t="s">
        <v>1141</v>
      </c>
    </row>
    <row r="108" s="2" customFormat="1" ht="24.15" customHeight="1">
      <c r="A108" s="41"/>
      <c r="B108" s="42"/>
      <c r="C108" s="278" t="s">
        <v>251</v>
      </c>
      <c r="D108" s="278" t="s">
        <v>216</v>
      </c>
      <c r="E108" s="279" t="s">
        <v>1142</v>
      </c>
      <c r="F108" s="280" t="s">
        <v>1143</v>
      </c>
      <c r="G108" s="281" t="s">
        <v>660</v>
      </c>
      <c r="H108" s="282">
        <v>1</v>
      </c>
      <c r="I108" s="283"/>
      <c r="J108" s="284">
        <f>ROUND(I108*H108,2)</f>
        <v>0</v>
      </c>
      <c r="K108" s="280" t="s">
        <v>19</v>
      </c>
      <c r="L108" s="285"/>
      <c r="M108" s="286" t="s">
        <v>19</v>
      </c>
      <c r="N108" s="287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661</v>
      </c>
      <c r="AT108" s="226" t="s">
        <v>216</v>
      </c>
      <c r="AU108" s="226" t="s">
        <v>81</v>
      </c>
      <c r="AY108" s="20" t="s">
        <v>137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541</v>
      </c>
      <c r="BM108" s="226" t="s">
        <v>1144</v>
      </c>
    </row>
    <row r="109" s="12" customFormat="1" ht="22.8" customHeight="1">
      <c r="A109" s="12"/>
      <c r="B109" s="199"/>
      <c r="C109" s="200"/>
      <c r="D109" s="201" t="s">
        <v>71</v>
      </c>
      <c r="E109" s="213" t="s">
        <v>1145</v>
      </c>
      <c r="F109" s="213" t="s">
        <v>1146</v>
      </c>
      <c r="G109" s="200"/>
      <c r="H109" s="200"/>
      <c r="I109" s="203"/>
      <c r="J109" s="214">
        <f>BK109</f>
        <v>0</v>
      </c>
      <c r="K109" s="200"/>
      <c r="L109" s="205"/>
      <c r="M109" s="206"/>
      <c r="N109" s="207"/>
      <c r="O109" s="207"/>
      <c r="P109" s="208">
        <f>SUM(P110:P126)</f>
        <v>0</v>
      </c>
      <c r="Q109" s="207"/>
      <c r="R109" s="208">
        <f>SUM(R110:R126)</f>
        <v>0</v>
      </c>
      <c r="S109" s="207"/>
      <c r="T109" s="209">
        <f>SUM(T110:T126)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0" t="s">
        <v>160</v>
      </c>
      <c r="AT109" s="211" t="s">
        <v>71</v>
      </c>
      <c r="AU109" s="211" t="s">
        <v>79</v>
      </c>
      <c r="AY109" s="210" t="s">
        <v>137</v>
      </c>
      <c r="BK109" s="212">
        <f>SUM(BK110:BK126)</f>
        <v>0</v>
      </c>
    </row>
    <row r="110" s="2" customFormat="1" ht="16.5" customHeight="1">
      <c r="A110" s="41"/>
      <c r="B110" s="42"/>
      <c r="C110" s="215" t="s">
        <v>256</v>
      </c>
      <c r="D110" s="215" t="s">
        <v>140</v>
      </c>
      <c r="E110" s="216" t="s">
        <v>1147</v>
      </c>
      <c r="F110" s="217" t="s">
        <v>1148</v>
      </c>
      <c r="G110" s="218" t="s">
        <v>211</v>
      </c>
      <c r="H110" s="219">
        <v>100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541</v>
      </c>
      <c r="AT110" s="226" t="s">
        <v>140</v>
      </c>
      <c r="AU110" s="226" t="s">
        <v>81</v>
      </c>
      <c r="AY110" s="20" t="s">
        <v>137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541</v>
      </c>
      <c r="BM110" s="226" t="s">
        <v>1149</v>
      </c>
    </row>
    <row r="111" s="2" customFormat="1" ht="16.5" customHeight="1">
      <c r="A111" s="41"/>
      <c r="B111" s="42"/>
      <c r="C111" s="215" t="s">
        <v>262</v>
      </c>
      <c r="D111" s="215" t="s">
        <v>140</v>
      </c>
      <c r="E111" s="216" t="s">
        <v>1150</v>
      </c>
      <c r="F111" s="217" t="s">
        <v>1151</v>
      </c>
      <c r="G111" s="218" t="s">
        <v>211</v>
      </c>
      <c r="H111" s="219">
        <v>30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541</v>
      </c>
      <c r="AT111" s="226" t="s">
        <v>140</v>
      </c>
      <c r="AU111" s="226" t="s">
        <v>81</v>
      </c>
      <c r="AY111" s="20" t="s">
        <v>137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541</v>
      </c>
      <c r="BM111" s="226" t="s">
        <v>1152</v>
      </c>
    </row>
    <row r="112" s="2" customFormat="1" ht="16.5" customHeight="1">
      <c r="A112" s="41"/>
      <c r="B112" s="42"/>
      <c r="C112" s="215" t="s">
        <v>7</v>
      </c>
      <c r="D112" s="215" t="s">
        <v>140</v>
      </c>
      <c r="E112" s="216" t="s">
        <v>1153</v>
      </c>
      <c r="F112" s="217" t="s">
        <v>1154</v>
      </c>
      <c r="G112" s="218" t="s">
        <v>660</v>
      </c>
      <c r="H112" s="219">
        <v>2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541</v>
      </c>
      <c r="AT112" s="226" t="s">
        <v>140</v>
      </c>
      <c r="AU112" s="226" t="s">
        <v>81</v>
      </c>
      <c r="AY112" s="20" t="s">
        <v>137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541</v>
      </c>
      <c r="BM112" s="226" t="s">
        <v>1155</v>
      </c>
    </row>
    <row r="113" s="2" customFormat="1" ht="16.5" customHeight="1">
      <c r="A113" s="41"/>
      <c r="B113" s="42"/>
      <c r="C113" s="215" t="s">
        <v>273</v>
      </c>
      <c r="D113" s="215" t="s">
        <v>140</v>
      </c>
      <c r="E113" s="216" t="s">
        <v>1156</v>
      </c>
      <c r="F113" s="217" t="s">
        <v>1157</v>
      </c>
      <c r="G113" s="218" t="s">
        <v>660</v>
      </c>
      <c r="H113" s="219">
        <v>3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43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541</v>
      </c>
      <c r="AT113" s="226" t="s">
        <v>140</v>
      </c>
      <c r="AU113" s="226" t="s">
        <v>81</v>
      </c>
      <c r="AY113" s="20" t="s">
        <v>137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79</v>
      </c>
      <c r="BK113" s="227">
        <f>ROUND(I113*H113,2)</f>
        <v>0</v>
      </c>
      <c r="BL113" s="20" t="s">
        <v>541</v>
      </c>
      <c r="BM113" s="226" t="s">
        <v>1158</v>
      </c>
    </row>
    <row r="114" s="2" customFormat="1" ht="16.5" customHeight="1">
      <c r="A114" s="41"/>
      <c r="B114" s="42"/>
      <c r="C114" s="215" t="s">
        <v>281</v>
      </c>
      <c r="D114" s="215" t="s">
        <v>140</v>
      </c>
      <c r="E114" s="216" t="s">
        <v>1159</v>
      </c>
      <c r="F114" s="217" t="s">
        <v>1160</v>
      </c>
      <c r="G114" s="218" t="s">
        <v>660</v>
      </c>
      <c r="H114" s="219">
        <v>8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541</v>
      </c>
      <c r="AT114" s="226" t="s">
        <v>140</v>
      </c>
      <c r="AU114" s="226" t="s">
        <v>81</v>
      </c>
      <c r="AY114" s="20" t="s">
        <v>137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79</v>
      </c>
      <c r="BK114" s="227">
        <f>ROUND(I114*H114,2)</f>
        <v>0</v>
      </c>
      <c r="BL114" s="20" t="s">
        <v>541</v>
      </c>
      <c r="BM114" s="226" t="s">
        <v>1161</v>
      </c>
    </row>
    <row r="115" s="2" customFormat="1" ht="16.5" customHeight="1">
      <c r="A115" s="41"/>
      <c r="B115" s="42"/>
      <c r="C115" s="215" t="s">
        <v>289</v>
      </c>
      <c r="D115" s="215" t="s">
        <v>140</v>
      </c>
      <c r="E115" s="216" t="s">
        <v>1162</v>
      </c>
      <c r="F115" s="217" t="s">
        <v>1163</v>
      </c>
      <c r="G115" s="218" t="s">
        <v>211</v>
      </c>
      <c r="H115" s="219">
        <v>20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541</v>
      </c>
      <c r="AT115" s="226" t="s">
        <v>140</v>
      </c>
      <c r="AU115" s="226" t="s">
        <v>81</v>
      </c>
      <c r="AY115" s="20" t="s">
        <v>137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541</v>
      </c>
      <c r="BM115" s="226" t="s">
        <v>1164</v>
      </c>
    </row>
    <row r="116" s="2" customFormat="1" ht="16.5" customHeight="1">
      <c r="A116" s="41"/>
      <c r="B116" s="42"/>
      <c r="C116" s="215" t="s">
        <v>300</v>
      </c>
      <c r="D116" s="215" t="s">
        <v>140</v>
      </c>
      <c r="E116" s="216" t="s">
        <v>1165</v>
      </c>
      <c r="F116" s="217" t="s">
        <v>1166</v>
      </c>
      <c r="G116" s="218" t="s">
        <v>211</v>
      </c>
      <c r="H116" s="219">
        <v>60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541</v>
      </c>
      <c r="AT116" s="226" t="s">
        <v>140</v>
      </c>
      <c r="AU116" s="226" t="s">
        <v>81</v>
      </c>
      <c r="AY116" s="20" t="s">
        <v>137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541</v>
      </c>
      <c r="BM116" s="226" t="s">
        <v>1167</v>
      </c>
    </row>
    <row r="117" s="2" customFormat="1" ht="16.5" customHeight="1">
      <c r="A117" s="41"/>
      <c r="B117" s="42"/>
      <c r="C117" s="215" t="s">
        <v>309</v>
      </c>
      <c r="D117" s="215" t="s">
        <v>140</v>
      </c>
      <c r="E117" s="216" t="s">
        <v>1168</v>
      </c>
      <c r="F117" s="217" t="s">
        <v>1169</v>
      </c>
      <c r="G117" s="218" t="s">
        <v>211</v>
      </c>
      <c r="H117" s="219">
        <v>12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541</v>
      </c>
      <c r="AT117" s="226" t="s">
        <v>140</v>
      </c>
      <c r="AU117" s="226" t="s">
        <v>81</v>
      </c>
      <c r="AY117" s="20" t="s">
        <v>137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79</v>
      </c>
      <c r="BK117" s="227">
        <f>ROUND(I117*H117,2)</f>
        <v>0</v>
      </c>
      <c r="BL117" s="20" t="s">
        <v>541</v>
      </c>
      <c r="BM117" s="226" t="s">
        <v>1170</v>
      </c>
    </row>
    <row r="118" s="2" customFormat="1" ht="16.5" customHeight="1">
      <c r="A118" s="41"/>
      <c r="B118" s="42"/>
      <c r="C118" s="215" t="s">
        <v>315</v>
      </c>
      <c r="D118" s="215" t="s">
        <v>140</v>
      </c>
      <c r="E118" s="216" t="s">
        <v>1171</v>
      </c>
      <c r="F118" s="217" t="s">
        <v>1172</v>
      </c>
      <c r="G118" s="218" t="s">
        <v>660</v>
      </c>
      <c r="H118" s="219">
        <v>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541</v>
      </c>
      <c r="AT118" s="226" t="s">
        <v>140</v>
      </c>
      <c r="AU118" s="226" t="s">
        <v>81</v>
      </c>
      <c r="AY118" s="20" t="s">
        <v>137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541</v>
      </c>
      <c r="BM118" s="226" t="s">
        <v>1173</v>
      </c>
    </row>
    <row r="119" s="2" customFormat="1" ht="16.5" customHeight="1">
      <c r="A119" s="41"/>
      <c r="B119" s="42"/>
      <c r="C119" s="215" t="s">
        <v>322</v>
      </c>
      <c r="D119" s="215" t="s">
        <v>140</v>
      </c>
      <c r="E119" s="216" t="s">
        <v>1174</v>
      </c>
      <c r="F119" s="217" t="s">
        <v>1175</v>
      </c>
      <c r="G119" s="218" t="s">
        <v>660</v>
      </c>
      <c r="H119" s="219">
        <v>3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541</v>
      </c>
      <c r="AT119" s="226" t="s">
        <v>140</v>
      </c>
      <c r="AU119" s="226" t="s">
        <v>81</v>
      </c>
      <c r="AY119" s="20" t="s">
        <v>137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541</v>
      </c>
      <c r="BM119" s="226" t="s">
        <v>1176</v>
      </c>
    </row>
    <row r="120" s="2" customFormat="1" ht="16.5" customHeight="1">
      <c r="A120" s="41"/>
      <c r="B120" s="42"/>
      <c r="C120" s="215" t="s">
        <v>327</v>
      </c>
      <c r="D120" s="215" t="s">
        <v>140</v>
      </c>
      <c r="E120" s="216" t="s">
        <v>1177</v>
      </c>
      <c r="F120" s="217" t="s">
        <v>1178</v>
      </c>
      <c r="G120" s="218" t="s">
        <v>660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541</v>
      </c>
      <c r="AT120" s="226" t="s">
        <v>140</v>
      </c>
      <c r="AU120" s="226" t="s">
        <v>81</v>
      </c>
      <c r="AY120" s="20" t="s">
        <v>137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79</v>
      </c>
      <c r="BK120" s="227">
        <f>ROUND(I120*H120,2)</f>
        <v>0</v>
      </c>
      <c r="BL120" s="20" t="s">
        <v>541</v>
      </c>
      <c r="BM120" s="226" t="s">
        <v>1179</v>
      </c>
    </row>
    <row r="121" s="2" customFormat="1" ht="16.5" customHeight="1">
      <c r="A121" s="41"/>
      <c r="B121" s="42"/>
      <c r="C121" s="215" t="s">
        <v>332</v>
      </c>
      <c r="D121" s="215" t="s">
        <v>140</v>
      </c>
      <c r="E121" s="216" t="s">
        <v>1180</v>
      </c>
      <c r="F121" s="217" t="s">
        <v>1181</v>
      </c>
      <c r="G121" s="218" t="s">
        <v>660</v>
      </c>
      <c r="H121" s="219">
        <v>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541</v>
      </c>
      <c r="AT121" s="226" t="s">
        <v>140</v>
      </c>
      <c r="AU121" s="226" t="s">
        <v>81</v>
      </c>
      <c r="AY121" s="20" t="s">
        <v>137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79</v>
      </c>
      <c r="BK121" s="227">
        <f>ROUND(I121*H121,2)</f>
        <v>0</v>
      </c>
      <c r="BL121" s="20" t="s">
        <v>541</v>
      </c>
      <c r="BM121" s="226" t="s">
        <v>1182</v>
      </c>
    </row>
    <row r="122" s="2" customFormat="1" ht="16.5" customHeight="1">
      <c r="A122" s="41"/>
      <c r="B122" s="42"/>
      <c r="C122" s="215" t="s">
        <v>336</v>
      </c>
      <c r="D122" s="215" t="s">
        <v>140</v>
      </c>
      <c r="E122" s="216" t="s">
        <v>1183</v>
      </c>
      <c r="F122" s="217" t="s">
        <v>1184</v>
      </c>
      <c r="G122" s="218" t="s">
        <v>660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541</v>
      </c>
      <c r="AT122" s="226" t="s">
        <v>140</v>
      </c>
      <c r="AU122" s="226" t="s">
        <v>81</v>
      </c>
      <c r="AY122" s="20" t="s">
        <v>137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541</v>
      </c>
      <c r="BM122" s="226" t="s">
        <v>1185</v>
      </c>
    </row>
    <row r="123" s="2" customFormat="1" ht="16.5" customHeight="1">
      <c r="A123" s="41"/>
      <c r="B123" s="42"/>
      <c r="C123" s="215" t="s">
        <v>318</v>
      </c>
      <c r="D123" s="215" t="s">
        <v>140</v>
      </c>
      <c r="E123" s="216" t="s">
        <v>1186</v>
      </c>
      <c r="F123" s="217" t="s">
        <v>1187</v>
      </c>
      <c r="G123" s="218" t="s">
        <v>660</v>
      </c>
      <c r="H123" s="219">
        <v>22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541</v>
      </c>
      <c r="AT123" s="226" t="s">
        <v>140</v>
      </c>
      <c r="AU123" s="226" t="s">
        <v>81</v>
      </c>
      <c r="AY123" s="20" t="s">
        <v>137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541</v>
      </c>
      <c r="BM123" s="226" t="s">
        <v>1188</v>
      </c>
    </row>
    <row r="124" s="2" customFormat="1" ht="16.5" customHeight="1">
      <c r="A124" s="41"/>
      <c r="B124" s="42"/>
      <c r="C124" s="215" t="s">
        <v>347</v>
      </c>
      <c r="D124" s="215" t="s">
        <v>140</v>
      </c>
      <c r="E124" s="216" t="s">
        <v>1189</v>
      </c>
      <c r="F124" s="217" t="s">
        <v>1190</v>
      </c>
      <c r="G124" s="218" t="s">
        <v>660</v>
      </c>
      <c r="H124" s="219">
        <v>2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541</v>
      </c>
      <c r="AT124" s="226" t="s">
        <v>140</v>
      </c>
      <c r="AU124" s="226" t="s">
        <v>81</v>
      </c>
      <c r="AY124" s="20" t="s">
        <v>137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541</v>
      </c>
      <c r="BM124" s="226" t="s">
        <v>1191</v>
      </c>
    </row>
    <row r="125" s="2" customFormat="1" ht="16.5" customHeight="1">
      <c r="A125" s="41"/>
      <c r="B125" s="42"/>
      <c r="C125" s="215" t="s">
        <v>354</v>
      </c>
      <c r="D125" s="215" t="s">
        <v>140</v>
      </c>
      <c r="E125" s="216" t="s">
        <v>1192</v>
      </c>
      <c r="F125" s="217" t="s">
        <v>1193</v>
      </c>
      <c r="G125" s="218" t="s">
        <v>325</v>
      </c>
      <c r="H125" s="219">
        <v>18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541</v>
      </c>
      <c r="AT125" s="226" t="s">
        <v>140</v>
      </c>
      <c r="AU125" s="226" t="s">
        <v>81</v>
      </c>
      <c r="AY125" s="20" t="s">
        <v>137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541</v>
      </c>
      <c r="BM125" s="226" t="s">
        <v>1194</v>
      </c>
    </row>
    <row r="126" s="2" customFormat="1" ht="16.5" customHeight="1">
      <c r="A126" s="41"/>
      <c r="B126" s="42"/>
      <c r="C126" s="215" t="s">
        <v>360</v>
      </c>
      <c r="D126" s="215" t="s">
        <v>140</v>
      </c>
      <c r="E126" s="216" t="s">
        <v>1195</v>
      </c>
      <c r="F126" s="217" t="s">
        <v>1196</v>
      </c>
      <c r="G126" s="218" t="s">
        <v>325</v>
      </c>
      <c r="H126" s="219">
        <v>4</v>
      </c>
      <c r="I126" s="220"/>
      <c r="J126" s="221">
        <f>ROUND(I126*H126,2)</f>
        <v>0</v>
      </c>
      <c r="K126" s="217" t="s">
        <v>19</v>
      </c>
      <c r="L126" s="47"/>
      <c r="M126" s="293" t="s">
        <v>19</v>
      </c>
      <c r="N126" s="294" t="s">
        <v>43</v>
      </c>
      <c r="O126" s="291"/>
      <c r="P126" s="295">
        <f>O126*H126</f>
        <v>0</v>
      </c>
      <c r="Q126" s="295">
        <v>0</v>
      </c>
      <c r="R126" s="295">
        <f>Q126*H126</f>
        <v>0</v>
      </c>
      <c r="S126" s="295">
        <v>0</v>
      </c>
      <c r="T126" s="29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541</v>
      </c>
      <c r="AT126" s="226" t="s">
        <v>140</v>
      </c>
      <c r="AU126" s="226" t="s">
        <v>81</v>
      </c>
      <c r="AY126" s="20" t="s">
        <v>137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541</v>
      </c>
      <c r="BM126" s="226" t="s">
        <v>1197</v>
      </c>
    </row>
    <row r="127" s="2" customFormat="1" ht="6.96" customHeight="1">
      <c r="A127" s="41"/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47"/>
      <c r="M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</sheetData>
  <sheetProtection sheet="1" autoFilter="0" formatColumns="0" formatRows="0" objects="1" scenarios="1" spinCount="100000" saltValue="tN4MVNY4X+mmVENzS7Zfj+d0CV5Zuryw+jo3LHe5jkvEH6gfof8TyOz2oluyVH3/69em05Fphe7jyoAuhmqsbg==" hashValue="BUnqBsVWEAzVeGmlIW1pvJDhXmbS4wN/Nc+BU1mxvBW3K4Pf33Pbx8l0vAgSzx2IF8A7Nm8KkYX3fupHl9mNqA==" algorithmName="SHA-512" password="CC45"/>
  <autoFilter ref="C87:K12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96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Odborné učebny v objektu ZŠ Za Chlumem 824, Bílina - D3</v>
      </c>
      <c r="F7" s="145"/>
      <c r="G7" s="145"/>
      <c r="H7" s="145"/>
      <c r="L7" s="23"/>
    </row>
    <row r="8" s="1" customFormat="1" ht="12" customHeight="1">
      <c r="B8" s="23"/>
      <c r="D8" s="145" t="s">
        <v>97</v>
      </c>
      <c r="L8" s="23"/>
    </row>
    <row r="9" s="2" customFormat="1" ht="16.5" customHeight="1">
      <c r="A9" s="41"/>
      <c r="B9" s="47"/>
      <c r="C9" s="41"/>
      <c r="D9" s="41"/>
      <c r="E9" s="146" t="s">
        <v>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99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1198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22. 1. 2026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Bílina</v>
      </c>
      <c r="F17" s="41"/>
      <c r="G17" s="41"/>
      <c r="H17" s="41"/>
      <c r="I17" s="145" t="s">
        <v>28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>73660680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>Ing. arch. Jan Heller, ČKA 04261</v>
      </c>
      <c r="F23" s="41"/>
      <c r="G23" s="41"/>
      <c r="H23" s="41"/>
      <c r="I23" s="145" t="s">
        <v>28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35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ROUND((SUM(BE91:BE108)),  2)</f>
        <v>0</v>
      </c>
      <c r="G35" s="41"/>
      <c r="H35" s="41"/>
      <c r="I35" s="160">
        <v>0.20999999999999999</v>
      </c>
      <c r="J35" s="159">
        <f>ROUND(((SUM(BE91:BE108))*I35),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ROUND((SUM(BF91:BF108)),  2)</f>
        <v>0</v>
      </c>
      <c r="G36" s="41"/>
      <c r="H36" s="41"/>
      <c r="I36" s="160">
        <v>0.12</v>
      </c>
      <c r="J36" s="159">
        <f>ROUND(((SUM(BF91:BF108))*I36),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ROUND((SUM(BG91:BG108)),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ROUND((SUM(BH91:BH108)),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ROUND((SUM(BI91:BI108)),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Odborné učebny v objektu ZŠ Za Chlumem 824, Bílina - D3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99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3.9 - VRN a ostatní náklady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22. 1. 2026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Město Bílina</v>
      </c>
      <c r="G58" s="43"/>
      <c r="H58" s="43"/>
      <c r="I58" s="35" t="s">
        <v>31</v>
      </c>
      <c r="J58" s="39" t="str">
        <f>E23</f>
        <v>Ing. arch. Jan Heller, ČKA 04261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102</v>
      </c>
      <c r="D61" s="174"/>
      <c r="E61" s="174"/>
      <c r="F61" s="174"/>
      <c r="G61" s="174"/>
      <c r="H61" s="174"/>
      <c r="I61" s="174"/>
      <c r="J61" s="175" t="s">
        <v>103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104</v>
      </c>
    </row>
    <row r="64" s="9" customFormat="1" ht="24.96" customHeight="1">
      <c r="A64" s="9"/>
      <c r="B64" s="177"/>
      <c r="C64" s="178"/>
      <c r="D64" s="179" t="s">
        <v>1199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1200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1201</v>
      </c>
      <c r="E66" s="185"/>
      <c r="F66" s="185"/>
      <c r="G66" s="185"/>
      <c r="H66" s="185"/>
      <c r="I66" s="185"/>
      <c r="J66" s="186">
        <f>J96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1202</v>
      </c>
      <c r="E67" s="185"/>
      <c r="F67" s="185"/>
      <c r="G67" s="185"/>
      <c r="H67" s="185"/>
      <c r="I67" s="185"/>
      <c r="J67" s="186">
        <f>J99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1203</v>
      </c>
      <c r="E68" s="185"/>
      <c r="F68" s="185"/>
      <c r="G68" s="185"/>
      <c r="H68" s="185"/>
      <c r="I68" s="185"/>
      <c r="J68" s="186">
        <f>J102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1204</v>
      </c>
      <c r="E69" s="185"/>
      <c r="F69" s="185"/>
      <c r="G69" s="185"/>
      <c r="H69" s="185"/>
      <c r="I69" s="185"/>
      <c r="J69" s="186">
        <f>J106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122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Odborné učebny v objektu ZŠ Za Chlumem 824, Bílina - D3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97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98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99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3.9 - VRN a ostatní náklady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22. 1. 2026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E17</f>
        <v>Město Bílina</v>
      </c>
      <c r="G87" s="43"/>
      <c r="H87" s="43"/>
      <c r="I87" s="35" t="s">
        <v>31</v>
      </c>
      <c r="J87" s="39" t="str">
        <f>E23</f>
        <v>Ing. arch. Jan Heller, ČKA 04261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IF(E20="","",E20)</f>
        <v>Vyplň údaj</v>
      </c>
      <c r="G88" s="43"/>
      <c r="H88" s="43"/>
      <c r="I88" s="35" t="s">
        <v>35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123</v>
      </c>
      <c r="D90" s="191" t="s">
        <v>57</v>
      </c>
      <c r="E90" s="191" t="s">
        <v>53</v>
      </c>
      <c r="F90" s="191" t="s">
        <v>54</v>
      </c>
      <c r="G90" s="191" t="s">
        <v>124</v>
      </c>
      <c r="H90" s="191" t="s">
        <v>125</v>
      </c>
      <c r="I90" s="191" t="s">
        <v>126</v>
      </c>
      <c r="J90" s="191" t="s">
        <v>103</v>
      </c>
      <c r="K90" s="192" t="s">
        <v>127</v>
      </c>
      <c r="L90" s="193"/>
      <c r="M90" s="95" t="s">
        <v>19</v>
      </c>
      <c r="N90" s="96" t="s">
        <v>42</v>
      </c>
      <c r="O90" s="96" t="s">
        <v>128</v>
      </c>
      <c r="P90" s="96" t="s">
        <v>129</v>
      </c>
      <c r="Q90" s="96" t="s">
        <v>130</v>
      </c>
      <c r="R90" s="96" t="s">
        <v>131</v>
      </c>
      <c r="S90" s="96" t="s">
        <v>132</v>
      </c>
      <c r="T90" s="97" t="s">
        <v>133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134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0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104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71</v>
      </c>
      <c r="E92" s="202" t="s">
        <v>1205</v>
      </c>
      <c r="F92" s="202" t="s">
        <v>1206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P93+P96+P99+P102+P106</f>
        <v>0</v>
      </c>
      <c r="Q92" s="207"/>
      <c r="R92" s="208">
        <f>R93+R96+R99+R102+R106</f>
        <v>0</v>
      </c>
      <c r="S92" s="207"/>
      <c r="T92" s="209">
        <f>T93+T96+T99+T102+T106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170</v>
      </c>
      <c r="AT92" s="211" t="s">
        <v>71</v>
      </c>
      <c r="AU92" s="211" t="s">
        <v>72</v>
      </c>
      <c r="AY92" s="210" t="s">
        <v>137</v>
      </c>
      <c r="BK92" s="212">
        <f>BK93+BK96+BK99+BK102+BK106</f>
        <v>0</v>
      </c>
    </row>
    <row r="93" s="12" customFormat="1" ht="22.8" customHeight="1">
      <c r="A93" s="12"/>
      <c r="B93" s="199"/>
      <c r="C93" s="200"/>
      <c r="D93" s="201" t="s">
        <v>71</v>
      </c>
      <c r="E93" s="213" t="s">
        <v>1207</v>
      </c>
      <c r="F93" s="213" t="s">
        <v>1208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SUM(P94:P95)</f>
        <v>0</v>
      </c>
      <c r="Q93" s="207"/>
      <c r="R93" s="208">
        <f>SUM(R94:R95)</f>
        <v>0</v>
      </c>
      <c r="S93" s="207"/>
      <c r="T93" s="209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170</v>
      </c>
      <c r="AT93" s="211" t="s">
        <v>71</v>
      </c>
      <c r="AU93" s="211" t="s">
        <v>79</v>
      </c>
      <c r="AY93" s="210" t="s">
        <v>137</v>
      </c>
      <c r="BK93" s="212">
        <f>SUM(BK94:BK95)</f>
        <v>0</v>
      </c>
    </row>
    <row r="94" s="2" customFormat="1" ht="16.5" customHeight="1">
      <c r="A94" s="41"/>
      <c r="B94" s="42"/>
      <c r="C94" s="215" t="s">
        <v>79</v>
      </c>
      <c r="D94" s="215" t="s">
        <v>140</v>
      </c>
      <c r="E94" s="216" t="s">
        <v>1209</v>
      </c>
      <c r="F94" s="217" t="s">
        <v>1210</v>
      </c>
      <c r="G94" s="218" t="s">
        <v>325</v>
      </c>
      <c r="H94" s="219">
        <v>1</v>
      </c>
      <c r="I94" s="220"/>
      <c r="J94" s="221">
        <f>ROUND(I94*H94,2)</f>
        <v>0</v>
      </c>
      <c r="K94" s="217" t="s">
        <v>144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1211</v>
      </c>
      <c r="AT94" s="226" t="s">
        <v>140</v>
      </c>
      <c r="AU94" s="226" t="s">
        <v>81</v>
      </c>
      <c r="AY94" s="20" t="s">
        <v>137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1211</v>
      </c>
      <c r="BM94" s="226" t="s">
        <v>1212</v>
      </c>
    </row>
    <row r="95" s="2" customFormat="1">
      <c r="A95" s="41"/>
      <c r="B95" s="42"/>
      <c r="C95" s="43"/>
      <c r="D95" s="228" t="s">
        <v>147</v>
      </c>
      <c r="E95" s="43"/>
      <c r="F95" s="229" t="s">
        <v>1213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147</v>
      </c>
      <c r="AU95" s="20" t="s">
        <v>81</v>
      </c>
    </row>
    <row r="96" s="12" customFormat="1" ht="22.8" customHeight="1">
      <c r="A96" s="12"/>
      <c r="B96" s="199"/>
      <c r="C96" s="200"/>
      <c r="D96" s="201" t="s">
        <v>71</v>
      </c>
      <c r="E96" s="213" t="s">
        <v>1214</v>
      </c>
      <c r="F96" s="213" t="s">
        <v>1215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SUM(P97:P98)</f>
        <v>0</v>
      </c>
      <c r="Q96" s="207"/>
      <c r="R96" s="208">
        <f>SUM(R97:R98)</f>
        <v>0</v>
      </c>
      <c r="S96" s="207"/>
      <c r="T96" s="209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170</v>
      </c>
      <c r="AT96" s="211" t="s">
        <v>71</v>
      </c>
      <c r="AU96" s="211" t="s">
        <v>79</v>
      </c>
      <c r="AY96" s="210" t="s">
        <v>137</v>
      </c>
      <c r="BK96" s="212">
        <f>SUM(BK97:BK98)</f>
        <v>0</v>
      </c>
    </row>
    <row r="97" s="2" customFormat="1" ht="16.5" customHeight="1">
      <c r="A97" s="41"/>
      <c r="B97" s="42"/>
      <c r="C97" s="215" t="s">
        <v>81</v>
      </c>
      <c r="D97" s="215" t="s">
        <v>140</v>
      </c>
      <c r="E97" s="216" t="s">
        <v>1216</v>
      </c>
      <c r="F97" s="217" t="s">
        <v>1215</v>
      </c>
      <c r="G97" s="218" t="s">
        <v>325</v>
      </c>
      <c r="H97" s="219">
        <v>1</v>
      </c>
      <c r="I97" s="220"/>
      <c r="J97" s="221">
        <f>ROUND(I97*H97,2)</f>
        <v>0</v>
      </c>
      <c r="K97" s="217" t="s">
        <v>144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1211</v>
      </c>
      <c r="AT97" s="226" t="s">
        <v>140</v>
      </c>
      <c r="AU97" s="226" t="s">
        <v>81</v>
      </c>
      <c r="AY97" s="20" t="s">
        <v>137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1211</v>
      </c>
      <c r="BM97" s="226" t="s">
        <v>1217</v>
      </c>
    </row>
    <row r="98" s="2" customFormat="1">
      <c r="A98" s="41"/>
      <c r="B98" s="42"/>
      <c r="C98" s="43"/>
      <c r="D98" s="228" t="s">
        <v>147</v>
      </c>
      <c r="E98" s="43"/>
      <c r="F98" s="229" t="s">
        <v>1218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147</v>
      </c>
      <c r="AU98" s="20" t="s">
        <v>81</v>
      </c>
    </row>
    <row r="99" s="12" customFormat="1" ht="22.8" customHeight="1">
      <c r="A99" s="12"/>
      <c r="B99" s="199"/>
      <c r="C99" s="200"/>
      <c r="D99" s="201" t="s">
        <v>71</v>
      </c>
      <c r="E99" s="213" t="s">
        <v>1219</v>
      </c>
      <c r="F99" s="213" t="s">
        <v>1220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SUM(P100:P101)</f>
        <v>0</v>
      </c>
      <c r="Q99" s="207"/>
      <c r="R99" s="208">
        <f>SUM(R100:R101)</f>
        <v>0</v>
      </c>
      <c r="S99" s="207"/>
      <c r="T99" s="209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170</v>
      </c>
      <c r="AT99" s="211" t="s">
        <v>71</v>
      </c>
      <c r="AU99" s="211" t="s">
        <v>79</v>
      </c>
      <c r="AY99" s="210" t="s">
        <v>137</v>
      </c>
      <c r="BK99" s="212">
        <f>SUM(BK100:BK101)</f>
        <v>0</v>
      </c>
    </row>
    <row r="100" s="2" customFormat="1" ht="16.5" customHeight="1">
      <c r="A100" s="41"/>
      <c r="B100" s="42"/>
      <c r="C100" s="215" t="s">
        <v>160</v>
      </c>
      <c r="D100" s="215" t="s">
        <v>140</v>
      </c>
      <c r="E100" s="216" t="s">
        <v>1221</v>
      </c>
      <c r="F100" s="217" t="s">
        <v>1222</v>
      </c>
      <c r="G100" s="218" t="s">
        <v>1223</v>
      </c>
      <c r="H100" s="219">
        <v>1</v>
      </c>
      <c r="I100" s="220"/>
      <c r="J100" s="221">
        <f>ROUND(I100*H100,2)</f>
        <v>0</v>
      </c>
      <c r="K100" s="217" t="s">
        <v>144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1211</v>
      </c>
      <c r="AT100" s="226" t="s">
        <v>140</v>
      </c>
      <c r="AU100" s="226" t="s">
        <v>81</v>
      </c>
      <c r="AY100" s="20" t="s">
        <v>137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1211</v>
      </c>
      <c r="BM100" s="226" t="s">
        <v>1224</v>
      </c>
    </row>
    <row r="101" s="2" customFormat="1">
      <c r="A101" s="41"/>
      <c r="B101" s="42"/>
      <c r="C101" s="43"/>
      <c r="D101" s="228" t="s">
        <v>147</v>
      </c>
      <c r="E101" s="43"/>
      <c r="F101" s="229" t="s">
        <v>1225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81</v>
      </c>
    </row>
    <row r="102" s="12" customFormat="1" ht="22.8" customHeight="1">
      <c r="A102" s="12"/>
      <c r="B102" s="199"/>
      <c r="C102" s="200"/>
      <c r="D102" s="201" t="s">
        <v>71</v>
      </c>
      <c r="E102" s="213" t="s">
        <v>1226</v>
      </c>
      <c r="F102" s="213" t="s">
        <v>1227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SUM(P103:P105)</f>
        <v>0</v>
      </c>
      <c r="Q102" s="207"/>
      <c r="R102" s="208">
        <f>SUM(R103:R105)</f>
        <v>0</v>
      </c>
      <c r="S102" s="207"/>
      <c r="T102" s="209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170</v>
      </c>
      <c r="AT102" s="211" t="s">
        <v>71</v>
      </c>
      <c r="AU102" s="211" t="s">
        <v>79</v>
      </c>
      <c r="AY102" s="210" t="s">
        <v>137</v>
      </c>
      <c r="BK102" s="212">
        <f>SUM(BK103:BK105)</f>
        <v>0</v>
      </c>
    </row>
    <row r="103" s="2" customFormat="1" ht="16.5" customHeight="1">
      <c r="A103" s="41"/>
      <c r="B103" s="42"/>
      <c r="C103" s="215" t="s">
        <v>145</v>
      </c>
      <c r="D103" s="215" t="s">
        <v>140</v>
      </c>
      <c r="E103" s="216" t="s">
        <v>1228</v>
      </c>
      <c r="F103" s="217" t="s">
        <v>1229</v>
      </c>
      <c r="G103" s="218" t="s">
        <v>325</v>
      </c>
      <c r="H103" s="219">
        <v>1</v>
      </c>
      <c r="I103" s="220"/>
      <c r="J103" s="221">
        <f>ROUND(I103*H103,2)</f>
        <v>0</v>
      </c>
      <c r="K103" s="217" t="s">
        <v>144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1211</v>
      </c>
      <c r="AT103" s="226" t="s">
        <v>140</v>
      </c>
      <c r="AU103" s="226" t="s">
        <v>81</v>
      </c>
      <c r="AY103" s="20" t="s">
        <v>137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1211</v>
      </c>
      <c r="BM103" s="226" t="s">
        <v>1230</v>
      </c>
    </row>
    <row r="104" s="2" customFormat="1">
      <c r="A104" s="41"/>
      <c r="B104" s="42"/>
      <c r="C104" s="43"/>
      <c r="D104" s="228" t="s">
        <v>147</v>
      </c>
      <c r="E104" s="43"/>
      <c r="F104" s="229" t="s">
        <v>1231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147</v>
      </c>
      <c r="AU104" s="20" t="s">
        <v>81</v>
      </c>
    </row>
    <row r="105" s="2" customFormat="1">
      <c r="A105" s="41"/>
      <c r="B105" s="42"/>
      <c r="C105" s="43"/>
      <c r="D105" s="233" t="s">
        <v>149</v>
      </c>
      <c r="E105" s="43"/>
      <c r="F105" s="234" t="s">
        <v>1232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149</v>
      </c>
      <c r="AU105" s="20" t="s">
        <v>81</v>
      </c>
    </row>
    <row r="106" s="12" customFormat="1" ht="22.8" customHeight="1">
      <c r="A106" s="12"/>
      <c r="B106" s="199"/>
      <c r="C106" s="200"/>
      <c r="D106" s="201" t="s">
        <v>71</v>
      </c>
      <c r="E106" s="213" t="s">
        <v>1233</v>
      </c>
      <c r="F106" s="213" t="s">
        <v>1234</v>
      </c>
      <c r="G106" s="200"/>
      <c r="H106" s="200"/>
      <c r="I106" s="203"/>
      <c r="J106" s="214">
        <f>BK106</f>
        <v>0</v>
      </c>
      <c r="K106" s="200"/>
      <c r="L106" s="205"/>
      <c r="M106" s="206"/>
      <c r="N106" s="207"/>
      <c r="O106" s="207"/>
      <c r="P106" s="208">
        <f>SUM(P107:P108)</f>
        <v>0</v>
      </c>
      <c r="Q106" s="207"/>
      <c r="R106" s="208">
        <f>SUM(R107:R108)</f>
        <v>0</v>
      </c>
      <c r="S106" s="207"/>
      <c r="T106" s="209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0" t="s">
        <v>170</v>
      </c>
      <c r="AT106" s="211" t="s">
        <v>71</v>
      </c>
      <c r="AU106" s="211" t="s">
        <v>79</v>
      </c>
      <c r="AY106" s="210" t="s">
        <v>137</v>
      </c>
      <c r="BK106" s="212">
        <f>SUM(BK107:BK108)</f>
        <v>0</v>
      </c>
    </row>
    <row r="107" s="2" customFormat="1" ht="16.5" customHeight="1">
      <c r="A107" s="41"/>
      <c r="B107" s="42"/>
      <c r="C107" s="215" t="s">
        <v>170</v>
      </c>
      <c r="D107" s="215" t="s">
        <v>140</v>
      </c>
      <c r="E107" s="216" t="s">
        <v>1235</v>
      </c>
      <c r="F107" s="217" t="s">
        <v>1236</v>
      </c>
      <c r="G107" s="218" t="s">
        <v>325</v>
      </c>
      <c r="H107" s="219">
        <v>1</v>
      </c>
      <c r="I107" s="220"/>
      <c r="J107" s="221">
        <f>ROUND(I107*H107,2)</f>
        <v>0</v>
      </c>
      <c r="K107" s="217" t="s">
        <v>144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1211</v>
      </c>
      <c r="AT107" s="226" t="s">
        <v>140</v>
      </c>
      <c r="AU107" s="226" t="s">
        <v>81</v>
      </c>
      <c r="AY107" s="20" t="s">
        <v>137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1211</v>
      </c>
      <c r="BM107" s="226" t="s">
        <v>1237</v>
      </c>
    </row>
    <row r="108" s="2" customFormat="1">
      <c r="A108" s="41"/>
      <c r="B108" s="42"/>
      <c r="C108" s="43"/>
      <c r="D108" s="228" t="s">
        <v>147</v>
      </c>
      <c r="E108" s="43"/>
      <c r="F108" s="229" t="s">
        <v>1238</v>
      </c>
      <c r="G108" s="43"/>
      <c r="H108" s="43"/>
      <c r="I108" s="230"/>
      <c r="J108" s="43"/>
      <c r="K108" s="43"/>
      <c r="L108" s="47"/>
      <c r="M108" s="289"/>
      <c r="N108" s="290"/>
      <c r="O108" s="291"/>
      <c r="P108" s="291"/>
      <c r="Q108" s="291"/>
      <c r="R108" s="291"/>
      <c r="S108" s="291"/>
      <c r="T108" s="292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147</v>
      </c>
      <c r="AU108" s="20" t="s">
        <v>81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n6q67FJl3Ab+JCaPZ+rH5udjSAUnGmcIm7I/2HoevhCsA7fYlRdk/bA4eDr48oTZsHNlqANWDfxDl1sYGz4rhQ==" hashValue="dwi+s8SlqT+f0yKRnJZ55j0Mv65J4XbsFnVPJnB95cytQyen3h6Kb6UEUM7MuqH8dlTnjSTi6RTytpJZpdcbQA==" algorithmName="SHA-512" password="CC45"/>
  <autoFilter ref="C90:K1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013254000"/>
    <hyperlink ref="F98" r:id="rId2" display="https://podminky.urs.cz/item/CS_URS_2025_01/030001000"/>
    <hyperlink ref="F101" r:id="rId3" display="https://podminky.urs.cz/item/CS_URS_2025_01/045303000"/>
    <hyperlink ref="F104" r:id="rId4" display="https://podminky.urs.cz/item/CS_URS_2025_01/051002000"/>
    <hyperlink ref="F108" r:id="rId5" display="https://podminky.urs.cz/item/CS_URS_2025_01/07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1239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1240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1241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1242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1243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1244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1245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1246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1247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1248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1249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78</v>
      </c>
      <c r="F18" s="308" t="s">
        <v>1250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1251</v>
      </c>
      <c r="F19" s="308" t="s">
        <v>1252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1253</v>
      </c>
      <c r="F20" s="308" t="s">
        <v>1254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1255</v>
      </c>
      <c r="F21" s="308" t="s">
        <v>1256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1047</v>
      </c>
      <c r="F22" s="308" t="s">
        <v>1048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1257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1258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1259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1260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1261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1262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1263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1264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1265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1266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123</v>
      </c>
      <c r="F36" s="308"/>
      <c r="G36" s="308" t="s">
        <v>1267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1268</v>
      </c>
      <c r="F37" s="308"/>
      <c r="G37" s="308" t="s">
        <v>1269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53</v>
      </c>
      <c r="F38" s="308"/>
      <c r="G38" s="308" t="s">
        <v>1270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54</v>
      </c>
      <c r="F39" s="308"/>
      <c r="G39" s="308" t="s">
        <v>1271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124</v>
      </c>
      <c r="F40" s="308"/>
      <c r="G40" s="308" t="s">
        <v>1272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125</v>
      </c>
      <c r="F41" s="308"/>
      <c r="G41" s="308" t="s">
        <v>1273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1274</v>
      </c>
      <c r="F42" s="308"/>
      <c r="G42" s="308" t="s">
        <v>1275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1276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1277</v>
      </c>
      <c r="F44" s="308"/>
      <c r="G44" s="308" t="s">
        <v>1278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127</v>
      </c>
      <c r="F45" s="308"/>
      <c r="G45" s="308" t="s">
        <v>1279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1280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1281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1282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1283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1284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1285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1286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1287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1288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1289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1290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1291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1292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1293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1294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1295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1296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1297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1298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1299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1300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1301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1302</v>
      </c>
      <c r="D76" s="326"/>
      <c r="E76" s="326"/>
      <c r="F76" s="326" t="s">
        <v>1303</v>
      </c>
      <c r="G76" s="327"/>
      <c r="H76" s="326" t="s">
        <v>54</v>
      </c>
      <c r="I76" s="326" t="s">
        <v>57</v>
      </c>
      <c r="J76" s="326" t="s">
        <v>1304</v>
      </c>
      <c r="K76" s="325"/>
    </row>
    <row r="77" s="1" customFormat="1" ht="17.25" customHeight="1">
      <c r="B77" s="323"/>
      <c r="C77" s="328" t="s">
        <v>1305</v>
      </c>
      <c r="D77" s="328"/>
      <c r="E77" s="328"/>
      <c r="F77" s="329" t="s">
        <v>1306</v>
      </c>
      <c r="G77" s="330"/>
      <c r="H77" s="328"/>
      <c r="I77" s="328"/>
      <c r="J77" s="328" t="s">
        <v>1307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53</v>
      </c>
      <c r="D79" s="333"/>
      <c r="E79" s="333"/>
      <c r="F79" s="334" t="s">
        <v>1308</v>
      </c>
      <c r="G79" s="335"/>
      <c r="H79" s="311" t="s">
        <v>1309</v>
      </c>
      <c r="I79" s="311" t="s">
        <v>1310</v>
      </c>
      <c r="J79" s="311">
        <v>20</v>
      </c>
      <c r="K79" s="325"/>
    </row>
    <row r="80" s="1" customFormat="1" ht="15" customHeight="1">
      <c r="B80" s="323"/>
      <c r="C80" s="311" t="s">
        <v>1311</v>
      </c>
      <c r="D80" s="311"/>
      <c r="E80" s="311"/>
      <c r="F80" s="334" t="s">
        <v>1308</v>
      </c>
      <c r="G80" s="335"/>
      <c r="H80" s="311" t="s">
        <v>1312</v>
      </c>
      <c r="I80" s="311" t="s">
        <v>1310</v>
      </c>
      <c r="J80" s="311">
        <v>120</v>
      </c>
      <c r="K80" s="325"/>
    </row>
    <row r="81" s="1" customFormat="1" ht="15" customHeight="1">
      <c r="B81" s="336"/>
      <c r="C81" s="311" t="s">
        <v>1313</v>
      </c>
      <c r="D81" s="311"/>
      <c r="E81" s="311"/>
      <c r="F81" s="334" t="s">
        <v>1314</v>
      </c>
      <c r="G81" s="335"/>
      <c r="H81" s="311" t="s">
        <v>1315</v>
      </c>
      <c r="I81" s="311" t="s">
        <v>1310</v>
      </c>
      <c r="J81" s="311">
        <v>50</v>
      </c>
      <c r="K81" s="325"/>
    </row>
    <row r="82" s="1" customFormat="1" ht="15" customHeight="1">
      <c r="B82" s="336"/>
      <c r="C82" s="311" t="s">
        <v>1316</v>
      </c>
      <c r="D82" s="311"/>
      <c r="E82" s="311"/>
      <c r="F82" s="334" t="s">
        <v>1308</v>
      </c>
      <c r="G82" s="335"/>
      <c r="H82" s="311" t="s">
        <v>1317</v>
      </c>
      <c r="I82" s="311" t="s">
        <v>1318</v>
      </c>
      <c r="J82" s="311"/>
      <c r="K82" s="325"/>
    </row>
    <row r="83" s="1" customFormat="1" ht="15" customHeight="1">
      <c r="B83" s="336"/>
      <c r="C83" s="337" t="s">
        <v>1319</v>
      </c>
      <c r="D83" s="337"/>
      <c r="E83" s="337"/>
      <c r="F83" s="338" t="s">
        <v>1314</v>
      </c>
      <c r="G83" s="337"/>
      <c r="H83" s="337" t="s">
        <v>1320</v>
      </c>
      <c r="I83" s="337" t="s">
        <v>1310</v>
      </c>
      <c r="J83" s="337">
        <v>15</v>
      </c>
      <c r="K83" s="325"/>
    </row>
    <row r="84" s="1" customFormat="1" ht="15" customHeight="1">
      <c r="B84" s="336"/>
      <c r="C84" s="337" t="s">
        <v>1321</v>
      </c>
      <c r="D84" s="337"/>
      <c r="E84" s="337"/>
      <c r="F84" s="338" t="s">
        <v>1314</v>
      </c>
      <c r="G84" s="337"/>
      <c r="H84" s="337" t="s">
        <v>1322</v>
      </c>
      <c r="I84" s="337" t="s">
        <v>1310</v>
      </c>
      <c r="J84" s="337">
        <v>15</v>
      </c>
      <c r="K84" s="325"/>
    </row>
    <row r="85" s="1" customFormat="1" ht="15" customHeight="1">
      <c r="B85" s="336"/>
      <c r="C85" s="337" t="s">
        <v>1323</v>
      </c>
      <c r="D85" s="337"/>
      <c r="E85" s="337"/>
      <c r="F85" s="338" t="s">
        <v>1314</v>
      </c>
      <c r="G85" s="337"/>
      <c r="H85" s="337" t="s">
        <v>1324</v>
      </c>
      <c r="I85" s="337" t="s">
        <v>1310</v>
      </c>
      <c r="J85" s="337">
        <v>20</v>
      </c>
      <c r="K85" s="325"/>
    </row>
    <row r="86" s="1" customFormat="1" ht="15" customHeight="1">
      <c r="B86" s="336"/>
      <c r="C86" s="337" t="s">
        <v>1325</v>
      </c>
      <c r="D86" s="337"/>
      <c r="E86" s="337"/>
      <c r="F86" s="338" t="s">
        <v>1314</v>
      </c>
      <c r="G86" s="337"/>
      <c r="H86" s="337" t="s">
        <v>1326</v>
      </c>
      <c r="I86" s="337" t="s">
        <v>1310</v>
      </c>
      <c r="J86" s="337">
        <v>20</v>
      </c>
      <c r="K86" s="325"/>
    </row>
    <row r="87" s="1" customFormat="1" ht="15" customHeight="1">
      <c r="B87" s="336"/>
      <c r="C87" s="311" t="s">
        <v>1327</v>
      </c>
      <c r="D87" s="311"/>
      <c r="E87" s="311"/>
      <c r="F87" s="334" t="s">
        <v>1314</v>
      </c>
      <c r="G87" s="335"/>
      <c r="H87" s="311" t="s">
        <v>1328</v>
      </c>
      <c r="I87" s="311" t="s">
        <v>1310</v>
      </c>
      <c r="J87" s="311">
        <v>50</v>
      </c>
      <c r="K87" s="325"/>
    </row>
    <row r="88" s="1" customFormat="1" ht="15" customHeight="1">
      <c r="B88" s="336"/>
      <c r="C88" s="311" t="s">
        <v>1329</v>
      </c>
      <c r="D88" s="311"/>
      <c r="E88" s="311"/>
      <c r="F88" s="334" t="s">
        <v>1314</v>
      </c>
      <c r="G88" s="335"/>
      <c r="H88" s="311" t="s">
        <v>1330</v>
      </c>
      <c r="I88" s="311" t="s">
        <v>1310</v>
      </c>
      <c r="J88" s="311">
        <v>20</v>
      </c>
      <c r="K88" s="325"/>
    </row>
    <row r="89" s="1" customFormat="1" ht="15" customHeight="1">
      <c r="B89" s="336"/>
      <c r="C89" s="311" t="s">
        <v>1331</v>
      </c>
      <c r="D89" s="311"/>
      <c r="E89" s="311"/>
      <c r="F89" s="334" t="s">
        <v>1314</v>
      </c>
      <c r="G89" s="335"/>
      <c r="H89" s="311" t="s">
        <v>1332</v>
      </c>
      <c r="I89" s="311" t="s">
        <v>1310</v>
      </c>
      <c r="J89" s="311">
        <v>20</v>
      </c>
      <c r="K89" s="325"/>
    </row>
    <row r="90" s="1" customFormat="1" ht="15" customHeight="1">
      <c r="B90" s="336"/>
      <c r="C90" s="311" t="s">
        <v>1333</v>
      </c>
      <c r="D90" s="311"/>
      <c r="E90" s="311"/>
      <c r="F90" s="334" t="s">
        <v>1314</v>
      </c>
      <c r="G90" s="335"/>
      <c r="H90" s="311" t="s">
        <v>1334</v>
      </c>
      <c r="I90" s="311" t="s">
        <v>1310</v>
      </c>
      <c r="J90" s="311">
        <v>50</v>
      </c>
      <c r="K90" s="325"/>
    </row>
    <row r="91" s="1" customFormat="1" ht="15" customHeight="1">
      <c r="B91" s="336"/>
      <c r="C91" s="311" t="s">
        <v>1335</v>
      </c>
      <c r="D91" s="311"/>
      <c r="E91" s="311"/>
      <c r="F91" s="334" t="s">
        <v>1314</v>
      </c>
      <c r="G91" s="335"/>
      <c r="H91" s="311" t="s">
        <v>1335</v>
      </c>
      <c r="I91" s="311" t="s">
        <v>1310</v>
      </c>
      <c r="J91" s="311">
        <v>50</v>
      </c>
      <c r="K91" s="325"/>
    </row>
    <row r="92" s="1" customFormat="1" ht="15" customHeight="1">
      <c r="B92" s="336"/>
      <c r="C92" s="311" t="s">
        <v>1336</v>
      </c>
      <c r="D92" s="311"/>
      <c r="E92" s="311"/>
      <c r="F92" s="334" t="s">
        <v>1314</v>
      </c>
      <c r="G92" s="335"/>
      <c r="H92" s="311" t="s">
        <v>1337</v>
      </c>
      <c r="I92" s="311" t="s">
        <v>1310</v>
      </c>
      <c r="J92" s="311">
        <v>255</v>
      </c>
      <c r="K92" s="325"/>
    </row>
    <row r="93" s="1" customFormat="1" ht="15" customHeight="1">
      <c r="B93" s="336"/>
      <c r="C93" s="311" t="s">
        <v>1338</v>
      </c>
      <c r="D93" s="311"/>
      <c r="E93" s="311"/>
      <c r="F93" s="334" t="s">
        <v>1308</v>
      </c>
      <c r="G93" s="335"/>
      <c r="H93" s="311" t="s">
        <v>1339</v>
      </c>
      <c r="I93" s="311" t="s">
        <v>1340</v>
      </c>
      <c r="J93" s="311"/>
      <c r="K93" s="325"/>
    </row>
    <row r="94" s="1" customFormat="1" ht="15" customHeight="1">
      <c r="B94" s="336"/>
      <c r="C94" s="311" t="s">
        <v>1341</v>
      </c>
      <c r="D94" s="311"/>
      <c r="E94" s="311"/>
      <c r="F94" s="334" t="s">
        <v>1308</v>
      </c>
      <c r="G94" s="335"/>
      <c r="H94" s="311" t="s">
        <v>1342</v>
      </c>
      <c r="I94" s="311" t="s">
        <v>1343</v>
      </c>
      <c r="J94" s="311"/>
      <c r="K94" s="325"/>
    </row>
    <row r="95" s="1" customFormat="1" ht="15" customHeight="1">
      <c r="B95" s="336"/>
      <c r="C95" s="311" t="s">
        <v>1344</v>
      </c>
      <c r="D95" s="311"/>
      <c r="E95" s="311"/>
      <c r="F95" s="334" t="s">
        <v>1308</v>
      </c>
      <c r="G95" s="335"/>
      <c r="H95" s="311" t="s">
        <v>1344</v>
      </c>
      <c r="I95" s="311" t="s">
        <v>1343</v>
      </c>
      <c r="J95" s="311"/>
      <c r="K95" s="325"/>
    </row>
    <row r="96" s="1" customFormat="1" ht="15" customHeight="1">
      <c r="B96" s="336"/>
      <c r="C96" s="311" t="s">
        <v>38</v>
      </c>
      <c r="D96" s="311"/>
      <c r="E96" s="311"/>
      <c r="F96" s="334" t="s">
        <v>1308</v>
      </c>
      <c r="G96" s="335"/>
      <c r="H96" s="311" t="s">
        <v>1345</v>
      </c>
      <c r="I96" s="311" t="s">
        <v>1343</v>
      </c>
      <c r="J96" s="311"/>
      <c r="K96" s="325"/>
    </row>
    <row r="97" s="1" customFormat="1" ht="15" customHeight="1">
      <c r="B97" s="336"/>
      <c r="C97" s="311" t="s">
        <v>48</v>
      </c>
      <c r="D97" s="311"/>
      <c r="E97" s="311"/>
      <c r="F97" s="334" t="s">
        <v>1308</v>
      </c>
      <c r="G97" s="335"/>
      <c r="H97" s="311" t="s">
        <v>1346</v>
      </c>
      <c r="I97" s="311" t="s">
        <v>1343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1347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1302</v>
      </c>
      <c r="D103" s="326"/>
      <c r="E103" s="326"/>
      <c r="F103" s="326" t="s">
        <v>1303</v>
      </c>
      <c r="G103" s="327"/>
      <c r="H103" s="326" t="s">
        <v>54</v>
      </c>
      <c r="I103" s="326" t="s">
        <v>57</v>
      </c>
      <c r="J103" s="326" t="s">
        <v>1304</v>
      </c>
      <c r="K103" s="325"/>
    </row>
    <row r="104" s="1" customFormat="1" ht="17.25" customHeight="1">
      <c r="B104" s="323"/>
      <c r="C104" s="328" t="s">
        <v>1305</v>
      </c>
      <c r="D104" s="328"/>
      <c r="E104" s="328"/>
      <c r="F104" s="329" t="s">
        <v>1306</v>
      </c>
      <c r="G104" s="330"/>
      <c r="H104" s="328"/>
      <c r="I104" s="328"/>
      <c r="J104" s="328" t="s">
        <v>1307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53</v>
      </c>
      <c r="D106" s="333"/>
      <c r="E106" s="333"/>
      <c r="F106" s="334" t="s">
        <v>1308</v>
      </c>
      <c r="G106" s="311"/>
      <c r="H106" s="311" t="s">
        <v>1348</v>
      </c>
      <c r="I106" s="311" t="s">
        <v>1310</v>
      </c>
      <c r="J106" s="311">
        <v>20</v>
      </c>
      <c r="K106" s="325"/>
    </row>
    <row r="107" s="1" customFormat="1" ht="15" customHeight="1">
      <c r="B107" s="323"/>
      <c r="C107" s="311" t="s">
        <v>1311</v>
      </c>
      <c r="D107" s="311"/>
      <c r="E107" s="311"/>
      <c r="F107" s="334" t="s">
        <v>1308</v>
      </c>
      <c r="G107" s="311"/>
      <c r="H107" s="311" t="s">
        <v>1348</v>
      </c>
      <c r="I107" s="311" t="s">
        <v>1310</v>
      </c>
      <c r="J107" s="311">
        <v>120</v>
      </c>
      <c r="K107" s="325"/>
    </row>
    <row r="108" s="1" customFormat="1" ht="15" customHeight="1">
      <c r="B108" s="336"/>
      <c r="C108" s="311" t="s">
        <v>1313</v>
      </c>
      <c r="D108" s="311"/>
      <c r="E108" s="311"/>
      <c r="F108" s="334" t="s">
        <v>1314</v>
      </c>
      <c r="G108" s="311"/>
      <c r="H108" s="311" t="s">
        <v>1348</v>
      </c>
      <c r="I108" s="311" t="s">
        <v>1310</v>
      </c>
      <c r="J108" s="311">
        <v>50</v>
      </c>
      <c r="K108" s="325"/>
    </row>
    <row r="109" s="1" customFormat="1" ht="15" customHeight="1">
      <c r="B109" s="336"/>
      <c r="C109" s="311" t="s">
        <v>1316</v>
      </c>
      <c r="D109" s="311"/>
      <c r="E109" s="311"/>
      <c r="F109" s="334" t="s">
        <v>1308</v>
      </c>
      <c r="G109" s="311"/>
      <c r="H109" s="311" t="s">
        <v>1348</v>
      </c>
      <c r="I109" s="311" t="s">
        <v>1318</v>
      </c>
      <c r="J109" s="311"/>
      <c r="K109" s="325"/>
    </row>
    <row r="110" s="1" customFormat="1" ht="15" customHeight="1">
      <c r="B110" s="336"/>
      <c r="C110" s="311" t="s">
        <v>1327</v>
      </c>
      <c r="D110" s="311"/>
      <c r="E110" s="311"/>
      <c r="F110" s="334" t="s">
        <v>1314</v>
      </c>
      <c r="G110" s="311"/>
      <c r="H110" s="311" t="s">
        <v>1348</v>
      </c>
      <c r="I110" s="311" t="s">
        <v>1310</v>
      </c>
      <c r="J110" s="311">
        <v>50</v>
      </c>
      <c r="K110" s="325"/>
    </row>
    <row r="111" s="1" customFormat="1" ht="15" customHeight="1">
      <c r="B111" s="336"/>
      <c r="C111" s="311" t="s">
        <v>1335</v>
      </c>
      <c r="D111" s="311"/>
      <c r="E111" s="311"/>
      <c r="F111" s="334" t="s">
        <v>1314</v>
      </c>
      <c r="G111" s="311"/>
      <c r="H111" s="311" t="s">
        <v>1348</v>
      </c>
      <c r="I111" s="311" t="s">
        <v>1310</v>
      </c>
      <c r="J111" s="311">
        <v>50</v>
      </c>
      <c r="K111" s="325"/>
    </row>
    <row r="112" s="1" customFormat="1" ht="15" customHeight="1">
      <c r="B112" s="336"/>
      <c r="C112" s="311" t="s">
        <v>1333</v>
      </c>
      <c r="D112" s="311"/>
      <c r="E112" s="311"/>
      <c r="F112" s="334" t="s">
        <v>1314</v>
      </c>
      <c r="G112" s="311"/>
      <c r="H112" s="311" t="s">
        <v>1348</v>
      </c>
      <c r="I112" s="311" t="s">
        <v>1310</v>
      </c>
      <c r="J112" s="311">
        <v>50</v>
      </c>
      <c r="K112" s="325"/>
    </row>
    <row r="113" s="1" customFormat="1" ht="15" customHeight="1">
      <c r="B113" s="336"/>
      <c r="C113" s="311" t="s">
        <v>53</v>
      </c>
      <c r="D113" s="311"/>
      <c r="E113" s="311"/>
      <c r="F113" s="334" t="s">
        <v>1308</v>
      </c>
      <c r="G113" s="311"/>
      <c r="H113" s="311" t="s">
        <v>1349</v>
      </c>
      <c r="I113" s="311" t="s">
        <v>1310</v>
      </c>
      <c r="J113" s="311">
        <v>20</v>
      </c>
      <c r="K113" s="325"/>
    </row>
    <row r="114" s="1" customFormat="1" ht="15" customHeight="1">
      <c r="B114" s="336"/>
      <c r="C114" s="311" t="s">
        <v>1350</v>
      </c>
      <c r="D114" s="311"/>
      <c r="E114" s="311"/>
      <c r="F114" s="334" t="s">
        <v>1308</v>
      </c>
      <c r="G114" s="311"/>
      <c r="H114" s="311" t="s">
        <v>1351</v>
      </c>
      <c r="I114" s="311" t="s">
        <v>1310</v>
      </c>
      <c r="J114" s="311">
        <v>120</v>
      </c>
      <c r="K114" s="325"/>
    </row>
    <row r="115" s="1" customFormat="1" ht="15" customHeight="1">
      <c r="B115" s="336"/>
      <c r="C115" s="311" t="s">
        <v>38</v>
      </c>
      <c r="D115" s="311"/>
      <c r="E115" s="311"/>
      <c r="F115" s="334" t="s">
        <v>1308</v>
      </c>
      <c r="G115" s="311"/>
      <c r="H115" s="311" t="s">
        <v>1352</v>
      </c>
      <c r="I115" s="311" t="s">
        <v>1343</v>
      </c>
      <c r="J115" s="311"/>
      <c r="K115" s="325"/>
    </row>
    <row r="116" s="1" customFormat="1" ht="15" customHeight="1">
      <c r="B116" s="336"/>
      <c r="C116" s="311" t="s">
        <v>48</v>
      </c>
      <c r="D116" s="311"/>
      <c r="E116" s="311"/>
      <c r="F116" s="334" t="s">
        <v>1308</v>
      </c>
      <c r="G116" s="311"/>
      <c r="H116" s="311" t="s">
        <v>1353</v>
      </c>
      <c r="I116" s="311" t="s">
        <v>1343</v>
      </c>
      <c r="J116" s="311"/>
      <c r="K116" s="325"/>
    </row>
    <row r="117" s="1" customFormat="1" ht="15" customHeight="1">
      <c r="B117" s="336"/>
      <c r="C117" s="311" t="s">
        <v>57</v>
      </c>
      <c r="D117" s="311"/>
      <c r="E117" s="311"/>
      <c r="F117" s="334" t="s">
        <v>1308</v>
      </c>
      <c r="G117" s="311"/>
      <c r="H117" s="311" t="s">
        <v>1354</v>
      </c>
      <c r="I117" s="311" t="s">
        <v>1355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1356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1302</v>
      </c>
      <c r="D123" s="326"/>
      <c r="E123" s="326"/>
      <c r="F123" s="326" t="s">
        <v>1303</v>
      </c>
      <c r="G123" s="327"/>
      <c r="H123" s="326" t="s">
        <v>54</v>
      </c>
      <c r="I123" s="326" t="s">
        <v>57</v>
      </c>
      <c r="J123" s="326" t="s">
        <v>1304</v>
      </c>
      <c r="K123" s="355"/>
    </row>
    <row r="124" s="1" customFormat="1" ht="17.25" customHeight="1">
      <c r="B124" s="354"/>
      <c r="C124" s="328" t="s">
        <v>1305</v>
      </c>
      <c r="D124" s="328"/>
      <c r="E124" s="328"/>
      <c r="F124" s="329" t="s">
        <v>1306</v>
      </c>
      <c r="G124" s="330"/>
      <c r="H124" s="328"/>
      <c r="I124" s="328"/>
      <c r="J124" s="328" t="s">
        <v>1307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1311</v>
      </c>
      <c r="D126" s="333"/>
      <c r="E126" s="333"/>
      <c r="F126" s="334" t="s">
        <v>1308</v>
      </c>
      <c r="G126" s="311"/>
      <c r="H126" s="311" t="s">
        <v>1348</v>
      </c>
      <c r="I126" s="311" t="s">
        <v>1310</v>
      </c>
      <c r="J126" s="311">
        <v>120</v>
      </c>
      <c r="K126" s="359"/>
    </row>
    <row r="127" s="1" customFormat="1" ht="15" customHeight="1">
      <c r="B127" s="356"/>
      <c r="C127" s="311" t="s">
        <v>1357</v>
      </c>
      <c r="D127" s="311"/>
      <c r="E127" s="311"/>
      <c r="F127" s="334" t="s">
        <v>1308</v>
      </c>
      <c r="G127" s="311"/>
      <c r="H127" s="311" t="s">
        <v>1358</v>
      </c>
      <c r="I127" s="311" t="s">
        <v>1310</v>
      </c>
      <c r="J127" s="311" t="s">
        <v>1359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1308</v>
      </c>
      <c r="G128" s="311"/>
      <c r="H128" s="311" t="s">
        <v>1360</v>
      </c>
      <c r="I128" s="311" t="s">
        <v>1310</v>
      </c>
      <c r="J128" s="311" t="s">
        <v>1359</v>
      </c>
      <c r="K128" s="359"/>
    </row>
    <row r="129" s="1" customFormat="1" ht="15" customHeight="1">
      <c r="B129" s="356"/>
      <c r="C129" s="311" t="s">
        <v>1319</v>
      </c>
      <c r="D129" s="311"/>
      <c r="E129" s="311"/>
      <c r="F129" s="334" t="s">
        <v>1314</v>
      </c>
      <c r="G129" s="311"/>
      <c r="H129" s="311" t="s">
        <v>1320</v>
      </c>
      <c r="I129" s="311" t="s">
        <v>1310</v>
      </c>
      <c r="J129" s="311">
        <v>15</v>
      </c>
      <c r="K129" s="359"/>
    </row>
    <row r="130" s="1" customFormat="1" ht="15" customHeight="1">
      <c r="B130" s="356"/>
      <c r="C130" s="337" t="s">
        <v>1321</v>
      </c>
      <c r="D130" s="337"/>
      <c r="E130" s="337"/>
      <c r="F130" s="338" t="s">
        <v>1314</v>
      </c>
      <c r="G130" s="337"/>
      <c r="H130" s="337" t="s">
        <v>1322</v>
      </c>
      <c r="I130" s="337" t="s">
        <v>1310</v>
      </c>
      <c r="J130" s="337">
        <v>15</v>
      </c>
      <c r="K130" s="359"/>
    </row>
    <row r="131" s="1" customFormat="1" ht="15" customHeight="1">
      <c r="B131" s="356"/>
      <c r="C131" s="337" t="s">
        <v>1323</v>
      </c>
      <c r="D131" s="337"/>
      <c r="E131" s="337"/>
      <c r="F131" s="338" t="s">
        <v>1314</v>
      </c>
      <c r="G131" s="337"/>
      <c r="H131" s="337" t="s">
        <v>1324</v>
      </c>
      <c r="I131" s="337" t="s">
        <v>1310</v>
      </c>
      <c r="J131" s="337">
        <v>20</v>
      </c>
      <c r="K131" s="359"/>
    </row>
    <row r="132" s="1" customFormat="1" ht="15" customHeight="1">
      <c r="B132" s="356"/>
      <c r="C132" s="337" t="s">
        <v>1325</v>
      </c>
      <c r="D132" s="337"/>
      <c r="E132" s="337"/>
      <c r="F132" s="338" t="s">
        <v>1314</v>
      </c>
      <c r="G132" s="337"/>
      <c r="H132" s="337" t="s">
        <v>1326</v>
      </c>
      <c r="I132" s="337" t="s">
        <v>1310</v>
      </c>
      <c r="J132" s="337">
        <v>20</v>
      </c>
      <c r="K132" s="359"/>
    </row>
    <row r="133" s="1" customFormat="1" ht="15" customHeight="1">
      <c r="B133" s="356"/>
      <c r="C133" s="311" t="s">
        <v>1313</v>
      </c>
      <c r="D133" s="311"/>
      <c r="E133" s="311"/>
      <c r="F133" s="334" t="s">
        <v>1314</v>
      </c>
      <c r="G133" s="311"/>
      <c r="H133" s="311" t="s">
        <v>1348</v>
      </c>
      <c r="I133" s="311" t="s">
        <v>1310</v>
      </c>
      <c r="J133" s="311">
        <v>50</v>
      </c>
      <c r="K133" s="359"/>
    </row>
    <row r="134" s="1" customFormat="1" ht="15" customHeight="1">
      <c r="B134" s="356"/>
      <c r="C134" s="311" t="s">
        <v>1327</v>
      </c>
      <c r="D134" s="311"/>
      <c r="E134" s="311"/>
      <c r="F134" s="334" t="s">
        <v>1314</v>
      </c>
      <c r="G134" s="311"/>
      <c r="H134" s="311" t="s">
        <v>1348</v>
      </c>
      <c r="I134" s="311" t="s">
        <v>1310</v>
      </c>
      <c r="J134" s="311">
        <v>50</v>
      </c>
      <c r="K134" s="359"/>
    </row>
    <row r="135" s="1" customFormat="1" ht="15" customHeight="1">
      <c r="B135" s="356"/>
      <c r="C135" s="311" t="s">
        <v>1333</v>
      </c>
      <c r="D135" s="311"/>
      <c r="E135" s="311"/>
      <c r="F135" s="334" t="s">
        <v>1314</v>
      </c>
      <c r="G135" s="311"/>
      <c r="H135" s="311" t="s">
        <v>1348</v>
      </c>
      <c r="I135" s="311" t="s">
        <v>1310</v>
      </c>
      <c r="J135" s="311">
        <v>50</v>
      </c>
      <c r="K135" s="359"/>
    </row>
    <row r="136" s="1" customFormat="1" ht="15" customHeight="1">
      <c r="B136" s="356"/>
      <c r="C136" s="311" t="s">
        <v>1335</v>
      </c>
      <c r="D136" s="311"/>
      <c r="E136" s="311"/>
      <c r="F136" s="334" t="s">
        <v>1314</v>
      </c>
      <c r="G136" s="311"/>
      <c r="H136" s="311" t="s">
        <v>1348</v>
      </c>
      <c r="I136" s="311" t="s">
        <v>1310</v>
      </c>
      <c r="J136" s="311">
        <v>50</v>
      </c>
      <c r="K136" s="359"/>
    </row>
    <row r="137" s="1" customFormat="1" ht="15" customHeight="1">
      <c r="B137" s="356"/>
      <c r="C137" s="311" t="s">
        <v>1336</v>
      </c>
      <c r="D137" s="311"/>
      <c r="E137" s="311"/>
      <c r="F137" s="334" t="s">
        <v>1314</v>
      </c>
      <c r="G137" s="311"/>
      <c r="H137" s="311" t="s">
        <v>1361</v>
      </c>
      <c r="I137" s="311" t="s">
        <v>1310</v>
      </c>
      <c r="J137" s="311">
        <v>255</v>
      </c>
      <c r="K137" s="359"/>
    </row>
    <row r="138" s="1" customFormat="1" ht="15" customHeight="1">
      <c r="B138" s="356"/>
      <c r="C138" s="311" t="s">
        <v>1338</v>
      </c>
      <c r="D138" s="311"/>
      <c r="E138" s="311"/>
      <c r="F138" s="334" t="s">
        <v>1308</v>
      </c>
      <c r="G138" s="311"/>
      <c r="H138" s="311" t="s">
        <v>1362</v>
      </c>
      <c r="I138" s="311" t="s">
        <v>1340</v>
      </c>
      <c r="J138" s="311"/>
      <c r="K138" s="359"/>
    </row>
    <row r="139" s="1" customFormat="1" ht="15" customHeight="1">
      <c r="B139" s="356"/>
      <c r="C139" s="311" t="s">
        <v>1341</v>
      </c>
      <c r="D139" s="311"/>
      <c r="E139" s="311"/>
      <c r="F139" s="334" t="s">
        <v>1308</v>
      </c>
      <c r="G139" s="311"/>
      <c r="H139" s="311" t="s">
        <v>1363</v>
      </c>
      <c r="I139" s="311" t="s">
        <v>1343</v>
      </c>
      <c r="J139" s="311"/>
      <c r="K139" s="359"/>
    </row>
    <row r="140" s="1" customFormat="1" ht="15" customHeight="1">
      <c r="B140" s="356"/>
      <c r="C140" s="311" t="s">
        <v>1344</v>
      </c>
      <c r="D140" s="311"/>
      <c r="E140" s="311"/>
      <c r="F140" s="334" t="s">
        <v>1308</v>
      </c>
      <c r="G140" s="311"/>
      <c r="H140" s="311" t="s">
        <v>1344</v>
      </c>
      <c r="I140" s="311" t="s">
        <v>1343</v>
      </c>
      <c r="J140" s="311"/>
      <c r="K140" s="359"/>
    </row>
    <row r="141" s="1" customFormat="1" ht="15" customHeight="1">
      <c r="B141" s="356"/>
      <c r="C141" s="311" t="s">
        <v>38</v>
      </c>
      <c r="D141" s="311"/>
      <c r="E141" s="311"/>
      <c r="F141" s="334" t="s">
        <v>1308</v>
      </c>
      <c r="G141" s="311"/>
      <c r="H141" s="311" t="s">
        <v>1364</v>
      </c>
      <c r="I141" s="311" t="s">
        <v>1343</v>
      </c>
      <c r="J141" s="311"/>
      <c r="K141" s="359"/>
    </row>
    <row r="142" s="1" customFormat="1" ht="15" customHeight="1">
      <c r="B142" s="356"/>
      <c r="C142" s="311" t="s">
        <v>1365</v>
      </c>
      <c r="D142" s="311"/>
      <c r="E142" s="311"/>
      <c r="F142" s="334" t="s">
        <v>1308</v>
      </c>
      <c r="G142" s="311"/>
      <c r="H142" s="311" t="s">
        <v>1366</v>
      </c>
      <c r="I142" s="311" t="s">
        <v>1343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1367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1302</v>
      </c>
      <c r="D148" s="326"/>
      <c r="E148" s="326"/>
      <c r="F148" s="326" t="s">
        <v>1303</v>
      </c>
      <c r="G148" s="327"/>
      <c r="H148" s="326" t="s">
        <v>54</v>
      </c>
      <c r="I148" s="326" t="s">
        <v>57</v>
      </c>
      <c r="J148" s="326" t="s">
        <v>1304</v>
      </c>
      <c r="K148" s="325"/>
    </row>
    <row r="149" s="1" customFormat="1" ht="17.25" customHeight="1">
      <c r="B149" s="323"/>
      <c r="C149" s="328" t="s">
        <v>1305</v>
      </c>
      <c r="D149" s="328"/>
      <c r="E149" s="328"/>
      <c r="F149" s="329" t="s">
        <v>1306</v>
      </c>
      <c r="G149" s="330"/>
      <c r="H149" s="328"/>
      <c r="I149" s="328"/>
      <c r="J149" s="328" t="s">
        <v>1307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1311</v>
      </c>
      <c r="D151" s="311"/>
      <c r="E151" s="311"/>
      <c r="F151" s="364" t="s">
        <v>1308</v>
      </c>
      <c r="G151" s="311"/>
      <c r="H151" s="363" t="s">
        <v>1348</v>
      </c>
      <c r="I151" s="363" t="s">
        <v>1310</v>
      </c>
      <c r="J151" s="363">
        <v>120</v>
      </c>
      <c r="K151" s="359"/>
    </row>
    <row r="152" s="1" customFormat="1" ht="15" customHeight="1">
      <c r="B152" s="336"/>
      <c r="C152" s="363" t="s">
        <v>1357</v>
      </c>
      <c r="D152" s="311"/>
      <c r="E152" s="311"/>
      <c r="F152" s="364" t="s">
        <v>1308</v>
      </c>
      <c r="G152" s="311"/>
      <c r="H152" s="363" t="s">
        <v>1368</v>
      </c>
      <c r="I152" s="363" t="s">
        <v>1310</v>
      </c>
      <c r="J152" s="363" t="s">
        <v>1359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1308</v>
      </c>
      <c r="G153" s="311"/>
      <c r="H153" s="363" t="s">
        <v>1369</v>
      </c>
      <c r="I153" s="363" t="s">
        <v>1310</v>
      </c>
      <c r="J153" s="363" t="s">
        <v>1359</v>
      </c>
      <c r="K153" s="359"/>
    </row>
    <row r="154" s="1" customFormat="1" ht="15" customHeight="1">
      <c r="B154" s="336"/>
      <c r="C154" s="363" t="s">
        <v>1313</v>
      </c>
      <c r="D154" s="311"/>
      <c r="E154" s="311"/>
      <c r="F154" s="364" t="s">
        <v>1314</v>
      </c>
      <c r="G154" s="311"/>
      <c r="H154" s="363" t="s">
        <v>1348</v>
      </c>
      <c r="I154" s="363" t="s">
        <v>1310</v>
      </c>
      <c r="J154" s="363">
        <v>50</v>
      </c>
      <c r="K154" s="359"/>
    </row>
    <row r="155" s="1" customFormat="1" ht="15" customHeight="1">
      <c r="B155" s="336"/>
      <c r="C155" s="363" t="s">
        <v>1316</v>
      </c>
      <c r="D155" s="311"/>
      <c r="E155" s="311"/>
      <c r="F155" s="364" t="s">
        <v>1308</v>
      </c>
      <c r="G155" s="311"/>
      <c r="H155" s="363" t="s">
        <v>1348</v>
      </c>
      <c r="I155" s="363" t="s">
        <v>1318</v>
      </c>
      <c r="J155" s="363"/>
      <c r="K155" s="359"/>
    </row>
    <row r="156" s="1" customFormat="1" ht="15" customHeight="1">
      <c r="B156" s="336"/>
      <c r="C156" s="363" t="s">
        <v>1327</v>
      </c>
      <c r="D156" s="311"/>
      <c r="E156" s="311"/>
      <c r="F156" s="364" t="s">
        <v>1314</v>
      </c>
      <c r="G156" s="311"/>
      <c r="H156" s="363" t="s">
        <v>1348</v>
      </c>
      <c r="I156" s="363" t="s">
        <v>1310</v>
      </c>
      <c r="J156" s="363">
        <v>50</v>
      </c>
      <c r="K156" s="359"/>
    </row>
    <row r="157" s="1" customFormat="1" ht="15" customHeight="1">
      <c r="B157" s="336"/>
      <c r="C157" s="363" t="s">
        <v>1335</v>
      </c>
      <c r="D157" s="311"/>
      <c r="E157" s="311"/>
      <c r="F157" s="364" t="s">
        <v>1314</v>
      </c>
      <c r="G157" s="311"/>
      <c r="H157" s="363" t="s">
        <v>1348</v>
      </c>
      <c r="I157" s="363" t="s">
        <v>1310</v>
      </c>
      <c r="J157" s="363">
        <v>50</v>
      </c>
      <c r="K157" s="359"/>
    </row>
    <row r="158" s="1" customFormat="1" ht="15" customHeight="1">
      <c r="B158" s="336"/>
      <c r="C158" s="363" t="s">
        <v>1333</v>
      </c>
      <c r="D158" s="311"/>
      <c r="E158" s="311"/>
      <c r="F158" s="364" t="s">
        <v>1314</v>
      </c>
      <c r="G158" s="311"/>
      <c r="H158" s="363" t="s">
        <v>1348</v>
      </c>
      <c r="I158" s="363" t="s">
        <v>1310</v>
      </c>
      <c r="J158" s="363">
        <v>50</v>
      </c>
      <c r="K158" s="359"/>
    </row>
    <row r="159" s="1" customFormat="1" ht="15" customHeight="1">
      <c r="B159" s="336"/>
      <c r="C159" s="363" t="s">
        <v>102</v>
      </c>
      <c r="D159" s="311"/>
      <c r="E159" s="311"/>
      <c r="F159" s="364" t="s">
        <v>1308</v>
      </c>
      <c r="G159" s="311"/>
      <c r="H159" s="363" t="s">
        <v>1370</v>
      </c>
      <c r="I159" s="363" t="s">
        <v>1310</v>
      </c>
      <c r="J159" s="363" t="s">
        <v>1371</v>
      </c>
      <c r="K159" s="359"/>
    </row>
    <row r="160" s="1" customFormat="1" ht="15" customHeight="1">
      <c r="B160" s="336"/>
      <c r="C160" s="363" t="s">
        <v>1372</v>
      </c>
      <c r="D160" s="311"/>
      <c r="E160" s="311"/>
      <c r="F160" s="364" t="s">
        <v>1308</v>
      </c>
      <c r="G160" s="311"/>
      <c r="H160" s="363" t="s">
        <v>1373</v>
      </c>
      <c r="I160" s="363" t="s">
        <v>1343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1374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1302</v>
      </c>
      <c r="D166" s="326"/>
      <c r="E166" s="326"/>
      <c r="F166" s="326" t="s">
        <v>1303</v>
      </c>
      <c r="G166" s="368"/>
      <c r="H166" s="369" t="s">
        <v>54</v>
      </c>
      <c r="I166" s="369" t="s">
        <v>57</v>
      </c>
      <c r="J166" s="326" t="s">
        <v>1304</v>
      </c>
      <c r="K166" s="303"/>
    </row>
    <row r="167" s="1" customFormat="1" ht="17.25" customHeight="1">
      <c r="B167" s="304"/>
      <c r="C167" s="328" t="s">
        <v>1305</v>
      </c>
      <c r="D167" s="328"/>
      <c r="E167" s="328"/>
      <c r="F167" s="329" t="s">
        <v>1306</v>
      </c>
      <c r="G167" s="370"/>
      <c r="H167" s="371"/>
      <c r="I167" s="371"/>
      <c r="J167" s="328" t="s">
        <v>1307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1311</v>
      </c>
      <c r="D169" s="311"/>
      <c r="E169" s="311"/>
      <c r="F169" s="334" t="s">
        <v>1308</v>
      </c>
      <c r="G169" s="311"/>
      <c r="H169" s="311" t="s">
        <v>1348</v>
      </c>
      <c r="I169" s="311" t="s">
        <v>1310</v>
      </c>
      <c r="J169" s="311">
        <v>120</v>
      </c>
      <c r="K169" s="359"/>
    </row>
    <row r="170" s="1" customFormat="1" ht="15" customHeight="1">
      <c r="B170" s="336"/>
      <c r="C170" s="311" t="s">
        <v>1357</v>
      </c>
      <c r="D170" s="311"/>
      <c r="E170" s="311"/>
      <c r="F170" s="334" t="s">
        <v>1308</v>
      </c>
      <c r="G170" s="311"/>
      <c r="H170" s="311" t="s">
        <v>1358</v>
      </c>
      <c r="I170" s="311" t="s">
        <v>1310</v>
      </c>
      <c r="J170" s="311" t="s">
        <v>1359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1308</v>
      </c>
      <c r="G171" s="311"/>
      <c r="H171" s="311" t="s">
        <v>1375</v>
      </c>
      <c r="I171" s="311" t="s">
        <v>1310</v>
      </c>
      <c r="J171" s="311" t="s">
        <v>1359</v>
      </c>
      <c r="K171" s="359"/>
    </row>
    <row r="172" s="1" customFormat="1" ht="15" customHeight="1">
      <c r="B172" s="336"/>
      <c r="C172" s="311" t="s">
        <v>1313</v>
      </c>
      <c r="D172" s="311"/>
      <c r="E172" s="311"/>
      <c r="F172" s="334" t="s">
        <v>1314</v>
      </c>
      <c r="G172" s="311"/>
      <c r="H172" s="311" t="s">
        <v>1375</v>
      </c>
      <c r="I172" s="311" t="s">
        <v>1310</v>
      </c>
      <c r="J172" s="311">
        <v>50</v>
      </c>
      <c r="K172" s="359"/>
    </row>
    <row r="173" s="1" customFormat="1" ht="15" customHeight="1">
      <c r="B173" s="336"/>
      <c r="C173" s="311" t="s">
        <v>1316</v>
      </c>
      <c r="D173" s="311"/>
      <c r="E173" s="311"/>
      <c r="F173" s="334" t="s">
        <v>1308</v>
      </c>
      <c r="G173" s="311"/>
      <c r="H173" s="311" t="s">
        <v>1375</v>
      </c>
      <c r="I173" s="311" t="s">
        <v>1318</v>
      </c>
      <c r="J173" s="311"/>
      <c r="K173" s="359"/>
    </row>
    <row r="174" s="1" customFormat="1" ht="15" customHeight="1">
      <c r="B174" s="336"/>
      <c r="C174" s="311" t="s">
        <v>1327</v>
      </c>
      <c r="D174" s="311"/>
      <c r="E174" s="311"/>
      <c r="F174" s="334" t="s">
        <v>1314</v>
      </c>
      <c r="G174" s="311"/>
      <c r="H174" s="311" t="s">
        <v>1375</v>
      </c>
      <c r="I174" s="311" t="s">
        <v>1310</v>
      </c>
      <c r="J174" s="311">
        <v>50</v>
      </c>
      <c r="K174" s="359"/>
    </row>
    <row r="175" s="1" customFormat="1" ht="15" customHeight="1">
      <c r="B175" s="336"/>
      <c r="C175" s="311" t="s">
        <v>1335</v>
      </c>
      <c r="D175" s="311"/>
      <c r="E175" s="311"/>
      <c r="F175" s="334" t="s">
        <v>1314</v>
      </c>
      <c r="G175" s="311"/>
      <c r="H175" s="311" t="s">
        <v>1375</v>
      </c>
      <c r="I175" s="311" t="s">
        <v>1310</v>
      </c>
      <c r="J175" s="311">
        <v>50</v>
      </c>
      <c r="K175" s="359"/>
    </row>
    <row r="176" s="1" customFormat="1" ht="15" customHeight="1">
      <c r="B176" s="336"/>
      <c r="C176" s="311" t="s">
        <v>1333</v>
      </c>
      <c r="D176" s="311"/>
      <c r="E176" s="311"/>
      <c r="F176" s="334" t="s">
        <v>1314</v>
      </c>
      <c r="G176" s="311"/>
      <c r="H176" s="311" t="s">
        <v>1375</v>
      </c>
      <c r="I176" s="311" t="s">
        <v>1310</v>
      </c>
      <c r="J176" s="311">
        <v>50</v>
      </c>
      <c r="K176" s="359"/>
    </row>
    <row r="177" s="1" customFormat="1" ht="15" customHeight="1">
      <c r="B177" s="336"/>
      <c r="C177" s="311" t="s">
        <v>123</v>
      </c>
      <c r="D177" s="311"/>
      <c r="E177" s="311"/>
      <c r="F177" s="334" t="s">
        <v>1308</v>
      </c>
      <c r="G177" s="311"/>
      <c r="H177" s="311" t="s">
        <v>1376</v>
      </c>
      <c r="I177" s="311" t="s">
        <v>1377</v>
      </c>
      <c r="J177" s="311"/>
      <c r="K177" s="359"/>
    </row>
    <row r="178" s="1" customFormat="1" ht="15" customHeight="1">
      <c r="B178" s="336"/>
      <c r="C178" s="311" t="s">
        <v>57</v>
      </c>
      <c r="D178" s="311"/>
      <c r="E178" s="311"/>
      <c r="F178" s="334" t="s">
        <v>1308</v>
      </c>
      <c r="G178" s="311"/>
      <c r="H178" s="311" t="s">
        <v>1378</v>
      </c>
      <c r="I178" s="311" t="s">
        <v>1379</v>
      </c>
      <c r="J178" s="311">
        <v>1</v>
      </c>
      <c r="K178" s="359"/>
    </row>
    <row r="179" s="1" customFormat="1" ht="15" customHeight="1">
      <c r="B179" s="336"/>
      <c r="C179" s="311" t="s">
        <v>53</v>
      </c>
      <c r="D179" s="311"/>
      <c r="E179" s="311"/>
      <c r="F179" s="334" t="s">
        <v>1308</v>
      </c>
      <c r="G179" s="311"/>
      <c r="H179" s="311" t="s">
        <v>1380</v>
      </c>
      <c r="I179" s="311" t="s">
        <v>1310</v>
      </c>
      <c r="J179" s="311">
        <v>20</v>
      </c>
      <c r="K179" s="359"/>
    </row>
    <row r="180" s="1" customFormat="1" ht="15" customHeight="1">
      <c r="B180" s="336"/>
      <c r="C180" s="311" t="s">
        <v>54</v>
      </c>
      <c r="D180" s="311"/>
      <c r="E180" s="311"/>
      <c r="F180" s="334" t="s">
        <v>1308</v>
      </c>
      <c r="G180" s="311"/>
      <c r="H180" s="311" t="s">
        <v>1381</v>
      </c>
      <c r="I180" s="311" t="s">
        <v>1310</v>
      </c>
      <c r="J180" s="311">
        <v>255</v>
      </c>
      <c r="K180" s="359"/>
    </row>
    <row r="181" s="1" customFormat="1" ht="15" customHeight="1">
      <c r="B181" s="336"/>
      <c r="C181" s="311" t="s">
        <v>124</v>
      </c>
      <c r="D181" s="311"/>
      <c r="E181" s="311"/>
      <c r="F181" s="334" t="s">
        <v>1308</v>
      </c>
      <c r="G181" s="311"/>
      <c r="H181" s="311" t="s">
        <v>1272</v>
      </c>
      <c r="I181" s="311" t="s">
        <v>1310</v>
      </c>
      <c r="J181" s="311">
        <v>10</v>
      </c>
      <c r="K181" s="359"/>
    </row>
    <row r="182" s="1" customFormat="1" ht="15" customHeight="1">
      <c r="B182" s="336"/>
      <c r="C182" s="311" t="s">
        <v>125</v>
      </c>
      <c r="D182" s="311"/>
      <c r="E182" s="311"/>
      <c r="F182" s="334" t="s">
        <v>1308</v>
      </c>
      <c r="G182" s="311"/>
      <c r="H182" s="311" t="s">
        <v>1382</v>
      </c>
      <c r="I182" s="311" t="s">
        <v>1343</v>
      </c>
      <c r="J182" s="311"/>
      <c r="K182" s="359"/>
    </row>
    <row r="183" s="1" customFormat="1" ht="15" customHeight="1">
      <c r="B183" s="336"/>
      <c r="C183" s="311" t="s">
        <v>1383</v>
      </c>
      <c r="D183" s="311"/>
      <c r="E183" s="311"/>
      <c r="F183" s="334" t="s">
        <v>1308</v>
      </c>
      <c r="G183" s="311"/>
      <c r="H183" s="311" t="s">
        <v>1384</v>
      </c>
      <c r="I183" s="311" t="s">
        <v>1343</v>
      </c>
      <c r="J183" s="311"/>
      <c r="K183" s="359"/>
    </row>
    <row r="184" s="1" customFormat="1" ht="15" customHeight="1">
      <c r="B184" s="336"/>
      <c r="C184" s="311" t="s">
        <v>1372</v>
      </c>
      <c r="D184" s="311"/>
      <c r="E184" s="311"/>
      <c r="F184" s="334" t="s">
        <v>1308</v>
      </c>
      <c r="G184" s="311"/>
      <c r="H184" s="311" t="s">
        <v>1385</v>
      </c>
      <c r="I184" s="311" t="s">
        <v>1343</v>
      </c>
      <c r="J184" s="311"/>
      <c r="K184" s="359"/>
    </row>
    <row r="185" s="1" customFormat="1" ht="15" customHeight="1">
      <c r="B185" s="336"/>
      <c r="C185" s="311" t="s">
        <v>127</v>
      </c>
      <c r="D185" s="311"/>
      <c r="E185" s="311"/>
      <c r="F185" s="334" t="s">
        <v>1314</v>
      </c>
      <c r="G185" s="311"/>
      <c r="H185" s="311" t="s">
        <v>1386</v>
      </c>
      <c r="I185" s="311" t="s">
        <v>1310</v>
      </c>
      <c r="J185" s="311">
        <v>50</v>
      </c>
      <c r="K185" s="359"/>
    </row>
    <row r="186" s="1" customFormat="1" ht="15" customHeight="1">
      <c r="B186" s="336"/>
      <c r="C186" s="311" t="s">
        <v>1387</v>
      </c>
      <c r="D186" s="311"/>
      <c r="E186" s="311"/>
      <c r="F186" s="334" t="s">
        <v>1314</v>
      </c>
      <c r="G186" s="311"/>
      <c r="H186" s="311" t="s">
        <v>1388</v>
      </c>
      <c r="I186" s="311" t="s">
        <v>1389</v>
      </c>
      <c r="J186" s="311"/>
      <c r="K186" s="359"/>
    </row>
    <row r="187" s="1" customFormat="1" ht="15" customHeight="1">
      <c r="B187" s="336"/>
      <c r="C187" s="311" t="s">
        <v>1390</v>
      </c>
      <c r="D187" s="311"/>
      <c r="E187" s="311"/>
      <c r="F187" s="334" t="s">
        <v>1314</v>
      </c>
      <c r="G187" s="311"/>
      <c r="H187" s="311" t="s">
        <v>1391</v>
      </c>
      <c r="I187" s="311" t="s">
        <v>1389</v>
      </c>
      <c r="J187" s="311"/>
      <c r="K187" s="359"/>
    </row>
    <row r="188" s="1" customFormat="1" ht="15" customHeight="1">
      <c r="B188" s="336"/>
      <c r="C188" s="311" t="s">
        <v>1392</v>
      </c>
      <c r="D188" s="311"/>
      <c r="E188" s="311"/>
      <c r="F188" s="334" t="s">
        <v>1314</v>
      </c>
      <c r="G188" s="311"/>
      <c r="H188" s="311" t="s">
        <v>1393</v>
      </c>
      <c r="I188" s="311" t="s">
        <v>1389</v>
      </c>
      <c r="J188" s="311"/>
      <c r="K188" s="359"/>
    </row>
    <row r="189" s="1" customFormat="1" ht="15" customHeight="1">
      <c r="B189" s="336"/>
      <c r="C189" s="372" t="s">
        <v>1394</v>
      </c>
      <c r="D189" s="311"/>
      <c r="E189" s="311"/>
      <c r="F189" s="334" t="s">
        <v>1314</v>
      </c>
      <c r="G189" s="311"/>
      <c r="H189" s="311" t="s">
        <v>1395</v>
      </c>
      <c r="I189" s="311" t="s">
        <v>1396</v>
      </c>
      <c r="J189" s="373" t="s">
        <v>1397</v>
      </c>
      <c r="K189" s="359"/>
    </row>
    <row r="190" s="18" customFormat="1" ht="15" customHeight="1">
      <c r="B190" s="374"/>
      <c r="C190" s="375" t="s">
        <v>1398</v>
      </c>
      <c r="D190" s="376"/>
      <c r="E190" s="376"/>
      <c r="F190" s="377" t="s">
        <v>1314</v>
      </c>
      <c r="G190" s="376"/>
      <c r="H190" s="376" t="s">
        <v>1399</v>
      </c>
      <c r="I190" s="376" t="s">
        <v>1396</v>
      </c>
      <c r="J190" s="378" t="s">
        <v>1397</v>
      </c>
      <c r="K190" s="379"/>
    </row>
    <row r="191" s="1" customFormat="1" ht="15" customHeight="1">
      <c r="B191" s="336"/>
      <c r="C191" s="372" t="s">
        <v>42</v>
      </c>
      <c r="D191" s="311"/>
      <c r="E191" s="311"/>
      <c r="F191" s="334" t="s">
        <v>1308</v>
      </c>
      <c r="G191" s="311"/>
      <c r="H191" s="308" t="s">
        <v>1400</v>
      </c>
      <c r="I191" s="311" t="s">
        <v>1401</v>
      </c>
      <c r="J191" s="311"/>
      <c r="K191" s="359"/>
    </row>
    <row r="192" s="1" customFormat="1" ht="15" customHeight="1">
      <c r="B192" s="336"/>
      <c r="C192" s="372" t="s">
        <v>1402</v>
      </c>
      <c r="D192" s="311"/>
      <c r="E192" s="311"/>
      <c r="F192" s="334" t="s">
        <v>1308</v>
      </c>
      <c r="G192" s="311"/>
      <c r="H192" s="311" t="s">
        <v>1403</v>
      </c>
      <c r="I192" s="311" t="s">
        <v>1343</v>
      </c>
      <c r="J192" s="311"/>
      <c r="K192" s="359"/>
    </row>
    <row r="193" s="1" customFormat="1" ht="15" customHeight="1">
      <c r="B193" s="336"/>
      <c r="C193" s="372" t="s">
        <v>1404</v>
      </c>
      <c r="D193" s="311"/>
      <c r="E193" s="311"/>
      <c r="F193" s="334" t="s">
        <v>1308</v>
      </c>
      <c r="G193" s="311"/>
      <c r="H193" s="311" t="s">
        <v>1405</v>
      </c>
      <c r="I193" s="311" t="s">
        <v>1343</v>
      </c>
      <c r="J193" s="311"/>
      <c r="K193" s="359"/>
    </row>
    <row r="194" s="1" customFormat="1" ht="15" customHeight="1">
      <c r="B194" s="336"/>
      <c r="C194" s="372" t="s">
        <v>1406</v>
      </c>
      <c r="D194" s="311"/>
      <c r="E194" s="311"/>
      <c r="F194" s="334" t="s">
        <v>1314</v>
      </c>
      <c r="G194" s="311"/>
      <c r="H194" s="311" t="s">
        <v>1407</v>
      </c>
      <c r="I194" s="311" t="s">
        <v>1343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1408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1409</v>
      </c>
      <c r="D201" s="381"/>
      <c r="E201" s="381"/>
      <c r="F201" s="381" t="s">
        <v>1410</v>
      </c>
      <c r="G201" s="382"/>
      <c r="H201" s="381" t="s">
        <v>1411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1401</v>
      </c>
      <c r="D203" s="311"/>
      <c r="E203" s="311"/>
      <c r="F203" s="334" t="s">
        <v>43</v>
      </c>
      <c r="G203" s="311"/>
      <c r="H203" s="311" t="s">
        <v>1412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44</v>
      </c>
      <c r="G204" s="311"/>
      <c r="H204" s="311" t="s">
        <v>1413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47</v>
      </c>
      <c r="G205" s="311"/>
      <c r="H205" s="311" t="s">
        <v>1414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45</v>
      </c>
      <c r="G206" s="311"/>
      <c r="H206" s="311" t="s">
        <v>1415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46</v>
      </c>
      <c r="G207" s="311"/>
      <c r="H207" s="311" t="s">
        <v>1416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1355</v>
      </c>
      <c r="D209" s="311"/>
      <c r="E209" s="311"/>
      <c r="F209" s="334" t="s">
        <v>78</v>
      </c>
      <c r="G209" s="311"/>
      <c r="H209" s="311" t="s">
        <v>1417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1253</v>
      </c>
      <c r="G210" s="311"/>
      <c r="H210" s="311" t="s">
        <v>1254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1251</v>
      </c>
      <c r="G211" s="311"/>
      <c r="H211" s="311" t="s">
        <v>1418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1255</v>
      </c>
      <c r="G212" s="372"/>
      <c r="H212" s="363" t="s">
        <v>1256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1047</v>
      </c>
      <c r="G213" s="372"/>
      <c r="H213" s="363" t="s">
        <v>1419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1379</v>
      </c>
      <c r="D215" s="311"/>
      <c r="E215" s="311"/>
      <c r="F215" s="334">
        <v>1</v>
      </c>
      <c r="G215" s="372"/>
      <c r="H215" s="363" t="s">
        <v>1420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1421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1422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1423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Vladislav Matuszek</dc:creator>
  <cp:lastModifiedBy>Vladislav Matuszek</cp:lastModifiedBy>
  <dcterms:created xsi:type="dcterms:W3CDTF">2026-01-22T19:07:08Z</dcterms:created>
  <dcterms:modified xsi:type="dcterms:W3CDTF">2026-01-22T19:07:12Z</dcterms:modified>
</cp:coreProperties>
</file>