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vmatu\OneDrive\Plocha\Honza\1 - ZS ZA Chlumem - 23.2.2024\12. Rozpočet originál 22.1.2026\"/>
    </mc:Choice>
  </mc:AlternateContent>
  <bookViews>
    <workbookView xWindow="0" yWindow="0" windowWidth="0" windowHeight="0"/>
  </bookViews>
  <sheets>
    <sheet name="Rekapitulace stavby" sheetId="1" r:id="rId1"/>
    <sheet name="4.1 - Stavební úpravy" sheetId="2" r:id="rId2"/>
    <sheet name="4.4 - Elektroinstalace - ..." sheetId="3" r:id="rId3"/>
    <sheet name="4.5 - Elektroinstalace - ..." sheetId="4" r:id="rId4"/>
    <sheet name="4.9 - VRN a ostatní náklady" sheetId="5" r:id="rId5"/>
    <sheet name="Pokyny pro vyplnění" sheetId="6" r:id="rId6"/>
  </sheets>
  <definedNames>
    <definedName name="_xlnm.Print_Area" localSheetId="0">'Rekapitulace stavby'!$D$4:$AO$36,'Rekapitulace stavby'!$C$42:$AQ$60</definedName>
    <definedName name="_xlnm.Print_Titles" localSheetId="0">'Rekapitulace stavby'!$52:$52</definedName>
    <definedName name="_xlnm._FilterDatabase" localSheetId="1" hidden="1">'4.1 - Stavební úpravy'!$C$101:$K$480</definedName>
    <definedName name="_xlnm.Print_Area" localSheetId="1">'4.1 - Stavební úpravy'!$C$4:$J$41,'4.1 - Stavební úpravy'!$C$47:$J$81,'4.1 - Stavební úpravy'!$C$87:$K$480</definedName>
    <definedName name="_xlnm.Print_Titles" localSheetId="1">'4.1 - Stavební úpravy'!$101:$101</definedName>
    <definedName name="_xlnm._FilterDatabase" localSheetId="2" hidden="1">'4.4 - Elektroinstalace - ...'!$C$101:$K$264</definedName>
    <definedName name="_xlnm.Print_Area" localSheetId="2">'4.4 - Elektroinstalace - ...'!$C$4:$J$41,'4.4 - Elektroinstalace - ...'!$C$47:$J$81,'4.4 - Elektroinstalace - ...'!$C$87:$K$264</definedName>
    <definedName name="_xlnm.Print_Titles" localSheetId="2">'4.4 - Elektroinstalace - ...'!$101:$101</definedName>
    <definedName name="_xlnm._FilterDatabase" localSheetId="3" hidden="1">'4.5 - Elektroinstalace - ...'!$C$87:$K$130</definedName>
    <definedName name="_xlnm.Print_Area" localSheetId="3">'4.5 - Elektroinstalace - ...'!$C$4:$J$41,'4.5 - Elektroinstalace - ...'!$C$47:$J$67,'4.5 - Elektroinstalace - ...'!$C$73:$K$130</definedName>
    <definedName name="_xlnm.Print_Titles" localSheetId="3">'4.5 - Elektroinstalace - ...'!$87:$87</definedName>
    <definedName name="_xlnm._FilterDatabase" localSheetId="4" hidden="1">'4.9 - VRN a ostatní náklady'!$C$90:$K$108</definedName>
    <definedName name="_xlnm.Print_Area" localSheetId="4">'4.9 - VRN a ostatní náklady'!$C$4:$J$41,'4.9 - VRN a ostatní náklady'!$C$47:$J$70,'4.9 - VRN a ostatní náklady'!$C$76:$K$108</definedName>
    <definedName name="_xlnm.Print_Titles" localSheetId="4">'4.9 - VRN a ostatní náklady'!$90:$90</definedName>
    <definedName name="_xlnm.Print_Area" localSheetId="5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5" l="1" r="J39"/>
  <c r="J38"/>
  <c i="1" r="AY59"/>
  <c i="5" r="J37"/>
  <c i="1" r="AX59"/>
  <c i="5" r="BI107"/>
  <c r="BH107"/>
  <c r="BG107"/>
  <c r="BF107"/>
  <c r="T107"/>
  <c r="T106"/>
  <c r="R107"/>
  <c r="R106"/>
  <c r="P107"/>
  <c r="P106"/>
  <c r="BI103"/>
  <c r="BH103"/>
  <c r="BG103"/>
  <c r="BF103"/>
  <c r="T103"/>
  <c r="T102"/>
  <c r="R103"/>
  <c r="R102"/>
  <c r="P103"/>
  <c r="P102"/>
  <c r="BI100"/>
  <c r="BH100"/>
  <c r="BG100"/>
  <c r="BF100"/>
  <c r="T100"/>
  <c r="T99"/>
  <c r="R100"/>
  <c r="R99"/>
  <c r="P100"/>
  <c r="P99"/>
  <c r="BI97"/>
  <c r="BH97"/>
  <c r="BG97"/>
  <c r="BF97"/>
  <c r="T97"/>
  <c r="T96"/>
  <c r="R97"/>
  <c r="R96"/>
  <c r="P97"/>
  <c r="P96"/>
  <c r="BI94"/>
  <c r="BH94"/>
  <c r="BG94"/>
  <c r="BF94"/>
  <c r="T94"/>
  <c r="T93"/>
  <c r="T92"/>
  <c r="T91"/>
  <c r="R94"/>
  <c r="R93"/>
  <c r="R92"/>
  <c r="R91"/>
  <c r="P94"/>
  <c r="P93"/>
  <c r="F85"/>
  <c r="E83"/>
  <c r="F56"/>
  <c r="E54"/>
  <c r="J26"/>
  <c r="E26"/>
  <c r="J88"/>
  <c r="J25"/>
  <c r="J23"/>
  <c r="E23"/>
  <c r="J87"/>
  <c r="J22"/>
  <c r="J20"/>
  <c r="E20"/>
  <c r="F88"/>
  <c r="J19"/>
  <c r="J17"/>
  <c r="E17"/>
  <c r="F58"/>
  <c r="J16"/>
  <c r="J14"/>
  <c r="J56"/>
  <c r="E7"/>
  <c r="E79"/>
  <c i="4" r="J39"/>
  <c r="J38"/>
  <c i="1" r="AY58"/>
  <c i="4" r="J37"/>
  <c i="1" r="AX58"/>
  <c i="4"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F82"/>
  <c r="E80"/>
  <c r="F56"/>
  <c r="E54"/>
  <c r="J26"/>
  <c r="E26"/>
  <c r="J85"/>
  <c r="J25"/>
  <c r="J23"/>
  <c r="E23"/>
  <c r="J84"/>
  <c r="J22"/>
  <c r="J20"/>
  <c r="E20"/>
  <c r="F85"/>
  <c r="J19"/>
  <c r="J17"/>
  <c r="E17"/>
  <c r="F58"/>
  <c r="J16"/>
  <c r="J14"/>
  <c r="J82"/>
  <c r="E7"/>
  <c r="E50"/>
  <c i="3" r="J39"/>
  <c r="J38"/>
  <c i="1" r="AY57"/>
  <c i="3" r="J37"/>
  <c i="1" r="AX57"/>
  <c i="3"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4"/>
  <c r="BH254"/>
  <c r="BG254"/>
  <c r="BF254"/>
  <c r="T254"/>
  <c r="R254"/>
  <c r="P254"/>
  <c r="BI253"/>
  <c r="BH253"/>
  <c r="BG253"/>
  <c r="BF253"/>
  <c r="T253"/>
  <c r="R253"/>
  <c r="P253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1"/>
  <c r="BH241"/>
  <c r="BG241"/>
  <c r="BF241"/>
  <c r="T241"/>
  <c r="R241"/>
  <c r="P241"/>
  <c r="BI240"/>
  <c r="BH240"/>
  <c r="BG240"/>
  <c r="BF240"/>
  <c r="T240"/>
  <c r="R240"/>
  <c r="P240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0"/>
  <c r="BH220"/>
  <c r="BG220"/>
  <c r="BF220"/>
  <c r="T220"/>
  <c r="R220"/>
  <c r="P220"/>
  <c r="BI219"/>
  <c r="BH219"/>
  <c r="BG219"/>
  <c r="BF219"/>
  <c r="T219"/>
  <c r="R219"/>
  <c r="P219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2"/>
  <c r="BH202"/>
  <c r="BG202"/>
  <c r="BF202"/>
  <c r="T202"/>
  <c r="R202"/>
  <c r="P202"/>
  <c r="BI201"/>
  <c r="BH201"/>
  <c r="BG201"/>
  <c r="BF201"/>
  <c r="T201"/>
  <c r="R201"/>
  <c r="P201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F96"/>
  <c r="E94"/>
  <c r="F56"/>
  <c r="E54"/>
  <c r="J26"/>
  <c r="E26"/>
  <c r="J99"/>
  <c r="J25"/>
  <c r="J23"/>
  <c r="E23"/>
  <c r="J58"/>
  <c r="J22"/>
  <c r="J20"/>
  <c r="E20"/>
  <c r="F99"/>
  <c r="J19"/>
  <c r="J17"/>
  <c r="E17"/>
  <c r="F58"/>
  <c r="J16"/>
  <c r="J14"/>
  <c r="J56"/>
  <c r="E7"/>
  <c r="E50"/>
  <c i="2" r="J39"/>
  <c r="J38"/>
  <c i="1" r="AY56"/>
  <c i="2" r="J37"/>
  <c i="1" r="AX56"/>
  <c i="2" r="BI479"/>
  <c r="BH479"/>
  <c r="BG479"/>
  <c r="BF479"/>
  <c r="T479"/>
  <c r="R479"/>
  <c r="P479"/>
  <c r="BI477"/>
  <c r="BH477"/>
  <c r="BG477"/>
  <c r="BF477"/>
  <c r="T477"/>
  <c r="R477"/>
  <c r="P477"/>
  <c r="BI470"/>
  <c r="BH470"/>
  <c r="BG470"/>
  <c r="BF470"/>
  <c r="T470"/>
  <c r="R470"/>
  <c r="P470"/>
  <c r="BI465"/>
  <c r="BH465"/>
  <c r="BG465"/>
  <c r="BF465"/>
  <c r="T465"/>
  <c r="R465"/>
  <c r="P465"/>
  <c r="BI460"/>
  <c r="BH460"/>
  <c r="BG460"/>
  <c r="BF460"/>
  <c r="T460"/>
  <c r="R460"/>
  <c r="P460"/>
  <c r="BI455"/>
  <c r="BH455"/>
  <c r="BG455"/>
  <c r="BF455"/>
  <c r="T455"/>
  <c r="R455"/>
  <c r="P455"/>
  <c r="BI449"/>
  <c r="BH449"/>
  <c r="BG449"/>
  <c r="BF449"/>
  <c r="T449"/>
  <c r="R449"/>
  <c r="P449"/>
  <c r="BI444"/>
  <c r="BH444"/>
  <c r="BG444"/>
  <c r="BF444"/>
  <c r="T444"/>
  <c r="R444"/>
  <c r="P444"/>
  <c r="BI440"/>
  <c r="BH440"/>
  <c r="BG440"/>
  <c r="BF440"/>
  <c r="T440"/>
  <c r="R440"/>
  <c r="P440"/>
  <c r="BI428"/>
  <c r="BH428"/>
  <c r="BG428"/>
  <c r="BF428"/>
  <c r="T428"/>
  <c r="R428"/>
  <c r="P428"/>
  <c r="BI425"/>
  <c r="BH425"/>
  <c r="BG425"/>
  <c r="BF425"/>
  <c r="T425"/>
  <c r="R425"/>
  <c r="P425"/>
  <c r="BI419"/>
  <c r="BH419"/>
  <c r="BG419"/>
  <c r="BF419"/>
  <c r="T419"/>
  <c r="R419"/>
  <c r="P419"/>
  <c r="BI417"/>
  <c r="BH417"/>
  <c r="BG417"/>
  <c r="BF417"/>
  <c r="T417"/>
  <c r="R417"/>
  <c r="P417"/>
  <c r="BI405"/>
  <c r="BH405"/>
  <c r="BG405"/>
  <c r="BF405"/>
  <c r="T405"/>
  <c r="R405"/>
  <c r="P405"/>
  <c r="BI399"/>
  <c r="BH399"/>
  <c r="BG399"/>
  <c r="BF399"/>
  <c r="T399"/>
  <c r="R399"/>
  <c r="P399"/>
  <c r="BI394"/>
  <c r="BH394"/>
  <c r="BG394"/>
  <c r="BF394"/>
  <c r="T394"/>
  <c r="R394"/>
  <c r="P394"/>
  <c r="BI391"/>
  <c r="BH391"/>
  <c r="BG391"/>
  <c r="BF391"/>
  <c r="T391"/>
  <c r="R391"/>
  <c r="P391"/>
  <c r="BI389"/>
  <c r="BH389"/>
  <c r="BG389"/>
  <c r="BF389"/>
  <c r="T389"/>
  <c r="R389"/>
  <c r="P389"/>
  <c r="BI386"/>
  <c r="BH386"/>
  <c r="BG386"/>
  <c r="BF386"/>
  <c r="T386"/>
  <c r="R386"/>
  <c r="P386"/>
  <c r="BI381"/>
  <c r="BH381"/>
  <c r="BG381"/>
  <c r="BF381"/>
  <c r="T381"/>
  <c r="R381"/>
  <c r="P381"/>
  <c r="BI377"/>
  <c r="BH377"/>
  <c r="BG377"/>
  <c r="BF377"/>
  <c r="T377"/>
  <c r="R377"/>
  <c r="P377"/>
  <c r="BI368"/>
  <c r="BH368"/>
  <c r="BG368"/>
  <c r="BF368"/>
  <c r="T368"/>
  <c r="R368"/>
  <c r="P368"/>
  <c r="BI363"/>
  <c r="BH363"/>
  <c r="BG363"/>
  <c r="BF363"/>
  <c r="T363"/>
  <c r="R363"/>
  <c r="P363"/>
  <c r="BI357"/>
  <c r="BH357"/>
  <c r="BG357"/>
  <c r="BF357"/>
  <c r="T357"/>
  <c r="R357"/>
  <c r="P357"/>
  <c r="BI354"/>
  <c r="BH354"/>
  <c r="BG354"/>
  <c r="BF354"/>
  <c r="T354"/>
  <c r="R354"/>
  <c r="P354"/>
  <c r="BI351"/>
  <c r="BH351"/>
  <c r="BG351"/>
  <c r="BF351"/>
  <c r="T351"/>
  <c r="R351"/>
  <c r="P351"/>
  <c r="BI348"/>
  <c r="BH348"/>
  <c r="BG348"/>
  <c r="BF348"/>
  <c r="T348"/>
  <c r="R348"/>
  <c r="P348"/>
  <c r="BI345"/>
  <c r="BH345"/>
  <c r="BG345"/>
  <c r="BF345"/>
  <c r="T345"/>
  <c r="R345"/>
  <c r="P345"/>
  <c r="BI339"/>
  <c r="BH339"/>
  <c r="BG339"/>
  <c r="BF339"/>
  <c r="T339"/>
  <c r="R339"/>
  <c r="P339"/>
  <c r="BI333"/>
  <c r="BH333"/>
  <c r="BG333"/>
  <c r="BF333"/>
  <c r="T333"/>
  <c r="R333"/>
  <c r="P333"/>
  <c r="BI327"/>
  <c r="BH327"/>
  <c r="BG327"/>
  <c r="BF327"/>
  <c r="T327"/>
  <c r="R327"/>
  <c r="P327"/>
  <c r="BI316"/>
  <c r="BH316"/>
  <c r="BG316"/>
  <c r="BF316"/>
  <c r="T316"/>
  <c r="T315"/>
  <c r="R316"/>
  <c r="R315"/>
  <c r="P316"/>
  <c r="P315"/>
  <c r="BI313"/>
  <c r="BH313"/>
  <c r="BG313"/>
  <c r="BF313"/>
  <c r="T313"/>
  <c r="R313"/>
  <c r="P313"/>
  <c r="BI311"/>
  <c r="BH311"/>
  <c r="BG311"/>
  <c r="BF311"/>
  <c r="T311"/>
  <c r="R311"/>
  <c r="P311"/>
  <c r="BI306"/>
  <c r="BH306"/>
  <c r="BG306"/>
  <c r="BF306"/>
  <c r="T306"/>
  <c r="R306"/>
  <c r="P306"/>
  <c r="BI301"/>
  <c r="BH301"/>
  <c r="BG301"/>
  <c r="BF301"/>
  <c r="T301"/>
  <c r="R301"/>
  <c r="P301"/>
  <c r="BI296"/>
  <c r="BH296"/>
  <c r="BG296"/>
  <c r="BF296"/>
  <c r="T296"/>
  <c r="R296"/>
  <c r="P296"/>
  <c r="BI293"/>
  <c r="BH293"/>
  <c r="BG293"/>
  <c r="BF293"/>
  <c r="T293"/>
  <c r="R293"/>
  <c r="P293"/>
  <c r="BI291"/>
  <c r="BH291"/>
  <c r="BG291"/>
  <c r="BF291"/>
  <c r="T291"/>
  <c r="R291"/>
  <c r="P291"/>
  <c r="BI285"/>
  <c r="BH285"/>
  <c r="BG285"/>
  <c r="BF285"/>
  <c r="T285"/>
  <c r="R285"/>
  <c r="P285"/>
  <c r="BI284"/>
  <c r="BH284"/>
  <c r="BG284"/>
  <c r="BF284"/>
  <c r="T284"/>
  <c r="R284"/>
  <c r="P284"/>
  <c r="BI281"/>
  <c r="BH281"/>
  <c r="BG281"/>
  <c r="BF281"/>
  <c r="T281"/>
  <c r="R281"/>
  <c r="P281"/>
  <c r="BI276"/>
  <c r="BH276"/>
  <c r="BG276"/>
  <c r="BF276"/>
  <c r="T276"/>
  <c r="R276"/>
  <c r="P276"/>
  <c r="BI270"/>
  <c r="BH270"/>
  <c r="BG270"/>
  <c r="BF270"/>
  <c r="T270"/>
  <c r="R270"/>
  <c r="P270"/>
  <c r="BI268"/>
  <c r="BH268"/>
  <c r="BG268"/>
  <c r="BF268"/>
  <c r="T268"/>
  <c r="T267"/>
  <c r="R268"/>
  <c r="R267"/>
  <c r="P268"/>
  <c r="P267"/>
  <c r="BI265"/>
  <c r="BH265"/>
  <c r="BG265"/>
  <c r="BF265"/>
  <c r="T265"/>
  <c r="R265"/>
  <c r="P265"/>
  <c r="BI263"/>
  <c r="BH263"/>
  <c r="BG263"/>
  <c r="BF263"/>
  <c r="T263"/>
  <c r="R263"/>
  <c r="P263"/>
  <c r="BI262"/>
  <c r="BH262"/>
  <c r="BG262"/>
  <c r="BF262"/>
  <c r="T262"/>
  <c r="R262"/>
  <c r="P262"/>
  <c r="BI259"/>
  <c r="BH259"/>
  <c r="BG259"/>
  <c r="BF259"/>
  <c r="T259"/>
  <c r="R259"/>
  <c r="P259"/>
  <c r="BI258"/>
  <c r="BH258"/>
  <c r="BG258"/>
  <c r="BF258"/>
  <c r="T258"/>
  <c r="R258"/>
  <c r="P258"/>
  <c r="BI256"/>
  <c r="BH256"/>
  <c r="BG256"/>
  <c r="BF256"/>
  <c r="T256"/>
  <c r="R256"/>
  <c r="P256"/>
  <c r="BI253"/>
  <c r="BH253"/>
  <c r="BG253"/>
  <c r="BF253"/>
  <c r="T253"/>
  <c r="R253"/>
  <c r="P253"/>
  <c r="BI249"/>
  <c r="BH249"/>
  <c r="BG249"/>
  <c r="BF249"/>
  <c r="T249"/>
  <c r="T248"/>
  <c r="R249"/>
  <c r="R248"/>
  <c r="P249"/>
  <c r="P248"/>
  <c r="BI239"/>
  <c r="BH239"/>
  <c r="BG239"/>
  <c r="BF239"/>
  <c r="T239"/>
  <c r="R239"/>
  <c r="P239"/>
  <c r="BI232"/>
  <c r="BH232"/>
  <c r="BG232"/>
  <c r="BF232"/>
  <c r="T232"/>
  <c r="R232"/>
  <c r="P232"/>
  <c r="BI225"/>
  <c r="BH225"/>
  <c r="BG225"/>
  <c r="BF225"/>
  <c r="T225"/>
  <c r="R225"/>
  <c r="P225"/>
  <c r="BI221"/>
  <c r="BH221"/>
  <c r="BG221"/>
  <c r="BF221"/>
  <c r="T221"/>
  <c r="R221"/>
  <c r="P221"/>
  <c r="BI219"/>
  <c r="BH219"/>
  <c r="BG219"/>
  <c r="BF219"/>
  <c r="T219"/>
  <c r="R219"/>
  <c r="P219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05"/>
  <c r="BH205"/>
  <c r="BG205"/>
  <c r="BF205"/>
  <c r="T205"/>
  <c r="R205"/>
  <c r="P205"/>
  <c r="BI199"/>
  <c r="BH199"/>
  <c r="BG199"/>
  <c r="BF199"/>
  <c r="T199"/>
  <c r="R199"/>
  <c r="P199"/>
  <c r="BI197"/>
  <c r="BH197"/>
  <c r="BG197"/>
  <c r="BF197"/>
  <c r="T197"/>
  <c r="R197"/>
  <c r="P197"/>
  <c r="BI192"/>
  <c r="BH192"/>
  <c r="BG192"/>
  <c r="BF192"/>
  <c r="T192"/>
  <c r="R192"/>
  <c r="P192"/>
  <c r="BI187"/>
  <c r="BH187"/>
  <c r="BG187"/>
  <c r="BF187"/>
  <c r="T187"/>
  <c r="R187"/>
  <c r="P187"/>
  <c r="BI183"/>
  <c r="BH183"/>
  <c r="BG183"/>
  <c r="BF183"/>
  <c r="T183"/>
  <c r="R183"/>
  <c r="P183"/>
  <c r="BI177"/>
  <c r="BH177"/>
  <c r="BG177"/>
  <c r="BF177"/>
  <c r="T177"/>
  <c r="R177"/>
  <c r="P177"/>
  <c r="BI175"/>
  <c r="BH175"/>
  <c r="BG175"/>
  <c r="BF175"/>
  <c r="T175"/>
  <c r="R175"/>
  <c r="P175"/>
  <c r="BI169"/>
  <c r="BH169"/>
  <c r="BG169"/>
  <c r="BF169"/>
  <c r="T169"/>
  <c r="R169"/>
  <c r="P169"/>
  <c r="BI161"/>
  <c r="BH161"/>
  <c r="BG161"/>
  <c r="BF161"/>
  <c r="T161"/>
  <c r="R161"/>
  <c r="P161"/>
  <c r="BI155"/>
  <c r="BH155"/>
  <c r="BG155"/>
  <c r="BF155"/>
  <c r="T155"/>
  <c r="R155"/>
  <c r="P155"/>
  <c r="BI151"/>
  <c r="BH151"/>
  <c r="BG151"/>
  <c r="BF151"/>
  <c r="T151"/>
  <c r="R151"/>
  <c r="P151"/>
  <c r="BI147"/>
  <c r="BH147"/>
  <c r="BG147"/>
  <c r="BF147"/>
  <c r="T147"/>
  <c r="R147"/>
  <c r="P147"/>
  <c r="BI138"/>
  <c r="BH138"/>
  <c r="BG138"/>
  <c r="BF138"/>
  <c r="T138"/>
  <c r="R138"/>
  <c r="P138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15"/>
  <c r="BH115"/>
  <c r="BG115"/>
  <c r="BF115"/>
  <c r="T115"/>
  <c r="R115"/>
  <c r="P115"/>
  <c r="BI112"/>
  <c r="BH112"/>
  <c r="BG112"/>
  <c r="BF112"/>
  <c r="T112"/>
  <c r="R112"/>
  <c r="P112"/>
  <c r="BI105"/>
  <c r="BH105"/>
  <c r="BG105"/>
  <c r="BF105"/>
  <c r="T105"/>
  <c r="T104"/>
  <c r="R105"/>
  <c r="R104"/>
  <c r="P105"/>
  <c r="P104"/>
  <c r="F96"/>
  <c r="E94"/>
  <c r="F56"/>
  <c r="E54"/>
  <c r="J26"/>
  <c r="E26"/>
  <c r="J99"/>
  <c r="J25"/>
  <c r="J23"/>
  <c r="E23"/>
  <c r="J98"/>
  <c r="J22"/>
  <c r="J20"/>
  <c r="E20"/>
  <c r="F59"/>
  <c r="J19"/>
  <c r="J17"/>
  <c r="E17"/>
  <c r="F58"/>
  <c r="J16"/>
  <c r="J14"/>
  <c r="J96"/>
  <c r="E7"/>
  <c r="E50"/>
  <c i="1" r="L50"/>
  <c r="AM50"/>
  <c r="AM49"/>
  <c r="L49"/>
  <c r="AM47"/>
  <c r="L47"/>
  <c r="L45"/>
  <c r="L44"/>
  <c i="5" r="J107"/>
  <c i="4" r="J108"/>
  <c i="3" r="J258"/>
  <c r="J228"/>
  <c r="J179"/>
  <c r="BK145"/>
  <c i="2" r="J363"/>
  <c r="BK284"/>
  <c r="J187"/>
  <c i="4" r="BK129"/>
  <c i="3" r="J262"/>
  <c r="BK217"/>
  <c r="BK175"/>
  <c r="BK121"/>
  <c r="J106"/>
  <c i="2" r="BK363"/>
  <c r="BK259"/>
  <c r="BK169"/>
  <c i="4" r="BK128"/>
  <c r="BK102"/>
  <c i="3" r="BK263"/>
  <c r="BK236"/>
  <c r="J188"/>
  <c i="5" r="BK97"/>
  <c i="3" r="J256"/>
  <c r="J236"/>
  <c r="BK188"/>
  <c r="J151"/>
  <c i="2" r="J444"/>
  <c r="J306"/>
  <c r="BK199"/>
  <c i="4" r="BK105"/>
  <c i="3" r="J249"/>
  <c r="J227"/>
  <c r="J207"/>
  <c r="J157"/>
  <c r="BK122"/>
  <c i="2" r="J368"/>
  <c r="BK216"/>
  <c r="BK151"/>
  <c i="4" r="J114"/>
  <c i="3" r="BK258"/>
  <c r="J229"/>
  <c r="BK186"/>
  <c r="J147"/>
  <c r="BK118"/>
  <c i="2" r="J465"/>
  <c r="BK386"/>
  <c r="J256"/>
  <c r="BK187"/>
  <c r="J105"/>
  <c i="4" r="BK94"/>
  <c i="3" r="J219"/>
  <c r="J178"/>
  <c r="J148"/>
  <c r="BK115"/>
  <c i="2" r="BK425"/>
  <c r="BK316"/>
  <c r="J270"/>
  <c r="J151"/>
  <c i="4" r="J100"/>
  <c i="3" r="BK248"/>
  <c r="J173"/>
  <c r="BK130"/>
  <c r="J116"/>
  <c i="2" r="J389"/>
  <c r="BK301"/>
  <c r="BK239"/>
  <c i="4" r="J128"/>
  <c r="J118"/>
  <c i="3" r="BK259"/>
  <c r="BK232"/>
  <c r="J210"/>
  <c r="BK174"/>
  <c r="BK153"/>
  <c r="BK141"/>
  <c i="2" r="BK333"/>
  <c r="BK268"/>
  <c r="BK155"/>
  <c i="4" r="BK130"/>
  <c r="J117"/>
  <c i="3" r="BK257"/>
  <c r="BK202"/>
  <c r="J153"/>
  <c r="J127"/>
  <c r="J111"/>
  <c i="2" r="BK444"/>
  <c r="J225"/>
  <c r="BK127"/>
  <c i="4" r="BK106"/>
  <c i="3" r="J263"/>
  <c r="J241"/>
  <c r="BK206"/>
  <c r="J117"/>
  <c i="4" r="BK116"/>
  <c r="BK98"/>
  <c i="3" r="BK234"/>
  <c r="BK182"/>
  <c r="J141"/>
  <c i="2" r="J419"/>
  <c r="J293"/>
  <c i="5" r="BK107"/>
  <c i="4" r="BK100"/>
  <c i="3" r="J254"/>
  <c r="BK225"/>
  <c r="J172"/>
  <c r="J133"/>
  <c i="2" r="BK417"/>
  <c r="BK313"/>
  <c r="J112"/>
  <c i="4" r="J106"/>
  <c i="3" r="J251"/>
  <c r="J209"/>
  <c r="J176"/>
  <c r="BK140"/>
  <c r="J119"/>
  <c i="2" r="J460"/>
  <c r="J381"/>
  <c r="J265"/>
  <c r="BK192"/>
  <c i="4" r="BK127"/>
  <c r="BK95"/>
  <c i="3" r="J232"/>
  <c r="BK176"/>
  <c r="J143"/>
  <c r="J122"/>
  <c i="2" r="BK449"/>
  <c r="BK306"/>
  <c r="BK183"/>
  <c i="4" r="BK99"/>
  <c i="3" r="BK213"/>
  <c r="BK179"/>
  <c r="J128"/>
  <c r="J110"/>
  <c i="2" r="J440"/>
  <c r="J333"/>
  <c r="BK212"/>
  <c i="4" r="J127"/>
  <c r="J91"/>
  <c i="3" r="BK229"/>
  <c r="J204"/>
  <c r="BK173"/>
  <c i="2" r="BK440"/>
  <c r="J316"/>
  <c r="BK256"/>
  <c r="BK129"/>
  <c i="4" r="BK125"/>
  <c r="BK103"/>
  <c i="3" r="J240"/>
  <c r="J206"/>
  <c r="BK167"/>
  <c r="J135"/>
  <c r="BK117"/>
  <c i="2" r="BK460"/>
  <c r="BK327"/>
  <c r="BK125"/>
  <c i="4" r="BK110"/>
  <c i="3" r="J264"/>
  <c r="BK246"/>
  <c r="J214"/>
  <c r="J144"/>
  <c i="4" r="J120"/>
  <c i="3" r="BK254"/>
  <c r="BK212"/>
  <c r="BK163"/>
  <c r="BK136"/>
  <c i="2" r="J354"/>
  <c r="J239"/>
  <c i="4" r="BK112"/>
  <c i="3" r="J261"/>
  <c r="BK240"/>
  <c r="BK214"/>
  <c r="J184"/>
  <c r="BK134"/>
  <c r="BK106"/>
  <c i="2" r="BK354"/>
  <c r="BK232"/>
  <c i="5" r="J94"/>
  <c i="4" r="BK91"/>
  <c i="3" r="J233"/>
  <c r="BK198"/>
  <c r="J163"/>
  <c r="J137"/>
  <c r="J115"/>
  <c i="2" r="BK399"/>
  <c r="BK281"/>
  <c r="BK205"/>
  <c r="J115"/>
  <c i="4" r="BK122"/>
  <c i="3" r="BK256"/>
  <c r="J213"/>
  <c r="BK165"/>
  <c r="J130"/>
  <c r="BK111"/>
  <c i="2" r="BK357"/>
  <c r="BK293"/>
  <c r="J221"/>
  <c i="1" r="AS55"/>
  <c i="3" r="BK155"/>
  <c r="BK126"/>
  <c i="2" r="BK455"/>
  <c r="J377"/>
  <c r="BK253"/>
  <c r="J129"/>
  <c i="5" r="J97"/>
  <c i="4" r="J104"/>
  <c i="3" r="BK238"/>
  <c r="BK208"/>
  <c r="J169"/>
  <c r="J134"/>
  <c r="J113"/>
  <c i="2" r="BK428"/>
  <c r="BK263"/>
  <c r="J175"/>
  <c i="4" r="J123"/>
  <c r="BK92"/>
  <c i="3" r="J250"/>
  <c r="BK194"/>
  <c r="BK114"/>
  <c i="4" r="J109"/>
  <c i="3" r="J253"/>
  <c r="BK228"/>
  <c r="BK181"/>
  <c r="BK146"/>
  <c i="2" r="J417"/>
  <c r="BK285"/>
  <c r="BK161"/>
  <c i="4" r="J95"/>
  <c i="3" r="BK219"/>
  <c r="J177"/>
  <c r="J150"/>
  <c r="BK112"/>
  <c i="2" r="BK389"/>
  <c r="J258"/>
  <c i="5" r="J103"/>
  <c i="4" r="J110"/>
  <c i="3" r="J260"/>
  <c r="J220"/>
  <c r="J182"/>
  <c r="BK150"/>
  <c r="BK120"/>
  <c i="2" r="J455"/>
  <c r="BK311"/>
  <c r="BK221"/>
  <c r="J147"/>
  <c i="4" r="J130"/>
  <c r="BK117"/>
  <c i="3" r="J225"/>
  <c r="BK190"/>
  <c r="BK133"/>
  <c r="BK119"/>
  <c i="2" r="BK470"/>
  <c r="J296"/>
  <c r="BK258"/>
  <c r="BK115"/>
  <c i="4" r="J93"/>
  <c i="3" r="BK210"/>
  <c r="BK132"/>
  <c r="J120"/>
  <c i="2" r="BK419"/>
  <c r="J311"/>
  <c r="J219"/>
  <c i="4" r="BK123"/>
  <c r="J116"/>
  <c i="3" r="J237"/>
  <c r="J222"/>
  <c r="BK201"/>
  <c r="BK169"/>
  <c i="2" r="J425"/>
  <c r="BK291"/>
  <c r="J169"/>
  <c i="5" r="BK100"/>
  <c i="4" r="BK118"/>
  <c r="BK97"/>
  <c i="3" r="BK215"/>
  <c r="J192"/>
  <c r="J138"/>
  <c r="J118"/>
  <c i="2" r="J470"/>
  <c r="BK348"/>
  <c r="BK219"/>
  <c r="J155"/>
  <c i="4" r="J113"/>
  <c i="3" r="BK264"/>
  <c r="J257"/>
  <c r="BK226"/>
  <c r="J145"/>
  <c i="4" r="J121"/>
  <c r="J103"/>
  <c i="3" r="J243"/>
  <c r="BK205"/>
  <c r="BK148"/>
  <c i="2" r="BK477"/>
  <c r="J301"/>
  <c r="J212"/>
  <c i="4" r="J107"/>
  <c i="3" r="J248"/>
  <c r="J223"/>
  <c r="J175"/>
  <c r="BK135"/>
  <c i="2" r="J405"/>
  <c r="BK351"/>
  <c r="J183"/>
  <c i="4" r="BK119"/>
  <c r="BK104"/>
  <c i="3" r="J231"/>
  <c r="BK207"/>
  <c r="BK180"/>
  <c r="BK144"/>
  <c r="BK124"/>
  <c i="2" r="BK405"/>
  <c r="J351"/>
  <c r="J259"/>
  <c r="J161"/>
  <c i="5" r="BK94"/>
  <c i="4" r="BK120"/>
  <c i="3" r="J234"/>
  <c r="J131"/>
  <c r="J109"/>
  <c i="2" r="BK377"/>
  <c r="J284"/>
  <c r="J192"/>
  <c i="4" r="BK101"/>
  <c i="3" r="BK249"/>
  <c r="J186"/>
  <c r="J149"/>
  <c r="J124"/>
  <c i="2" r="BK465"/>
  <c r="BK368"/>
  <c r="BK265"/>
  <c r="J216"/>
  <c i="4" r="J126"/>
  <c r="J102"/>
  <c i="3" r="BK243"/>
  <c r="J226"/>
  <c r="BK196"/>
  <c r="BK151"/>
  <c r="BK137"/>
  <c i="2" r="BK296"/>
  <c r="J197"/>
  <c i="4" r="J124"/>
  <c r="BK114"/>
  <c i="3" r="BK260"/>
  <c r="J216"/>
  <c r="J198"/>
  <c r="BK143"/>
  <c r="BK116"/>
  <c i="2" r="J477"/>
  <c r="J339"/>
  <c r="BK177"/>
  <c i="5" r="BK103"/>
  <c i="4" r="J99"/>
  <c i="3" r="BK261"/>
  <c r="BK235"/>
  <c r="BK192"/>
  <c r="J112"/>
  <c i="4" r="BK107"/>
  <c i="3" r="BK244"/>
  <c r="J212"/>
  <c r="J152"/>
  <c r="BK138"/>
  <c i="2" r="J348"/>
  <c r="J268"/>
  <c i="4" r="BK126"/>
  <c r="BK96"/>
  <c i="3" r="J245"/>
  <c r="J224"/>
  <c r="J205"/>
  <c r="J161"/>
  <c r="BK113"/>
  <c i="2" r="J394"/>
  <c r="J263"/>
  <c r="J177"/>
  <c i="4" r="BK115"/>
  <c i="3" r="BK241"/>
  <c r="BK227"/>
  <c r="BK184"/>
  <c r="BK161"/>
  <c r="J129"/>
  <c r="BK110"/>
  <c i="2" r="BK394"/>
  <c r="BK270"/>
  <c r="J214"/>
  <c r="BK138"/>
  <c i="4" r="J125"/>
  <c r="J115"/>
  <c i="3" r="BK224"/>
  <c r="BK204"/>
  <c r="BK149"/>
  <c r="BK127"/>
  <c r="J107"/>
  <c i="2" r="J345"/>
  <c r="BK262"/>
  <c r="J127"/>
  <c i="4" r="J94"/>
  <c i="3" r="BK237"/>
  <c r="J165"/>
  <c r="BK129"/>
  <c r="J108"/>
  <c i="2" r="J386"/>
  <c r="BK225"/>
  <c i="4" r="BK124"/>
  <c r="J122"/>
  <c r="BK93"/>
  <c i="3" r="BK253"/>
  <c r="BK233"/>
  <c r="J217"/>
  <c r="J202"/>
  <c r="J190"/>
  <c r="BK159"/>
  <c r="J146"/>
  <c r="J140"/>
  <c i="2" r="BK339"/>
  <c r="J281"/>
  <c r="BK214"/>
  <c r="J138"/>
  <c r="BK123"/>
  <c i="4" r="BK121"/>
  <c r="J101"/>
  <c i="3" r="J246"/>
  <c r="BK220"/>
  <c r="J201"/>
  <c r="J174"/>
  <c r="BK152"/>
  <c r="J123"/>
  <c r="J114"/>
  <c r="J105"/>
  <c i="2" r="BK381"/>
  <c r="J285"/>
  <c r="J205"/>
  <c r="J123"/>
  <c i="4" r="BK108"/>
  <c r="J98"/>
  <c i="3" r="BK262"/>
  <c r="J244"/>
  <c r="BK223"/>
  <c r="BK178"/>
  <c r="BK109"/>
  <c i="4" r="J112"/>
  <c r="J92"/>
  <c i="3" r="BK250"/>
  <c r="J215"/>
  <c r="J208"/>
  <c r="BK177"/>
  <c r="BK147"/>
  <c i="2" r="J479"/>
  <c r="J357"/>
  <c r="J313"/>
  <c r="J253"/>
  <c r="BK105"/>
  <c i="4" r="BK109"/>
  <c r="J97"/>
  <c i="3" r="J259"/>
  <c r="J238"/>
  <c r="BK209"/>
  <c r="J194"/>
  <c r="J167"/>
  <c r="J126"/>
  <c i="2" r="BK479"/>
  <c r="J391"/>
  <c r="J262"/>
  <c r="BK197"/>
  <c r="BK175"/>
  <c i="5" r="J100"/>
  <c i="4" r="BK113"/>
  <c r="J96"/>
  <c i="3" r="J235"/>
  <c r="BK222"/>
  <c r="J196"/>
  <c r="BK172"/>
  <c r="BK157"/>
  <c r="J136"/>
  <c r="BK128"/>
  <c r="BK107"/>
  <c i="2" r="J428"/>
  <c r="BK391"/>
  <c r="BK276"/>
  <c r="BK249"/>
  <c r="J199"/>
  <c r="J125"/>
  <c i="4" r="J129"/>
  <c r="J119"/>
  <c i="3" r="BK245"/>
  <c r="BK216"/>
  <c r="J181"/>
  <c r="J155"/>
  <c r="J132"/>
  <c r="J121"/>
  <c r="BK108"/>
  <c i="2" r="J399"/>
  <c r="J327"/>
  <c r="J276"/>
  <c r="J249"/>
  <c r="BK147"/>
  <c i="4" r="J105"/>
  <c i="3" r="BK251"/>
  <c r="BK231"/>
  <c r="J180"/>
  <c r="J159"/>
  <c r="BK131"/>
  <c r="BK123"/>
  <c r="BK105"/>
  <c i="2" r="J449"/>
  <c r="BK345"/>
  <c r="J291"/>
  <c r="J232"/>
  <c r="BK112"/>
  <c i="5" l="1" r="P92"/>
  <c r="P91"/>
  <c i="1" r="AU59"/>
  <c i="2" r="T211"/>
  <c r="R257"/>
  <c r="R326"/>
  <c r="P404"/>
  <c i="3" r="P125"/>
  <c r="R139"/>
  <c r="T171"/>
  <c r="P203"/>
  <c r="BK221"/>
  <c r="J221"/>
  <c r="J74"/>
  <c r="P242"/>
  <c r="T255"/>
  <c i="2" r="P211"/>
  <c r="BK252"/>
  <c r="T269"/>
  <c r="P295"/>
  <c r="BK393"/>
  <c r="J393"/>
  <c r="J78"/>
  <c r="T393"/>
  <c r="BK464"/>
  <c r="J464"/>
  <c r="J80"/>
  <c i="3" r="BK125"/>
  <c r="J125"/>
  <c r="J66"/>
  <c r="R142"/>
  <c r="R200"/>
  <c r="T211"/>
  <c r="R221"/>
  <c r="R239"/>
  <c r="R255"/>
  <c i="4" r="BK111"/>
  <c r="J111"/>
  <c r="J66"/>
  <c i="2" r="R111"/>
  <c r="BK211"/>
  <c r="J211"/>
  <c r="J68"/>
  <c r="BK257"/>
  <c r="J257"/>
  <c r="J72"/>
  <c r="BK269"/>
  <c r="J269"/>
  <c r="J74"/>
  <c r="T326"/>
  <c r="P393"/>
  <c r="T464"/>
  <c i="3" r="P104"/>
  <c r="BK139"/>
  <c r="J139"/>
  <c r="J67"/>
  <c r="R171"/>
  <c r="T203"/>
  <c r="BK218"/>
  <c r="J218"/>
  <c r="J73"/>
  <c r="P230"/>
  <c r="T239"/>
  <c r="R247"/>
  <c r="R252"/>
  <c i="4" r="T90"/>
  <c i="2" r="T111"/>
  <c r="BK182"/>
  <c r="J182"/>
  <c r="J67"/>
  <c r="P182"/>
  <c r="T252"/>
  <c r="P269"/>
  <c r="T295"/>
  <c r="R393"/>
  <c r="P464"/>
  <c i="3" r="R104"/>
  <c r="BK142"/>
  <c r="J142"/>
  <c r="J68"/>
  <c r="BK200"/>
  <c r="J200"/>
  <c r="J70"/>
  <c r="BK211"/>
  <c r="J211"/>
  <c r="J72"/>
  <c r="R218"/>
  <c r="BK230"/>
  <c r="J230"/>
  <c r="J75"/>
  <c r="BK242"/>
  <c r="J242"/>
  <c r="J77"/>
  <c r="P247"/>
  <c r="P252"/>
  <c i="4" r="P90"/>
  <c i="2" r="R182"/>
  <c r="P257"/>
  <c r="P326"/>
  <c r="T404"/>
  <c i="3" r="T125"/>
  <c r="T139"/>
  <c r="P171"/>
  <c r="R203"/>
  <c r="P218"/>
  <c r="R230"/>
  <c r="R242"/>
  <c r="P255"/>
  <c i="4" r="P111"/>
  <c i="3" r="BK104"/>
  <c r="T142"/>
  <c r="BK203"/>
  <c r="J203"/>
  <c r="J71"/>
  <c r="T218"/>
  <c r="T230"/>
  <c r="BK247"/>
  <c r="J247"/>
  <c r="J78"/>
  <c r="BK252"/>
  <c r="J252"/>
  <c r="J79"/>
  <c i="4" r="T111"/>
  <c i="2" r="P111"/>
  <c r="P103"/>
  <c r="P102"/>
  <c i="1" r="AU56"/>
  <c i="2" r="R211"/>
  <c r="P252"/>
  <c r="P251"/>
  <c r="R269"/>
  <c r="BK326"/>
  <c r="J326"/>
  <c r="J77"/>
  <c r="R404"/>
  <c i="3" r="T104"/>
  <c r="P142"/>
  <c r="T200"/>
  <c r="R211"/>
  <c r="T221"/>
  <c r="P239"/>
  <c r="T247"/>
  <c r="T252"/>
  <c i="4" r="BK90"/>
  <c r="J90"/>
  <c r="J65"/>
  <c r="R111"/>
  <c i="2" r="BK111"/>
  <c r="J111"/>
  <c r="J66"/>
  <c r="T182"/>
  <c r="R252"/>
  <c r="T257"/>
  <c r="BK295"/>
  <c r="J295"/>
  <c r="J75"/>
  <c r="R295"/>
  <c r="BK404"/>
  <c r="J404"/>
  <c r="J79"/>
  <c r="R464"/>
  <c i="3" r="R125"/>
  <c r="P139"/>
  <c r="BK171"/>
  <c r="J171"/>
  <c r="J69"/>
  <c r="P200"/>
  <c r="P211"/>
  <c r="P221"/>
  <c r="BK239"/>
  <c r="J239"/>
  <c r="J76"/>
  <c r="T242"/>
  <c r="BK255"/>
  <c r="J255"/>
  <c r="J80"/>
  <c i="4" r="R90"/>
  <c r="R89"/>
  <c r="R88"/>
  <c i="2" r="J56"/>
  <c r="F99"/>
  <c r="BE155"/>
  <c r="BE161"/>
  <c r="BE169"/>
  <c r="BE175"/>
  <c r="BE177"/>
  <c r="BE258"/>
  <c r="BE259"/>
  <c r="BE327"/>
  <c r="BE339"/>
  <c r="BE351"/>
  <c r="BE354"/>
  <c r="BE357"/>
  <c r="BE363"/>
  <c r="BE381"/>
  <c r="BE479"/>
  <c r="BK267"/>
  <c r="J267"/>
  <c r="J73"/>
  <c i="3" r="E90"/>
  <c r="J98"/>
  <c r="BE107"/>
  <c r="BE117"/>
  <c r="BE122"/>
  <c r="BE127"/>
  <c r="BE130"/>
  <c r="BE132"/>
  <c r="BE138"/>
  <c r="BE146"/>
  <c r="BE147"/>
  <c r="BE151"/>
  <c r="BE169"/>
  <c r="BE181"/>
  <c r="BE182"/>
  <c r="BE216"/>
  <c r="BE234"/>
  <c r="BE235"/>
  <c r="BE240"/>
  <c r="BE246"/>
  <c i="4" r="E76"/>
  <c r="BE97"/>
  <c i="2" r="J58"/>
  <c r="F98"/>
  <c r="BE105"/>
  <c r="BE112"/>
  <c r="BE199"/>
  <c r="BE205"/>
  <c r="BE225"/>
  <c r="BE253"/>
  <c r="BE256"/>
  <c r="BE263"/>
  <c r="BE265"/>
  <c r="BE268"/>
  <c r="BE394"/>
  <c r="BK315"/>
  <c r="J315"/>
  <c r="J76"/>
  <c i="3" r="J59"/>
  <c r="F98"/>
  <c r="BE106"/>
  <c r="BE110"/>
  <c r="BE118"/>
  <c r="BE123"/>
  <c r="BE128"/>
  <c r="BE131"/>
  <c r="BE134"/>
  <c r="BE135"/>
  <c r="BE145"/>
  <c r="BE201"/>
  <c r="BE207"/>
  <c r="BE236"/>
  <c r="BE238"/>
  <c r="BE254"/>
  <c i="4" r="F59"/>
  <c r="BE92"/>
  <c r="BE118"/>
  <c r="BE124"/>
  <c r="BE128"/>
  <c r="BE129"/>
  <c i="5" r="F59"/>
  <c r="J85"/>
  <c r="BE100"/>
  <c i="2" r="BE219"/>
  <c r="BE239"/>
  <c r="BE291"/>
  <c r="BE293"/>
  <c r="BE306"/>
  <c r="BE316"/>
  <c r="BE389"/>
  <c r="BE444"/>
  <c r="BE449"/>
  <c r="BE477"/>
  <c r="BK248"/>
  <c r="J248"/>
  <c r="J69"/>
  <c i="3" r="F59"/>
  <c r="J96"/>
  <c r="BE109"/>
  <c r="BE114"/>
  <c r="BE116"/>
  <c r="BE126"/>
  <c r="BE141"/>
  <c r="BE149"/>
  <c r="BE155"/>
  <c r="BE180"/>
  <c r="BE202"/>
  <c r="BE210"/>
  <c r="BE214"/>
  <c r="BE228"/>
  <c r="BE245"/>
  <c r="BE253"/>
  <c r="BE261"/>
  <c i="4" r="J56"/>
  <c r="BE102"/>
  <c r="BE103"/>
  <c r="BE127"/>
  <c i="5" r="J59"/>
  <c i="2" r="E90"/>
  <c r="BE147"/>
  <c r="BE212"/>
  <c r="BE221"/>
  <c r="BE276"/>
  <c r="BE281"/>
  <c r="BE284"/>
  <c r="BE348"/>
  <c r="BE377"/>
  <c r="BE386"/>
  <c r="BE399"/>
  <c r="BE428"/>
  <c r="BE460"/>
  <c r="BE470"/>
  <c i="3" r="BE105"/>
  <c r="BE121"/>
  <c r="BE129"/>
  <c r="BE143"/>
  <c r="BE217"/>
  <c r="BE232"/>
  <c r="BE257"/>
  <c i="4" r="J58"/>
  <c r="F84"/>
  <c r="BE91"/>
  <c r="BE93"/>
  <c r="BE101"/>
  <c r="BE119"/>
  <c i="5" r="E50"/>
  <c i="2" r="BE123"/>
  <c r="BE125"/>
  <c r="BE127"/>
  <c r="BE129"/>
  <c r="BE138"/>
  <c r="BE183"/>
  <c r="BE187"/>
  <c r="BE192"/>
  <c r="BE197"/>
  <c r="BE333"/>
  <c r="BE368"/>
  <c r="BE405"/>
  <c r="BE425"/>
  <c r="BE465"/>
  <c r="BK104"/>
  <c r="J104"/>
  <c r="J65"/>
  <c i="3" r="BE157"/>
  <c r="BE165"/>
  <c r="BE167"/>
  <c r="BE173"/>
  <c r="BE174"/>
  <c r="BE175"/>
  <c r="BE186"/>
  <c r="BE194"/>
  <c r="BE196"/>
  <c r="BE198"/>
  <c r="BE206"/>
  <c r="BE213"/>
  <c r="BE219"/>
  <c r="BE220"/>
  <c r="BE222"/>
  <c r="BE223"/>
  <c r="BE224"/>
  <c r="BE225"/>
  <c r="BE226"/>
  <c r="BE227"/>
  <c r="BE233"/>
  <c r="BE258"/>
  <c r="BE259"/>
  <c i="4" r="J59"/>
  <c r="BE95"/>
  <c r="BE100"/>
  <c r="BE104"/>
  <c r="BE110"/>
  <c r="BE114"/>
  <c r="BE122"/>
  <c i="5" r="F87"/>
  <c r="BE103"/>
  <c i="3" r="BE111"/>
  <c r="BE113"/>
  <c r="BE136"/>
  <c r="BE137"/>
  <c r="BE140"/>
  <c r="BE148"/>
  <c r="BE152"/>
  <c r="BE153"/>
  <c r="BE179"/>
  <c r="BE184"/>
  <c r="BE204"/>
  <c r="BE208"/>
  <c r="BE209"/>
  <c r="BE229"/>
  <c r="BE237"/>
  <c r="BE251"/>
  <c r="BE262"/>
  <c r="BE263"/>
  <c r="BE264"/>
  <c i="4" r="BE116"/>
  <c r="BE125"/>
  <c i="5" r="BE97"/>
  <c i="2" r="BE115"/>
  <c r="BE151"/>
  <c r="BE214"/>
  <c r="BE216"/>
  <c r="BE249"/>
  <c r="BE296"/>
  <c r="BE301"/>
  <c r="BE311"/>
  <c r="BE313"/>
  <c r="BE345"/>
  <c r="BE440"/>
  <c r="BE455"/>
  <c i="3" r="BE108"/>
  <c r="BE112"/>
  <c r="BE115"/>
  <c r="BE119"/>
  <c r="BE120"/>
  <c r="BE124"/>
  <c r="BE150"/>
  <c r="BE159"/>
  <c r="BE161"/>
  <c r="BE163"/>
  <c r="BE172"/>
  <c r="BE178"/>
  <c r="BE188"/>
  <c r="BE190"/>
  <c r="BE241"/>
  <c r="BE243"/>
  <c r="BE248"/>
  <c r="BE249"/>
  <c r="BE250"/>
  <c i="4" r="BE96"/>
  <c r="BE99"/>
  <c r="BE105"/>
  <c r="BE108"/>
  <c r="BE109"/>
  <c r="BE115"/>
  <c r="BE120"/>
  <c r="BE123"/>
  <c r="BE126"/>
  <c r="BE130"/>
  <c i="2" r="J59"/>
  <c r="BE232"/>
  <c r="BE262"/>
  <c r="BE270"/>
  <c r="BE285"/>
  <c r="BE391"/>
  <c r="BE417"/>
  <c r="BE419"/>
  <c i="3" r="BE133"/>
  <c r="BE144"/>
  <c r="BE176"/>
  <c r="BE177"/>
  <c r="BE192"/>
  <c r="BE205"/>
  <c r="BE212"/>
  <c r="BE215"/>
  <c r="BE231"/>
  <c r="BE244"/>
  <c r="BE256"/>
  <c r="BE260"/>
  <c i="4" r="BE94"/>
  <c r="BE98"/>
  <c r="BE106"/>
  <c r="BE107"/>
  <c r="BE112"/>
  <c r="BE113"/>
  <c r="BE117"/>
  <c r="BE121"/>
  <c i="5" r="J58"/>
  <c r="BE94"/>
  <c r="BE107"/>
  <c r="BK93"/>
  <c r="J93"/>
  <c r="J65"/>
  <c r="BK96"/>
  <c r="J96"/>
  <c r="J66"/>
  <c r="BK99"/>
  <c r="J99"/>
  <c r="J67"/>
  <c r="BK102"/>
  <c r="J102"/>
  <c r="J68"/>
  <c r="BK106"/>
  <c r="J106"/>
  <c r="J69"/>
  <c r="F37"/>
  <c i="1" r="BB59"/>
  <c i="4" r="F39"/>
  <c i="1" r="BD58"/>
  <c i="3" r="F38"/>
  <c i="1" r="BC57"/>
  <c i="3" r="F39"/>
  <c i="1" r="BD57"/>
  <c i="3" r="J36"/>
  <c i="1" r="AW57"/>
  <c i="3" r="F37"/>
  <c i="1" r="BB57"/>
  <c i="4" r="F36"/>
  <c i="1" r="BA58"/>
  <c i="2" r="J36"/>
  <c i="1" r="AW56"/>
  <c i="2" r="F38"/>
  <c i="1" r="BC56"/>
  <c i="4" r="F38"/>
  <c i="1" r="BC58"/>
  <c i="4" r="F37"/>
  <c i="1" r="BB58"/>
  <c i="3" r="F36"/>
  <c i="1" r="BA57"/>
  <c i="4" r="J36"/>
  <c i="1" r="AW58"/>
  <c i="5" r="F38"/>
  <c i="1" r="BC59"/>
  <c i="2" r="F39"/>
  <c i="1" r="BD56"/>
  <c i="2" r="F37"/>
  <c i="1" r="BB56"/>
  <c i="5" r="J36"/>
  <c i="1" r="AW59"/>
  <c i="5" r="F39"/>
  <c i="1" r="BD59"/>
  <c r="AS54"/>
  <c i="2" r="F36"/>
  <c i="1" r="BA56"/>
  <c i="5" r="F36"/>
  <c i="1" r="BA59"/>
  <c i="2" l="1" r="R103"/>
  <c r="T103"/>
  <c i="3" r="T103"/>
  <c r="T102"/>
  <c i="2" r="R251"/>
  <c r="R102"/>
  <c i="3" r="BK103"/>
  <c r="BK102"/>
  <c r="J102"/>
  <c i="4" r="P89"/>
  <c r="P88"/>
  <c i="1" r="AU58"/>
  <c i="2" r="T251"/>
  <c r="T102"/>
  <c r="BK251"/>
  <c r="J251"/>
  <c r="J70"/>
  <c i="3" r="P103"/>
  <c r="P102"/>
  <c i="1" r="AU57"/>
  <c i="3" r="R103"/>
  <c r="R102"/>
  <c i="4" r="T89"/>
  <c r="T88"/>
  <c i="2" r="BK103"/>
  <c r="J103"/>
  <c r="J64"/>
  <c r="J252"/>
  <c r="J71"/>
  <c i="3" r="J104"/>
  <c r="J65"/>
  <c i="5" r="BK92"/>
  <c r="BK91"/>
  <c r="J91"/>
  <c r="J63"/>
  <c i="4" r="BK89"/>
  <c r="J89"/>
  <c r="J64"/>
  <c i="5" r="J35"/>
  <c i="1" r="AV59"/>
  <c r="AT59"/>
  <c i="3" r="F35"/>
  <c i="1" r="AZ57"/>
  <c i="2" r="F35"/>
  <c i="1" r="AZ56"/>
  <c i="3" r="J32"/>
  <c i="1" r="AG57"/>
  <c i="5" r="F35"/>
  <c i="1" r="AZ59"/>
  <c i="4" r="J35"/>
  <c i="1" r="AV58"/>
  <c r="AT58"/>
  <c r="BB55"/>
  <c r="AX55"/>
  <c r="BA55"/>
  <c r="BA54"/>
  <c r="W30"/>
  <c i="2" r="J35"/>
  <c i="1" r="AV56"/>
  <c r="AT56"/>
  <c i="3" r="J35"/>
  <c i="1" r="AV57"/>
  <c r="AT57"/>
  <c r="BC55"/>
  <c r="BC54"/>
  <c r="W32"/>
  <c r="BD55"/>
  <c r="BD54"/>
  <c r="W33"/>
  <c i="4" r="F35"/>
  <c i="1" r="AZ58"/>
  <c i="3" l="1" r="J41"/>
  <c r="J63"/>
  <c i="2" r="BK102"/>
  <c r="J102"/>
  <c r="J63"/>
  <c i="4" r="BK88"/>
  <c r="J88"/>
  <c r="J63"/>
  <c i="3" r="J103"/>
  <c r="J64"/>
  <c i="5" r="J92"/>
  <c r="J64"/>
  <c i="1" r="AN57"/>
  <c r="AZ55"/>
  <c r="AV55"/>
  <c r="AW55"/>
  <c r="AW54"/>
  <c r="AK30"/>
  <c r="AU55"/>
  <c r="AU54"/>
  <c i="5" r="J32"/>
  <c i="1" r="AG59"/>
  <c r="AN59"/>
  <c r="AY54"/>
  <c r="BB54"/>
  <c r="AX54"/>
  <c r="AY55"/>
  <c i="5" l="1" r="J41"/>
  <c i="1" r="AZ54"/>
  <c r="W29"/>
  <c r="W31"/>
  <c i="2" r="J32"/>
  <c i="1" r="AG56"/>
  <c r="AN56"/>
  <c r="AT55"/>
  <c i="4" r="J32"/>
  <c i="1" r="AG58"/>
  <c r="AN58"/>
  <c i="4" l="1" r="J41"/>
  <c i="2" r="J41"/>
  <c i="1" r="AG55"/>
  <c r="AG54"/>
  <c r="AK26"/>
  <c r="AV54"/>
  <c r="AK29"/>
  <c l="1" r="AN55"/>
  <c r="AK35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<sst xmlns="http://schemas.openxmlformats.org/spreadsheetml/2006/main">
  <si>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</si>
  <si>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</si>
  <si>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</si>
  <si>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</si>
  <si>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</si>
  <si>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{f62b5741-dbeb-4dab-82ad-2f3238bf4e7c}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</si>
  <si>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</si>
  <si>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</si>
  <si>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</si>
  <si>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</si>
  <si>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</si>
  <si>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</si>
  <si>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</si>
  <si>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</si>
  <si>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014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</si>
  <si>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</si>
  <si>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</si>
  <si>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Odborné učebny v objektu ZŠ Za Chlumem 824, Bílina - D4</t>
  </si>
  <si>
    <t>KSO:</t>
  </si>
  <si>
    <t/>
  </si>
  <si>
    <t>CC-CZ:</t>
  </si>
  <si>
    <t>Místo:</t>
  </si>
  <si>
    <t xml:space="preserve"> </t>
  </si>
  <si>
    <t>Datum:</t>
  </si>
  <si>
    <t>22. 1. 2026</t>
  </si>
  <si>
    <t>Zadavatel:</t>
  </si>
  <si>
    <t>IČ:</t>
  </si>
  <si>
    <t>Město Bílina</t>
  </si>
  <si>
    <t>DIČ:</t>
  </si>
  <si>
    <t>Účastník:</t>
  </si>
  <si>
    <t>Vyplň údaj</t>
  </si>
  <si>
    <t>Projektant:</t>
  </si>
  <si>
    <t>73660680</t>
  </si>
  <si>
    <t>Ing. arch. Jan Heller, ČKA 04261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</si>
  <si>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</si>
  <si>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</si>
  <si>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</si>
  <si>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</si>
  <si>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</si>
  <si>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</si>
  <si>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</si>
  <si>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</si>
  <si>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</si>
  <si>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</si>
  <si>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</si>
  <si>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</si>
  <si>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</si>
  <si>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</si>
  <si>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</si>
  <si>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</si>
  <si>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</si>
  <si>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</si>
  <si>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</si>
  <si>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</si>
  <si>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</si>
  <si>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</si>
  <si>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</si>
  <si>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</si>
  <si>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</si>
  <si>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</si>
  <si>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</si>
  <si>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</si>
  <si>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</si>
  <si>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</si>
  <si>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</si>
  <si>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</si>
  <si>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</si>
  <si>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</si>
  <si>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</si>
  <si>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</si>
  <si>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</si>
  <si>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</si>
  <si>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</si>
  <si>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</si>
  <si>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</si>
  <si>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</si>
  <si>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D4</t>
  </si>
  <si>
    <t>Stavební objekt učebna informatiky</t>
  </si>
  <si>
    <t>STA</t>
  </si>
  <si>
    <t>1</t>
  </si>
  <si>
    <t>{4f436622-ee20-4c82-b342-b4523b60fc1b}</t>
  </si>
  <si>
    <t>2</t>
  </si>
  <si>
    <t>/</t>
  </si>
  <si>
    <t>4.1</t>
  </si>
  <si>
    <t>Stavební úpravy</t>
  </si>
  <si>
    <t>Soupis</t>
  </si>
  <si>
    <t>{7907e3d7-4ffe-4bcd-9de1-d68c46803527}</t>
  </si>
  <si>
    <t>4.4</t>
  </si>
  <si>
    <t>Elektroinstalace - silnoproud</t>
  </si>
  <si>
    <t>{77e17f09-9ac3-4778-a01d-220288cc5b62}</t>
  </si>
  <si>
    <t>4.5</t>
  </si>
  <si>
    <t>Elektroinstalace - slaboproud</t>
  </si>
  <si>
    <t>{4e858a21-4cd2-46c5-a3c7-8378fa31f2db}</t>
  </si>
  <si>
    <t>4.9</t>
  </si>
  <si>
    <t>VRN a ostatní náklady</t>
  </si>
  <si>
    <t>{943ac648-c662-449c-be9e-a12050fa6758}</t>
  </si>
  <si>
    <t>KRYCÍ LIST SOUPISU PRACÍ</t>
  </si>
  <si>
    <t>Objekt:</t>
  </si>
  <si>
    <t>D4 - Stavební objekt učebna informatiky</t>
  </si>
  <si>
    <t>Soupis:</t>
  </si>
  <si>
    <t>4.1 - Stavební úpravy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</si>
  <si>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</si>
  <si>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</si>
  <si>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</si>
  <si>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</si>
  <si>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</si>
  <si>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</si>
  <si>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</si>
  <si>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</si>
  <si>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</si>
  <si>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</si>
  <si>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</si>
  <si>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734 - Ústřední vytápění - armatury</t>
  </si>
  <si>
    <t xml:space="preserve">    735 - Ústřední vytápění - otopná tělesa</t>
  </si>
  <si>
    <t xml:space="preserve">    741 - Elektroinstalace - silnoproud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</si>
  <si>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</si>
  <si>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</si>
  <si>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</si>
  <si>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</si>
  <si>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783 - Dokončovací práce - nátěry</t>
  </si>
  <si>
    <t xml:space="preserve">    784 - Dokončovací práce - malby a tapety</t>
  </si>
  <si>
    <t xml:space="preserve">    786 - Dokončovací práce - čalounické úpravy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</si>
  <si>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</si>
  <si>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</si>
  <si>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</si>
  <si>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</si>
  <si>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</si>
  <si>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</si>
  <si>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</si>
  <si>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</si>
  <si>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</si>
  <si>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</si>
  <si>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</si>
  <si>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</si>
  <si>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</si>
  <si>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</si>
  <si>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</si>
  <si>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</si>
  <si>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</si>
  <si>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</si>
  <si>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</si>
  <si>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346272236</t>
  </si>
  <si>
    <t>Přizdívky z pórobetonových tvárnic objemová hmotnost do 500 kg/m3, na tenké maltové lože, tloušťka přizdívky 100 mm</t>
  </si>
  <si>
    <t>m2</t>
  </si>
  <si>
    <t>CS ÚRS 2025 01</t>
  </si>
  <si>
    <t>4</t>
  </si>
  <si>
    <t>-1684334443</t>
  </si>
  <si>
    <t>Online PSC</t>
  </si>
  <si>
    <t>https://podminky.urs.cz/item/CS_URS_2025_01/346272236</t>
  </si>
  <si>
    <t>P</t>
  </si>
  <si>
    <t>Poznámka k položce:_x000d_
výkres č. 103</t>
  </si>
  <si>
    <t>VV</t>
  </si>
  <si>
    <t>m.č. 2.05</t>
  </si>
  <si>
    <t>7,16*3,3</t>
  </si>
  <si>
    <t>Součet</t>
  </si>
  <si>
    <t>6</t>
  </si>
  <si>
    <t>Úpravy povrchů, podlahy a osazování výplní</t>
  </si>
  <si>
    <t>612135101</t>
  </si>
  <si>
    <t>Hrubá výplň rýh maltou jakékoli šířky rýhy ve stěnách</t>
  </si>
  <si>
    <t>-588002155</t>
  </si>
  <si>
    <t>https://podminky.urs.cz/item/CS_URS_2025_01/612135101</t>
  </si>
  <si>
    <t>Poznámka k položce:_x000d_
výkres č. 103 a 5200</t>
  </si>
  <si>
    <t>611325412</t>
  </si>
  <si>
    <t>Oprava vápenocementové omítky vnitřních ploch hladké, tl. do 20 mm stropů, v rozsahu opravované plochy přes 10 do 30%</t>
  </si>
  <si>
    <t>105761041</t>
  </si>
  <si>
    <t>https://podminky.urs.cz/item/CS_URS_2025_01/611325412</t>
  </si>
  <si>
    <t>(8,93-0,42-0,2)*0,35</t>
  </si>
  <si>
    <t>(8,93-0,42-0,2)*0,415</t>
  </si>
  <si>
    <t>Mezisoučet</t>
  </si>
  <si>
    <t>611131121</t>
  </si>
  <si>
    <t>Podkladní a spojovací vrstva vnitřních omítaných ploch penetrace disperzní nanášená ručně stropů</t>
  </si>
  <si>
    <t>-1195234270</t>
  </si>
  <si>
    <t>https://podminky.urs.cz/item/CS_URS_2025_01/611131121</t>
  </si>
  <si>
    <t>5</t>
  </si>
  <si>
    <t>611142001</t>
  </si>
  <si>
    <t>Pletivo vnitřních ploch v ploše nebo pruzích, na plném podkladu sklovláknité vtlačené do tmelu včetně tmelu stropů</t>
  </si>
  <si>
    <t>-1934835724</t>
  </si>
  <si>
    <t>https://podminky.urs.cz/item/CS_URS_2025_01/611142001</t>
  </si>
  <si>
    <t>611321132</t>
  </si>
  <si>
    <t>Vápenocementový štuk vnitřních ploch tloušťky do 3 mm vodorovných konstrukcí stropů žebrových nebo osamělých trámů</t>
  </si>
  <si>
    <t>-320996192</t>
  </si>
  <si>
    <t>https://podminky.urs.cz/item/CS_URS_2025_01/611321132</t>
  </si>
  <si>
    <t>7</t>
  </si>
  <si>
    <t>612325412</t>
  </si>
  <si>
    <t>Oprava vápenocementové omítky vnitřních ploch hladké, tl. do 20 mm stěn, v rozsahu opravované plochy přes 10 do 30%</t>
  </si>
  <si>
    <t>1273380550</t>
  </si>
  <si>
    <t>https://podminky.urs.cz/item/CS_URS_2025_01/612325412</t>
  </si>
  <si>
    <t>8,93*3,2-(2,4*2,2*3)</t>
  </si>
  <si>
    <t>(7,16+0,3*4)*3,2</t>
  </si>
  <si>
    <t>8,93*3,2-0,9*2</t>
  </si>
  <si>
    <t>8</t>
  </si>
  <si>
    <t>612131121</t>
  </si>
  <si>
    <t>Podkladní a spojovací vrstva vnitřních omítaných ploch penetrace disperzní nanášená ručně stěn</t>
  </si>
  <si>
    <t>1307956771</t>
  </si>
  <si>
    <t>https://podminky.urs.cz/item/CS_URS_2025_01/612131121</t>
  </si>
  <si>
    <t>9</t>
  </si>
  <si>
    <t>612142001</t>
  </si>
  <si>
    <t>Pletivo vnitřních ploch v ploše nebo pruzích, na plném podkladu sklovláknité vtlačené do tmelu včetně tmelu stěn</t>
  </si>
  <si>
    <t>2089755951</t>
  </si>
  <si>
    <t>https://podminky.urs.cz/item/CS_URS_2025_01/612142001</t>
  </si>
  <si>
    <t>66,264</t>
  </si>
  <si>
    <t>10</t>
  </si>
  <si>
    <t>612321131</t>
  </si>
  <si>
    <t>Vápenocementový štuk vnitřních ploch tloušťky do 3 mm svislých konstrukcí stěn</t>
  </si>
  <si>
    <t>786680931</t>
  </si>
  <si>
    <t>https://podminky.urs.cz/item/CS_URS_2025_01/612321131</t>
  </si>
  <si>
    <t>11</t>
  </si>
  <si>
    <t>612321141</t>
  </si>
  <si>
    <t>Omítka vápenocementová vnitřních ploch nanášená ručně dvouvrstvá, tloušťky jádrové omítky do 10 mm a tloušťky štuku do 3 mm štuková svislých konstrukcí stěn</t>
  </si>
  <si>
    <t>-1127068980</t>
  </si>
  <si>
    <t>https://podminky.urs.cz/item/CS_URS_2025_01/612321141</t>
  </si>
  <si>
    <t>Poznámka k položce:_x000d_
výkres č. 103 a 5201</t>
  </si>
  <si>
    <t>7,16*3,2</t>
  </si>
  <si>
    <t>619991011</t>
  </si>
  <si>
    <t>Zakrytí vnitřních ploch před znečištěním PE fólií včetně pozdějšího odkrytí samostatných konstrukcí a prvků</t>
  </si>
  <si>
    <t>1198032114</t>
  </si>
  <si>
    <t>https://podminky.urs.cz/item/CS_URS_2025_01/619991011</t>
  </si>
  <si>
    <t>(0,9*2)</t>
  </si>
  <si>
    <t>(2,4*2,2)*3</t>
  </si>
  <si>
    <t>13</t>
  </si>
  <si>
    <t>6211430R</t>
  </si>
  <si>
    <t>Montáž omítkových profilů plastových, pozinkovaných nebo dřevěných upevněných vtlačením do podkladní vrstvy nebo přibitím rohových s tkaninou</t>
  </si>
  <si>
    <t>m</t>
  </si>
  <si>
    <t>-873464659</t>
  </si>
  <si>
    <t>Poznámka k položce:_x000d_
výkres č. 103 a 5200, skladba 5201 a 5202</t>
  </si>
  <si>
    <t>6*3,2</t>
  </si>
  <si>
    <t>14</t>
  </si>
  <si>
    <t>M</t>
  </si>
  <si>
    <t>553001</t>
  </si>
  <si>
    <t>profil rohový podomítkový se sklotextilní síťovinou</t>
  </si>
  <si>
    <t>-1967293306</t>
  </si>
  <si>
    <t>38,4*1,05 'Přepočtené koeficientem množství</t>
  </si>
  <si>
    <t>15</t>
  </si>
  <si>
    <t>63245144R</t>
  </si>
  <si>
    <t>Vyplnění rýh po instalaci, bet. C25/30</t>
  </si>
  <si>
    <t>-165870482</t>
  </si>
  <si>
    <t>Poznámka k položce:_x000d_
výkres č. 1103 a 5100, skladba 5102 a 5103</t>
  </si>
  <si>
    <t>2,1*0,1</t>
  </si>
  <si>
    <t>14,005*0,2</t>
  </si>
  <si>
    <t>Ostatní konstrukce a práce, bourání</t>
  </si>
  <si>
    <t>16</t>
  </si>
  <si>
    <t>949101111</t>
  </si>
  <si>
    <t>Lešení pomocné pracovní pro objekty pozemních staveb pro zatížení do 150 kg/m2, o výšce lešeňové podlahy do 1,9 m</t>
  </si>
  <si>
    <t>1613886697</t>
  </si>
  <si>
    <t>https://podminky.urs.cz/item/CS_URS_2025_01/949101111</t>
  </si>
  <si>
    <t>64,05</t>
  </si>
  <si>
    <t>17</t>
  </si>
  <si>
    <t>952901111</t>
  </si>
  <si>
    <t>Vyčištění budov nebo objektů před předáním do užívání budov bytové nebo občanské výstavby, světlé výšky podlaží do 4 m</t>
  </si>
  <si>
    <t>-1947251069</t>
  </si>
  <si>
    <t>https://podminky.urs.cz/item/CS_URS_2025_01/952901111</t>
  </si>
  <si>
    <t>18</t>
  </si>
  <si>
    <t>953993326</t>
  </si>
  <si>
    <t>Osazení bezpečnostní, orientační nebo informační tabulky plastové nebo smaltované přivrtáním na zdivo</t>
  </si>
  <si>
    <t>kus</t>
  </si>
  <si>
    <t>-1848347973</t>
  </si>
  <si>
    <t>https://podminky.urs.cz/item/CS_URS_2025_01/953993326</t>
  </si>
  <si>
    <t>Poznámka k položce:_x000d_
výkres č. 6624</t>
  </si>
  <si>
    <t>2.05</t>
  </si>
  <si>
    <t>19</t>
  </si>
  <si>
    <t>735002</t>
  </si>
  <si>
    <t>tabulka s únikovým symbolem 200 x 100 mm, plast 1,3 mm, fotoluminiscenční folie</t>
  </si>
  <si>
    <t>1874461381</t>
  </si>
  <si>
    <t>20</t>
  </si>
  <si>
    <t>974042553</t>
  </si>
  <si>
    <t>Vysekání rýh v betonové nebo jiné monolitické dlažbě s betonovým podkladem do hl. 100 mm a šířky do 100 mm</t>
  </si>
  <si>
    <t>-312132128</t>
  </si>
  <si>
    <t>https://podminky.urs.cz/item/CS_URS_2025_01/974042553</t>
  </si>
  <si>
    <t>Poznámka k položce:_x000d_
výkres č. 1103</t>
  </si>
  <si>
    <t>2,1</t>
  </si>
  <si>
    <t>974042565</t>
  </si>
  <si>
    <t>Vysekání rýh v betonové nebo jiné monolitické dlažbě s betonovým podkladem do hl. 150 mm a šířky do 200 mm</t>
  </si>
  <si>
    <t>1908317018</t>
  </si>
  <si>
    <t>https://podminky.urs.cz/item/CS_URS_2025_01/974042565</t>
  </si>
  <si>
    <t>3,55+4,155+3,15*2</t>
  </si>
  <si>
    <t>997</t>
  </si>
  <si>
    <t>Přesun sutě</t>
  </si>
  <si>
    <t>22</t>
  </si>
  <si>
    <t>997006012</t>
  </si>
  <si>
    <t>Úprava stavebního odpadu třídění ruční</t>
  </si>
  <si>
    <t>t</t>
  </si>
  <si>
    <t>607303147</t>
  </si>
  <si>
    <t>https://podminky.urs.cz/item/CS_URS_2025_01/997006012</t>
  </si>
  <si>
    <t>23</t>
  </si>
  <si>
    <t>997013212</t>
  </si>
  <si>
    <t>Vnitrostaveništní doprava suti a vybouraných hmot vodorovně do 50 m s naložením ručně pro budovy a haly výšky přes 6 do 9 m</t>
  </si>
  <si>
    <t>371224895</t>
  </si>
  <si>
    <t>https://podminky.urs.cz/item/CS_URS_2025_01/997013212</t>
  </si>
  <si>
    <t>24</t>
  </si>
  <si>
    <t>997013219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</si>
  <si>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</si>
  <si>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-1348145535</t>
  </si>
  <si>
    <t>https://podminky.urs.cz/item/CS_URS_2025_01/997013219</t>
  </si>
  <si>
    <t>2,299*3 'Přepočtené koeficientem množství</t>
  </si>
  <si>
    <t>25</t>
  </si>
  <si>
    <t>997013501</t>
  </si>
  <si>
    <t>Odvoz suti a vybouraných hmot na skládku nebo meziskládku se složením, na vzdálenost do 1 km</t>
  </si>
  <si>
    <t>1937747138</t>
  </si>
  <si>
    <t>https://podminky.urs.cz/item/CS_URS_2025_01/997013501</t>
  </si>
  <si>
    <t>26</t>
  </si>
  <si>
    <t>997013509</t>
  </si>
  <si>
    <t>Odvoz suti a vybouraných hmot na skládku nebo meziskládku se složením, na vzdálenost Příplatek k ceně za každý další započatý 1 km přes 1 km</t>
  </si>
  <si>
    <t>1979738333</t>
  </si>
  <si>
    <t>https://podminky.urs.cz/item/CS_URS_2025_01/997013509</t>
  </si>
  <si>
    <t>Poznámka k položce:_x000d_
Náklady na odvoz do skutečné vzdálenosti bude započítán do ceny</t>
  </si>
  <si>
    <t>2,299*9 'Přepočtené koeficientem množství</t>
  </si>
  <si>
    <t>27</t>
  </si>
  <si>
    <t>997013813</t>
  </si>
  <si>
    <t>Poplatek za uložení stavebního odpadu na skládce (skládkovné) z plastických hmot zatříděného do Katalogu odpadů pod kódem 17 02 03</t>
  </si>
  <si>
    <t>715254102</t>
  </si>
  <si>
    <t>https://podminky.urs.cz/item/CS_URS_2025_01/997013813</t>
  </si>
  <si>
    <t>folie PE</t>
  </si>
  <si>
    <t>povlakové podlahoviny</t>
  </si>
  <si>
    <t>0,192+0,192</t>
  </si>
  <si>
    <t>28</t>
  </si>
  <si>
    <t>997013869</t>
  </si>
  <si>
    <t>Poplatek za uložení stavebního odpadu na recyklační skládce (skládkovné) ze směsí nebo oddělených frakcí betonu, cihel a keramických výrobků zatříděného do Katalogu odpadů pod kódem 17 01 07</t>
  </si>
  <si>
    <t>1562048252</t>
  </si>
  <si>
    <t>https://podminky.urs.cz/item/CS_URS_2025_01/997013869</t>
  </si>
  <si>
    <t>beton z rýh</t>
  </si>
  <si>
    <t>0,046+0,924</t>
  </si>
  <si>
    <t>soklíky</t>
  </si>
  <si>
    <t>0,384</t>
  </si>
  <si>
    <t>29</t>
  </si>
  <si>
    <t>997013871</t>
  </si>
  <si>
    <t>Poplatek za uložení stavebního odpadu na recyklační skládce (skládkovné) směsného stavebního a demoličního zatříděného do Katalogu odpadů pod kódem 17 09 04</t>
  </si>
  <si>
    <t>1114090636</t>
  </si>
  <si>
    <t>https://podminky.urs.cz/item/CS_URS_2025_01/997013871</t>
  </si>
  <si>
    <t>otvory a bourání v SDK</t>
  </si>
  <si>
    <t>0,007+0,189</t>
  </si>
  <si>
    <t>škrábání maleb</t>
  </si>
  <si>
    <t>0,052</t>
  </si>
  <si>
    <t>demontáže parapetů, garnýží</t>
  </si>
  <si>
    <t>0,207+0,104</t>
  </si>
  <si>
    <t>998</t>
  </si>
  <si>
    <t>Přesun hmot</t>
  </si>
  <si>
    <t>30</t>
  </si>
  <si>
    <t>998018002</t>
  </si>
  <si>
    <t>Přesun hmot pro budovy občanské výstavby, bydlení, výrobu a služby ruční (bez užití mechanizace) vodorovná dopravní vzdálenost do 100 m pro budovy s jakoukoliv nosnou konstrukcí výšky přes 6 do 12 m</t>
  </si>
  <si>
    <t>-1017805784</t>
  </si>
  <si>
    <t>https://podminky.urs.cz/item/CS_URS_2025_01/998018002</t>
  </si>
  <si>
    <t>PSV</t>
  </si>
  <si>
    <t>Práce a dodávky PSV</t>
  </si>
  <si>
    <t>734</t>
  </si>
  <si>
    <t>Ústřední vytápění - armatury</t>
  </si>
  <si>
    <t>31</t>
  </si>
  <si>
    <t>734291951</t>
  </si>
  <si>
    <t>Opravy armatur závitových zpětná montáž hlavic ručního a termostatického ovládání</t>
  </si>
  <si>
    <t>-290745991</t>
  </si>
  <si>
    <t>https://podminky.urs.cz/item/CS_URS_2025_01/734291951</t>
  </si>
  <si>
    <t>Poznámka k položce:_x000d_
specifikace 6621</t>
  </si>
  <si>
    <t>32</t>
  </si>
  <si>
    <t>551001</t>
  </si>
  <si>
    <t>Termostatická hlavice, barva šedá</t>
  </si>
  <si>
    <t>1331877253</t>
  </si>
  <si>
    <t>735</t>
  </si>
  <si>
    <t>Ústřední vytápění - otopná tělesa</t>
  </si>
  <si>
    <t>33</t>
  </si>
  <si>
    <t>73549481R</t>
  </si>
  <si>
    <t>Vypuštění a napuštění vody do soustavy vytápění po provedení nátěru otopných těles</t>
  </si>
  <si>
    <t>soubor</t>
  </si>
  <si>
    <t>-253079622</t>
  </si>
  <si>
    <t>34</t>
  </si>
  <si>
    <t>73511181R</t>
  </si>
  <si>
    <t>Demontáž litinového otopného tělesa pro nátěr</t>
  </si>
  <si>
    <t>1985484402</t>
  </si>
  <si>
    <t>0,42*25*3</t>
  </si>
  <si>
    <t>35</t>
  </si>
  <si>
    <t>73511711R</t>
  </si>
  <si>
    <t>Montáž litinového otopného tělesa po nátěru</t>
  </si>
  <si>
    <t>1429934248</t>
  </si>
  <si>
    <t>36</t>
  </si>
  <si>
    <t>998735201</t>
  </si>
  <si>
    <t>Přesun hmot pro otopná tělesa stanovený procentní sazbou (%) z ceny vodorovná dopravní vzdálenost do 50 m základní v objektech výšky do 6 m</t>
  </si>
  <si>
    <t>%</t>
  </si>
  <si>
    <t>196602407</t>
  </si>
  <si>
    <t>https://podminky.urs.cz/item/CS_URS_2025_01/998735201</t>
  </si>
  <si>
    <t>37</t>
  </si>
  <si>
    <t>998735293</t>
  </si>
  <si>
    <t>Přesun hmot pro otopná tělesa stanovený procentní sazbou (%) z ceny vodorovná dopravní vzdálenost do 50 m Příplatek k cenám za zvětšený přesun přes vymezenou vodorovnou dopravní vzdálenost do 500 m</t>
  </si>
  <si>
    <t>-1511298829</t>
  </si>
  <si>
    <t>https://podminky.urs.cz/item/CS_URS_2025_01/998735293</t>
  </si>
  <si>
    <t>741</t>
  </si>
  <si>
    <t>38</t>
  </si>
  <si>
    <t>741001R</t>
  </si>
  <si>
    <t>Demontáž stávajícího rozvodu elektro</t>
  </si>
  <si>
    <t>hod</t>
  </si>
  <si>
    <t>159842910</t>
  </si>
  <si>
    <t>763</t>
  </si>
  <si>
    <t>Konstrukce suché výstavby</t>
  </si>
  <si>
    <t>39</t>
  </si>
  <si>
    <t>763131451</t>
  </si>
  <si>
    <t>Podhled ze sádrokartonových desek dvouvrstvá zavěšená spodní konstrukce z ocelových profilů CD, UD jednoduše opláštěná deskou impregnovanou H2, tl. 12,5 mm, bez izolace</t>
  </si>
  <si>
    <t>-1161804531</t>
  </si>
  <si>
    <t>https://podminky.urs.cz/item/CS_URS_2025_01/763131451</t>
  </si>
  <si>
    <t>Poznámka k položce:_x000d_
výkres č. 203 a 5200, skladba 5211</t>
  </si>
  <si>
    <t>(8,83*6,355)-47,364</t>
  </si>
  <si>
    <t>40</t>
  </si>
  <si>
    <t>76313155R</t>
  </si>
  <si>
    <t>SDK podhled deska 1x akustická 12,5 s izolací jednovrstvá spodní kce, děrovaný sádrokarton 8/18q s bílou tkaninou</t>
  </si>
  <si>
    <t>-391997973</t>
  </si>
  <si>
    <t>Poznámka k položce:_x000d_
výkres č. 203 a 5200, skladba 5212</t>
  </si>
  <si>
    <t>8,23*5,755</t>
  </si>
  <si>
    <t>41</t>
  </si>
  <si>
    <t>763231912</t>
  </si>
  <si>
    <t>Zhotovení otvorů v podhledech a podkrovích ze sádrovláknitých desek pro prostupy (voda, elektro, topení, VZT), osvětlení, sprinklery, revizní klapky a dvířka včetně vyztužení profily, velikost přes 0,10 do 0,25 m2</t>
  </si>
  <si>
    <t>-287845275</t>
  </si>
  <si>
    <t>https://podminky.urs.cz/item/CS_URS_2025_01/763231912</t>
  </si>
  <si>
    <t>Poznámka k položce:_x000d_
výkres č. 103, 203 a 5200, skladba 5212</t>
  </si>
  <si>
    <t>42</t>
  </si>
  <si>
    <t>59030713</t>
  </si>
  <si>
    <t>dvířka revizní jednokřídlá s automatickým zámkem 500x500mm</t>
  </si>
  <si>
    <t>1545277886</t>
  </si>
  <si>
    <t>43</t>
  </si>
  <si>
    <t>763231913</t>
  </si>
  <si>
    <t>Zhotovení otvorů v podhledech a podkrovích ze sádrovláknitých desek pro prostupy (voda, elektro, topení, VZT), osvětlení, sprinklery, revizní klapky a dvířka včetně vyztužení profily, velikost přes 0,25 do 0,50 m2</t>
  </si>
  <si>
    <t>-291681119</t>
  </si>
  <si>
    <t>https://podminky.urs.cz/item/CS_URS_2025_01/763231913</t>
  </si>
  <si>
    <t>Poznámka k položce:_x000d_
výkres č. 203 a 5200, skladba 5211 a 5212</t>
  </si>
  <si>
    <t>44</t>
  </si>
  <si>
    <t>998763402</t>
  </si>
  <si>
    <t>Přesun hmot pro konstrukce montované z desek sádrokartonových, sádrovláknitých, cementovláknitých nebo cementových stanovený procentní sazbou (%) z ceny vodorovná dopravní vzdálenost do 50 m základní v objektech výšky přes 6 do 12 m</t>
  </si>
  <si>
    <t>-837164686</t>
  </si>
  <si>
    <t>https://podminky.urs.cz/item/CS_URS_2025_01/998763402</t>
  </si>
  <si>
    <t>45</t>
  </si>
  <si>
    <t>998763491</t>
  </si>
  <si>
    <t>Přesun hmot pro konstrukce montované z desek sádrokartonových, sádrovláknitých, cementovláknitých nebo cementových stanovený procentní sazbou (%) z ceny vodorovná dopravní vzdálenost do 50 m Příplatek k cenám za zvětšený přesun přes vymezenou vodorovnou dopravní vzdálenost do 100 m</t>
  </si>
  <si>
    <t>-221474426</t>
  </si>
  <si>
    <t>https://podminky.urs.cz/item/CS_URS_2025_01/998763491</t>
  </si>
  <si>
    <t>766</t>
  </si>
  <si>
    <t>Konstrukce truhlářské</t>
  </si>
  <si>
    <t>46</t>
  </si>
  <si>
    <t>766001R</t>
  </si>
  <si>
    <t>Demontáž parapetu včetně nosné ocelové konstrukce</t>
  </si>
  <si>
    <t>-1597030479</t>
  </si>
  <si>
    <t>2,69+5,57</t>
  </si>
  <si>
    <t>47</t>
  </si>
  <si>
    <t>7664328R</t>
  </si>
  <si>
    <t>Demontáž garnýží</t>
  </si>
  <si>
    <t>346574835</t>
  </si>
  <si>
    <t>2,9*3</t>
  </si>
  <si>
    <t>48</t>
  </si>
  <si>
    <t>7664142R</t>
  </si>
  <si>
    <t>Dodávka a montáž zákrytu otopného tělesa - svařovaný rám, obklad DTD laminovanou deskou, povrchová uprava, větrací mřížka</t>
  </si>
  <si>
    <t>-768161191</t>
  </si>
  <si>
    <t>Poznámka k položce:_x000d_
výkres č. 103, 6305 a 6306</t>
  </si>
  <si>
    <t>8,93</t>
  </si>
  <si>
    <t>49</t>
  </si>
  <si>
    <t>998766202</t>
  </si>
  <si>
    <t>Přesun hmot pro konstrukce truhlářské stanovený procentní sazbou (%) z ceny vodorovná dopravní vzdálenost do 50 m základní v objektech výšky přes 6 do 12 m</t>
  </si>
  <si>
    <t>-1422672296</t>
  </si>
  <si>
    <t>https://podminky.urs.cz/item/CS_URS_2025_01/998766202</t>
  </si>
  <si>
    <t>50</t>
  </si>
  <si>
    <t>998766292</t>
  </si>
  <si>
    <t>Přesun hmot pro konstrukce truhlářské stanovený procentní sazbou (%) z ceny vodorovná dopravní vzdálenost do 50 m Příplatek k cenám za zvětšený přesun přes vymezenou vodorovnou dopravní vzdálenost do 100 m</t>
  </si>
  <si>
    <t>596226864</t>
  </si>
  <si>
    <t>https://podminky.urs.cz/item/CS_URS_2025_01/998766292</t>
  </si>
  <si>
    <t>771</t>
  </si>
  <si>
    <t>Podlahy z dlaždic</t>
  </si>
  <si>
    <t>51</t>
  </si>
  <si>
    <t>771471810</t>
  </si>
  <si>
    <t>Demontáž soklíků z dlaždic keramických kladených do malty rovných</t>
  </si>
  <si>
    <t>28340591</t>
  </si>
  <si>
    <t>https://podminky.urs.cz/item/CS_URS_2025_01/771471810</t>
  </si>
  <si>
    <t>Poznámka k položce:_x000d_
výkres č. 1103 a 5100, skladba 1502 a 1503</t>
  </si>
  <si>
    <t>7,16</t>
  </si>
  <si>
    <t>8,93+0,415*2</t>
  </si>
  <si>
    <t>8,93+0,3*2-0,9</t>
  </si>
  <si>
    <t>776</t>
  </si>
  <si>
    <t>Podlahy povlakové</t>
  </si>
  <si>
    <t>52</t>
  </si>
  <si>
    <t>776201814</t>
  </si>
  <si>
    <t>Demontáž povlakových podlahovin volně položených podlepených páskou</t>
  </si>
  <si>
    <t>-1702977113</t>
  </si>
  <si>
    <t>https://podminky.urs.cz/item/CS_URS_2025_01/776201814</t>
  </si>
  <si>
    <t>Poznámka k položce:_x000d_
výkres č. 1103 a 5100, skladba 1502 - koberec</t>
  </si>
  <si>
    <t>53</t>
  </si>
  <si>
    <t>776201812</t>
  </si>
  <si>
    <t>Demontáž povlakových podlahovin lepených ručně s podložkou</t>
  </si>
  <si>
    <t>1747176439</t>
  </si>
  <si>
    <t>https://podminky.urs.cz/item/CS_URS_2025_01/776201812</t>
  </si>
  <si>
    <t>Poznámka k položce:_x000d_
výkres č. 1103 a 5100, skladba 1502</t>
  </si>
  <si>
    <t>54</t>
  </si>
  <si>
    <t>776111116</t>
  </si>
  <si>
    <t>Příprava podkladu povlakových podlah a stěn broušení podlah stávajícího podkladu pro odstranění lepidla (po starých krytinách)</t>
  </si>
  <si>
    <t>-1692779996</t>
  </si>
  <si>
    <t>https://podminky.urs.cz/item/CS_URS_2025_01/776111116</t>
  </si>
  <si>
    <t>55</t>
  </si>
  <si>
    <t>776111115</t>
  </si>
  <si>
    <t>Příprava podkladu povlakových podlah a stěn broušení podlah stávajícího podkladu před litím stěrky</t>
  </si>
  <si>
    <t>-1901340456</t>
  </si>
  <si>
    <t>https://podminky.urs.cz/item/CS_URS_2025_01/776111115</t>
  </si>
  <si>
    <t>56</t>
  </si>
  <si>
    <t>776111311</t>
  </si>
  <si>
    <t>Příprava podkladu povlakových podlah a stěn vysátí podlah</t>
  </si>
  <si>
    <t>1213254499</t>
  </si>
  <si>
    <t>https://podminky.urs.cz/item/CS_URS_2025_01/776111311</t>
  </si>
  <si>
    <t>57</t>
  </si>
  <si>
    <t>776121112</t>
  </si>
  <si>
    <t>Příprava podkladu povlakových podlah a stěn penetrace vodou ředitelná podlah</t>
  </si>
  <si>
    <t>674247973</t>
  </si>
  <si>
    <t>https://podminky.urs.cz/item/CS_URS_2025_01/776121112</t>
  </si>
  <si>
    <t>58</t>
  </si>
  <si>
    <t>776141R</t>
  </si>
  <si>
    <t>Příprava podkladu vyrovnání samonivelační stěrkou se skelným vláknem ve dvou vrstvách, 20 mm</t>
  </si>
  <si>
    <t>94591047</t>
  </si>
  <si>
    <t>Poznámka k položce:_x000d_
výkres č. 103 a 5100, skladba 5103</t>
  </si>
  <si>
    <t>59</t>
  </si>
  <si>
    <t>776231111</t>
  </si>
  <si>
    <t>Montáž podlahovin z vinylu lepením lamel nebo čtverců standardním lepidlem</t>
  </si>
  <si>
    <t>1270430569</t>
  </si>
  <si>
    <t>https://podminky.urs.cz/item/CS_URS_2025_01/776231111</t>
  </si>
  <si>
    <t>60</t>
  </si>
  <si>
    <t>284003</t>
  </si>
  <si>
    <t>Vinylová kompaktní podlahová krytina 3 mm</t>
  </si>
  <si>
    <t>-1435084434</t>
  </si>
  <si>
    <t>Poznámka k položce:_x000d_
výkres č. 103 a 5100, popis skladba 5103</t>
  </si>
  <si>
    <t>64,05*1,1</t>
  </si>
  <si>
    <t>61</t>
  </si>
  <si>
    <t>776411211</t>
  </si>
  <si>
    <t>Montáž soklíků tahaných (fabiony) z PVC obvodových, výšky do 80 mm</t>
  </si>
  <si>
    <t>-2069649988</t>
  </si>
  <si>
    <t>https://podminky.urs.cz/item/CS_URS_2025_01/776411211</t>
  </si>
  <si>
    <t>62</t>
  </si>
  <si>
    <t>28411007</t>
  </si>
  <si>
    <t>lišta soklová PVC 15x50mm</t>
  </si>
  <si>
    <t>1102668568</t>
  </si>
  <si>
    <t>32,71*1,1</t>
  </si>
  <si>
    <t>63</t>
  </si>
  <si>
    <t>776421312</t>
  </si>
  <si>
    <t>Montáž lišt přechodových šroubovaných</t>
  </si>
  <si>
    <t>1151099024</t>
  </si>
  <si>
    <t>https://podminky.urs.cz/item/CS_URS_2025_01/776421312</t>
  </si>
  <si>
    <t>Poznámka k položce:_x000d_
výkres č. 103 a 6623</t>
  </si>
  <si>
    <t>1*1</t>
  </si>
  <si>
    <t>64</t>
  </si>
  <si>
    <t>590001</t>
  </si>
  <si>
    <t>Přechodová lišta eloxovaný hliník, povrch imitace nerez, š. 25 mm</t>
  </si>
  <si>
    <t>-430820010</t>
  </si>
  <si>
    <t>1*1,1 'Přepočtené koeficientem množství</t>
  </si>
  <si>
    <t>65</t>
  </si>
  <si>
    <t>998776202</t>
  </si>
  <si>
    <t>Přesun hmot pro podlahy povlakové stanovený procentní sazbou (%) z ceny vodorovná dopravní vzdálenost do 50 m základní v objektech výšky přes 6 do 12 m</t>
  </si>
  <si>
    <t>-230568413</t>
  </si>
  <si>
    <t>https://podminky.urs.cz/item/CS_URS_2025_01/998776202</t>
  </si>
  <si>
    <t>66</t>
  </si>
  <si>
    <t>998776292</t>
  </si>
  <si>
    <t>Přesun hmot pro podlahy povlakové stanovený procentní sazbou (%) z ceny vodorovná dopravní vzdálenost do 50 m Příplatek k cenám za zvětšený přesun přes vymezenou vodorovnou dopravní vzdálenost do 100 m</t>
  </si>
  <si>
    <t>1757629862</t>
  </si>
  <si>
    <t>https://podminky.urs.cz/item/CS_URS_2025_01/998776292</t>
  </si>
  <si>
    <t>783</t>
  </si>
  <si>
    <t>Dokončovací práce - nátěry</t>
  </si>
  <si>
    <t>67</t>
  </si>
  <si>
    <t>783007R</t>
  </si>
  <si>
    <t>Nový nátěr litinového otopného tělesa 25 článků, hloubka 220 mm, výška 600 mm - odstranění nátěru, přebroušení, 2 x podkladní nátěr, 2 x vrchní nátěr barva světle šedá RAL 7038</t>
  </si>
  <si>
    <t>1947240221</t>
  </si>
  <si>
    <t>Poznámka k položce:_x000d_
výkres č. 103 a 6621</t>
  </si>
  <si>
    <t>68</t>
  </si>
  <si>
    <t>783006R</t>
  </si>
  <si>
    <t>Nový nátěr svislých a vodorovných rozvodů otopné soustavy, průměr 1" - odstranění nátěru, přebroušení, 2 x podkladní nátěr, 2 x vrchní nátěr barva světle šedá RAL 7038</t>
  </si>
  <si>
    <t>1778720614</t>
  </si>
  <si>
    <t>Poznámka k položce:_x000d_
výkres č. 103, 6622</t>
  </si>
  <si>
    <t>m.č. 2.0</t>
  </si>
  <si>
    <t>784</t>
  </si>
  <si>
    <t>Dokončovací práce - malby a tapety</t>
  </si>
  <si>
    <t>69</t>
  </si>
  <si>
    <t>784121001</t>
  </si>
  <si>
    <t>Oškrabání malby v místnostech výšky do 3,80 m</t>
  </si>
  <si>
    <t>-277133536</t>
  </si>
  <si>
    <t>https://podminky.urs.cz/item/CS_URS_2025_01/784121001</t>
  </si>
  <si>
    <t>Poznámka k položce:_x000d_
výkres č. 1103 a 5200, skladba 1521</t>
  </si>
  <si>
    <t>8,93*3,2</t>
  </si>
  <si>
    <t>70</t>
  </si>
  <si>
    <t>784171001R</t>
  </si>
  <si>
    <t>Olepování vnitřních ploch včetně dodávky materiálu, včetně pozdějšího odlepení páskou nebo fólií v místnostech výšky do 3,80 m</t>
  </si>
  <si>
    <t>-619136457</t>
  </si>
  <si>
    <t>5*1</t>
  </si>
  <si>
    <t>71</t>
  </si>
  <si>
    <t>784171111R</t>
  </si>
  <si>
    <t>Zakrytí nemalovaných ploch, včetně materiálu folie, včetně pozdějšího odkrytí svislých ploch např. stěn, oken, dveří v místnostech výšky do 3,80</t>
  </si>
  <si>
    <t>-1974704171</t>
  </si>
  <si>
    <t>72</t>
  </si>
  <si>
    <t>784171121R</t>
  </si>
  <si>
    <t>Zakrytí nemalovaných ploch včetně dodávky materiálu, včetně pozdějšího odkrytí konstrukcí nebo samostatných prvků např. schodišť, nábytku, radiátorů, zábradlí v místnostech výšky do 3,80</t>
  </si>
  <si>
    <t>-1411347575</t>
  </si>
  <si>
    <t>1,3*(8,93)</t>
  </si>
  <si>
    <t>73</t>
  </si>
  <si>
    <t>784181101</t>
  </si>
  <si>
    <t>Penetrace podkladu jednonásobná základní akrylátová bezbarvá v místnostech výšky do 3,80 m</t>
  </si>
  <si>
    <t>-2091463997</t>
  </si>
  <si>
    <t>https://podminky.urs.cz/item/CS_URS_2025_01/784181101</t>
  </si>
  <si>
    <t>Poznámka k položce:_x000d_
výkres č. 103 a 5300, skladba 5301 a 5302</t>
  </si>
  <si>
    <t>Mezisoučet strop</t>
  </si>
  <si>
    <t>7,16*3,1</t>
  </si>
  <si>
    <t>8,93*3,1</t>
  </si>
  <si>
    <t>74</t>
  </si>
  <si>
    <t>784221101</t>
  </si>
  <si>
    <t>Malby z malířských směsí otěruvzdorných za sucha dvojnásobné, bílé za sucha otěruvzdorné dobře v místnostech výšky do 3,80 m</t>
  </si>
  <si>
    <t>321462150</t>
  </si>
  <si>
    <t>https://podminky.urs.cz/item/CS_URS_2025_01/784221101</t>
  </si>
  <si>
    <t xml:space="preserve">Poznámka k položce:_x000d_
výkres č. 103 a 5300, skladba 5301 a 5302 </t>
  </si>
  <si>
    <t>163,808</t>
  </si>
  <si>
    <t>75</t>
  </si>
  <si>
    <t>784221133</t>
  </si>
  <si>
    <t>Malby z malířských směsí otěruvzdorných za sucha Příplatek k cenám dvojnásobných maleb za zvýšenou pracnost při provádění styku 2 barev</t>
  </si>
  <si>
    <t>-729275095</t>
  </si>
  <si>
    <t>https://podminky.urs.cz/item/CS_URS_2025_01/784221133</t>
  </si>
  <si>
    <t>3,1*2+7,16</t>
  </si>
  <si>
    <t>76</t>
  </si>
  <si>
    <t>784221153</t>
  </si>
  <si>
    <t>Malby z malířských směsí otěruvzdorných za sucha Příplatek k cenám dvojnásobných maleb na tónovacích automatech, v odstínu středně sytém</t>
  </si>
  <si>
    <t>-1548051061</t>
  </si>
  <si>
    <t>https://podminky.urs.cz/item/CS_URS_2025_01/784221153</t>
  </si>
  <si>
    <t>77</t>
  </si>
  <si>
    <t>784191003</t>
  </si>
  <si>
    <t>Čištění vnitřních ploch hrubý úklid po provedení malířských prací omytím oken dvojitých nebo zdvojených</t>
  </si>
  <si>
    <t>308000932</t>
  </si>
  <si>
    <t>https://podminky.urs.cz/item/CS_URS_2025_01/784191003</t>
  </si>
  <si>
    <t>2,4*2,2*3</t>
  </si>
  <si>
    <t>0,9*2</t>
  </si>
  <si>
    <t>78</t>
  </si>
  <si>
    <t>784191007</t>
  </si>
  <si>
    <t>Čištění vnitřních ploch hrubý úklid po provedení malířských prací omytím podlah</t>
  </si>
  <si>
    <t>416660448</t>
  </si>
  <si>
    <t>https://podminky.urs.cz/item/CS_URS_2025_01/784191007</t>
  </si>
  <si>
    <t>786</t>
  </si>
  <si>
    <t>Dokončovací práce - čalounické úpravy</t>
  </si>
  <si>
    <t>79</t>
  </si>
  <si>
    <t>786614003R</t>
  </si>
  <si>
    <t>Montáž vnitřních stínicích rolet, ovládaných motorem, včetně horního boxu a vodících profilů, plochy přes 4 do 6 m2</t>
  </si>
  <si>
    <t>1501310261</t>
  </si>
  <si>
    <t>Poznámka k položce:_x000d_
výkres č. 103 a 6406</t>
  </si>
  <si>
    <t>80</t>
  </si>
  <si>
    <t>63128006R</t>
  </si>
  <si>
    <t>roleta látková s výztužnou membránou, výška 2220 mm, šířka 2790 až 2995 mm, omyvatelná, nehořlavost dle ČSN EN 1101, spodní těsnící profil kotven do parapetu, svislé vodící lišty s kartáčky, schránka s roletou nad nadpražím okna, včetně elektrického pohonu</t>
  </si>
  <si>
    <t>1791429983</t>
  </si>
  <si>
    <t>2,79*2,22</t>
  </si>
  <si>
    <t>2,995*2,22</t>
  </si>
  <si>
    <t>2,815*2,22</t>
  </si>
  <si>
    <t>81</t>
  </si>
  <si>
    <t>998786202</t>
  </si>
  <si>
    <t>Přesun hmot pro stínění a čalounické úpravy stanovený procentní sazbou (%) z ceny vodorovná dopravní vzdálenost do 50 m základní v objektech výšky přes 6 do 12 m</t>
  </si>
  <si>
    <t>-395937412</t>
  </si>
  <si>
    <t>https://podminky.urs.cz/item/CS_URS_2025_01/998786202</t>
  </si>
  <si>
    <t>82</t>
  </si>
  <si>
    <t>998786292</t>
  </si>
  <si>
    <t>Přesun hmot pro stínění a čalounické úpravy stanovený procentní sazbou (%) z ceny vodorovná dopravní vzdálenost do 50 m Příplatek k cenám za zvětšený přesun přes vymezenou vodorovnou dopravní vzdálenost do 100 m</t>
  </si>
  <si>
    <t>219993181</t>
  </si>
  <si>
    <t>https://podminky.urs.cz/item/CS_URS_2025_01/998786292</t>
  </si>
  <si>
    <t>4.4 - Elektroinstalace - silnoproud</t>
  </si>
  <si>
    <t>M - Silnoproud</t>
  </si>
  <si>
    <t xml:space="preserve">    ROZV-MAT - Rozvaděč RS1 - materiál (jen v případě, že není realizována multimediální učebna)</t>
  </si>
  <si>
    <t xml:space="preserve">    ROZV-MONT - Rozvaděč RS1 - montáž (jen v případě, že není realizována multimediální učebna)</t>
  </si>
  <si>
    <t xml:space="preserve">    ROZV-PRIR - Rozvadeč RS1 - přirážky (jen v případě, že není realizována multimediální učebna)</t>
  </si>
  <si>
    <t xml:space="preserve">    KOMPLET-MAT - Kompletační materiál - materiál</t>
  </si>
  <si>
    <t xml:space="preserve">    KOMPLET - MONT - Kompletační materiál - montáž</t>
  </si>
  <si>
    <t xml:space="preserve">    KOMPLET-PRIR - Kompletační materiál - přirážka</t>
  </si>
  <si>
    <t xml:space="preserve">    UPEV-MAT - Upevňovací a úložný materiál - materiál</t>
  </si>
  <si>
    <t xml:space="preserve">    UPEV - MONT - Upevňovací a úložný materiál - montáž</t>
  </si>
  <si>
    <t xml:space="preserve">    UPEV-PRIR - Upevňovací a úložný materiál - přirážka</t>
  </si>
  <si>
    <t xml:space="preserve">    KABELY-MAT - Kabely silnoproud - materiál</t>
  </si>
  <si>
    <t xml:space="preserve">    KABELY-MONT - Kabely silnoproud - montáž</t>
  </si>
  <si>
    <t xml:space="preserve">    KABELY-PRIR - Kabely silnoproud - přirážka</t>
  </si>
  <si>
    <t xml:space="preserve">    SVITIDLA - MAT - Svítidla - materiál</t>
  </si>
  <si>
    <t xml:space="preserve">    SVITIDLA-MONT - Svítidla - montáž</t>
  </si>
  <si>
    <t xml:space="preserve">    SVITIDLA-PRIR - Svítidla - přirážka</t>
  </si>
  <si>
    <t xml:space="preserve">    OST - Ostatní</t>
  </si>
  <si>
    <t>Silnoproud</t>
  </si>
  <si>
    <t>ROZV-MAT</t>
  </si>
  <si>
    <t>Rozvaděč RS1 - materiál (jen v případě, že není realizována multimediální učebna)</t>
  </si>
  <si>
    <t>BP-U-3S-400/10</t>
  </si>
  <si>
    <t>Rám s dveřmi, otočný plast. zámek, IP30, šedá, montáž POD omítku, ŠxV=435x1060</t>
  </si>
  <si>
    <t>ks</t>
  </si>
  <si>
    <t>256</t>
  </si>
  <si>
    <t>62853091</t>
  </si>
  <si>
    <t>BPZ-MSW-10/SNAP</t>
  </si>
  <si>
    <t>Bočnice, V=950, včetně západky</t>
  </si>
  <si>
    <t>-158403244</t>
  </si>
  <si>
    <t>BPZ-WB3S-400/10/2</t>
  </si>
  <si>
    <t>Ochranný kryt, montáž POD omítku, ŠxVxH=435x1060x240</t>
  </si>
  <si>
    <t>-73802348</t>
  </si>
  <si>
    <t>BPZ-LOCK</t>
  </si>
  <si>
    <t>Zámek s plochým klíčem šedý</t>
  </si>
  <si>
    <t>1038294953</t>
  </si>
  <si>
    <t>LAB-BAG_A4</t>
  </si>
  <si>
    <t>Schránka na dokumentaci A4</t>
  </si>
  <si>
    <t>732961963</t>
  </si>
  <si>
    <t>BPZ-DINR13-400</t>
  </si>
  <si>
    <t>DIN lišta přístrojová hliníková, šířka skříně = 400, šířka lišty = 288 (13 modulů)</t>
  </si>
  <si>
    <t>2060202592</t>
  </si>
  <si>
    <t>BEL01</t>
  </si>
  <si>
    <t>Upevňovací úchytka s vodivým propojením (zelená)</t>
  </si>
  <si>
    <t>20587615</t>
  </si>
  <si>
    <t>BEL12</t>
  </si>
  <si>
    <t>Upevňovací úchytka celoplastová (bílá)</t>
  </si>
  <si>
    <t>1488485565</t>
  </si>
  <si>
    <t>BPZ-FP-400/150-45</t>
  </si>
  <si>
    <t>Krycí deska, s výřezem 45 mm, plechová, šedá, Š=400, V=150</t>
  </si>
  <si>
    <t>1790384663</t>
  </si>
  <si>
    <t>BPZ-FP-400/050-BL</t>
  </si>
  <si>
    <t>Krycí deska, bez výřezu, plechová, šedá, Š=400, V=50</t>
  </si>
  <si>
    <t>-678720072</t>
  </si>
  <si>
    <t>NBP-1000</t>
  </si>
  <si>
    <t>Zaslepovací pás max. délka 1m, pro výřezy 45mm, šedý</t>
  </si>
  <si>
    <t>1062553180</t>
  </si>
  <si>
    <t>PL7-B25/3</t>
  </si>
  <si>
    <t>Jistič PL7, char B, 3-pólový, Icn=10kA, In=25A</t>
  </si>
  <si>
    <t>-1132308988</t>
  </si>
  <si>
    <t>SPCT2-385-3-NPE</t>
  </si>
  <si>
    <t>Svodič přepětí třídy T2 (II, C), modulový, TN-S,TT; 3+Npól, Un=385V</t>
  </si>
  <si>
    <t>1828326824</t>
  </si>
  <si>
    <t>PL7-B6/1</t>
  </si>
  <si>
    <t>Jistič PL7, char B, 1-pólový, Icn=10kA, In=6A</t>
  </si>
  <si>
    <t>793429552</t>
  </si>
  <si>
    <t>MaR MR device 3TE</t>
  </si>
  <si>
    <t>MaR: Přístroj MaR 3TE</t>
  </si>
  <si>
    <t>-1804860997</t>
  </si>
  <si>
    <t>PL7-C10/1</t>
  </si>
  <si>
    <t>Jistič PL7, char C, 1-pólový, Icn=10kA, In=10A</t>
  </si>
  <si>
    <t>1385267527</t>
  </si>
  <si>
    <t>PF7-25/4/003-A</t>
  </si>
  <si>
    <t>Chránič Ir=250A, typ A, 4-pol, Idn=0,03A, In=25A</t>
  </si>
  <si>
    <t>-968034595</t>
  </si>
  <si>
    <t>PL7-B16/1</t>
  </si>
  <si>
    <t>Jistič PL7, char B, 1-pólový, Icn=10kA, In=16A</t>
  </si>
  <si>
    <t>686941780</t>
  </si>
  <si>
    <t>PFL7-16/1N/B/003-A</t>
  </si>
  <si>
    <t>Chránič s nadproudovou ochranou, Ir=250A +puls.SS, typ A, 1+N, 10kA, char. B, Idn=0,03A, In=16A</t>
  </si>
  <si>
    <t>-1024703382</t>
  </si>
  <si>
    <t>EL001</t>
  </si>
  <si>
    <t>svorka řadová</t>
  </si>
  <si>
    <t>1436714480</t>
  </si>
  <si>
    <t>ROZV-MONT</t>
  </si>
  <si>
    <t>Rozvaděč RS1 - montáž (jen v případě, že není realizována multimediální učebna)</t>
  </si>
  <si>
    <t>-950688808</t>
  </si>
  <si>
    <t>1145091918</t>
  </si>
  <si>
    <t>955447708</t>
  </si>
  <si>
    <t>1793847951</t>
  </si>
  <si>
    <t>-1750612881</t>
  </si>
  <si>
    <t>2075248979</t>
  </si>
  <si>
    <t>245952970</t>
  </si>
  <si>
    <t>1549761855</t>
  </si>
  <si>
    <t>995629210</t>
  </si>
  <si>
    <t>ELM001</t>
  </si>
  <si>
    <t>87585373</t>
  </si>
  <si>
    <t>ELM902</t>
  </si>
  <si>
    <t>Ukončení vodičů v rozvaděči + zapojení do 2,5 mm2</t>
  </si>
  <si>
    <t>-1957283467</t>
  </si>
  <si>
    <t>ELM903</t>
  </si>
  <si>
    <t>Ukončení vodičů v rozvaděči + zapojení do 6 mm2</t>
  </si>
  <si>
    <t>-1188974494</t>
  </si>
  <si>
    <t>ELM904</t>
  </si>
  <si>
    <t>Zkoušky, revize, protokol</t>
  </si>
  <si>
    <t>-338590953</t>
  </si>
  <si>
    <t>ROZV-PRIR</t>
  </si>
  <si>
    <t>Rozvadeč RS1 - přirážky (jen v případě, že není realizována multimediální učebna)</t>
  </si>
  <si>
    <t>ELP001</t>
  </si>
  <si>
    <t>Podružný materiál</t>
  </si>
  <si>
    <t>-1071334890</t>
  </si>
  <si>
    <t>ELP002</t>
  </si>
  <si>
    <t>PPV</t>
  </si>
  <si>
    <t>916162484</t>
  </si>
  <si>
    <t>KOMPLET-MAT</t>
  </si>
  <si>
    <t>Kompletační materiál - materiál</t>
  </si>
  <si>
    <t>EL002</t>
  </si>
  <si>
    <t>spínač řaz. 1, 10A/230V/IP20, bílá</t>
  </si>
  <si>
    <t>1442422670</t>
  </si>
  <si>
    <t>EL039</t>
  </si>
  <si>
    <t>spínač řaz. 5, 10A/230V/IP20, bílá</t>
  </si>
  <si>
    <t>1841786206</t>
  </si>
  <si>
    <t>EL004</t>
  </si>
  <si>
    <t>spínač řaz. 6+6, 10A/230V/IP20, bílá</t>
  </si>
  <si>
    <t>1853245527</t>
  </si>
  <si>
    <t>EL005</t>
  </si>
  <si>
    <t>Žaluziový ovladač, bílá</t>
  </si>
  <si>
    <t>756995265</t>
  </si>
  <si>
    <t>EL007</t>
  </si>
  <si>
    <t>Zásuvka 230V/16A dětská ochr., bílá</t>
  </si>
  <si>
    <t>8978591</t>
  </si>
  <si>
    <t>EL008</t>
  </si>
  <si>
    <t>Rámeček 1. nás., bílá</t>
  </si>
  <si>
    <t>-76522587</t>
  </si>
  <si>
    <t>EL009</t>
  </si>
  <si>
    <t>Rámeček 2. nás., bílá</t>
  </si>
  <si>
    <t>1582340950</t>
  </si>
  <si>
    <t>EL010</t>
  </si>
  <si>
    <t>Rámeček 3. nás., bílá</t>
  </si>
  <si>
    <t>1228552847</t>
  </si>
  <si>
    <t>EL011</t>
  </si>
  <si>
    <t>Rámeček 4. nás., bílá</t>
  </si>
  <si>
    <t>168313491</t>
  </si>
  <si>
    <t>EL012</t>
  </si>
  <si>
    <t>Rámeček 5. nás., bílá</t>
  </si>
  <si>
    <t>1893764800</t>
  </si>
  <si>
    <t>088021-088001</t>
  </si>
  <si>
    <t>Podlahová krabice A, 18M, 6x230V, 5xRJ45</t>
  </si>
  <si>
    <t>-855831293</t>
  </si>
  <si>
    <t>Poznámka k položce:_x000d_
podlahová krabice, podlahový kanál</t>
  </si>
  <si>
    <t>088020-088000</t>
  </si>
  <si>
    <t>Podlahová krabice C, 12M, 4x230V, 2xRJ45</t>
  </si>
  <si>
    <t>2004260637</t>
  </si>
  <si>
    <t>077140</t>
  </si>
  <si>
    <t>Zásuvka 230V/16A</t>
  </si>
  <si>
    <t>-2028982396</t>
  </si>
  <si>
    <t>Z77140</t>
  </si>
  <si>
    <t>Zásuvka 230V/16A s integrovanou přepěťovou ochranou III. stupně, třídy 3 (akustická signalizace poruchy)</t>
  </si>
  <si>
    <t>-1090194645</t>
  </si>
  <si>
    <t>076561</t>
  </si>
  <si>
    <t>Zásuvka RJ 45 cat. 6, STP, 1 modul</t>
  </si>
  <si>
    <t>-1896530743</t>
  </si>
  <si>
    <t>88191</t>
  </si>
  <si>
    <t>Inst. krabice do betonu výška potěru 70 - 110 mm, 12/18M</t>
  </si>
  <si>
    <t>-1592029759</t>
  </si>
  <si>
    <t>89670</t>
  </si>
  <si>
    <t>Plastový protahovací kanál, 4 komory, 200 x 38</t>
  </si>
  <si>
    <t>-1817931324</t>
  </si>
  <si>
    <t>DATA4</t>
  </si>
  <si>
    <t>Datový rozvaděč (není dodávkou elektro)</t>
  </si>
  <si>
    <t>641860073</t>
  </si>
  <si>
    <t>Poznámka k položce:_x000d_
Zařízení</t>
  </si>
  <si>
    <t>EL014</t>
  </si>
  <si>
    <t>Rolety (není dodávkou elektro)</t>
  </si>
  <si>
    <t>1678508525</t>
  </si>
  <si>
    <t>KOMPLET - MONT</t>
  </si>
  <si>
    <t>Kompletační materiál - montáž</t>
  </si>
  <si>
    <t>ELM002</t>
  </si>
  <si>
    <t>-896753330</t>
  </si>
  <si>
    <t>822221822</t>
  </si>
  <si>
    <t>EML004</t>
  </si>
  <si>
    <t>1168371218</t>
  </si>
  <si>
    <t>ELM005</t>
  </si>
  <si>
    <t>-1581028181</t>
  </si>
  <si>
    <t>ELM007</t>
  </si>
  <si>
    <t>-1993935734</t>
  </si>
  <si>
    <t>ELM008</t>
  </si>
  <si>
    <t>-708109232</t>
  </si>
  <si>
    <t>ELM009</t>
  </si>
  <si>
    <t>1703902044</t>
  </si>
  <si>
    <t>ELM010</t>
  </si>
  <si>
    <t>-1394363067</t>
  </si>
  <si>
    <t>ELM011</t>
  </si>
  <si>
    <t>861499114</t>
  </si>
  <si>
    <t>ELM012</t>
  </si>
  <si>
    <t>-54659264</t>
  </si>
  <si>
    <t>1336971007</t>
  </si>
  <si>
    <t>2008592643</t>
  </si>
  <si>
    <t>808843244</t>
  </si>
  <si>
    <t>-1224722644</t>
  </si>
  <si>
    <t>-1772096375</t>
  </si>
  <si>
    <t>Inst. krabice do betonu, výška potěru 70 - 110 mm, 12/18M</t>
  </si>
  <si>
    <t>1464072297</t>
  </si>
  <si>
    <t>749496805</t>
  </si>
  <si>
    <t>Datový rozvaděč</t>
  </si>
  <si>
    <t>-2016968159</t>
  </si>
  <si>
    <t>ELM014</t>
  </si>
  <si>
    <t xml:space="preserve">Rolety </t>
  </si>
  <si>
    <t>1926973750</t>
  </si>
  <si>
    <t>KOMPLET-PRIR</t>
  </si>
  <si>
    <t>Kompletační materiál - přirážka</t>
  </si>
  <si>
    <t>723098</t>
  </si>
  <si>
    <t>-1739222903</t>
  </si>
  <si>
    <t>UPEV-MAT</t>
  </si>
  <si>
    <t>Upevňovací a úložný materiál - materiál</t>
  </si>
  <si>
    <t>KU68</t>
  </si>
  <si>
    <t>Krabice rozbočná pod omítku KU68</t>
  </si>
  <si>
    <t>-1202574520</t>
  </si>
  <si>
    <t>i12</t>
  </si>
  <si>
    <t>Krabice instalační i12</t>
  </si>
  <si>
    <t>1336162406</t>
  </si>
  <si>
    <t>EL015</t>
  </si>
  <si>
    <t>Plastové kabelové úchyty do 10-ti kabelů 3x2,5</t>
  </si>
  <si>
    <t>837691029</t>
  </si>
  <si>
    <t>EL016</t>
  </si>
  <si>
    <t>Trubka ohebná 1423 mm</t>
  </si>
  <si>
    <t>277788638</t>
  </si>
  <si>
    <t>EL017</t>
  </si>
  <si>
    <t>Trubka ohebná 1429 mm</t>
  </si>
  <si>
    <t>155921453</t>
  </si>
  <si>
    <t>EL018</t>
  </si>
  <si>
    <t>Trubka ohebná 1436 mm</t>
  </si>
  <si>
    <t>-379637463</t>
  </si>
  <si>
    <t>EL019</t>
  </si>
  <si>
    <t>Upevňovací materiál</t>
  </si>
  <si>
    <t>kpl</t>
  </si>
  <si>
    <t>-1872090064</t>
  </si>
  <si>
    <t>UPEV - MONT</t>
  </si>
  <si>
    <t>Upevňovací a úložný materiál - montáž</t>
  </si>
  <si>
    <t>83</t>
  </si>
  <si>
    <t>729137490</t>
  </si>
  <si>
    <t>84</t>
  </si>
  <si>
    <t>-178186222</t>
  </si>
  <si>
    <t>85</t>
  </si>
  <si>
    <t>ELM015</t>
  </si>
  <si>
    <t>-519371768</t>
  </si>
  <si>
    <t>86</t>
  </si>
  <si>
    <t>ELM016</t>
  </si>
  <si>
    <t>-2142879516</t>
  </si>
  <si>
    <t>87</t>
  </si>
  <si>
    <t>ELM017</t>
  </si>
  <si>
    <t>845220041</t>
  </si>
  <si>
    <t>88</t>
  </si>
  <si>
    <t>ELM018</t>
  </si>
  <si>
    <t>905494041</t>
  </si>
  <si>
    <t>UPEV-PRIR</t>
  </si>
  <si>
    <t>Upevňovací a úložný materiál - přirážka</t>
  </si>
  <si>
    <t>89</t>
  </si>
  <si>
    <t>-1523692920</t>
  </si>
  <si>
    <t>90</t>
  </si>
  <si>
    <t>82443348</t>
  </si>
  <si>
    <t>KABELY-MAT</t>
  </si>
  <si>
    <t>Kabely silnoproud - materiál</t>
  </si>
  <si>
    <t>91</t>
  </si>
  <si>
    <t>EL020</t>
  </si>
  <si>
    <t>Kabel CYKY 3x1,5</t>
  </si>
  <si>
    <t>-1054629616</t>
  </si>
  <si>
    <t>92</t>
  </si>
  <si>
    <t>EL021</t>
  </si>
  <si>
    <t>Kabel CYKY 5Jx1,5</t>
  </si>
  <si>
    <t>1883759383</t>
  </si>
  <si>
    <t>93</t>
  </si>
  <si>
    <t>EL022</t>
  </si>
  <si>
    <t>Kabel CYKY 3Jx2,5</t>
  </si>
  <si>
    <t>660183085</t>
  </si>
  <si>
    <t>94</t>
  </si>
  <si>
    <t>EL023</t>
  </si>
  <si>
    <t>Kabel CYKY 5Jx6</t>
  </si>
  <si>
    <t>942913037</t>
  </si>
  <si>
    <t>95</t>
  </si>
  <si>
    <t>EL024</t>
  </si>
  <si>
    <t>Vodič CYA 4zž</t>
  </si>
  <si>
    <t>-702972040</t>
  </si>
  <si>
    <t>96</t>
  </si>
  <si>
    <t>EL025</t>
  </si>
  <si>
    <t>Vodič CYA 10zž</t>
  </si>
  <si>
    <t>809419707</t>
  </si>
  <si>
    <t>97</t>
  </si>
  <si>
    <t>EL026</t>
  </si>
  <si>
    <t>Vodič CYA 16zž</t>
  </si>
  <si>
    <t>-481177303</t>
  </si>
  <si>
    <t>98</t>
  </si>
  <si>
    <t>EL027</t>
  </si>
  <si>
    <t>Ukončení vývodů svorkou</t>
  </si>
  <si>
    <t>-1905817728</t>
  </si>
  <si>
    <t>KABELY-MONT</t>
  </si>
  <si>
    <t>Kabely silnoproud - montáž</t>
  </si>
  <si>
    <t>99</t>
  </si>
  <si>
    <t>ELM020</t>
  </si>
  <si>
    <t>1841416300</t>
  </si>
  <si>
    <t>100</t>
  </si>
  <si>
    <t>ELM021</t>
  </si>
  <si>
    <t>-39219045</t>
  </si>
  <si>
    <t>101</t>
  </si>
  <si>
    <t>ELM022</t>
  </si>
  <si>
    <t>38586007</t>
  </si>
  <si>
    <t>102</t>
  </si>
  <si>
    <t>ELM023</t>
  </si>
  <si>
    <t>1514883684</t>
  </si>
  <si>
    <t>103</t>
  </si>
  <si>
    <t>ELM024</t>
  </si>
  <si>
    <t>183217150</t>
  </si>
  <si>
    <t>104</t>
  </si>
  <si>
    <t>ELM025</t>
  </si>
  <si>
    <t>-2116200161</t>
  </si>
  <si>
    <t>105</t>
  </si>
  <si>
    <t>ELM026</t>
  </si>
  <si>
    <t>671689160</t>
  </si>
  <si>
    <t>106</t>
  </si>
  <si>
    <t>ELM027</t>
  </si>
  <si>
    <t>-1466185285</t>
  </si>
  <si>
    <t>KABELY-PRIR</t>
  </si>
  <si>
    <t>Kabely silnoproud - přirážka</t>
  </si>
  <si>
    <t>107</t>
  </si>
  <si>
    <t>2078683409</t>
  </si>
  <si>
    <t>108</t>
  </si>
  <si>
    <t>-704035228</t>
  </si>
  <si>
    <t>SVITIDLA - MAT</t>
  </si>
  <si>
    <t>Svítidla - materiál</t>
  </si>
  <si>
    <t>109</t>
  </si>
  <si>
    <t>N1</t>
  </si>
  <si>
    <t>Nouzové svítidlo piktogram dolu. difuzor: opalizované plexisklo (PL) UV stabilní základna: bílý polykarbonát, rozměry min. 337/189/57, autonomnost 1h, krytí IP44</t>
  </si>
  <si>
    <t>-1554307400</t>
  </si>
  <si>
    <t>110</t>
  </si>
  <si>
    <t>S1</t>
  </si>
  <si>
    <t>Přisazené stropní LED svítidlo 32W, UGR &lt;19, 4004 lm, 125lm/W, 4000K, IP20, rozměry min. 1200x306x47mm, CRI80, prismatický optický difuzor, s nouzovým modulem 1 hodina</t>
  </si>
  <si>
    <t>1766307</t>
  </si>
  <si>
    <t>111</t>
  </si>
  <si>
    <t>S1_N</t>
  </si>
  <si>
    <t>1183476000</t>
  </si>
  <si>
    <t>112</t>
  </si>
  <si>
    <t>S2</t>
  </si>
  <si>
    <t>Přisazené LED svítidlo 16W, 2000 lm, 125lm/W, 4000K, IP20, elektronický předřadník se stálým výstupem. S asymetrickou vyařovací charakteristikou, speciálně navrženo s PMMA čočkou a reflektorem pro homogenní osvětlení černé a bílé tabule. Elektrická třída ochrany I. Rozměry min. 1200x306x47mm</t>
  </si>
  <si>
    <t>-1152176005</t>
  </si>
  <si>
    <t>SVITIDLA-MONT</t>
  </si>
  <si>
    <t>Svítidla - montáž</t>
  </si>
  <si>
    <t>113</t>
  </si>
  <si>
    <t>-1721919692</t>
  </si>
  <si>
    <t>114</t>
  </si>
  <si>
    <t>1312400381</t>
  </si>
  <si>
    <t>115</t>
  </si>
  <si>
    <t>462549691</t>
  </si>
  <si>
    <t>116</t>
  </si>
  <si>
    <t>-277503179</t>
  </si>
  <si>
    <t>SVITIDLA-PRIR</t>
  </si>
  <si>
    <t>Svítidla - přirážka</t>
  </si>
  <si>
    <t>117</t>
  </si>
  <si>
    <t>1351020485</t>
  </si>
  <si>
    <t>118</t>
  </si>
  <si>
    <t>2080815666</t>
  </si>
  <si>
    <t>OST</t>
  </si>
  <si>
    <t>Ostatní</t>
  </si>
  <si>
    <t>119</t>
  </si>
  <si>
    <t>OST001</t>
  </si>
  <si>
    <t>Pronájem lešení</t>
  </si>
  <si>
    <t>802715362</t>
  </si>
  <si>
    <t>120</t>
  </si>
  <si>
    <t>OST002</t>
  </si>
  <si>
    <t>Úklid stavby, likvidace odpadů</t>
  </si>
  <si>
    <t>1749384054</t>
  </si>
  <si>
    <t>121</t>
  </si>
  <si>
    <t>OST003</t>
  </si>
  <si>
    <t>Koordinace díla na stavbě</t>
  </si>
  <si>
    <t>-275603712</t>
  </si>
  <si>
    <t>122</t>
  </si>
  <si>
    <t>OST004</t>
  </si>
  <si>
    <t>Zkoušky, revize elektro</t>
  </si>
  <si>
    <t>1146520940</t>
  </si>
  <si>
    <t>123</t>
  </si>
  <si>
    <t>OST005</t>
  </si>
  <si>
    <t xml:space="preserve">Měření intenzity osvětlení ke kolaudaci </t>
  </si>
  <si>
    <t>-354271230</t>
  </si>
  <si>
    <t>124</t>
  </si>
  <si>
    <t>OST006</t>
  </si>
  <si>
    <t>Dokumentace skutečného provedení</t>
  </si>
  <si>
    <t>-215423438</t>
  </si>
  <si>
    <t>125</t>
  </si>
  <si>
    <t>OST007</t>
  </si>
  <si>
    <t>Doprava</t>
  </si>
  <si>
    <t>-1182171094</t>
  </si>
  <si>
    <t>126</t>
  </si>
  <si>
    <t>OST008</t>
  </si>
  <si>
    <t>Náklady na zařízení staveniště a ostatní vedlejší náklady</t>
  </si>
  <si>
    <t>980342766</t>
  </si>
  <si>
    <t>127</t>
  </si>
  <si>
    <t>OST009</t>
  </si>
  <si>
    <t>Stavební přípomoce - sekací práce, průrazy</t>
  </si>
  <si>
    <t>-180340636</t>
  </si>
  <si>
    <t>4.5 - Elektroinstalace - slaboproud</t>
  </si>
  <si>
    <t>M - M</t>
  </si>
  <si>
    <t xml:space="preserve">    M-dodávka - Dodávka SKS</t>
  </si>
  <si>
    <t xml:space="preserve">    M-montáže - Montáže SKS</t>
  </si>
  <si>
    <t>M-dodávka</t>
  </si>
  <si>
    <t>Dodávka SKS</t>
  </si>
  <si>
    <t>M001</t>
  </si>
  <si>
    <t>UTP Cat. 6 300MHz, AWG24</t>
  </si>
  <si>
    <t>-2129613484</t>
  </si>
  <si>
    <t>M028</t>
  </si>
  <si>
    <t>OPT kabel 4 mm vl. 50/125 10 Gig, singlmode</t>
  </si>
  <si>
    <t>-828963895</t>
  </si>
  <si>
    <t>M019</t>
  </si>
  <si>
    <t xml:space="preserve">Kabel 2x2,5 mm2, OFC_x000d_
</t>
  </si>
  <si>
    <t>1998297079</t>
  </si>
  <si>
    <t>M029</t>
  </si>
  <si>
    <t>Kabel HDMI 8K@60Hz, délky 10 m</t>
  </si>
  <si>
    <t>829078134</t>
  </si>
  <si>
    <t>M030</t>
  </si>
  <si>
    <t>Stereokabel s ukončením JACK 3,5mm, LGC měděná vlákna, PE izolace, délky 10 m</t>
  </si>
  <si>
    <t>-502344810</t>
  </si>
  <si>
    <t>M006</t>
  </si>
  <si>
    <t xml:space="preserve">Trubka PVC samozhášivá pod omítkou 40 mm </t>
  </si>
  <si>
    <t>-38488641</t>
  </si>
  <si>
    <t>M008</t>
  </si>
  <si>
    <t xml:space="preserve">Trubka PVC samozhášivá pod omítkou 16 mm </t>
  </si>
  <si>
    <t>2142099861</t>
  </si>
  <si>
    <t>M009</t>
  </si>
  <si>
    <t>Zásuvka panelová komunikační HDMI</t>
  </si>
  <si>
    <t>-1096245994</t>
  </si>
  <si>
    <t>M010</t>
  </si>
  <si>
    <t>Zásuvka panelová reproduktorová speakon 2xRCA</t>
  </si>
  <si>
    <t>-1547038956</t>
  </si>
  <si>
    <t>M011</t>
  </si>
  <si>
    <t>Zásuvka panelová audio jack 3,5 mm</t>
  </si>
  <si>
    <t>949662313</t>
  </si>
  <si>
    <t>M012</t>
  </si>
  <si>
    <t>Datová zásuvka - 2 x RJ45 Cat. 6 UTP, montážní rám</t>
  </si>
  <si>
    <t>-1494432517</t>
  </si>
  <si>
    <t>M031</t>
  </si>
  <si>
    <t>LAN switch 48 portů, web management, 48 portů typu 1G, 2 porty SFP, přepínací kapacita 100 Gbps, rychlost směrování 76Mpps, paměť pro 16 MAC adres</t>
  </si>
  <si>
    <t>1755021625</t>
  </si>
  <si>
    <t>M015</t>
  </si>
  <si>
    <t>Napájecí modul do AV racku, 9 x zásuvka 230 V</t>
  </si>
  <si>
    <t>-1716328020</t>
  </si>
  <si>
    <t>M016</t>
  </si>
  <si>
    <t>Police do AV racku výšky 14U a hloubky 45 cm</t>
  </si>
  <si>
    <t>172211552</t>
  </si>
  <si>
    <t>M017</t>
  </si>
  <si>
    <t>Patch panel 24 portů CAT 6 - 1U</t>
  </si>
  <si>
    <t>1559642121</t>
  </si>
  <si>
    <t>M032</t>
  </si>
  <si>
    <t>SFP modul TX do switche - 4 vl. singlmod, kompatibilita dle vlnové délky použitého singlmode optického vlákna a switche</t>
  </si>
  <si>
    <t>2101924409</t>
  </si>
  <si>
    <t>M025</t>
  </si>
  <si>
    <t>SFP modul RX do switche - 4 vl. singlmod, kompatibilita dle vlnové délky použitého singlmode optického vlákna a switche</t>
  </si>
  <si>
    <t>-401324568</t>
  </si>
  <si>
    <t>M033</t>
  </si>
  <si>
    <t>Optická vana 19" - 1U, zakončení min 4 optických vláken včetně pictailů a optického patch kabelu délky 3 m, kompatibilita dle vlnové délky použitého singl mode optického vlákna na přívodu</t>
  </si>
  <si>
    <t>-1661875180</t>
  </si>
  <si>
    <t>M018</t>
  </si>
  <si>
    <t>Vyvazovací modul výšky 1U</t>
  </si>
  <si>
    <t>1692014839</t>
  </si>
  <si>
    <t>M027</t>
  </si>
  <si>
    <t>Drobný instalační materiál včetně patch kabelů, optických pictailů a drobných propojovacích kabelů, optického patch kabelu pro připojení SFP modulu k optické vaně</t>
  </si>
  <si>
    <t>692421432</t>
  </si>
  <si>
    <t>M-montáže</t>
  </si>
  <si>
    <t>Montáže SKS</t>
  </si>
  <si>
    <t>M101</t>
  </si>
  <si>
    <t>Datový kabel UTP 4*2 v trubce, liště</t>
  </si>
  <si>
    <t>-1776426506</t>
  </si>
  <si>
    <t>M126</t>
  </si>
  <si>
    <t>Optický kabel vnitřní 4vl. v trubce, liště</t>
  </si>
  <si>
    <t>-1216574362</t>
  </si>
  <si>
    <t>M102</t>
  </si>
  <si>
    <t>Kabel 2 x 1,5 mm2</t>
  </si>
  <si>
    <t>2014892407</t>
  </si>
  <si>
    <t>M127</t>
  </si>
  <si>
    <t>Kabel HDMI, 10 m</t>
  </si>
  <si>
    <t>959331281</t>
  </si>
  <si>
    <t>M128</t>
  </si>
  <si>
    <t>Stereokabel délky 10 m</t>
  </si>
  <si>
    <t>-590654297</t>
  </si>
  <si>
    <t>M106</t>
  </si>
  <si>
    <t>Účastnické zásuvky</t>
  </si>
  <si>
    <t>-607931655</t>
  </si>
  <si>
    <t>M109</t>
  </si>
  <si>
    <t>Trubka PVC pod omítkou 40 mm</t>
  </si>
  <si>
    <t>-312567607</t>
  </si>
  <si>
    <t>M107</t>
  </si>
  <si>
    <t>Trubka PVC pod omítkou 16 mm</t>
  </si>
  <si>
    <t>52882751</t>
  </si>
  <si>
    <t>M129</t>
  </si>
  <si>
    <t>Demontáž 12 - 19U</t>
  </si>
  <si>
    <t>987713053</t>
  </si>
  <si>
    <t>M116</t>
  </si>
  <si>
    <t>Montáž rozváděče 6 - 12U</t>
  </si>
  <si>
    <t>837722809</t>
  </si>
  <si>
    <t>M130</t>
  </si>
  <si>
    <t>Připojení rozvaděče, posun do jiné pozice</t>
  </si>
  <si>
    <t>1183945077</t>
  </si>
  <si>
    <t>M118</t>
  </si>
  <si>
    <t>Patch panel, police</t>
  </si>
  <si>
    <t>1339413725</t>
  </si>
  <si>
    <t>M119</t>
  </si>
  <si>
    <t>Napájecí modul</t>
  </si>
  <si>
    <t>-1975641044</t>
  </si>
  <si>
    <t>M110</t>
  </si>
  <si>
    <t>LAN switch</t>
  </si>
  <si>
    <t>-511231547</t>
  </si>
  <si>
    <t>M124</t>
  </si>
  <si>
    <t>Optický rozvaděč</t>
  </si>
  <si>
    <t>-1170831765</t>
  </si>
  <si>
    <t>M111</t>
  </si>
  <si>
    <t>Montáž 1 vývodu RJ 45</t>
  </si>
  <si>
    <t>2056871078</t>
  </si>
  <si>
    <t>M112</t>
  </si>
  <si>
    <t>Montáž 1 vývodu audio, HDMI, speakon</t>
  </si>
  <si>
    <t>-1604396455</t>
  </si>
  <si>
    <t>M113</t>
  </si>
  <si>
    <t>Měření trasy + protokol</t>
  </si>
  <si>
    <t>554079350</t>
  </si>
  <si>
    <t>M125</t>
  </si>
  <si>
    <t>Měření závěrečné - 4vl (rozvaděč - rozvaděč)</t>
  </si>
  <si>
    <t>-488800298</t>
  </si>
  <si>
    <t>4.9 - VRN a ostatní náklady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</si>
  <si>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</si>
  <si>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</si>
  <si>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</si>
  <si>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</si>
  <si>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</si>
  <si>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VRN7 - Provozní vlivy</t>
  </si>
  <si>
    <t>VRN</t>
  </si>
  <si>
    <t>Vedlejší rozpočtové náklady</t>
  </si>
  <si>
    <t>VRN1</t>
  </si>
  <si>
    <t>Průzkumné, zeměměřičské a projektové práce</t>
  </si>
  <si>
    <t>013254000</t>
  </si>
  <si>
    <t>Dokumentace skutečného provedení stavby</t>
  </si>
  <si>
    <t>1024</t>
  </si>
  <si>
    <t>1010131760</t>
  </si>
  <si>
    <t>https://podminky.urs.cz/item/CS_URS_2025_01/013254000</t>
  </si>
  <si>
    <t>VRN3</t>
  </si>
  <si>
    <t>Zařízení staveniště</t>
  </si>
  <si>
    <t>030001000</t>
  </si>
  <si>
    <t>-1423371042</t>
  </si>
  <si>
    <t>https://podminky.urs.cz/item/CS_URS_2025_01/030001000</t>
  </si>
  <si>
    <t>VRN4</t>
  </si>
  <si>
    <t>Inženýrská činnost</t>
  </si>
  <si>
    <t>045303000</t>
  </si>
  <si>
    <t>Koordinační činnost</t>
  </si>
  <si>
    <t>souor</t>
  </si>
  <si>
    <t>1786517039</t>
  </si>
  <si>
    <t>https://podminky.urs.cz/item/CS_URS_2025_01/045303000</t>
  </si>
  <si>
    <t>VRN5</t>
  </si>
  <si>
    <t>Finanční náklady</t>
  </si>
  <si>
    <t>051002000</t>
  </si>
  <si>
    <t>Bankovní garance dle požadavku smlouvy</t>
  </si>
  <si>
    <t>-114384721</t>
  </si>
  <si>
    <t>https://podminky.urs.cz/item/CS_URS_2025_01/051002000</t>
  </si>
  <si>
    <t>Poznámka k položce:_x000d_
dle požadavku smlouvy o dílo</t>
  </si>
  <si>
    <t>VRN7</t>
  </si>
  <si>
    <t>Provozní vlivy</t>
  </si>
  <si>
    <t>071002000</t>
  </si>
  <si>
    <t>Provoz investora, třetích osob</t>
  </si>
  <si>
    <t>1651301105</t>
  </si>
  <si>
    <t>https://podminky.urs.cz/item/CS_URS_2025_01/071002000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</si>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</sst>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38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166" fontId="1" fillId="0" borderId="21" xfId="0" applyNumberFormat="1" applyFont="1" applyBorder="1" applyAlignment="1" applyProtection="1">
      <alignment vertical="center"/>
    </xf>
    <xf numFmtId="4" fontId="1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4" fillId="0" borderId="13" xfId="0" applyNumberFormat="1" applyFont="1" applyBorder="1" applyAlignment="1" applyProtection="1"/>
    <xf numFmtId="166" fontId="34" fillId="0" borderId="14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39" fillId="0" borderId="0" xfId="0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40" fillId="0" borderId="23" xfId="0" applyFont="1" applyBorder="1" applyAlignment="1" applyProtection="1">
      <alignment horizontal="center" vertical="center"/>
    </xf>
    <xf numFmtId="49" fontId="40" fillId="0" borderId="23" xfId="0" applyNumberFormat="1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center" vertical="center" wrapText="1"/>
    </xf>
    <xf numFmtId="167" fontId="40" fillId="0" borderId="23" xfId="0" applyNumberFormat="1" applyFont="1" applyBorder="1" applyAlignment="1" applyProtection="1">
      <alignment vertical="center"/>
    </xf>
    <xf numFmtId="4" fontId="40" fillId="2" borderId="23" xfId="0" applyNumberFormat="1" applyFont="1" applyFill="1" applyBorder="1" applyAlignment="1" applyProtection="1">
      <alignment vertical="center"/>
      <protection locked="0"/>
    </xf>
    <xf numFmtId="4" fontId="40" fillId="0" borderId="23" xfId="0" applyNumberFormat="1" applyFont="1" applyBorder="1" applyAlignment="1" applyProtection="1">
      <alignment vertical="center"/>
    </xf>
    <xf numFmtId="0" fontId="41" fillId="0" borderId="4" xfId="0" applyFont="1" applyBorder="1" applyAlignment="1">
      <alignment vertical="center"/>
    </xf>
    <xf numFmtId="0" fontId="40" fillId="2" borderId="15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center" vertical="center"/>
    </xf>
    <xf numFmtId="167" fontId="23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4" fillId="0" borderId="29" xfId="0" applyFont="1" applyBorder="1" applyAlignment="1">
      <alignment horizontal="left" wrapText="1"/>
    </xf>
    <xf numFmtId="0" fontId="42" fillId="0" borderId="28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 wrapText="1"/>
    </xf>
    <xf numFmtId="49" fontId="45" fillId="0" borderId="1" xfId="0" applyNumberFormat="1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1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4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2" fillId="0" borderId="2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2" fillId="0" borderId="30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51" fillId="0" borderId="27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vertical="top"/>
    </xf>
    <xf numFmtId="0" fontId="52" fillId="0" borderId="1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horizontal="center" vertical="center"/>
    </xf>
    <xf numFmtId="49" fontId="52" fillId="0" borderId="1" xfId="0" applyNumberFormat="1" applyFont="1" applyBorder="1" applyAlignment="1" applyProtection="1">
      <alignment horizontal="left" vertical="center"/>
    </xf>
    <xf numFmtId="0" fontId="51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 applyAlignment="1"/>
    <xf numFmtId="0" fontId="42" fillId="0" borderId="27" xfId="0" applyFont="1" applyBorder="1" applyAlignment="1">
      <alignment vertical="top"/>
    </xf>
    <xf numFmtId="0" fontId="42" fillId="0" borderId="28" xfId="0" applyFont="1" applyBorder="1" applyAlignment="1">
      <alignment vertical="top"/>
    </xf>
    <xf numFmtId="0" fontId="42" fillId="0" borderId="30" xfId="0" applyFont="1" applyBorder="1" applyAlignment="1">
      <alignment vertical="top"/>
    </xf>
    <xf numFmtId="0" fontId="42" fillId="0" borderId="29" xfId="0" applyFont="1" applyBorder="1" applyAlignment="1">
      <alignment vertical="top"/>
    </xf>
    <xf numFmtId="0" fontId="42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346272236" TargetMode="External" /><Relationship Id="rId2" Type="http://schemas.openxmlformats.org/officeDocument/2006/relationships/hyperlink" Target="https://podminky.urs.cz/item/CS_URS_2025_01/612135101" TargetMode="External" /><Relationship Id="rId3" Type="http://schemas.openxmlformats.org/officeDocument/2006/relationships/hyperlink" Target="https://podminky.urs.cz/item/CS_URS_2025_01/611325412" TargetMode="External" /><Relationship Id="rId4" Type="http://schemas.openxmlformats.org/officeDocument/2006/relationships/hyperlink" Target="https://podminky.urs.cz/item/CS_URS_2025_01/611131121" TargetMode="External" /><Relationship Id="rId5" Type="http://schemas.openxmlformats.org/officeDocument/2006/relationships/hyperlink" Target="https://podminky.urs.cz/item/CS_URS_2025_01/611142001" TargetMode="External" /><Relationship Id="rId6" Type="http://schemas.openxmlformats.org/officeDocument/2006/relationships/hyperlink" Target="https://podminky.urs.cz/item/CS_URS_2025_01/611321132" TargetMode="External" /><Relationship Id="rId7" Type="http://schemas.openxmlformats.org/officeDocument/2006/relationships/hyperlink" Target="https://podminky.urs.cz/item/CS_URS_2025_01/612325412" TargetMode="External" /><Relationship Id="rId8" Type="http://schemas.openxmlformats.org/officeDocument/2006/relationships/hyperlink" Target="https://podminky.urs.cz/item/CS_URS_2025_01/612131121" TargetMode="External" /><Relationship Id="rId9" Type="http://schemas.openxmlformats.org/officeDocument/2006/relationships/hyperlink" Target="https://podminky.urs.cz/item/CS_URS_2025_01/612142001" TargetMode="External" /><Relationship Id="rId10" Type="http://schemas.openxmlformats.org/officeDocument/2006/relationships/hyperlink" Target="https://podminky.urs.cz/item/CS_URS_2025_01/612321131" TargetMode="External" /><Relationship Id="rId11" Type="http://schemas.openxmlformats.org/officeDocument/2006/relationships/hyperlink" Target="https://podminky.urs.cz/item/CS_URS_2025_01/612321141" TargetMode="External" /><Relationship Id="rId12" Type="http://schemas.openxmlformats.org/officeDocument/2006/relationships/hyperlink" Target="https://podminky.urs.cz/item/CS_URS_2025_01/619991011" TargetMode="External" /><Relationship Id="rId13" Type="http://schemas.openxmlformats.org/officeDocument/2006/relationships/hyperlink" Target="https://podminky.urs.cz/item/CS_URS_2025_01/949101111" TargetMode="External" /><Relationship Id="rId14" Type="http://schemas.openxmlformats.org/officeDocument/2006/relationships/hyperlink" Target="https://podminky.urs.cz/item/CS_URS_2025_01/952901111" TargetMode="External" /><Relationship Id="rId15" Type="http://schemas.openxmlformats.org/officeDocument/2006/relationships/hyperlink" Target="https://podminky.urs.cz/item/CS_URS_2025_01/953993326" TargetMode="External" /><Relationship Id="rId16" Type="http://schemas.openxmlformats.org/officeDocument/2006/relationships/hyperlink" Target="https://podminky.urs.cz/item/CS_URS_2025_01/974042553" TargetMode="External" /><Relationship Id="rId17" Type="http://schemas.openxmlformats.org/officeDocument/2006/relationships/hyperlink" Target="https://podminky.urs.cz/item/CS_URS_2025_01/974042565" TargetMode="External" /><Relationship Id="rId18" Type="http://schemas.openxmlformats.org/officeDocument/2006/relationships/hyperlink" Target="https://podminky.urs.cz/item/CS_URS_2025_01/997006012" TargetMode="External" /><Relationship Id="rId19" Type="http://schemas.openxmlformats.org/officeDocument/2006/relationships/hyperlink" Target="https://podminky.urs.cz/item/CS_URS_2025_01/997013212" TargetMode="External" /><Relationship Id="rId20" Type="http://schemas.openxmlformats.org/officeDocument/2006/relationships/hyperlink" Target="https://podminky.urs.cz/item/CS_URS_2025_01/997013219" TargetMode="External" /><Relationship Id="rId21" Type="http://schemas.openxmlformats.org/officeDocument/2006/relationships/hyperlink" Target="https://podminky.urs.cz/item/CS_URS_2025_01/997013501" TargetMode="External" /><Relationship Id="rId22" Type="http://schemas.openxmlformats.org/officeDocument/2006/relationships/hyperlink" Target="https://podminky.urs.cz/item/CS_URS_2025_01/997013509" TargetMode="External" /><Relationship Id="rId23" Type="http://schemas.openxmlformats.org/officeDocument/2006/relationships/hyperlink" Target="https://podminky.urs.cz/item/CS_URS_2025_01/997013813" TargetMode="External" /><Relationship Id="rId24" Type="http://schemas.openxmlformats.org/officeDocument/2006/relationships/hyperlink" Target="https://podminky.urs.cz/item/CS_URS_2025_01/997013869" TargetMode="External" /><Relationship Id="rId25" Type="http://schemas.openxmlformats.org/officeDocument/2006/relationships/hyperlink" Target="https://podminky.urs.cz/item/CS_URS_2025_01/997013871" TargetMode="External" /><Relationship Id="rId26" Type="http://schemas.openxmlformats.org/officeDocument/2006/relationships/hyperlink" Target="https://podminky.urs.cz/item/CS_URS_2025_01/998018002" TargetMode="External" /><Relationship Id="rId27" Type="http://schemas.openxmlformats.org/officeDocument/2006/relationships/hyperlink" Target="https://podminky.urs.cz/item/CS_URS_2025_01/734291951" TargetMode="External" /><Relationship Id="rId28" Type="http://schemas.openxmlformats.org/officeDocument/2006/relationships/hyperlink" Target="https://podminky.urs.cz/item/CS_URS_2025_01/998735201" TargetMode="External" /><Relationship Id="rId29" Type="http://schemas.openxmlformats.org/officeDocument/2006/relationships/hyperlink" Target="https://podminky.urs.cz/item/CS_URS_2025_01/998735293" TargetMode="External" /><Relationship Id="rId30" Type="http://schemas.openxmlformats.org/officeDocument/2006/relationships/hyperlink" Target="https://podminky.urs.cz/item/CS_URS_2025_01/763131451" TargetMode="External" /><Relationship Id="rId31" Type="http://schemas.openxmlformats.org/officeDocument/2006/relationships/hyperlink" Target="https://podminky.urs.cz/item/CS_URS_2025_01/763231912" TargetMode="External" /><Relationship Id="rId32" Type="http://schemas.openxmlformats.org/officeDocument/2006/relationships/hyperlink" Target="https://podminky.urs.cz/item/CS_URS_2025_01/763231913" TargetMode="External" /><Relationship Id="rId33" Type="http://schemas.openxmlformats.org/officeDocument/2006/relationships/hyperlink" Target="https://podminky.urs.cz/item/CS_URS_2025_01/998763402" TargetMode="External" /><Relationship Id="rId34" Type="http://schemas.openxmlformats.org/officeDocument/2006/relationships/hyperlink" Target="https://podminky.urs.cz/item/CS_URS_2025_01/998763491" TargetMode="External" /><Relationship Id="rId35" Type="http://schemas.openxmlformats.org/officeDocument/2006/relationships/hyperlink" Target="https://podminky.urs.cz/item/CS_URS_2025_01/998766202" TargetMode="External" /><Relationship Id="rId36" Type="http://schemas.openxmlformats.org/officeDocument/2006/relationships/hyperlink" Target="https://podminky.urs.cz/item/CS_URS_2025_01/998766292" TargetMode="External" /><Relationship Id="rId37" Type="http://schemas.openxmlformats.org/officeDocument/2006/relationships/hyperlink" Target="https://podminky.urs.cz/item/CS_URS_2025_01/771471810" TargetMode="External" /><Relationship Id="rId38" Type="http://schemas.openxmlformats.org/officeDocument/2006/relationships/hyperlink" Target="https://podminky.urs.cz/item/CS_URS_2025_01/776201814" TargetMode="External" /><Relationship Id="rId39" Type="http://schemas.openxmlformats.org/officeDocument/2006/relationships/hyperlink" Target="https://podminky.urs.cz/item/CS_URS_2025_01/776201812" TargetMode="External" /><Relationship Id="rId40" Type="http://schemas.openxmlformats.org/officeDocument/2006/relationships/hyperlink" Target="https://podminky.urs.cz/item/CS_URS_2025_01/776111116" TargetMode="External" /><Relationship Id="rId41" Type="http://schemas.openxmlformats.org/officeDocument/2006/relationships/hyperlink" Target="https://podminky.urs.cz/item/CS_URS_2025_01/776111115" TargetMode="External" /><Relationship Id="rId42" Type="http://schemas.openxmlformats.org/officeDocument/2006/relationships/hyperlink" Target="https://podminky.urs.cz/item/CS_URS_2025_01/776111311" TargetMode="External" /><Relationship Id="rId43" Type="http://schemas.openxmlformats.org/officeDocument/2006/relationships/hyperlink" Target="https://podminky.urs.cz/item/CS_URS_2025_01/776121112" TargetMode="External" /><Relationship Id="rId44" Type="http://schemas.openxmlformats.org/officeDocument/2006/relationships/hyperlink" Target="https://podminky.urs.cz/item/CS_URS_2025_01/776231111" TargetMode="External" /><Relationship Id="rId45" Type="http://schemas.openxmlformats.org/officeDocument/2006/relationships/hyperlink" Target="https://podminky.urs.cz/item/CS_URS_2025_01/776411211" TargetMode="External" /><Relationship Id="rId46" Type="http://schemas.openxmlformats.org/officeDocument/2006/relationships/hyperlink" Target="https://podminky.urs.cz/item/CS_URS_2025_01/776421312" TargetMode="External" /><Relationship Id="rId47" Type="http://schemas.openxmlformats.org/officeDocument/2006/relationships/hyperlink" Target="https://podminky.urs.cz/item/CS_URS_2025_01/998776202" TargetMode="External" /><Relationship Id="rId48" Type="http://schemas.openxmlformats.org/officeDocument/2006/relationships/hyperlink" Target="https://podminky.urs.cz/item/CS_URS_2025_01/998776292" TargetMode="External" /><Relationship Id="rId49" Type="http://schemas.openxmlformats.org/officeDocument/2006/relationships/hyperlink" Target="https://podminky.urs.cz/item/CS_URS_2025_01/784121001" TargetMode="External" /><Relationship Id="rId50" Type="http://schemas.openxmlformats.org/officeDocument/2006/relationships/hyperlink" Target="https://podminky.urs.cz/item/CS_URS_2025_01/784181101" TargetMode="External" /><Relationship Id="rId51" Type="http://schemas.openxmlformats.org/officeDocument/2006/relationships/hyperlink" Target="https://podminky.urs.cz/item/CS_URS_2025_01/784221101" TargetMode="External" /><Relationship Id="rId52" Type="http://schemas.openxmlformats.org/officeDocument/2006/relationships/hyperlink" Target="https://podminky.urs.cz/item/CS_URS_2025_01/784221133" TargetMode="External" /><Relationship Id="rId53" Type="http://schemas.openxmlformats.org/officeDocument/2006/relationships/hyperlink" Target="https://podminky.urs.cz/item/CS_URS_2025_01/784221153" TargetMode="External" /><Relationship Id="rId54" Type="http://schemas.openxmlformats.org/officeDocument/2006/relationships/hyperlink" Target="https://podminky.urs.cz/item/CS_URS_2025_01/784191003" TargetMode="External" /><Relationship Id="rId55" Type="http://schemas.openxmlformats.org/officeDocument/2006/relationships/hyperlink" Target="https://podminky.urs.cz/item/CS_URS_2025_01/784191007" TargetMode="External" /><Relationship Id="rId56" Type="http://schemas.openxmlformats.org/officeDocument/2006/relationships/hyperlink" Target="https://podminky.urs.cz/item/CS_URS_2025_01/998786202" TargetMode="External" /><Relationship Id="rId57" Type="http://schemas.openxmlformats.org/officeDocument/2006/relationships/hyperlink" Target="https://podminky.urs.cz/item/CS_URS_2025_01/998786292" TargetMode="External" /><Relationship Id="rId58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13254000" TargetMode="External" /><Relationship Id="rId2" Type="http://schemas.openxmlformats.org/officeDocument/2006/relationships/hyperlink" Target="https://podminky.urs.cz/item/CS_URS_2025_01/030001000" TargetMode="External" /><Relationship Id="rId3" Type="http://schemas.openxmlformats.org/officeDocument/2006/relationships/hyperlink" Target="https://podminky.urs.cz/item/CS_URS_2025_01/045303000" TargetMode="External" /><Relationship Id="rId4" Type="http://schemas.openxmlformats.org/officeDocument/2006/relationships/hyperlink" Target="https://podminky.urs.cz/item/CS_URS_2025_01/051002000" TargetMode="External" /><Relationship Id="rId5" Type="http://schemas.openxmlformats.org/officeDocument/2006/relationships/hyperlink" Target="https://podminky.urs.cz/item/CS_URS_2025_01/071002000" TargetMode="External" /><Relationship Id="rId6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19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27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28</v>
      </c>
      <c r="AL11" s="25"/>
      <c r="AM11" s="25"/>
      <c r="AN11" s="30" t="s">
        <v>19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29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30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30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28</v>
      </c>
      <c r="AL14" s="25"/>
      <c r="AM14" s="25"/>
      <c r="AN14" s="37" t="s">
        <v>30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31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32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33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28</v>
      </c>
      <c r="AL17" s="25"/>
      <c r="AM17" s="25"/>
      <c r="AN17" s="30" t="s">
        <v>19</v>
      </c>
      <c r="AO17" s="25"/>
      <c r="AP17" s="25"/>
      <c r="AQ17" s="25"/>
      <c r="AR17" s="23"/>
      <c r="BE17" s="34"/>
      <c r="BS17" s="20" t="s">
        <v>34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35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19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22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28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36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37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38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39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40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41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42</v>
      </c>
      <c r="E29" s="50"/>
      <c r="F29" s="35" t="s">
        <v>43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44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45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46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47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48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49</v>
      </c>
      <c r="U35" s="57"/>
      <c r="V35" s="57"/>
      <c r="W35" s="57"/>
      <c r="X35" s="59" t="s">
        <v>50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51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014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Odborné učebny v objektu ZŠ Za Chlumem 824, Bílina - D4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 xml:space="preserve"> 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22. 1. 2026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25.6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Město Bílina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31</v>
      </c>
      <c r="AJ49" s="43"/>
      <c r="AK49" s="43"/>
      <c r="AL49" s="43"/>
      <c r="AM49" s="76" t="str">
        <f>IF(E17="","",E17)</f>
        <v>Ing. arch. Jan Heller, ČKA 04261</v>
      </c>
      <c r="AN49" s="67"/>
      <c r="AO49" s="67"/>
      <c r="AP49" s="67"/>
      <c r="AQ49" s="43"/>
      <c r="AR49" s="47"/>
      <c r="AS49" s="77" t="s">
        <v>52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29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35</v>
      </c>
      <c r="AJ50" s="43"/>
      <c r="AK50" s="43"/>
      <c r="AL50" s="43"/>
      <c r="AM50" s="76" t="str">
        <f>IF(E20="","",E20)</f>
        <v xml:space="preserve"> 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53</v>
      </c>
      <c r="D52" s="90"/>
      <c r="E52" s="90"/>
      <c r="F52" s="90"/>
      <c r="G52" s="90"/>
      <c r="H52" s="91"/>
      <c r="I52" s="92" t="s">
        <v>54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55</v>
      </c>
      <c r="AH52" s="90"/>
      <c r="AI52" s="90"/>
      <c r="AJ52" s="90"/>
      <c r="AK52" s="90"/>
      <c r="AL52" s="90"/>
      <c r="AM52" s="90"/>
      <c r="AN52" s="92" t="s">
        <v>56</v>
      </c>
      <c r="AO52" s="90"/>
      <c r="AP52" s="90"/>
      <c r="AQ52" s="94" t="s">
        <v>57</v>
      </c>
      <c r="AR52" s="47"/>
      <c r="AS52" s="95" t="s">
        <v>58</v>
      </c>
      <c r="AT52" s="96" t="s">
        <v>59</v>
      </c>
      <c r="AU52" s="96" t="s">
        <v>60</v>
      </c>
      <c r="AV52" s="96" t="s">
        <v>61</v>
      </c>
      <c r="AW52" s="96" t="s">
        <v>62</v>
      </c>
      <c r="AX52" s="96" t="s">
        <v>63</v>
      </c>
      <c r="AY52" s="96" t="s">
        <v>64</v>
      </c>
      <c r="AZ52" s="96" t="s">
        <v>65</v>
      </c>
      <c r="BA52" s="96" t="s">
        <v>66</v>
      </c>
      <c r="BB52" s="96" t="s">
        <v>67</v>
      </c>
      <c r="BC52" s="96" t="s">
        <v>68</v>
      </c>
      <c r="BD52" s="97" t="s">
        <v>69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70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ROUND(AG55,2)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ROUND(AS55,2)</f>
        <v>0</v>
      </c>
      <c r="AT54" s="109">
        <f>ROUND(SUM(AV54:AW54),2)</f>
        <v>0</v>
      </c>
      <c r="AU54" s="110">
        <f>ROUND(AU55,5)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ROUND(AZ55,2)</f>
        <v>0</v>
      </c>
      <c r="BA54" s="109">
        <f>ROUND(BA55,2)</f>
        <v>0</v>
      </c>
      <c r="BB54" s="109">
        <f>ROUND(BB55,2)</f>
        <v>0</v>
      </c>
      <c r="BC54" s="109">
        <f>ROUND(BC55,2)</f>
        <v>0</v>
      </c>
      <c r="BD54" s="111">
        <f>ROUND(BD55,2)</f>
        <v>0</v>
      </c>
      <c r="BE54" s="6"/>
      <c r="BS54" s="112" t="s">
        <v>71</v>
      </c>
      <c r="BT54" s="112" t="s">
        <v>72</v>
      </c>
      <c r="BU54" s="113" t="s">
        <v>73</v>
      </c>
      <c r="BV54" s="112" t="s">
        <v>74</v>
      </c>
      <c r="BW54" s="112" t="s">
        <v>5</v>
      </c>
      <c r="BX54" s="112" t="s">
        <v>75</v>
      </c>
      <c r="CL54" s="112" t="s">
        <v>19</v>
      </c>
    </row>
    <row r="55" s="7" customFormat="1" ht="16.5" customHeight="1">
      <c r="A55" s="7"/>
      <c r="B55" s="114"/>
      <c r="C55" s="115"/>
      <c r="D55" s="116" t="s">
        <v>76</v>
      </c>
      <c r="E55" s="116"/>
      <c r="F55" s="116"/>
      <c r="G55" s="116"/>
      <c r="H55" s="116"/>
      <c r="I55" s="117"/>
      <c r="J55" s="116" t="s">
        <v>77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ROUND(SUM(AG56:AG59),2)</f>
        <v>0</v>
      </c>
      <c r="AH55" s="117"/>
      <c r="AI55" s="117"/>
      <c r="AJ55" s="117"/>
      <c r="AK55" s="117"/>
      <c r="AL55" s="117"/>
      <c r="AM55" s="117"/>
      <c r="AN55" s="119">
        <f>SUM(AG55,AT55)</f>
        <v>0</v>
      </c>
      <c r="AO55" s="117"/>
      <c r="AP55" s="117"/>
      <c r="AQ55" s="120" t="s">
        <v>78</v>
      </c>
      <c r="AR55" s="121"/>
      <c r="AS55" s="122">
        <f>ROUND(SUM(AS56:AS59),2)</f>
        <v>0</v>
      </c>
      <c r="AT55" s="123">
        <f>ROUND(SUM(AV55:AW55),2)</f>
        <v>0</v>
      </c>
      <c r="AU55" s="124">
        <f>ROUND(SUM(AU56:AU59),5)</f>
        <v>0</v>
      </c>
      <c r="AV55" s="123">
        <f>ROUND(AZ55*L29,2)</f>
        <v>0</v>
      </c>
      <c r="AW55" s="123">
        <f>ROUND(BA55*L30,2)</f>
        <v>0</v>
      </c>
      <c r="AX55" s="123">
        <f>ROUND(BB55*L29,2)</f>
        <v>0</v>
      </c>
      <c r="AY55" s="123">
        <f>ROUND(BC55*L30,2)</f>
        <v>0</v>
      </c>
      <c r="AZ55" s="123">
        <f>ROUND(SUM(AZ56:AZ59),2)</f>
        <v>0</v>
      </c>
      <c r="BA55" s="123">
        <f>ROUND(SUM(BA56:BA59),2)</f>
        <v>0</v>
      </c>
      <c r="BB55" s="123">
        <f>ROUND(SUM(BB56:BB59),2)</f>
        <v>0</v>
      </c>
      <c r="BC55" s="123">
        <f>ROUND(SUM(BC56:BC59),2)</f>
        <v>0</v>
      </c>
      <c r="BD55" s="125">
        <f>ROUND(SUM(BD56:BD59),2)</f>
        <v>0</v>
      </c>
      <c r="BE55" s="7"/>
      <c r="BS55" s="126" t="s">
        <v>71</v>
      </c>
      <c r="BT55" s="126" t="s">
        <v>79</v>
      </c>
      <c r="BU55" s="126" t="s">
        <v>73</v>
      </c>
      <c r="BV55" s="126" t="s">
        <v>74</v>
      </c>
      <c r="BW55" s="126" t="s">
        <v>80</v>
      </c>
      <c r="BX55" s="126" t="s">
        <v>5</v>
      </c>
      <c r="CL55" s="126" t="s">
        <v>19</v>
      </c>
      <c r="CM55" s="126" t="s">
        <v>81</v>
      </c>
    </row>
    <row r="56" s="4" customFormat="1" ht="16.5" customHeight="1">
      <c r="A56" s="127" t="s">
        <v>82</v>
      </c>
      <c r="B56" s="66"/>
      <c r="C56" s="128"/>
      <c r="D56" s="128"/>
      <c r="E56" s="129" t="s">
        <v>83</v>
      </c>
      <c r="F56" s="129"/>
      <c r="G56" s="129"/>
      <c r="H56" s="129"/>
      <c r="I56" s="129"/>
      <c r="J56" s="128"/>
      <c r="K56" s="129" t="s">
        <v>84</v>
      </c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AG56" s="130">
        <f>'4.1 - Stavební úpravy'!J32</f>
        <v>0</v>
      </c>
      <c r="AH56" s="128"/>
      <c r="AI56" s="128"/>
      <c r="AJ56" s="128"/>
      <c r="AK56" s="128"/>
      <c r="AL56" s="128"/>
      <c r="AM56" s="128"/>
      <c r="AN56" s="130">
        <f>SUM(AG56,AT56)</f>
        <v>0</v>
      </c>
      <c r="AO56" s="128"/>
      <c r="AP56" s="128"/>
      <c r="AQ56" s="131" t="s">
        <v>85</v>
      </c>
      <c r="AR56" s="68"/>
      <c r="AS56" s="132">
        <v>0</v>
      </c>
      <c r="AT56" s="133">
        <f>ROUND(SUM(AV56:AW56),2)</f>
        <v>0</v>
      </c>
      <c r="AU56" s="134">
        <f>'4.1 - Stavební úpravy'!P102</f>
        <v>0</v>
      </c>
      <c r="AV56" s="133">
        <f>'4.1 - Stavební úpravy'!J35</f>
        <v>0</v>
      </c>
      <c r="AW56" s="133">
        <f>'4.1 - Stavební úpravy'!J36</f>
        <v>0</v>
      </c>
      <c r="AX56" s="133">
        <f>'4.1 - Stavební úpravy'!J37</f>
        <v>0</v>
      </c>
      <c r="AY56" s="133">
        <f>'4.1 - Stavební úpravy'!J38</f>
        <v>0</v>
      </c>
      <c r="AZ56" s="133">
        <f>'4.1 - Stavební úpravy'!F35</f>
        <v>0</v>
      </c>
      <c r="BA56" s="133">
        <f>'4.1 - Stavební úpravy'!F36</f>
        <v>0</v>
      </c>
      <c r="BB56" s="133">
        <f>'4.1 - Stavební úpravy'!F37</f>
        <v>0</v>
      </c>
      <c r="BC56" s="133">
        <f>'4.1 - Stavební úpravy'!F38</f>
        <v>0</v>
      </c>
      <c r="BD56" s="135">
        <f>'4.1 - Stavební úpravy'!F39</f>
        <v>0</v>
      </c>
      <c r="BE56" s="4"/>
      <c r="BT56" s="136" t="s">
        <v>81</v>
      </c>
      <c r="BV56" s="136" t="s">
        <v>74</v>
      </c>
      <c r="BW56" s="136" t="s">
        <v>86</v>
      </c>
      <c r="BX56" s="136" t="s">
        <v>80</v>
      </c>
      <c r="CL56" s="136" t="s">
        <v>19</v>
      </c>
    </row>
    <row r="57" s="4" customFormat="1" ht="16.5" customHeight="1">
      <c r="A57" s="127" t="s">
        <v>82</v>
      </c>
      <c r="B57" s="66"/>
      <c r="C57" s="128"/>
      <c r="D57" s="128"/>
      <c r="E57" s="129" t="s">
        <v>87</v>
      </c>
      <c r="F57" s="129"/>
      <c r="G57" s="129"/>
      <c r="H57" s="129"/>
      <c r="I57" s="129"/>
      <c r="J57" s="128"/>
      <c r="K57" s="129" t="s">
        <v>88</v>
      </c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30">
        <f>'4.4 - Elektroinstalace - ...'!J32</f>
        <v>0</v>
      </c>
      <c r="AH57" s="128"/>
      <c r="AI57" s="128"/>
      <c r="AJ57" s="128"/>
      <c r="AK57" s="128"/>
      <c r="AL57" s="128"/>
      <c r="AM57" s="128"/>
      <c r="AN57" s="130">
        <f>SUM(AG57,AT57)</f>
        <v>0</v>
      </c>
      <c r="AO57" s="128"/>
      <c r="AP57" s="128"/>
      <c r="AQ57" s="131" t="s">
        <v>85</v>
      </c>
      <c r="AR57" s="68"/>
      <c r="AS57" s="132">
        <v>0</v>
      </c>
      <c r="AT57" s="133">
        <f>ROUND(SUM(AV57:AW57),2)</f>
        <v>0</v>
      </c>
      <c r="AU57" s="134">
        <f>'4.4 - Elektroinstalace - ...'!P102</f>
        <v>0</v>
      </c>
      <c r="AV57" s="133">
        <f>'4.4 - Elektroinstalace - ...'!J35</f>
        <v>0</v>
      </c>
      <c r="AW57" s="133">
        <f>'4.4 - Elektroinstalace - ...'!J36</f>
        <v>0</v>
      </c>
      <c r="AX57" s="133">
        <f>'4.4 - Elektroinstalace - ...'!J37</f>
        <v>0</v>
      </c>
      <c r="AY57" s="133">
        <f>'4.4 - Elektroinstalace - ...'!J38</f>
        <v>0</v>
      </c>
      <c r="AZ57" s="133">
        <f>'4.4 - Elektroinstalace - ...'!F35</f>
        <v>0</v>
      </c>
      <c r="BA57" s="133">
        <f>'4.4 - Elektroinstalace - ...'!F36</f>
        <v>0</v>
      </c>
      <c r="BB57" s="133">
        <f>'4.4 - Elektroinstalace - ...'!F37</f>
        <v>0</v>
      </c>
      <c r="BC57" s="133">
        <f>'4.4 - Elektroinstalace - ...'!F38</f>
        <v>0</v>
      </c>
      <c r="BD57" s="135">
        <f>'4.4 - Elektroinstalace - ...'!F39</f>
        <v>0</v>
      </c>
      <c r="BE57" s="4"/>
      <c r="BT57" s="136" t="s">
        <v>81</v>
      </c>
      <c r="BV57" s="136" t="s">
        <v>74</v>
      </c>
      <c r="BW57" s="136" t="s">
        <v>89</v>
      </c>
      <c r="BX57" s="136" t="s">
        <v>80</v>
      </c>
      <c r="CL57" s="136" t="s">
        <v>19</v>
      </c>
    </row>
    <row r="58" s="4" customFormat="1" ht="16.5" customHeight="1">
      <c r="A58" s="127" t="s">
        <v>82</v>
      </c>
      <c r="B58" s="66"/>
      <c r="C58" s="128"/>
      <c r="D58" s="128"/>
      <c r="E58" s="129" t="s">
        <v>90</v>
      </c>
      <c r="F58" s="129"/>
      <c r="G58" s="129"/>
      <c r="H58" s="129"/>
      <c r="I58" s="129"/>
      <c r="J58" s="128"/>
      <c r="K58" s="129" t="s">
        <v>91</v>
      </c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  <c r="AG58" s="130">
        <f>'4.5 - Elektroinstalace - ...'!J32</f>
        <v>0</v>
      </c>
      <c r="AH58" s="128"/>
      <c r="AI58" s="128"/>
      <c r="AJ58" s="128"/>
      <c r="AK58" s="128"/>
      <c r="AL58" s="128"/>
      <c r="AM58" s="128"/>
      <c r="AN58" s="130">
        <f>SUM(AG58,AT58)</f>
        <v>0</v>
      </c>
      <c r="AO58" s="128"/>
      <c r="AP58" s="128"/>
      <c r="AQ58" s="131" t="s">
        <v>85</v>
      </c>
      <c r="AR58" s="68"/>
      <c r="AS58" s="132">
        <v>0</v>
      </c>
      <c r="AT58" s="133">
        <f>ROUND(SUM(AV58:AW58),2)</f>
        <v>0</v>
      </c>
      <c r="AU58" s="134">
        <f>'4.5 - Elektroinstalace - ...'!P88</f>
        <v>0</v>
      </c>
      <c r="AV58" s="133">
        <f>'4.5 - Elektroinstalace - ...'!J35</f>
        <v>0</v>
      </c>
      <c r="AW58" s="133">
        <f>'4.5 - Elektroinstalace - ...'!J36</f>
        <v>0</v>
      </c>
      <c r="AX58" s="133">
        <f>'4.5 - Elektroinstalace - ...'!J37</f>
        <v>0</v>
      </c>
      <c r="AY58" s="133">
        <f>'4.5 - Elektroinstalace - ...'!J38</f>
        <v>0</v>
      </c>
      <c r="AZ58" s="133">
        <f>'4.5 - Elektroinstalace - ...'!F35</f>
        <v>0</v>
      </c>
      <c r="BA58" s="133">
        <f>'4.5 - Elektroinstalace - ...'!F36</f>
        <v>0</v>
      </c>
      <c r="BB58" s="133">
        <f>'4.5 - Elektroinstalace - ...'!F37</f>
        <v>0</v>
      </c>
      <c r="BC58" s="133">
        <f>'4.5 - Elektroinstalace - ...'!F38</f>
        <v>0</v>
      </c>
      <c r="BD58" s="135">
        <f>'4.5 - Elektroinstalace - ...'!F39</f>
        <v>0</v>
      </c>
      <c r="BE58" s="4"/>
      <c r="BT58" s="136" t="s">
        <v>81</v>
      </c>
      <c r="BV58" s="136" t="s">
        <v>74</v>
      </c>
      <c r="BW58" s="136" t="s">
        <v>92</v>
      </c>
      <c r="BX58" s="136" t="s">
        <v>80</v>
      </c>
      <c r="CL58" s="136" t="s">
        <v>19</v>
      </c>
    </row>
    <row r="59" s="4" customFormat="1" ht="16.5" customHeight="1">
      <c r="A59" s="127" t="s">
        <v>82</v>
      </c>
      <c r="B59" s="66"/>
      <c r="C59" s="128"/>
      <c r="D59" s="128"/>
      <c r="E59" s="129" t="s">
        <v>93</v>
      </c>
      <c r="F59" s="129"/>
      <c r="G59" s="129"/>
      <c r="H59" s="129"/>
      <c r="I59" s="129"/>
      <c r="J59" s="128"/>
      <c r="K59" s="129" t="s">
        <v>94</v>
      </c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29"/>
      <c r="AD59" s="129"/>
      <c r="AE59" s="129"/>
      <c r="AF59" s="129"/>
      <c r="AG59" s="130">
        <f>'4.9 - VRN a ostatní náklady'!J32</f>
        <v>0</v>
      </c>
      <c r="AH59" s="128"/>
      <c r="AI59" s="128"/>
      <c r="AJ59" s="128"/>
      <c r="AK59" s="128"/>
      <c r="AL59" s="128"/>
      <c r="AM59" s="128"/>
      <c r="AN59" s="130">
        <f>SUM(AG59,AT59)</f>
        <v>0</v>
      </c>
      <c r="AO59" s="128"/>
      <c r="AP59" s="128"/>
      <c r="AQ59" s="131" t="s">
        <v>85</v>
      </c>
      <c r="AR59" s="68"/>
      <c r="AS59" s="137">
        <v>0</v>
      </c>
      <c r="AT59" s="138">
        <f>ROUND(SUM(AV59:AW59),2)</f>
        <v>0</v>
      </c>
      <c r="AU59" s="139">
        <f>'4.9 - VRN a ostatní náklady'!P91</f>
        <v>0</v>
      </c>
      <c r="AV59" s="138">
        <f>'4.9 - VRN a ostatní náklady'!J35</f>
        <v>0</v>
      </c>
      <c r="AW59" s="138">
        <f>'4.9 - VRN a ostatní náklady'!J36</f>
        <v>0</v>
      </c>
      <c r="AX59" s="138">
        <f>'4.9 - VRN a ostatní náklady'!J37</f>
        <v>0</v>
      </c>
      <c r="AY59" s="138">
        <f>'4.9 - VRN a ostatní náklady'!J38</f>
        <v>0</v>
      </c>
      <c r="AZ59" s="138">
        <f>'4.9 - VRN a ostatní náklady'!F35</f>
        <v>0</v>
      </c>
      <c r="BA59" s="138">
        <f>'4.9 - VRN a ostatní náklady'!F36</f>
        <v>0</v>
      </c>
      <c r="BB59" s="138">
        <f>'4.9 - VRN a ostatní náklady'!F37</f>
        <v>0</v>
      </c>
      <c r="BC59" s="138">
        <f>'4.9 - VRN a ostatní náklady'!F38</f>
        <v>0</v>
      </c>
      <c r="BD59" s="140">
        <f>'4.9 - VRN a ostatní náklady'!F39</f>
        <v>0</v>
      </c>
      <c r="BE59" s="4"/>
      <c r="BT59" s="136" t="s">
        <v>81</v>
      </c>
      <c r="BV59" s="136" t="s">
        <v>74</v>
      </c>
      <c r="BW59" s="136" t="s">
        <v>95</v>
      </c>
      <c r="BX59" s="136" t="s">
        <v>80</v>
      </c>
      <c r="CL59" s="136" t="s">
        <v>19</v>
      </c>
    </row>
    <row r="60" s="2" customFormat="1" ht="30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7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="2" customFormat="1" ht="6.96" customHeight="1">
      <c r="A61" s="41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47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</sheetData>
  <sheetProtection sheet="1" formatColumns="0" formatRows="0" objects="1" scenarios="1" spinCount="100000" saltValue="Zu5LHO+KJ2usvg7sKDVW9k7XSBR5mXQTFSxeIUliJhuqMW/nS2avX44vMpSo/yU42Qxw8jgk8rBdVHjRlLlEKQ==" hashValue="jjWZpcS/c48qRL6cHvxCwY0a2bC4gVKVISUMewLpi0ssvYxU6ce7AFBqmrAO49N60Dnud3yUqUfJzAajt+oryg==" algorithmName="SHA-512" password="CC45"/>
  <mergeCells count="58">
    <mergeCell ref="L45:AO45"/>
    <mergeCell ref="AM47:AN47"/>
    <mergeCell ref="AS49:AT51"/>
    <mergeCell ref="AM49:AP49"/>
    <mergeCell ref="AM50:AP50"/>
    <mergeCell ref="C52:G52"/>
    <mergeCell ref="AG52:AM52"/>
    <mergeCell ref="AN52:AP52"/>
    <mergeCell ref="I52:AF52"/>
    <mergeCell ref="AG55:AM55"/>
    <mergeCell ref="AN55:AP55"/>
    <mergeCell ref="J55:AF55"/>
    <mergeCell ref="D55:H55"/>
    <mergeCell ref="AN56:AP56"/>
    <mergeCell ref="E56:I56"/>
    <mergeCell ref="K56:AF56"/>
    <mergeCell ref="AG56:AM56"/>
    <mergeCell ref="K57:AF57"/>
    <mergeCell ref="AN57:AP57"/>
    <mergeCell ref="E57:I57"/>
    <mergeCell ref="AG57:AM57"/>
    <mergeCell ref="AG58:AM58"/>
    <mergeCell ref="AN58:AP58"/>
    <mergeCell ref="E58:I58"/>
    <mergeCell ref="K58:AF58"/>
    <mergeCell ref="AN59:AP59"/>
    <mergeCell ref="AG59:AM59"/>
    <mergeCell ref="E59:I59"/>
    <mergeCell ref="K59:AF59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56" location="'4.1 - Stavební úpravy'!C2" display="/"/>
    <hyperlink ref="A57" location="'4.4 - Elektroinstalace - ...'!C2" display="/"/>
    <hyperlink ref="A58" location="'4.5 - Elektroinstalace - ...'!C2" display="/"/>
    <hyperlink ref="A59" location="'4.9 - VRN a ostatní náklady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86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81</v>
      </c>
    </row>
    <row r="4" s="1" customFormat="1" ht="24.96" customHeight="1">
      <c r="B4" s="23"/>
      <c r="D4" s="143" t="s">
        <v>96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Odborné učebny v objektu ZŠ Za Chlumem 824, Bílina - D4</v>
      </c>
      <c r="F7" s="145"/>
      <c r="G7" s="145"/>
      <c r="H7" s="145"/>
      <c r="L7" s="23"/>
    </row>
    <row r="8" s="1" customFormat="1" ht="12" customHeight="1">
      <c r="B8" s="23"/>
      <c r="D8" s="145" t="s">
        <v>97</v>
      </c>
      <c r="L8" s="23"/>
    </row>
    <row r="9" s="2" customFormat="1" ht="16.5" customHeight="1">
      <c r="A9" s="41"/>
      <c r="B9" s="47"/>
      <c r="C9" s="41"/>
      <c r="D9" s="41"/>
      <c r="E9" s="146" t="s">
        <v>98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99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100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22. 1. 2026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tr">
        <f>IF('Rekapitulace stavby'!AN10="","",'Rekapitulace stavby'!AN10)</f>
        <v/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tr">
        <f>IF('Rekapitulace stavby'!E11="","",'Rekapitulace stavby'!E11)</f>
        <v>Město Bílina</v>
      </c>
      <c r="F17" s="41"/>
      <c r="G17" s="41"/>
      <c r="H17" s="41"/>
      <c r="I17" s="145" t="s">
        <v>28</v>
      </c>
      <c r="J17" s="136" t="str">
        <f>IF('Rekapitulace stavby'!AN11="","",'Rekapitulace stavby'!AN11)</f>
        <v/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29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28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31</v>
      </c>
      <c r="E22" s="41"/>
      <c r="F22" s="41"/>
      <c r="G22" s="41"/>
      <c r="H22" s="41"/>
      <c r="I22" s="145" t="s">
        <v>26</v>
      </c>
      <c r="J22" s="136" t="str">
        <f>IF('Rekapitulace stavby'!AN16="","",'Rekapitulace stavby'!AN16)</f>
        <v>73660680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tr">
        <f>IF('Rekapitulace stavby'!E17="","",'Rekapitulace stavby'!E17)</f>
        <v>Ing. arch. Jan Heller, ČKA 04261</v>
      </c>
      <c r="F23" s="41"/>
      <c r="G23" s="41"/>
      <c r="H23" s="41"/>
      <c r="I23" s="145" t="s">
        <v>28</v>
      </c>
      <c r="J23" s="136" t="str">
        <f>IF('Rekapitulace stavby'!AN17="","",'Rekapitulace stavby'!AN17)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35</v>
      </c>
      <c r="E25" s="41"/>
      <c r="F25" s="41"/>
      <c r="G25" s="41"/>
      <c r="H25" s="41"/>
      <c r="I25" s="145" t="s">
        <v>26</v>
      </c>
      <c r="J25" s="136" t="str">
        <f>IF('Rekapitulace stavby'!AN19="","",'Rekapitulace stavby'!AN19)</f>
        <v/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tr">
        <f>IF('Rekapitulace stavby'!E20="","",'Rekapitulace stavby'!E20)</f>
        <v xml:space="preserve"> </v>
      </c>
      <c r="F26" s="41"/>
      <c r="G26" s="41"/>
      <c r="H26" s="41"/>
      <c r="I26" s="145" t="s">
        <v>28</v>
      </c>
      <c r="J26" s="136" t="str">
        <f>IF('Rekapitulace stavby'!AN20="","",'Rekapitulace stavby'!AN20)</f>
        <v/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36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38</v>
      </c>
      <c r="E32" s="41"/>
      <c r="F32" s="41"/>
      <c r="G32" s="41"/>
      <c r="H32" s="41"/>
      <c r="I32" s="41"/>
      <c r="J32" s="156">
        <f>ROUND(J102,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40</v>
      </c>
      <c r="G34" s="41"/>
      <c r="H34" s="41"/>
      <c r="I34" s="157" t="s">
        <v>39</v>
      </c>
      <c r="J34" s="157" t="s">
        <v>41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42</v>
      </c>
      <c r="E35" s="145" t="s">
        <v>43</v>
      </c>
      <c r="F35" s="159">
        <f>ROUND((SUM(BE102:BE480)),  2)</f>
        <v>0</v>
      </c>
      <c r="G35" s="41"/>
      <c r="H35" s="41"/>
      <c r="I35" s="160">
        <v>0.20999999999999999</v>
      </c>
      <c r="J35" s="159">
        <f>ROUND(((SUM(BE102:BE480))*I35),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44</v>
      </c>
      <c r="F36" s="159">
        <f>ROUND((SUM(BF102:BF480)),  2)</f>
        <v>0</v>
      </c>
      <c r="G36" s="41"/>
      <c r="H36" s="41"/>
      <c r="I36" s="160">
        <v>0.12</v>
      </c>
      <c r="J36" s="159">
        <f>ROUND(((SUM(BF102:BF480))*I36),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45</v>
      </c>
      <c r="F37" s="159">
        <f>ROUND((SUM(BG102:BG480)),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46</v>
      </c>
      <c r="F38" s="159">
        <f>ROUND((SUM(BH102:BH480)),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47</v>
      </c>
      <c r="F39" s="159">
        <f>ROUND((SUM(BI102:BI480)),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48</v>
      </c>
      <c r="E41" s="163"/>
      <c r="F41" s="163"/>
      <c r="G41" s="164" t="s">
        <v>49</v>
      </c>
      <c r="H41" s="165" t="s">
        <v>50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101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Odborné učebny v objektu ZŠ Za Chlumem 824, Bílina - D4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97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98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99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4.1 - Stavební úpravy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22. 1. 2026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25.65" customHeight="1">
      <c r="A58" s="41"/>
      <c r="B58" s="42"/>
      <c r="C58" s="35" t="s">
        <v>25</v>
      </c>
      <c r="D58" s="43"/>
      <c r="E58" s="43"/>
      <c r="F58" s="30" t="str">
        <f>E17</f>
        <v>Město Bílina</v>
      </c>
      <c r="G58" s="43"/>
      <c r="H58" s="43"/>
      <c r="I58" s="35" t="s">
        <v>31</v>
      </c>
      <c r="J58" s="39" t="str">
        <f>E23</f>
        <v>Ing. arch. Jan Heller, ČKA 04261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29</v>
      </c>
      <c r="D59" s="43"/>
      <c r="E59" s="43"/>
      <c r="F59" s="30" t="str">
        <f>IF(E20="","",E20)</f>
        <v>Vyplň údaj</v>
      </c>
      <c r="G59" s="43"/>
      <c r="H59" s="43"/>
      <c r="I59" s="35" t="s">
        <v>35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102</v>
      </c>
      <c r="D61" s="174"/>
      <c r="E61" s="174"/>
      <c r="F61" s="174"/>
      <c r="G61" s="174"/>
      <c r="H61" s="174"/>
      <c r="I61" s="174"/>
      <c r="J61" s="175" t="s">
        <v>103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70</v>
      </c>
      <c r="D63" s="43"/>
      <c r="E63" s="43"/>
      <c r="F63" s="43"/>
      <c r="G63" s="43"/>
      <c r="H63" s="43"/>
      <c r="I63" s="43"/>
      <c r="J63" s="105">
        <f>J102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104</v>
      </c>
    </row>
    <row r="64" s="9" customFormat="1" ht="24.96" customHeight="1">
      <c r="A64" s="9"/>
      <c r="B64" s="177"/>
      <c r="C64" s="178"/>
      <c r="D64" s="179" t="s">
        <v>105</v>
      </c>
      <c r="E64" s="180"/>
      <c r="F64" s="180"/>
      <c r="G64" s="180"/>
      <c r="H64" s="180"/>
      <c r="I64" s="180"/>
      <c r="J64" s="181">
        <f>J103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106</v>
      </c>
      <c r="E65" s="185"/>
      <c r="F65" s="185"/>
      <c r="G65" s="185"/>
      <c r="H65" s="185"/>
      <c r="I65" s="185"/>
      <c r="J65" s="186">
        <f>J104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107</v>
      </c>
      <c r="E66" s="185"/>
      <c r="F66" s="185"/>
      <c r="G66" s="185"/>
      <c r="H66" s="185"/>
      <c r="I66" s="185"/>
      <c r="J66" s="186">
        <f>J111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8"/>
      <c r="D67" s="184" t="s">
        <v>108</v>
      </c>
      <c r="E67" s="185"/>
      <c r="F67" s="185"/>
      <c r="G67" s="185"/>
      <c r="H67" s="185"/>
      <c r="I67" s="185"/>
      <c r="J67" s="186">
        <f>J182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3"/>
      <c r="C68" s="128"/>
      <c r="D68" s="184" t="s">
        <v>109</v>
      </c>
      <c r="E68" s="185"/>
      <c r="F68" s="185"/>
      <c r="G68" s="185"/>
      <c r="H68" s="185"/>
      <c r="I68" s="185"/>
      <c r="J68" s="186">
        <f>J211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3"/>
      <c r="C69" s="128"/>
      <c r="D69" s="184" t="s">
        <v>110</v>
      </c>
      <c r="E69" s="185"/>
      <c r="F69" s="185"/>
      <c r="G69" s="185"/>
      <c r="H69" s="185"/>
      <c r="I69" s="185"/>
      <c r="J69" s="186">
        <f>J248</f>
        <v>0</v>
      </c>
      <c r="K69" s="128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77"/>
      <c r="C70" s="178"/>
      <c r="D70" s="179" t="s">
        <v>111</v>
      </c>
      <c r="E70" s="180"/>
      <c r="F70" s="180"/>
      <c r="G70" s="180"/>
      <c r="H70" s="180"/>
      <c r="I70" s="180"/>
      <c r="J70" s="181">
        <f>J251</f>
        <v>0</v>
      </c>
      <c r="K70" s="178"/>
      <c r="L70" s="182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83"/>
      <c r="C71" s="128"/>
      <c r="D71" s="184" t="s">
        <v>112</v>
      </c>
      <c r="E71" s="185"/>
      <c r="F71" s="185"/>
      <c r="G71" s="185"/>
      <c r="H71" s="185"/>
      <c r="I71" s="185"/>
      <c r="J71" s="186">
        <f>J252</f>
        <v>0</v>
      </c>
      <c r="K71" s="128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3"/>
      <c r="C72" s="128"/>
      <c r="D72" s="184" t="s">
        <v>113</v>
      </c>
      <c r="E72" s="185"/>
      <c r="F72" s="185"/>
      <c r="G72" s="185"/>
      <c r="H72" s="185"/>
      <c r="I72" s="185"/>
      <c r="J72" s="186">
        <f>J257</f>
        <v>0</v>
      </c>
      <c r="K72" s="128"/>
      <c r="L72" s="18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3"/>
      <c r="C73" s="128"/>
      <c r="D73" s="184" t="s">
        <v>114</v>
      </c>
      <c r="E73" s="185"/>
      <c r="F73" s="185"/>
      <c r="G73" s="185"/>
      <c r="H73" s="185"/>
      <c r="I73" s="185"/>
      <c r="J73" s="186">
        <f>J267</f>
        <v>0</v>
      </c>
      <c r="K73" s="128"/>
      <c r="L73" s="18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3"/>
      <c r="C74" s="128"/>
      <c r="D74" s="184" t="s">
        <v>115</v>
      </c>
      <c r="E74" s="185"/>
      <c r="F74" s="185"/>
      <c r="G74" s="185"/>
      <c r="H74" s="185"/>
      <c r="I74" s="185"/>
      <c r="J74" s="186">
        <f>J269</f>
        <v>0</v>
      </c>
      <c r="K74" s="128"/>
      <c r="L74" s="18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3"/>
      <c r="C75" s="128"/>
      <c r="D75" s="184" t="s">
        <v>116</v>
      </c>
      <c r="E75" s="185"/>
      <c r="F75" s="185"/>
      <c r="G75" s="185"/>
      <c r="H75" s="185"/>
      <c r="I75" s="185"/>
      <c r="J75" s="186">
        <f>J295</f>
        <v>0</v>
      </c>
      <c r="K75" s="128"/>
      <c r="L75" s="187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3"/>
      <c r="C76" s="128"/>
      <c r="D76" s="184" t="s">
        <v>117</v>
      </c>
      <c r="E76" s="185"/>
      <c r="F76" s="185"/>
      <c r="G76" s="185"/>
      <c r="H76" s="185"/>
      <c r="I76" s="185"/>
      <c r="J76" s="186">
        <f>J315</f>
        <v>0</v>
      </c>
      <c r="K76" s="128"/>
      <c r="L76" s="187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3"/>
      <c r="C77" s="128"/>
      <c r="D77" s="184" t="s">
        <v>118</v>
      </c>
      <c r="E77" s="185"/>
      <c r="F77" s="185"/>
      <c r="G77" s="185"/>
      <c r="H77" s="185"/>
      <c r="I77" s="185"/>
      <c r="J77" s="186">
        <f>J326</f>
        <v>0</v>
      </c>
      <c r="K77" s="128"/>
      <c r="L77" s="187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3"/>
      <c r="C78" s="128"/>
      <c r="D78" s="184" t="s">
        <v>119</v>
      </c>
      <c r="E78" s="185"/>
      <c r="F78" s="185"/>
      <c r="G78" s="185"/>
      <c r="H78" s="185"/>
      <c r="I78" s="185"/>
      <c r="J78" s="186">
        <f>J393</f>
        <v>0</v>
      </c>
      <c r="K78" s="128"/>
      <c r="L78" s="187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3"/>
      <c r="C79" s="128"/>
      <c r="D79" s="184" t="s">
        <v>120</v>
      </c>
      <c r="E79" s="185"/>
      <c r="F79" s="185"/>
      <c r="G79" s="185"/>
      <c r="H79" s="185"/>
      <c r="I79" s="185"/>
      <c r="J79" s="186">
        <f>J404</f>
        <v>0</v>
      </c>
      <c r="K79" s="128"/>
      <c r="L79" s="187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83"/>
      <c r="C80" s="128"/>
      <c r="D80" s="184" t="s">
        <v>121</v>
      </c>
      <c r="E80" s="185"/>
      <c r="F80" s="185"/>
      <c r="G80" s="185"/>
      <c r="H80" s="185"/>
      <c r="I80" s="185"/>
      <c r="J80" s="186">
        <f>J464</f>
        <v>0</v>
      </c>
      <c r="K80" s="128"/>
      <c r="L80" s="187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2" customFormat="1" ht="21.84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62"/>
      <c r="C82" s="63"/>
      <c r="D82" s="63"/>
      <c r="E82" s="63"/>
      <c r="F82" s="63"/>
      <c r="G82" s="63"/>
      <c r="H82" s="63"/>
      <c r="I82" s="63"/>
      <c r="J82" s="63"/>
      <c r="K82" s="6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6" s="2" customFormat="1" ht="6.96" customHeight="1">
      <c r="A86" s="41"/>
      <c r="B86" s="64"/>
      <c r="C86" s="65"/>
      <c r="D86" s="65"/>
      <c r="E86" s="65"/>
      <c r="F86" s="65"/>
      <c r="G86" s="65"/>
      <c r="H86" s="65"/>
      <c r="I86" s="65"/>
      <c r="J86" s="65"/>
      <c r="K86" s="65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24.96" customHeight="1">
      <c r="A87" s="41"/>
      <c r="B87" s="42"/>
      <c r="C87" s="26" t="s">
        <v>122</v>
      </c>
      <c r="D87" s="43"/>
      <c r="E87" s="43"/>
      <c r="F87" s="43"/>
      <c r="G87" s="43"/>
      <c r="H87" s="43"/>
      <c r="I87" s="43"/>
      <c r="J87" s="43"/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2" customHeight="1">
      <c r="A89" s="41"/>
      <c r="B89" s="42"/>
      <c r="C89" s="35" t="s">
        <v>16</v>
      </c>
      <c r="D89" s="43"/>
      <c r="E89" s="43"/>
      <c r="F89" s="43"/>
      <c r="G89" s="43"/>
      <c r="H89" s="43"/>
      <c r="I89" s="43"/>
      <c r="J89" s="43"/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6.5" customHeight="1">
      <c r="A90" s="41"/>
      <c r="B90" s="42"/>
      <c r="C90" s="43"/>
      <c r="D90" s="43"/>
      <c r="E90" s="172" t="str">
        <f>E7</f>
        <v>Odborné učebny v objektu ZŠ Za Chlumem 824, Bílina - D4</v>
      </c>
      <c r="F90" s="35"/>
      <c r="G90" s="35"/>
      <c r="H90" s="35"/>
      <c r="I90" s="43"/>
      <c r="J90" s="43"/>
      <c r="K90" s="43"/>
      <c r="L90" s="14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1" customFormat="1" ht="12" customHeight="1">
      <c r="B91" s="24"/>
      <c r="C91" s="35" t="s">
        <v>97</v>
      </c>
      <c r="D91" s="25"/>
      <c r="E91" s="25"/>
      <c r="F91" s="25"/>
      <c r="G91" s="25"/>
      <c r="H91" s="25"/>
      <c r="I91" s="25"/>
      <c r="J91" s="25"/>
      <c r="K91" s="25"/>
      <c r="L91" s="23"/>
    </row>
    <row r="92" s="2" customFormat="1" ht="16.5" customHeight="1">
      <c r="A92" s="41"/>
      <c r="B92" s="42"/>
      <c r="C92" s="43"/>
      <c r="D92" s="43"/>
      <c r="E92" s="172" t="s">
        <v>98</v>
      </c>
      <c r="F92" s="43"/>
      <c r="G92" s="43"/>
      <c r="H92" s="43"/>
      <c r="I92" s="43"/>
      <c r="J92" s="43"/>
      <c r="K92" s="43"/>
      <c r="L92" s="14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2" customHeight="1">
      <c r="A93" s="41"/>
      <c r="B93" s="42"/>
      <c r="C93" s="35" t="s">
        <v>99</v>
      </c>
      <c r="D93" s="43"/>
      <c r="E93" s="43"/>
      <c r="F93" s="43"/>
      <c r="G93" s="43"/>
      <c r="H93" s="43"/>
      <c r="I93" s="43"/>
      <c r="J93" s="43"/>
      <c r="K93" s="43"/>
      <c r="L93" s="147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16.5" customHeight="1">
      <c r="A94" s="41"/>
      <c r="B94" s="42"/>
      <c r="C94" s="43"/>
      <c r="D94" s="43"/>
      <c r="E94" s="72" t="str">
        <f>E11</f>
        <v>4.1 - Stavební úpravy</v>
      </c>
      <c r="F94" s="43"/>
      <c r="G94" s="43"/>
      <c r="H94" s="43"/>
      <c r="I94" s="43"/>
      <c r="J94" s="43"/>
      <c r="K94" s="43"/>
      <c r="L94" s="147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6.96" customHeight="1">
      <c r="A95" s="41"/>
      <c r="B95" s="42"/>
      <c r="C95" s="43"/>
      <c r="D95" s="43"/>
      <c r="E95" s="43"/>
      <c r="F95" s="43"/>
      <c r="G95" s="43"/>
      <c r="H95" s="43"/>
      <c r="I95" s="43"/>
      <c r="J95" s="43"/>
      <c r="K95" s="43"/>
      <c r="L95" s="147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12" customHeight="1">
      <c r="A96" s="41"/>
      <c r="B96" s="42"/>
      <c r="C96" s="35" t="s">
        <v>21</v>
      </c>
      <c r="D96" s="43"/>
      <c r="E96" s="43"/>
      <c r="F96" s="30" t="str">
        <f>F14</f>
        <v xml:space="preserve"> </v>
      </c>
      <c r="G96" s="43"/>
      <c r="H96" s="43"/>
      <c r="I96" s="35" t="s">
        <v>23</v>
      </c>
      <c r="J96" s="75" t="str">
        <f>IF(J14="","",J14)</f>
        <v>22. 1. 2026</v>
      </c>
      <c r="K96" s="43"/>
      <c r="L96" s="147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 s="2" customFormat="1" ht="6.96" customHeight="1">
      <c r="A97" s="41"/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147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</row>
    <row r="98" s="2" customFormat="1" ht="25.65" customHeight="1">
      <c r="A98" s="41"/>
      <c r="B98" s="42"/>
      <c r="C98" s="35" t="s">
        <v>25</v>
      </c>
      <c r="D98" s="43"/>
      <c r="E98" s="43"/>
      <c r="F98" s="30" t="str">
        <f>E17</f>
        <v>Město Bílina</v>
      </c>
      <c r="G98" s="43"/>
      <c r="H98" s="43"/>
      <c r="I98" s="35" t="s">
        <v>31</v>
      </c>
      <c r="J98" s="39" t="str">
        <f>E23</f>
        <v>Ing. arch. Jan Heller, ČKA 04261</v>
      </c>
      <c r="K98" s="43"/>
      <c r="L98" s="147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</row>
    <row r="99" s="2" customFormat="1" ht="15.15" customHeight="1">
      <c r="A99" s="41"/>
      <c r="B99" s="42"/>
      <c r="C99" s="35" t="s">
        <v>29</v>
      </c>
      <c r="D99" s="43"/>
      <c r="E99" s="43"/>
      <c r="F99" s="30" t="str">
        <f>IF(E20="","",E20)</f>
        <v>Vyplň údaj</v>
      </c>
      <c r="G99" s="43"/>
      <c r="H99" s="43"/>
      <c r="I99" s="35" t="s">
        <v>35</v>
      </c>
      <c r="J99" s="39" t="str">
        <f>E26</f>
        <v xml:space="preserve"> </v>
      </c>
      <c r="K99" s="43"/>
      <c r="L99" s="147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</row>
    <row r="100" s="2" customFormat="1" ht="10.32" customHeight="1">
      <c r="A100" s="41"/>
      <c r="B100" s="42"/>
      <c r="C100" s="43"/>
      <c r="D100" s="43"/>
      <c r="E100" s="43"/>
      <c r="F100" s="43"/>
      <c r="G100" s="43"/>
      <c r="H100" s="43"/>
      <c r="I100" s="43"/>
      <c r="J100" s="43"/>
      <c r="K100" s="43"/>
      <c r="L100" s="147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</row>
    <row r="101" s="11" customFormat="1" ht="29.28" customHeight="1">
      <c r="A101" s="188"/>
      <c r="B101" s="189"/>
      <c r="C101" s="190" t="s">
        <v>123</v>
      </c>
      <c r="D101" s="191" t="s">
        <v>57</v>
      </c>
      <c r="E101" s="191" t="s">
        <v>53</v>
      </c>
      <c r="F101" s="191" t="s">
        <v>54</v>
      </c>
      <c r="G101" s="191" t="s">
        <v>124</v>
      </c>
      <c r="H101" s="191" t="s">
        <v>125</v>
      </c>
      <c r="I101" s="191" t="s">
        <v>126</v>
      </c>
      <c r="J101" s="191" t="s">
        <v>103</v>
      </c>
      <c r="K101" s="192" t="s">
        <v>127</v>
      </c>
      <c r="L101" s="193"/>
      <c r="M101" s="95" t="s">
        <v>19</v>
      </c>
      <c r="N101" s="96" t="s">
        <v>42</v>
      </c>
      <c r="O101" s="96" t="s">
        <v>128</v>
      </c>
      <c r="P101" s="96" t="s">
        <v>129</v>
      </c>
      <c r="Q101" s="96" t="s">
        <v>130</v>
      </c>
      <c r="R101" s="96" t="s">
        <v>131</v>
      </c>
      <c r="S101" s="96" t="s">
        <v>132</v>
      </c>
      <c r="T101" s="97" t="s">
        <v>133</v>
      </c>
      <c r="U101" s="188"/>
      <c r="V101" s="188"/>
      <c r="W101" s="188"/>
      <c r="X101" s="188"/>
      <c r="Y101" s="188"/>
      <c r="Z101" s="188"/>
      <c r="AA101" s="188"/>
      <c r="AB101" s="188"/>
      <c r="AC101" s="188"/>
      <c r="AD101" s="188"/>
      <c r="AE101" s="188"/>
    </row>
    <row r="102" s="2" customFormat="1" ht="22.8" customHeight="1">
      <c r="A102" s="41"/>
      <c r="B102" s="42"/>
      <c r="C102" s="102" t="s">
        <v>134</v>
      </c>
      <c r="D102" s="43"/>
      <c r="E102" s="43"/>
      <c r="F102" s="43"/>
      <c r="G102" s="43"/>
      <c r="H102" s="43"/>
      <c r="I102" s="43"/>
      <c r="J102" s="194">
        <f>BK102</f>
        <v>0</v>
      </c>
      <c r="K102" s="43"/>
      <c r="L102" s="47"/>
      <c r="M102" s="98"/>
      <c r="N102" s="195"/>
      <c r="O102" s="99"/>
      <c r="P102" s="196">
        <f>P103+P251</f>
        <v>0</v>
      </c>
      <c r="Q102" s="99"/>
      <c r="R102" s="196">
        <f>R103+R251</f>
        <v>6.83081906492</v>
      </c>
      <c r="S102" s="99"/>
      <c r="T102" s="197">
        <f>T103+T251</f>
        <v>2.2987618599999999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71</v>
      </c>
      <c r="AU102" s="20" t="s">
        <v>104</v>
      </c>
      <c r="BK102" s="198">
        <f>BK103+BK251</f>
        <v>0</v>
      </c>
    </row>
    <row r="103" s="12" customFormat="1" ht="25.92" customHeight="1">
      <c r="A103" s="12"/>
      <c r="B103" s="199"/>
      <c r="C103" s="200"/>
      <c r="D103" s="201" t="s">
        <v>71</v>
      </c>
      <c r="E103" s="202" t="s">
        <v>135</v>
      </c>
      <c r="F103" s="202" t="s">
        <v>136</v>
      </c>
      <c r="G103" s="200"/>
      <c r="H103" s="200"/>
      <c r="I103" s="203"/>
      <c r="J103" s="204">
        <f>BK103</f>
        <v>0</v>
      </c>
      <c r="K103" s="200"/>
      <c r="L103" s="205"/>
      <c r="M103" s="206"/>
      <c r="N103" s="207"/>
      <c r="O103" s="207"/>
      <c r="P103" s="208">
        <f>P104+P111+P182+P211+P248</f>
        <v>0</v>
      </c>
      <c r="Q103" s="207"/>
      <c r="R103" s="208">
        <f>R104+R111+R182+R211+R248</f>
        <v>4.2669493840000001</v>
      </c>
      <c r="S103" s="207"/>
      <c r="T103" s="209">
        <f>T104+T111+T182+T211+T248</f>
        <v>0.97158840000000013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10" t="s">
        <v>79</v>
      </c>
      <c r="AT103" s="211" t="s">
        <v>71</v>
      </c>
      <c r="AU103" s="211" t="s">
        <v>72</v>
      </c>
      <c r="AY103" s="210" t="s">
        <v>137</v>
      </c>
      <c r="BK103" s="212">
        <f>BK104+BK111+BK182+BK211+BK248</f>
        <v>0</v>
      </c>
    </row>
    <row r="104" s="12" customFormat="1" ht="22.8" customHeight="1">
      <c r="A104" s="12"/>
      <c r="B104" s="199"/>
      <c r="C104" s="200"/>
      <c r="D104" s="201" t="s">
        <v>71</v>
      </c>
      <c r="E104" s="213" t="s">
        <v>138</v>
      </c>
      <c r="F104" s="213" t="s">
        <v>139</v>
      </c>
      <c r="G104" s="200"/>
      <c r="H104" s="200"/>
      <c r="I104" s="203"/>
      <c r="J104" s="214">
        <f>BK104</f>
        <v>0</v>
      </c>
      <c r="K104" s="200"/>
      <c r="L104" s="205"/>
      <c r="M104" s="206"/>
      <c r="N104" s="207"/>
      <c r="O104" s="207"/>
      <c r="P104" s="208">
        <f>SUM(P105:P110)</f>
        <v>0</v>
      </c>
      <c r="Q104" s="207"/>
      <c r="R104" s="208">
        <f>SUM(R105:R110)</f>
        <v>1.5244785599999999</v>
      </c>
      <c r="S104" s="207"/>
      <c r="T104" s="209">
        <f>SUM(T105:T110)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10" t="s">
        <v>79</v>
      </c>
      <c r="AT104" s="211" t="s">
        <v>71</v>
      </c>
      <c r="AU104" s="211" t="s">
        <v>79</v>
      </c>
      <c r="AY104" s="210" t="s">
        <v>137</v>
      </c>
      <c r="BK104" s="212">
        <f>SUM(BK105:BK110)</f>
        <v>0</v>
      </c>
    </row>
    <row r="105" s="2" customFormat="1" ht="24.15" customHeight="1">
      <c r="A105" s="41"/>
      <c r="B105" s="42"/>
      <c r="C105" s="215" t="s">
        <v>79</v>
      </c>
      <c r="D105" s="215" t="s">
        <v>140</v>
      </c>
      <c r="E105" s="216" t="s">
        <v>141</v>
      </c>
      <c r="F105" s="217" t="s">
        <v>142</v>
      </c>
      <c r="G105" s="218" t="s">
        <v>143</v>
      </c>
      <c r="H105" s="219">
        <v>23.628</v>
      </c>
      <c r="I105" s="220"/>
      <c r="J105" s="221">
        <f>ROUND(I105*H105,2)</f>
        <v>0</v>
      </c>
      <c r="K105" s="217" t="s">
        <v>144</v>
      </c>
      <c r="L105" s="47"/>
      <c r="M105" s="222" t="s">
        <v>19</v>
      </c>
      <c r="N105" s="223" t="s">
        <v>43</v>
      </c>
      <c r="O105" s="87"/>
      <c r="P105" s="224">
        <f>O105*H105</f>
        <v>0</v>
      </c>
      <c r="Q105" s="224">
        <v>0.064519999999999994</v>
      </c>
      <c r="R105" s="224">
        <f>Q105*H105</f>
        <v>1.5244785599999999</v>
      </c>
      <c r="S105" s="224">
        <v>0</v>
      </c>
      <c r="T105" s="225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6" t="s">
        <v>145</v>
      </c>
      <c r="AT105" s="226" t="s">
        <v>140</v>
      </c>
      <c r="AU105" s="226" t="s">
        <v>81</v>
      </c>
      <c r="AY105" s="20" t="s">
        <v>137</v>
      </c>
      <c r="BE105" s="227">
        <f>IF(N105="základní",J105,0)</f>
        <v>0</v>
      </c>
      <c r="BF105" s="227">
        <f>IF(N105="snížená",J105,0)</f>
        <v>0</v>
      </c>
      <c r="BG105" s="227">
        <f>IF(N105="zákl. přenesená",J105,0)</f>
        <v>0</v>
      </c>
      <c r="BH105" s="227">
        <f>IF(N105="sníž. přenesená",J105,0)</f>
        <v>0</v>
      </c>
      <c r="BI105" s="227">
        <f>IF(N105="nulová",J105,0)</f>
        <v>0</v>
      </c>
      <c r="BJ105" s="20" t="s">
        <v>79</v>
      </c>
      <c r="BK105" s="227">
        <f>ROUND(I105*H105,2)</f>
        <v>0</v>
      </c>
      <c r="BL105" s="20" t="s">
        <v>145</v>
      </c>
      <c r="BM105" s="226" t="s">
        <v>146</v>
      </c>
    </row>
    <row r="106" s="2" customFormat="1">
      <c r="A106" s="41"/>
      <c r="B106" s="42"/>
      <c r="C106" s="43"/>
      <c r="D106" s="228" t="s">
        <v>147</v>
      </c>
      <c r="E106" s="43"/>
      <c r="F106" s="229" t="s">
        <v>148</v>
      </c>
      <c r="G106" s="43"/>
      <c r="H106" s="43"/>
      <c r="I106" s="230"/>
      <c r="J106" s="43"/>
      <c r="K106" s="43"/>
      <c r="L106" s="47"/>
      <c r="M106" s="231"/>
      <c r="N106" s="232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147</v>
      </c>
      <c r="AU106" s="20" t="s">
        <v>81</v>
      </c>
    </row>
    <row r="107" s="2" customFormat="1">
      <c r="A107" s="41"/>
      <c r="B107" s="42"/>
      <c r="C107" s="43"/>
      <c r="D107" s="233" t="s">
        <v>149</v>
      </c>
      <c r="E107" s="43"/>
      <c r="F107" s="234" t="s">
        <v>150</v>
      </c>
      <c r="G107" s="43"/>
      <c r="H107" s="43"/>
      <c r="I107" s="230"/>
      <c r="J107" s="43"/>
      <c r="K107" s="43"/>
      <c r="L107" s="47"/>
      <c r="M107" s="231"/>
      <c r="N107" s="232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149</v>
      </c>
      <c r="AU107" s="20" t="s">
        <v>81</v>
      </c>
    </row>
    <row r="108" s="13" customFormat="1">
      <c r="A108" s="13"/>
      <c r="B108" s="235"/>
      <c r="C108" s="236"/>
      <c r="D108" s="233" t="s">
        <v>151</v>
      </c>
      <c r="E108" s="237" t="s">
        <v>19</v>
      </c>
      <c r="F108" s="238" t="s">
        <v>152</v>
      </c>
      <c r="G108" s="236"/>
      <c r="H108" s="237" t="s">
        <v>19</v>
      </c>
      <c r="I108" s="239"/>
      <c r="J108" s="236"/>
      <c r="K108" s="236"/>
      <c r="L108" s="240"/>
      <c r="M108" s="241"/>
      <c r="N108" s="242"/>
      <c r="O108" s="242"/>
      <c r="P108" s="242"/>
      <c r="Q108" s="242"/>
      <c r="R108" s="242"/>
      <c r="S108" s="242"/>
      <c r="T108" s="24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4" t="s">
        <v>151</v>
      </c>
      <c r="AU108" s="244" t="s">
        <v>81</v>
      </c>
      <c r="AV108" s="13" t="s">
        <v>79</v>
      </c>
      <c r="AW108" s="13" t="s">
        <v>34</v>
      </c>
      <c r="AX108" s="13" t="s">
        <v>72</v>
      </c>
      <c r="AY108" s="244" t="s">
        <v>137</v>
      </c>
    </row>
    <row r="109" s="14" customFormat="1">
      <c r="A109" s="14"/>
      <c r="B109" s="245"/>
      <c r="C109" s="246"/>
      <c r="D109" s="233" t="s">
        <v>151</v>
      </c>
      <c r="E109" s="247" t="s">
        <v>19</v>
      </c>
      <c r="F109" s="248" t="s">
        <v>153</v>
      </c>
      <c r="G109" s="246"/>
      <c r="H109" s="249">
        <v>23.628</v>
      </c>
      <c r="I109" s="250"/>
      <c r="J109" s="246"/>
      <c r="K109" s="246"/>
      <c r="L109" s="251"/>
      <c r="M109" s="252"/>
      <c r="N109" s="253"/>
      <c r="O109" s="253"/>
      <c r="P109" s="253"/>
      <c r="Q109" s="253"/>
      <c r="R109" s="253"/>
      <c r="S109" s="253"/>
      <c r="T109" s="25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5" t="s">
        <v>151</v>
      </c>
      <c r="AU109" s="255" t="s">
        <v>81</v>
      </c>
      <c r="AV109" s="14" t="s">
        <v>81</v>
      </c>
      <c r="AW109" s="14" t="s">
        <v>34</v>
      </c>
      <c r="AX109" s="14" t="s">
        <v>72</v>
      </c>
      <c r="AY109" s="255" t="s">
        <v>137</v>
      </c>
    </row>
    <row r="110" s="15" customFormat="1">
      <c r="A110" s="15"/>
      <c r="B110" s="256"/>
      <c r="C110" s="257"/>
      <c r="D110" s="233" t="s">
        <v>151</v>
      </c>
      <c r="E110" s="258" t="s">
        <v>19</v>
      </c>
      <c r="F110" s="259" t="s">
        <v>154</v>
      </c>
      <c r="G110" s="257"/>
      <c r="H110" s="260">
        <v>23.628</v>
      </c>
      <c r="I110" s="261"/>
      <c r="J110" s="257"/>
      <c r="K110" s="257"/>
      <c r="L110" s="262"/>
      <c r="M110" s="263"/>
      <c r="N110" s="264"/>
      <c r="O110" s="264"/>
      <c r="P110" s="264"/>
      <c r="Q110" s="264"/>
      <c r="R110" s="264"/>
      <c r="S110" s="264"/>
      <c r="T110" s="26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T110" s="266" t="s">
        <v>151</v>
      </c>
      <c r="AU110" s="266" t="s">
        <v>81</v>
      </c>
      <c r="AV110" s="15" t="s">
        <v>145</v>
      </c>
      <c r="AW110" s="15" t="s">
        <v>34</v>
      </c>
      <c r="AX110" s="15" t="s">
        <v>79</v>
      </c>
      <c r="AY110" s="266" t="s">
        <v>137</v>
      </c>
    </row>
    <row r="111" s="12" customFormat="1" ht="22.8" customHeight="1">
      <c r="A111" s="12"/>
      <c r="B111" s="199"/>
      <c r="C111" s="200"/>
      <c r="D111" s="201" t="s">
        <v>71</v>
      </c>
      <c r="E111" s="213" t="s">
        <v>155</v>
      </c>
      <c r="F111" s="213" t="s">
        <v>156</v>
      </c>
      <c r="G111" s="200"/>
      <c r="H111" s="200"/>
      <c r="I111" s="203"/>
      <c r="J111" s="214">
        <f>BK111</f>
        <v>0</v>
      </c>
      <c r="K111" s="200"/>
      <c r="L111" s="205"/>
      <c r="M111" s="206"/>
      <c r="N111" s="207"/>
      <c r="O111" s="207"/>
      <c r="P111" s="208">
        <f>SUM(P112:P181)</f>
        <v>0</v>
      </c>
      <c r="Q111" s="207"/>
      <c r="R111" s="208">
        <f>SUM(R112:R181)</f>
        <v>2.7399946740000001</v>
      </c>
      <c r="S111" s="207"/>
      <c r="T111" s="209">
        <f>SUM(T112:T181)</f>
        <v>0.0010584000000000001</v>
      </c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R111" s="210" t="s">
        <v>79</v>
      </c>
      <c r="AT111" s="211" t="s">
        <v>71</v>
      </c>
      <c r="AU111" s="211" t="s">
        <v>79</v>
      </c>
      <c r="AY111" s="210" t="s">
        <v>137</v>
      </c>
      <c r="BK111" s="212">
        <f>SUM(BK112:BK181)</f>
        <v>0</v>
      </c>
    </row>
    <row r="112" s="2" customFormat="1" ht="16.5" customHeight="1">
      <c r="A112" s="41"/>
      <c r="B112" s="42"/>
      <c r="C112" s="215" t="s">
        <v>81</v>
      </c>
      <c r="D112" s="215" t="s">
        <v>140</v>
      </c>
      <c r="E112" s="216" t="s">
        <v>157</v>
      </c>
      <c r="F112" s="217" t="s">
        <v>158</v>
      </c>
      <c r="G112" s="218" t="s">
        <v>143</v>
      </c>
      <c r="H112" s="219">
        <v>4.827</v>
      </c>
      <c r="I112" s="220"/>
      <c r="J112" s="221">
        <f>ROUND(I112*H112,2)</f>
        <v>0</v>
      </c>
      <c r="K112" s="217" t="s">
        <v>144</v>
      </c>
      <c r="L112" s="47"/>
      <c r="M112" s="222" t="s">
        <v>19</v>
      </c>
      <c r="N112" s="223" t="s">
        <v>43</v>
      </c>
      <c r="O112" s="87"/>
      <c r="P112" s="224">
        <f>O112*H112</f>
        <v>0</v>
      </c>
      <c r="Q112" s="224">
        <v>0.056000000000000001</v>
      </c>
      <c r="R112" s="224">
        <f>Q112*H112</f>
        <v>0.270312</v>
      </c>
      <c r="S112" s="224">
        <v>0</v>
      </c>
      <c r="T112" s="225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26" t="s">
        <v>145</v>
      </c>
      <c r="AT112" s="226" t="s">
        <v>140</v>
      </c>
      <c r="AU112" s="226" t="s">
        <v>81</v>
      </c>
      <c r="AY112" s="20" t="s">
        <v>137</v>
      </c>
      <c r="BE112" s="227">
        <f>IF(N112="základní",J112,0)</f>
        <v>0</v>
      </c>
      <c r="BF112" s="227">
        <f>IF(N112="snížená",J112,0)</f>
        <v>0</v>
      </c>
      <c r="BG112" s="227">
        <f>IF(N112="zákl. přenesená",J112,0)</f>
        <v>0</v>
      </c>
      <c r="BH112" s="227">
        <f>IF(N112="sníž. přenesená",J112,0)</f>
        <v>0</v>
      </c>
      <c r="BI112" s="227">
        <f>IF(N112="nulová",J112,0)</f>
        <v>0</v>
      </c>
      <c r="BJ112" s="20" t="s">
        <v>79</v>
      </c>
      <c r="BK112" s="227">
        <f>ROUND(I112*H112,2)</f>
        <v>0</v>
      </c>
      <c r="BL112" s="20" t="s">
        <v>145</v>
      </c>
      <c r="BM112" s="226" t="s">
        <v>159</v>
      </c>
    </row>
    <row r="113" s="2" customFormat="1">
      <c r="A113" s="41"/>
      <c r="B113" s="42"/>
      <c r="C113" s="43"/>
      <c r="D113" s="228" t="s">
        <v>147</v>
      </c>
      <c r="E113" s="43"/>
      <c r="F113" s="229" t="s">
        <v>160</v>
      </c>
      <c r="G113" s="43"/>
      <c r="H113" s="43"/>
      <c r="I113" s="230"/>
      <c r="J113" s="43"/>
      <c r="K113" s="43"/>
      <c r="L113" s="47"/>
      <c r="M113" s="231"/>
      <c r="N113" s="232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147</v>
      </c>
      <c r="AU113" s="20" t="s">
        <v>81</v>
      </c>
    </row>
    <row r="114" s="2" customFormat="1">
      <c r="A114" s="41"/>
      <c r="B114" s="42"/>
      <c r="C114" s="43"/>
      <c r="D114" s="233" t="s">
        <v>149</v>
      </c>
      <c r="E114" s="43"/>
      <c r="F114" s="234" t="s">
        <v>161</v>
      </c>
      <c r="G114" s="43"/>
      <c r="H114" s="43"/>
      <c r="I114" s="230"/>
      <c r="J114" s="43"/>
      <c r="K114" s="43"/>
      <c r="L114" s="47"/>
      <c r="M114" s="231"/>
      <c r="N114" s="232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149</v>
      </c>
      <c r="AU114" s="20" t="s">
        <v>81</v>
      </c>
    </row>
    <row r="115" s="2" customFormat="1" ht="24.15" customHeight="1">
      <c r="A115" s="41"/>
      <c r="B115" s="42"/>
      <c r="C115" s="215" t="s">
        <v>138</v>
      </c>
      <c r="D115" s="215" t="s">
        <v>140</v>
      </c>
      <c r="E115" s="216" t="s">
        <v>162</v>
      </c>
      <c r="F115" s="217" t="s">
        <v>163</v>
      </c>
      <c r="G115" s="218" t="s">
        <v>143</v>
      </c>
      <c r="H115" s="219">
        <v>6.3579999999999997</v>
      </c>
      <c r="I115" s="220"/>
      <c r="J115" s="221">
        <f>ROUND(I115*H115,2)</f>
        <v>0</v>
      </c>
      <c r="K115" s="217" t="s">
        <v>144</v>
      </c>
      <c r="L115" s="47"/>
      <c r="M115" s="222" t="s">
        <v>19</v>
      </c>
      <c r="N115" s="223" t="s">
        <v>43</v>
      </c>
      <c r="O115" s="87"/>
      <c r="P115" s="224">
        <f>O115*H115</f>
        <v>0</v>
      </c>
      <c r="Q115" s="224">
        <v>0.0178</v>
      </c>
      <c r="R115" s="224">
        <f>Q115*H115</f>
        <v>0.11317239999999999</v>
      </c>
      <c r="S115" s="224">
        <v>0</v>
      </c>
      <c r="T115" s="225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26" t="s">
        <v>145</v>
      </c>
      <c r="AT115" s="226" t="s">
        <v>140</v>
      </c>
      <c r="AU115" s="226" t="s">
        <v>81</v>
      </c>
      <c r="AY115" s="20" t="s">
        <v>137</v>
      </c>
      <c r="BE115" s="227">
        <f>IF(N115="základní",J115,0)</f>
        <v>0</v>
      </c>
      <c r="BF115" s="227">
        <f>IF(N115="snížená",J115,0)</f>
        <v>0</v>
      </c>
      <c r="BG115" s="227">
        <f>IF(N115="zákl. přenesená",J115,0)</f>
        <v>0</v>
      </c>
      <c r="BH115" s="227">
        <f>IF(N115="sníž. přenesená",J115,0)</f>
        <v>0</v>
      </c>
      <c r="BI115" s="227">
        <f>IF(N115="nulová",J115,0)</f>
        <v>0</v>
      </c>
      <c r="BJ115" s="20" t="s">
        <v>79</v>
      </c>
      <c r="BK115" s="227">
        <f>ROUND(I115*H115,2)</f>
        <v>0</v>
      </c>
      <c r="BL115" s="20" t="s">
        <v>145</v>
      </c>
      <c r="BM115" s="226" t="s">
        <v>164</v>
      </c>
    </row>
    <row r="116" s="2" customFormat="1">
      <c r="A116" s="41"/>
      <c r="B116" s="42"/>
      <c r="C116" s="43"/>
      <c r="D116" s="228" t="s">
        <v>147</v>
      </c>
      <c r="E116" s="43"/>
      <c r="F116" s="229" t="s">
        <v>165</v>
      </c>
      <c r="G116" s="43"/>
      <c r="H116" s="43"/>
      <c r="I116" s="230"/>
      <c r="J116" s="43"/>
      <c r="K116" s="43"/>
      <c r="L116" s="47"/>
      <c r="M116" s="231"/>
      <c r="N116" s="232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147</v>
      </c>
      <c r="AU116" s="20" t="s">
        <v>81</v>
      </c>
    </row>
    <row r="117" s="2" customFormat="1">
      <c r="A117" s="41"/>
      <c r="B117" s="42"/>
      <c r="C117" s="43"/>
      <c r="D117" s="233" t="s">
        <v>149</v>
      </c>
      <c r="E117" s="43"/>
      <c r="F117" s="234" t="s">
        <v>150</v>
      </c>
      <c r="G117" s="43"/>
      <c r="H117" s="43"/>
      <c r="I117" s="230"/>
      <c r="J117" s="43"/>
      <c r="K117" s="43"/>
      <c r="L117" s="47"/>
      <c r="M117" s="231"/>
      <c r="N117" s="232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149</v>
      </c>
      <c r="AU117" s="20" t="s">
        <v>81</v>
      </c>
    </row>
    <row r="118" s="13" customFormat="1">
      <c r="A118" s="13"/>
      <c r="B118" s="235"/>
      <c r="C118" s="236"/>
      <c r="D118" s="233" t="s">
        <v>151</v>
      </c>
      <c r="E118" s="237" t="s">
        <v>19</v>
      </c>
      <c r="F118" s="238" t="s">
        <v>152</v>
      </c>
      <c r="G118" s="236"/>
      <c r="H118" s="237" t="s">
        <v>19</v>
      </c>
      <c r="I118" s="239"/>
      <c r="J118" s="236"/>
      <c r="K118" s="236"/>
      <c r="L118" s="240"/>
      <c r="M118" s="241"/>
      <c r="N118" s="242"/>
      <c r="O118" s="242"/>
      <c r="P118" s="242"/>
      <c r="Q118" s="242"/>
      <c r="R118" s="242"/>
      <c r="S118" s="242"/>
      <c r="T118" s="24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4" t="s">
        <v>151</v>
      </c>
      <c r="AU118" s="244" t="s">
        <v>81</v>
      </c>
      <c r="AV118" s="13" t="s">
        <v>79</v>
      </c>
      <c r="AW118" s="13" t="s">
        <v>34</v>
      </c>
      <c r="AX118" s="13" t="s">
        <v>72</v>
      </c>
      <c r="AY118" s="244" t="s">
        <v>137</v>
      </c>
    </row>
    <row r="119" s="14" customFormat="1">
      <c r="A119" s="14"/>
      <c r="B119" s="245"/>
      <c r="C119" s="246"/>
      <c r="D119" s="233" t="s">
        <v>151</v>
      </c>
      <c r="E119" s="247" t="s">
        <v>19</v>
      </c>
      <c r="F119" s="248" t="s">
        <v>166</v>
      </c>
      <c r="G119" s="246"/>
      <c r="H119" s="249">
        <v>2.9089999999999998</v>
      </c>
      <c r="I119" s="250"/>
      <c r="J119" s="246"/>
      <c r="K119" s="246"/>
      <c r="L119" s="251"/>
      <c r="M119" s="252"/>
      <c r="N119" s="253"/>
      <c r="O119" s="253"/>
      <c r="P119" s="253"/>
      <c r="Q119" s="253"/>
      <c r="R119" s="253"/>
      <c r="S119" s="253"/>
      <c r="T119" s="25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55" t="s">
        <v>151</v>
      </c>
      <c r="AU119" s="255" t="s">
        <v>81</v>
      </c>
      <c r="AV119" s="14" t="s">
        <v>81</v>
      </c>
      <c r="AW119" s="14" t="s">
        <v>34</v>
      </c>
      <c r="AX119" s="14" t="s">
        <v>72</v>
      </c>
      <c r="AY119" s="255" t="s">
        <v>137</v>
      </c>
    </row>
    <row r="120" s="14" customFormat="1">
      <c r="A120" s="14"/>
      <c r="B120" s="245"/>
      <c r="C120" s="246"/>
      <c r="D120" s="233" t="s">
        <v>151</v>
      </c>
      <c r="E120" s="247" t="s">
        <v>19</v>
      </c>
      <c r="F120" s="248" t="s">
        <v>167</v>
      </c>
      <c r="G120" s="246"/>
      <c r="H120" s="249">
        <v>3.4489999999999998</v>
      </c>
      <c r="I120" s="250"/>
      <c r="J120" s="246"/>
      <c r="K120" s="246"/>
      <c r="L120" s="251"/>
      <c r="M120" s="252"/>
      <c r="N120" s="253"/>
      <c r="O120" s="253"/>
      <c r="P120" s="253"/>
      <c r="Q120" s="253"/>
      <c r="R120" s="253"/>
      <c r="S120" s="253"/>
      <c r="T120" s="25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55" t="s">
        <v>151</v>
      </c>
      <c r="AU120" s="255" t="s">
        <v>81</v>
      </c>
      <c r="AV120" s="14" t="s">
        <v>81</v>
      </c>
      <c r="AW120" s="14" t="s">
        <v>34</v>
      </c>
      <c r="AX120" s="14" t="s">
        <v>72</v>
      </c>
      <c r="AY120" s="255" t="s">
        <v>137</v>
      </c>
    </row>
    <row r="121" s="16" customFormat="1">
      <c r="A121" s="16"/>
      <c r="B121" s="267"/>
      <c r="C121" s="268"/>
      <c r="D121" s="233" t="s">
        <v>151</v>
      </c>
      <c r="E121" s="269" t="s">
        <v>19</v>
      </c>
      <c r="F121" s="270" t="s">
        <v>168</v>
      </c>
      <c r="G121" s="268"/>
      <c r="H121" s="271">
        <v>6.3579999999999997</v>
      </c>
      <c r="I121" s="272"/>
      <c r="J121" s="268"/>
      <c r="K121" s="268"/>
      <c r="L121" s="273"/>
      <c r="M121" s="274"/>
      <c r="N121" s="275"/>
      <c r="O121" s="275"/>
      <c r="P121" s="275"/>
      <c r="Q121" s="275"/>
      <c r="R121" s="275"/>
      <c r="S121" s="275"/>
      <c r="T121" s="27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T121" s="277" t="s">
        <v>151</v>
      </c>
      <c r="AU121" s="277" t="s">
        <v>81</v>
      </c>
      <c r="AV121" s="16" t="s">
        <v>138</v>
      </c>
      <c r="AW121" s="16" t="s">
        <v>34</v>
      </c>
      <c r="AX121" s="16" t="s">
        <v>72</v>
      </c>
      <c r="AY121" s="277" t="s">
        <v>137</v>
      </c>
    </row>
    <row r="122" s="15" customFormat="1">
      <c r="A122" s="15"/>
      <c r="B122" s="256"/>
      <c r="C122" s="257"/>
      <c r="D122" s="233" t="s">
        <v>151</v>
      </c>
      <c r="E122" s="258" t="s">
        <v>19</v>
      </c>
      <c r="F122" s="259" t="s">
        <v>154</v>
      </c>
      <c r="G122" s="257"/>
      <c r="H122" s="260">
        <v>6.3579999999999997</v>
      </c>
      <c r="I122" s="261"/>
      <c r="J122" s="257"/>
      <c r="K122" s="257"/>
      <c r="L122" s="262"/>
      <c r="M122" s="263"/>
      <c r="N122" s="264"/>
      <c r="O122" s="264"/>
      <c r="P122" s="264"/>
      <c r="Q122" s="264"/>
      <c r="R122" s="264"/>
      <c r="S122" s="264"/>
      <c r="T122" s="26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66" t="s">
        <v>151</v>
      </c>
      <c r="AU122" s="266" t="s">
        <v>81</v>
      </c>
      <c r="AV122" s="15" t="s">
        <v>145</v>
      </c>
      <c r="AW122" s="15" t="s">
        <v>34</v>
      </c>
      <c r="AX122" s="15" t="s">
        <v>79</v>
      </c>
      <c r="AY122" s="266" t="s">
        <v>137</v>
      </c>
    </row>
    <row r="123" s="2" customFormat="1" ht="16.5" customHeight="1">
      <c r="A123" s="41"/>
      <c r="B123" s="42"/>
      <c r="C123" s="215" t="s">
        <v>145</v>
      </c>
      <c r="D123" s="215" t="s">
        <v>140</v>
      </c>
      <c r="E123" s="216" t="s">
        <v>169</v>
      </c>
      <c r="F123" s="217" t="s">
        <v>170</v>
      </c>
      <c r="G123" s="218" t="s">
        <v>143</v>
      </c>
      <c r="H123" s="219">
        <v>6.3579999999999997</v>
      </c>
      <c r="I123" s="220"/>
      <c r="J123" s="221">
        <f>ROUND(I123*H123,2)</f>
        <v>0</v>
      </c>
      <c r="K123" s="217" t="s">
        <v>144</v>
      </c>
      <c r="L123" s="47"/>
      <c r="M123" s="222" t="s">
        <v>19</v>
      </c>
      <c r="N123" s="223" t="s">
        <v>43</v>
      </c>
      <c r="O123" s="87"/>
      <c r="P123" s="224">
        <f>O123*H123</f>
        <v>0</v>
      </c>
      <c r="Q123" s="224">
        <v>0.000263</v>
      </c>
      <c r="R123" s="224">
        <f>Q123*H123</f>
        <v>0.0016721539999999999</v>
      </c>
      <c r="S123" s="224">
        <v>0</v>
      </c>
      <c r="T123" s="225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26" t="s">
        <v>145</v>
      </c>
      <c r="AT123" s="226" t="s">
        <v>140</v>
      </c>
      <c r="AU123" s="226" t="s">
        <v>81</v>
      </c>
      <c r="AY123" s="20" t="s">
        <v>137</v>
      </c>
      <c r="BE123" s="227">
        <f>IF(N123="základní",J123,0)</f>
        <v>0</v>
      </c>
      <c r="BF123" s="227">
        <f>IF(N123="snížená",J123,0)</f>
        <v>0</v>
      </c>
      <c r="BG123" s="227">
        <f>IF(N123="zákl. přenesená",J123,0)</f>
        <v>0</v>
      </c>
      <c r="BH123" s="227">
        <f>IF(N123="sníž. přenesená",J123,0)</f>
        <v>0</v>
      </c>
      <c r="BI123" s="227">
        <f>IF(N123="nulová",J123,0)</f>
        <v>0</v>
      </c>
      <c r="BJ123" s="20" t="s">
        <v>79</v>
      </c>
      <c r="BK123" s="227">
        <f>ROUND(I123*H123,2)</f>
        <v>0</v>
      </c>
      <c r="BL123" s="20" t="s">
        <v>145</v>
      </c>
      <c r="BM123" s="226" t="s">
        <v>171</v>
      </c>
    </row>
    <row r="124" s="2" customFormat="1">
      <c r="A124" s="41"/>
      <c r="B124" s="42"/>
      <c r="C124" s="43"/>
      <c r="D124" s="228" t="s">
        <v>147</v>
      </c>
      <c r="E124" s="43"/>
      <c r="F124" s="229" t="s">
        <v>172</v>
      </c>
      <c r="G124" s="43"/>
      <c r="H124" s="43"/>
      <c r="I124" s="230"/>
      <c r="J124" s="43"/>
      <c r="K124" s="43"/>
      <c r="L124" s="47"/>
      <c r="M124" s="231"/>
      <c r="N124" s="232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147</v>
      </c>
      <c r="AU124" s="20" t="s">
        <v>81</v>
      </c>
    </row>
    <row r="125" s="2" customFormat="1" ht="24.15" customHeight="1">
      <c r="A125" s="41"/>
      <c r="B125" s="42"/>
      <c r="C125" s="215" t="s">
        <v>173</v>
      </c>
      <c r="D125" s="215" t="s">
        <v>140</v>
      </c>
      <c r="E125" s="216" t="s">
        <v>174</v>
      </c>
      <c r="F125" s="217" t="s">
        <v>175</v>
      </c>
      <c r="G125" s="218" t="s">
        <v>143</v>
      </c>
      <c r="H125" s="219">
        <v>6.3579999999999997</v>
      </c>
      <c r="I125" s="220"/>
      <c r="J125" s="221">
        <f>ROUND(I125*H125,2)</f>
        <v>0</v>
      </c>
      <c r="K125" s="217" t="s">
        <v>144</v>
      </c>
      <c r="L125" s="47"/>
      <c r="M125" s="222" t="s">
        <v>19</v>
      </c>
      <c r="N125" s="223" t="s">
        <v>43</v>
      </c>
      <c r="O125" s="87"/>
      <c r="P125" s="224">
        <f>O125*H125</f>
        <v>0</v>
      </c>
      <c r="Q125" s="224">
        <v>0.0043839999999999999</v>
      </c>
      <c r="R125" s="224">
        <f>Q125*H125</f>
        <v>0.027873471999999996</v>
      </c>
      <c r="S125" s="224">
        <v>0</v>
      </c>
      <c r="T125" s="225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26" t="s">
        <v>145</v>
      </c>
      <c r="AT125" s="226" t="s">
        <v>140</v>
      </c>
      <c r="AU125" s="226" t="s">
        <v>81</v>
      </c>
      <c r="AY125" s="20" t="s">
        <v>137</v>
      </c>
      <c r="BE125" s="227">
        <f>IF(N125="základní",J125,0)</f>
        <v>0</v>
      </c>
      <c r="BF125" s="227">
        <f>IF(N125="snížená",J125,0)</f>
        <v>0</v>
      </c>
      <c r="BG125" s="227">
        <f>IF(N125="zákl. přenesená",J125,0)</f>
        <v>0</v>
      </c>
      <c r="BH125" s="227">
        <f>IF(N125="sníž. přenesená",J125,0)</f>
        <v>0</v>
      </c>
      <c r="BI125" s="227">
        <f>IF(N125="nulová",J125,0)</f>
        <v>0</v>
      </c>
      <c r="BJ125" s="20" t="s">
        <v>79</v>
      </c>
      <c r="BK125" s="227">
        <f>ROUND(I125*H125,2)</f>
        <v>0</v>
      </c>
      <c r="BL125" s="20" t="s">
        <v>145</v>
      </c>
      <c r="BM125" s="226" t="s">
        <v>176</v>
      </c>
    </row>
    <row r="126" s="2" customFormat="1">
      <c r="A126" s="41"/>
      <c r="B126" s="42"/>
      <c r="C126" s="43"/>
      <c r="D126" s="228" t="s">
        <v>147</v>
      </c>
      <c r="E126" s="43"/>
      <c r="F126" s="229" t="s">
        <v>177</v>
      </c>
      <c r="G126" s="43"/>
      <c r="H126" s="43"/>
      <c r="I126" s="230"/>
      <c r="J126" s="43"/>
      <c r="K126" s="43"/>
      <c r="L126" s="47"/>
      <c r="M126" s="231"/>
      <c r="N126" s="232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147</v>
      </c>
      <c r="AU126" s="20" t="s">
        <v>81</v>
      </c>
    </row>
    <row r="127" s="2" customFormat="1" ht="24.15" customHeight="1">
      <c r="A127" s="41"/>
      <c r="B127" s="42"/>
      <c r="C127" s="215" t="s">
        <v>155</v>
      </c>
      <c r="D127" s="215" t="s">
        <v>140</v>
      </c>
      <c r="E127" s="216" t="s">
        <v>178</v>
      </c>
      <c r="F127" s="217" t="s">
        <v>179</v>
      </c>
      <c r="G127" s="218" t="s">
        <v>143</v>
      </c>
      <c r="H127" s="219">
        <v>6.3579999999999997</v>
      </c>
      <c r="I127" s="220"/>
      <c r="J127" s="221">
        <f>ROUND(I127*H127,2)</f>
        <v>0</v>
      </c>
      <c r="K127" s="217" t="s">
        <v>144</v>
      </c>
      <c r="L127" s="47"/>
      <c r="M127" s="222" t="s">
        <v>19</v>
      </c>
      <c r="N127" s="223" t="s">
        <v>43</v>
      </c>
      <c r="O127" s="87"/>
      <c r="P127" s="224">
        <f>O127*H127</f>
        <v>0</v>
      </c>
      <c r="Q127" s="224">
        <v>0.0030000000000000001</v>
      </c>
      <c r="R127" s="224">
        <f>Q127*H127</f>
        <v>0.019074000000000001</v>
      </c>
      <c r="S127" s="224">
        <v>0</v>
      </c>
      <c r="T127" s="225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26" t="s">
        <v>145</v>
      </c>
      <c r="AT127" s="226" t="s">
        <v>140</v>
      </c>
      <c r="AU127" s="226" t="s">
        <v>81</v>
      </c>
      <c r="AY127" s="20" t="s">
        <v>137</v>
      </c>
      <c r="BE127" s="227">
        <f>IF(N127="základní",J127,0)</f>
        <v>0</v>
      </c>
      <c r="BF127" s="227">
        <f>IF(N127="snížená",J127,0)</f>
        <v>0</v>
      </c>
      <c r="BG127" s="227">
        <f>IF(N127="zákl. přenesená",J127,0)</f>
        <v>0</v>
      </c>
      <c r="BH127" s="227">
        <f>IF(N127="sníž. přenesená",J127,0)</f>
        <v>0</v>
      </c>
      <c r="BI127" s="227">
        <f>IF(N127="nulová",J127,0)</f>
        <v>0</v>
      </c>
      <c r="BJ127" s="20" t="s">
        <v>79</v>
      </c>
      <c r="BK127" s="227">
        <f>ROUND(I127*H127,2)</f>
        <v>0</v>
      </c>
      <c r="BL127" s="20" t="s">
        <v>145</v>
      </c>
      <c r="BM127" s="226" t="s">
        <v>180</v>
      </c>
    </row>
    <row r="128" s="2" customFormat="1">
      <c r="A128" s="41"/>
      <c r="B128" s="42"/>
      <c r="C128" s="43"/>
      <c r="D128" s="228" t="s">
        <v>147</v>
      </c>
      <c r="E128" s="43"/>
      <c r="F128" s="229" t="s">
        <v>181</v>
      </c>
      <c r="G128" s="43"/>
      <c r="H128" s="43"/>
      <c r="I128" s="230"/>
      <c r="J128" s="43"/>
      <c r="K128" s="43"/>
      <c r="L128" s="47"/>
      <c r="M128" s="231"/>
      <c r="N128" s="232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147</v>
      </c>
      <c r="AU128" s="20" t="s">
        <v>81</v>
      </c>
    </row>
    <row r="129" s="2" customFormat="1" ht="24.15" customHeight="1">
      <c r="A129" s="41"/>
      <c r="B129" s="42"/>
      <c r="C129" s="215" t="s">
        <v>182</v>
      </c>
      <c r="D129" s="215" t="s">
        <v>140</v>
      </c>
      <c r="E129" s="216" t="s">
        <v>183</v>
      </c>
      <c r="F129" s="217" t="s">
        <v>184</v>
      </c>
      <c r="G129" s="218" t="s">
        <v>143</v>
      </c>
      <c r="H129" s="219">
        <v>66.263999999999996</v>
      </c>
      <c r="I129" s="220"/>
      <c r="J129" s="221">
        <f>ROUND(I129*H129,2)</f>
        <v>0</v>
      </c>
      <c r="K129" s="217" t="s">
        <v>144</v>
      </c>
      <c r="L129" s="47"/>
      <c r="M129" s="222" t="s">
        <v>19</v>
      </c>
      <c r="N129" s="223" t="s">
        <v>43</v>
      </c>
      <c r="O129" s="87"/>
      <c r="P129" s="224">
        <f>O129*H129</f>
        <v>0</v>
      </c>
      <c r="Q129" s="224">
        <v>0.016500000000000001</v>
      </c>
      <c r="R129" s="224">
        <f>Q129*H129</f>
        <v>1.093356</v>
      </c>
      <c r="S129" s="224">
        <v>0</v>
      </c>
      <c r="T129" s="225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26" t="s">
        <v>145</v>
      </c>
      <c r="AT129" s="226" t="s">
        <v>140</v>
      </c>
      <c r="AU129" s="226" t="s">
        <v>81</v>
      </c>
      <c r="AY129" s="20" t="s">
        <v>137</v>
      </c>
      <c r="BE129" s="227">
        <f>IF(N129="základní",J129,0)</f>
        <v>0</v>
      </c>
      <c r="BF129" s="227">
        <f>IF(N129="snížená",J129,0)</f>
        <v>0</v>
      </c>
      <c r="BG129" s="227">
        <f>IF(N129="zákl. přenesená",J129,0)</f>
        <v>0</v>
      </c>
      <c r="BH129" s="227">
        <f>IF(N129="sníž. přenesená",J129,0)</f>
        <v>0</v>
      </c>
      <c r="BI129" s="227">
        <f>IF(N129="nulová",J129,0)</f>
        <v>0</v>
      </c>
      <c r="BJ129" s="20" t="s">
        <v>79</v>
      </c>
      <c r="BK129" s="227">
        <f>ROUND(I129*H129,2)</f>
        <v>0</v>
      </c>
      <c r="BL129" s="20" t="s">
        <v>145</v>
      </c>
      <c r="BM129" s="226" t="s">
        <v>185</v>
      </c>
    </row>
    <row r="130" s="2" customFormat="1">
      <c r="A130" s="41"/>
      <c r="B130" s="42"/>
      <c r="C130" s="43"/>
      <c r="D130" s="228" t="s">
        <v>147</v>
      </c>
      <c r="E130" s="43"/>
      <c r="F130" s="229" t="s">
        <v>186</v>
      </c>
      <c r="G130" s="43"/>
      <c r="H130" s="43"/>
      <c r="I130" s="230"/>
      <c r="J130" s="43"/>
      <c r="K130" s="43"/>
      <c r="L130" s="47"/>
      <c r="M130" s="231"/>
      <c r="N130" s="232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147</v>
      </c>
      <c r="AU130" s="20" t="s">
        <v>81</v>
      </c>
    </row>
    <row r="131" s="2" customFormat="1">
      <c r="A131" s="41"/>
      <c r="B131" s="42"/>
      <c r="C131" s="43"/>
      <c r="D131" s="233" t="s">
        <v>149</v>
      </c>
      <c r="E131" s="43"/>
      <c r="F131" s="234" t="s">
        <v>161</v>
      </c>
      <c r="G131" s="43"/>
      <c r="H131" s="43"/>
      <c r="I131" s="230"/>
      <c r="J131" s="43"/>
      <c r="K131" s="43"/>
      <c r="L131" s="47"/>
      <c r="M131" s="231"/>
      <c r="N131" s="232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149</v>
      </c>
      <c r="AU131" s="20" t="s">
        <v>81</v>
      </c>
    </row>
    <row r="132" s="13" customFormat="1">
      <c r="A132" s="13"/>
      <c r="B132" s="235"/>
      <c r="C132" s="236"/>
      <c r="D132" s="233" t="s">
        <v>151</v>
      </c>
      <c r="E132" s="237" t="s">
        <v>19</v>
      </c>
      <c r="F132" s="238" t="s">
        <v>152</v>
      </c>
      <c r="G132" s="236"/>
      <c r="H132" s="237" t="s">
        <v>19</v>
      </c>
      <c r="I132" s="239"/>
      <c r="J132" s="236"/>
      <c r="K132" s="236"/>
      <c r="L132" s="240"/>
      <c r="M132" s="241"/>
      <c r="N132" s="242"/>
      <c r="O132" s="242"/>
      <c r="P132" s="242"/>
      <c r="Q132" s="242"/>
      <c r="R132" s="242"/>
      <c r="S132" s="242"/>
      <c r="T132" s="24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4" t="s">
        <v>151</v>
      </c>
      <c r="AU132" s="244" t="s">
        <v>81</v>
      </c>
      <c r="AV132" s="13" t="s">
        <v>79</v>
      </c>
      <c r="AW132" s="13" t="s">
        <v>34</v>
      </c>
      <c r="AX132" s="13" t="s">
        <v>72</v>
      </c>
      <c r="AY132" s="244" t="s">
        <v>137</v>
      </c>
    </row>
    <row r="133" s="14" customFormat="1">
      <c r="A133" s="14"/>
      <c r="B133" s="245"/>
      <c r="C133" s="246"/>
      <c r="D133" s="233" t="s">
        <v>151</v>
      </c>
      <c r="E133" s="247" t="s">
        <v>19</v>
      </c>
      <c r="F133" s="248" t="s">
        <v>187</v>
      </c>
      <c r="G133" s="246"/>
      <c r="H133" s="249">
        <v>12.736000000000001</v>
      </c>
      <c r="I133" s="250"/>
      <c r="J133" s="246"/>
      <c r="K133" s="246"/>
      <c r="L133" s="251"/>
      <c r="M133" s="252"/>
      <c r="N133" s="253"/>
      <c r="O133" s="253"/>
      <c r="P133" s="253"/>
      <c r="Q133" s="253"/>
      <c r="R133" s="253"/>
      <c r="S133" s="253"/>
      <c r="T133" s="25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5" t="s">
        <v>151</v>
      </c>
      <c r="AU133" s="255" t="s">
        <v>81</v>
      </c>
      <c r="AV133" s="14" t="s">
        <v>81</v>
      </c>
      <c r="AW133" s="14" t="s">
        <v>34</v>
      </c>
      <c r="AX133" s="14" t="s">
        <v>72</v>
      </c>
      <c r="AY133" s="255" t="s">
        <v>137</v>
      </c>
    </row>
    <row r="134" s="14" customFormat="1">
      <c r="A134" s="14"/>
      <c r="B134" s="245"/>
      <c r="C134" s="246"/>
      <c r="D134" s="233" t="s">
        <v>151</v>
      </c>
      <c r="E134" s="247" t="s">
        <v>19</v>
      </c>
      <c r="F134" s="248" t="s">
        <v>188</v>
      </c>
      <c r="G134" s="246"/>
      <c r="H134" s="249">
        <v>26.751999999999999</v>
      </c>
      <c r="I134" s="250"/>
      <c r="J134" s="246"/>
      <c r="K134" s="246"/>
      <c r="L134" s="251"/>
      <c r="M134" s="252"/>
      <c r="N134" s="253"/>
      <c r="O134" s="253"/>
      <c r="P134" s="253"/>
      <c r="Q134" s="253"/>
      <c r="R134" s="253"/>
      <c r="S134" s="253"/>
      <c r="T134" s="25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5" t="s">
        <v>151</v>
      </c>
      <c r="AU134" s="255" t="s">
        <v>81</v>
      </c>
      <c r="AV134" s="14" t="s">
        <v>81</v>
      </c>
      <c r="AW134" s="14" t="s">
        <v>34</v>
      </c>
      <c r="AX134" s="14" t="s">
        <v>72</v>
      </c>
      <c r="AY134" s="255" t="s">
        <v>137</v>
      </c>
    </row>
    <row r="135" s="14" customFormat="1">
      <c r="A135" s="14"/>
      <c r="B135" s="245"/>
      <c r="C135" s="246"/>
      <c r="D135" s="233" t="s">
        <v>151</v>
      </c>
      <c r="E135" s="247" t="s">
        <v>19</v>
      </c>
      <c r="F135" s="248" t="s">
        <v>189</v>
      </c>
      <c r="G135" s="246"/>
      <c r="H135" s="249">
        <v>26.776</v>
      </c>
      <c r="I135" s="250"/>
      <c r="J135" s="246"/>
      <c r="K135" s="246"/>
      <c r="L135" s="251"/>
      <c r="M135" s="252"/>
      <c r="N135" s="253"/>
      <c r="O135" s="253"/>
      <c r="P135" s="253"/>
      <c r="Q135" s="253"/>
      <c r="R135" s="253"/>
      <c r="S135" s="253"/>
      <c r="T135" s="25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5" t="s">
        <v>151</v>
      </c>
      <c r="AU135" s="255" t="s">
        <v>81</v>
      </c>
      <c r="AV135" s="14" t="s">
        <v>81</v>
      </c>
      <c r="AW135" s="14" t="s">
        <v>34</v>
      </c>
      <c r="AX135" s="14" t="s">
        <v>72</v>
      </c>
      <c r="AY135" s="255" t="s">
        <v>137</v>
      </c>
    </row>
    <row r="136" s="16" customFormat="1">
      <c r="A136" s="16"/>
      <c r="B136" s="267"/>
      <c r="C136" s="268"/>
      <c r="D136" s="233" t="s">
        <v>151</v>
      </c>
      <c r="E136" s="269" t="s">
        <v>19</v>
      </c>
      <c r="F136" s="270" t="s">
        <v>168</v>
      </c>
      <c r="G136" s="268"/>
      <c r="H136" s="271">
        <v>66.263999999999996</v>
      </c>
      <c r="I136" s="272"/>
      <c r="J136" s="268"/>
      <c r="K136" s="268"/>
      <c r="L136" s="273"/>
      <c r="M136" s="274"/>
      <c r="N136" s="275"/>
      <c r="O136" s="275"/>
      <c r="P136" s="275"/>
      <c r="Q136" s="275"/>
      <c r="R136" s="275"/>
      <c r="S136" s="275"/>
      <c r="T136" s="27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T136" s="277" t="s">
        <v>151</v>
      </c>
      <c r="AU136" s="277" t="s">
        <v>81</v>
      </c>
      <c r="AV136" s="16" t="s">
        <v>138</v>
      </c>
      <c r="AW136" s="16" t="s">
        <v>34</v>
      </c>
      <c r="AX136" s="16" t="s">
        <v>72</v>
      </c>
      <c r="AY136" s="277" t="s">
        <v>137</v>
      </c>
    </row>
    <row r="137" s="15" customFormat="1">
      <c r="A137" s="15"/>
      <c r="B137" s="256"/>
      <c r="C137" s="257"/>
      <c r="D137" s="233" t="s">
        <v>151</v>
      </c>
      <c r="E137" s="258" t="s">
        <v>19</v>
      </c>
      <c r="F137" s="259" t="s">
        <v>154</v>
      </c>
      <c r="G137" s="257"/>
      <c r="H137" s="260">
        <v>66.263999999999996</v>
      </c>
      <c r="I137" s="261"/>
      <c r="J137" s="257"/>
      <c r="K137" s="257"/>
      <c r="L137" s="262"/>
      <c r="M137" s="263"/>
      <c r="N137" s="264"/>
      <c r="O137" s="264"/>
      <c r="P137" s="264"/>
      <c r="Q137" s="264"/>
      <c r="R137" s="264"/>
      <c r="S137" s="264"/>
      <c r="T137" s="26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66" t="s">
        <v>151</v>
      </c>
      <c r="AU137" s="266" t="s">
        <v>81</v>
      </c>
      <c r="AV137" s="15" t="s">
        <v>145</v>
      </c>
      <c r="AW137" s="15" t="s">
        <v>34</v>
      </c>
      <c r="AX137" s="15" t="s">
        <v>79</v>
      </c>
      <c r="AY137" s="266" t="s">
        <v>137</v>
      </c>
    </row>
    <row r="138" s="2" customFormat="1" ht="16.5" customHeight="1">
      <c r="A138" s="41"/>
      <c r="B138" s="42"/>
      <c r="C138" s="215" t="s">
        <v>190</v>
      </c>
      <c r="D138" s="215" t="s">
        <v>140</v>
      </c>
      <c r="E138" s="216" t="s">
        <v>191</v>
      </c>
      <c r="F138" s="217" t="s">
        <v>192</v>
      </c>
      <c r="G138" s="218" t="s">
        <v>143</v>
      </c>
      <c r="H138" s="219">
        <v>66.263999999999996</v>
      </c>
      <c r="I138" s="220"/>
      <c r="J138" s="221">
        <f>ROUND(I138*H138,2)</f>
        <v>0</v>
      </c>
      <c r="K138" s="217" t="s">
        <v>144</v>
      </c>
      <c r="L138" s="47"/>
      <c r="M138" s="222" t="s">
        <v>19</v>
      </c>
      <c r="N138" s="223" t="s">
        <v>43</v>
      </c>
      <c r="O138" s="87"/>
      <c r="P138" s="224">
        <f>O138*H138</f>
        <v>0</v>
      </c>
      <c r="Q138" s="224">
        <v>0.000263</v>
      </c>
      <c r="R138" s="224">
        <f>Q138*H138</f>
        <v>0.017427432</v>
      </c>
      <c r="S138" s="224">
        <v>0</v>
      </c>
      <c r="T138" s="225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26" t="s">
        <v>145</v>
      </c>
      <c r="AT138" s="226" t="s">
        <v>140</v>
      </c>
      <c r="AU138" s="226" t="s">
        <v>81</v>
      </c>
      <c r="AY138" s="20" t="s">
        <v>137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20" t="s">
        <v>79</v>
      </c>
      <c r="BK138" s="227">
        <f>ROUND(I138*H138,2)</f>
        <v>0</v>
      </c>
      <c r="BL138" s="20" t="s">
        <v>145</v>
      </c>
      <c r="BM138" s="226" t="s">
        <v>193</v>
      </c>
    </row>
    <row r="139" s="2" customFormat="1">
      <c r="A139" s="41"/>
      <c r="B139" s="42"/>
      <c r="C139" s="43"/>
      <c r="D139" s="228" t="s">
        <v>147</v>
      </c>
      <c r="E139" s="43"/>
      <c r="F139" s="229" t="s">
        <v>194</v>
      </c>
      <c r="G139" s="43"/>
      <c r="H139" s="43"/>
      <c r="I139" s="230"/>
      <c r="J139" s="43"/>
      <c r="K139" s="43"/>
      <c r="L139" s="47"/>
      <c r="M139" s="231"/>
      <c r="N139" s="232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147</v>
      </c>
      <c r="AU139" s="20" t="s">
        <v>81</v>
      </c>
    </row>
    <row r="140" s="2" customFormat="1">
      <c r="A140" s="41"/>
      <c r="B140" s="42"/>
      <c r="C140" s="43"/>
      <c r="D140" s="233" t="s">
        <v>149</v>
      </c>
      <c r="E140" s="43"/>
      <c r="F140" s="234" t="s">
        <v>161</v>
      </c>
      <c r="G140" s="43"/>
      <c r="H140" s="43"/>
      <c r="I140" s="230"/>
      <c r="J140" s="43"/>
      <c r="K140" s="43"/>
      <c r="L140" s="47"/>
      <c r="M140" s="231"/>
      <c r="N140" s="232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149</v>
      </c>
      <c r="AU140" s="20" t="s">
        <v>81</v>
      </c>
    </row>
    <row r="141" s="13" customFormat="1">
      <c r="A141" s="13"/>
      <c r="B141" s="235"/>
      <c r="C141" s="236"/>
      <c r="D141" s="233" t="s">
        <v>151</v>
      </c>
      <c r="E141" s="237" t="s">
        <v>19</v>
      </c>
      <c r="F141" s="238" t="s">
        <v>152</v>
      </c>
      <c r="G141" s="236"/>
      <c r="H141" s="237" t="s">
        <v>19</v>
      </c>
      <c r="I141" s="239"/>
      <c r="J141" s="236"/>
      <c r="K141" s="236"/>
      <c r="L141" s="240"/>
      <c r="M141" s="241"/>
      <c r="N141" s="242"/>
      <c r="O141" s="242"/>
      <c r="P141" s="242"/>
      <c r="Q141" s="242"/>
      <c r="R141" s="242"/>
      <c r="S141" s="242"/>
      <c r="T141" s="24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4" t="s">
        <v>151</v>
      </c>
      <c r="AU141" s="244" t="s">
        <v>81</v>
      </c>
      <c r="AV141" s="13" t="s">
        <v>79</v>
      </c>
      <c r="AW141" s="13" t="s">
        <v>34</v>
      </c>
      <c r="AX141" s="13" t="s">
        <v>72</v>
      </c>
      <c r="AY141" s="244" t="s">
        <v>137</v>
      </c>
    </row>
    <row r="142" s="14" customFormat="1">
      <c r="A142" s="14"/>
      <c r="B142" s="245"/>
      <c r="C142" s="246"/>
      <c r="D142" s="233" t="s">
        <v>151</v>
      </c>
      <c r="E142" s="247" t="s">
        <v>19</v>
      </c>
      <c r="F142" s="248" t="s">
        <v>187</v>
      </c>
      <c r="G142" s="246"/>
      <c r="H142" s="249">
        <v>12.736000000000001</v>
      </c>
      <c r="I142" s="250"/>
      <c r="J142" s="246"/>
      <c r="K142" s="246"/>
      <c r="L142" s="251"/>
      <c r="M142" s="252"/>
      <c r="N142" s="253"/>
      <c r="O142" s="253"/>
      <c r="P142" s="253"/>
      <c r="Q142" s="253"/>
      <c r="R142" s="253"/>
      <c r="S142" s="253"/>
      <c r="T142" s="25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5" t="s">
        <v>151</v>
      </c>
      <c r="AU142" s="255" t="s">
        <v>81</v>
      </c>
      <c r="AV142" s="14" t="s">
        <v>81</v>
      </c>
      <c r="AW142" s="14" t="s">
        <v>34</v>
      </c>
      <c r="AX142" s="14" t="s">
        <v>72</v>
      </c>
      <c r="AY142" s="255" t="s">
        <v>137</v>
      </c>
    </row>
    <row r="143" s="14" customFormat="1">
      <c r="A143" s="14"/>
      <c r="B143" s="245"/>
      <c r="C143" s="246"/>
      <c r="D143" s="233" t="s">
        <v>151</v>
      </c>
      <c r="E143" s="247" t="s">
        <v>19</v>
      </c>
      <c r="F143" s="248" t="s">
        <v>188</v>
      </c>
      <c r="G143" s="246"/>
      <c r="H143" s="249">
        <v>26.751999999999999</v>
      </c>
      <c r="I143" s="250"/>
      <c r="J143" s="246"/>
      <c r="K143" s="246"/>
      <c r="L143" s="251"/>
      <c r="M143" s="252"/>
      <c r="N143" s="253"/>
      <c r="O143" s="253"/>
      <c r="P143" s="253"/>
      <c r="Q143" s="253"/>
      <c r="R143" s="253"/>
      <c r="S143" s="253"/>
      <c r="T143" s="25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5" t="s">
        <v>151</v>
      </c>
      <c r="AU143" s="255" t="s">
        <v>81</v>
      </c>
      <c r="AV143" s="14" t="s">
        <v>81</v>
      </c>
      <c r="AW143" s="14" t="s">
        <v>34</v>
      </c>
      <c r="AX143" s="14" t="s">
        <v>72</v>
      </c>
      <c r="AY143" s="255" t="s">
        <v>137</v>
      </c>
    </row>
    <row r="144" s="14" customFormat="1">
      <c r="A144" s="14"/>
      <c r="B144" s="245"/>
      <c r="C144" s="246"/>
      <c r="D144" s="233" t="s">
        <v>151</v>
      </c>
      <c r="E144" s="247" t="s">
        <v>19</v>
      </c>
      <c r="F144" s="248" t="s">
        <v>189</v>
      </c>
      <c r="G144" s="246"/>
      <c r="H144" s="249">
        <v>26.776</v>
      </c>
      <c r="I144" s="250"/>
      <c r="J144" s="246"/>
      <c r="K144" s="246"/>
      <c r="L144" s="251"/>
      <c r="M144" s="252"/>
      <c r="N144" s="253"/>
      <c r="O144" s="253"/>
      <c r="P144" s="253"/>
      <c r="Q144" s="253"/>
      <c r="R144" s="253"/>
      <c r="S144" s="253"/>
      <c r="T144" s="25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5" t="s">
        <v>151</v>
      </c>
      <c r="AU144" s="255" t="s">
        <v>81</v>
      </c>
      <c r="AV144" s="14" t="s">
        <v>81</v>
      </c>
      <c r="AW144" s="14" t="s">
        <v>34</v>
      </c>
      <c r="AX144" s="14" t="s">
        <v>72</v>
      </c>
      <c r="AY144" s="255" t="s">
        <v>137</v>
      </c>
    </row>
    <row r="145" s="16" customFormat="1">
      <c r="A145" s="16"/>
      <c r="B145" s="267"/>
      <c r="C145" s="268"/>
      <c r="D145" s="233" t="s">
        <v>151</v>
      </c>
      <c r="E145" s="269" t="s">
        <v>19</v>
      </c>
      <c r="F145" s="270" t="s">
        <v>168</v>
      </c>
      <c r="G145" s="268"/>
      <c r="H145" s="271">
        <v>66.263999999999996</v>
      </c>
      <c r="I145" s="272"/>
      <c r="J145" s="268"/>
      <c r="K145" s="268"/>
      <c r="L145" s="273"/>
      <c r="M145" s="274"/>
      <c r="N145" s="275"/>
      <c r="O145" s="275"/>
      <c r="P145" s="275"/>
      <c r="Q145" s="275"/>
      <c r="R145" s="275"/>
      <c r="S145" s="275"/>
      <c r="T145" s="27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T145" s="277" t="s">
        <v>151</v>
      </c>
      <c r="AU145" s="277" t="s">
        <v>81</v>
      </c>
      <c r="AV145" s="16" t="s">
        <v>138</v>
      </c>
      <c r="AW145" s="16" t="s">
        <v>34</v>
      </c>
      <c r="AX145" s="16" t="s">
        <v>72</v>
      </c>
      <c r="AY145" s="277" t="s">
        <v>137</v>
      </c>
    </row>
    <row r="146" s="15" customFormat="1">
      <c r="A146" s="15"/>
      <c r="B146" s="256"/>
      <c r="C146" s="257"/>
      <c r="D146" s="233" t="s">
        <v>151</v>
      </c>
      <c r="E146" s="258" t="s">
        <v>19</v>
      </c>
      <c r="F146" s="259" t="s">
        <v>154</v>
      </c>
      <c r="G146" s="257"/>
      <c r="H146" s="260">
        <v>66.263999999999996</v>
      </c>
      <c r="I146" s="261"/>
      <c r="J146" s="257"/>
      <c r="K146" s="257"/>
      <c r="L146" s="262"/>
      <c r="M146" s="263"/>
      <c r="N146" s="264"/>
      <c r="O146" s="264"/>
      <c r="P146" s="264"/>
      <c r="Q146" s="264"/>
      <c r="R146" s="264"/>
      <c r="S146" s="264"/>
      <c r="T146" s="26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66" t="s">
        <v>151</v>
      </c>
      <c r="AU146" s="266" t="s">
        <v>81</v>
      </c>
      <c r="AV146" s="15" t="s">
        <v>145</v>
      </c>
      <c r="AW146" s="15" t="s">
        <v>34</v>
      </c>
      <c r="AX146" s="15" t="s">
        <v>79</v>
      </c>
      <c r="AY146" s="266" t="s">
        <v>137</v>
      </c>
    </row>
    <row r="147" s="2" customFormat="1" ht="24.15" customHeight="1">
      <c r="A147" s="41"/>
      <c r="B147" s="42"/>
      <c r="C147" s="215" t="s">
        <v>195</v>
      </c>
      <c r="D147" s="215" t="s">
        <v>140</v>
      </c>
      <c r="E147" s="216" t="s">
        <v>196</v>
      </c>
      <c r="F147" s="217" t="s">
        <v>197</v>
      </c>
      <c r="G147" s="218" t="s">
        <v>143</v>
      </c>
      <c r="H147" s="219">
        <v>66.263999999999996</v>
      </c>
      <c r="I147" s="220"/>
      <c r="J147" s="221">
        <f>ROUND(I147*H147,2)</f>
        <v>0</v>
      </c>
      <c r="K147" s="217" t="s">
        <v>144</v>
      </c>
      <c r="L147" s="47"/>
      <c r="M147" s="222" t="s">
        <v>19</v>
      </c>
      <c r="N147" s="223" t="s">
        <v>43</v>
      </c>
      <c r="O147" s="87"/>
      <c r="P147" s="224">
        <f>O147*H147</f>
        <v>0</v>
      </c>
      <c r="Q147" s="224">
        <v>0.0043839999999999999</v>
      </c>
      <c r="R147" s="224">
        <f>Q147*H147</f>
        <v>0.29050137599999998</v>
      </c>
      <c r="S147" s="224">
        <v>0</v>
      </c>
      <c r="T147" s="225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26" t="s">
        <v>145</v>
      </c>
      <c r="AT147" s="226" t="s">
        <v>140</v>
      </c>
      <c r="AU147" s="226" t="s">
        <v>81</v>
      </c>
      <c r="AY147" s="20" t="s">
        <v>137</v>
      </c>
      <c r="BE147" s="227">
        <f>IF(N147="základní",J147,0)</f>
        <v>0</v>
      </c>
      <c r="BF147" s="227">
        <f>IF(N147="snížená",J147,0)</f>
        <v>0</v>
      </c>
      <c r="BG147" s="227">
        <f>IF(N147="zákl. přenesená",J147,0)</f>
        <v>0</v>
      </c>
      <c r="BH147" s="227">
        <f>IF(N147="sníž. přenesená",J147,0)</f>
        <v>0</v>
      </c>
      <c r="BI147" s="227">
        <f>IF(N147="nulová",J147,0)</f>
        <v>0</v>
      </c>
      <c r="BJ147" s="20" t="s">
        <v>79</v>
      </c>
      <c r="BK147" s="227">
        <f>ROUND(I147*H147,2)</f>
        <v>0</v>
      </c>
      <c r="BL147" s="20" t="s">
        <v>145</v>
      </c>
      <c r="BM147" s="226" t="s">
        <v>198</v>
      </c>
    </row>
    <row r="148" s="2" customFormat="1">
      <c r="A148" s="41"/>
      <c r="B148" s="42"/>
      <c r="C148" s="43"/>
      <c r="D148" s="228" t="s">
        <v>147</v>
      </c>
      <c r="E148" s="43"/>
      <c r="F148" s="229" t="s">
        <v>199</v>
      </c>
      <c r="G148" s="43"/>
      <c r="H148" s="43"/>
      <c r="I148" s="230"/>
      <c r="J148" s="43"/>
      <c r="K148" s="43"/>
      <c r="L148" s="47"/>
      <c r="M148" s="231"/>
      <c r="N148" s="232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147</v>
      </c>
      <c r="AU148" s="20" t="s">
        <v>81</v>
      </c>
    </row>
    <row r="149" s="2" customFormat="1">
      <c r="A149" s="41"/>
      <c r="B149" s="42"/>
      <c r="C149" s="43"/>
      <c r="D149" s="233" t="s">
        <v>149</v>
      </c>
      <c r="E149" s="43"/>
      <c r="F149" s="234" t="s">
        <v>161</v>
      </c>
      <c r="G149" s="43"/>
      <c r="H149" s="43"/>
      <c r="I149" s="230"/>
      <c r="J149" s="43"/>
      <c r="K149" s="43"/>
      <c r="L149" s="47"/>
      <c r="M149" s="231"/>
      <c r="N149" s="232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149</v>
      </c>
      <c r="AU149" s="20" t="s">
        <v>81</v>
      </c>
    </row>
    <row r="150" s="14" customFormat="1">
      <c r="A150" s="14"/>
      <c r="B150" s="245"/>
      <c r="C150" s="246"/>
      <c r="D150" s="233" t="s">
        <v>151</v>
      </c>
      <c r="E150" s="247" t="s">
        <v>19</v>
      </c>
      <c r="F150" s="248" t="s">
        <v>200</v>
      </c>
      <c r="G150" s="246"/>
      <c r="H150" s="249">
        <v>66.263999999999996</v>
      </c>
      <c r="I150" s="250"/>
      <c r="J150" s="246"/>
      <c r="K150" s="246"/>
      <c r="L150" s="251"/>
      <c r="M150" s="252"/>
      <c r="N150" s="253"/>
      <c r="O150" s="253"/>
      <c r="P150" s="253"/>
      <c r="Q150" s="253"/>
      <c r="R150" s="253"/>
      <c r="S150" s="253"/>
      <c r="T150" s="25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5" t="s">
        <v>151</v>
      </c>
      <c r="AU150" s="255" t="s">
        <v>81</v>
      </c>
      <c r="AV150" s="14" t="s">
        <v>81</v>
      </c>
      <c r="AW150" s="14" t="s">
        <v>34</v>
      </c>
      <c r="AX150" s="14" t="s">
        <v>79</v>
      </c>
      <c r="AY150" s="255" t="s">
        <v>137</v>
      </c>
    </row>
    <row r="151" s="2" customFormat="1" ht="16.5" customHeight="1">
      <c r="A151" s="41"/>
      <c r="B151" s="42"/>
      <c r="C151" s="215" t="s">
        <v>201</v>
      </c>
      <c r="D151" s="215" t="s">
        <v>140</v>
      </c>
      <c r="E151" s="216" t="s">
        <v>202</v>
      </c>
      <c r="F151" s="217" t="s">
        <v>203</v>
      </c>
      <c r="G151" s="218" t="s">
        <v>143</v>
      </c>
      <c r="H151" s="219">
        <v>66.263999999999996</v>
      </c>
      <c r="I151" s="220"/>
      <c r="J151" s="221">
        <f>ROUND(I151*H151,2)</f>
        <v>0</v>
      </c>
      <c r="K151" s="217" t="s">
        <v>144</v>
      </c>
      <c r="L151" s="47"/>
      <c r="M151" s="222" t="s">
        <v>19</v>
      </c>
      <c r="N151" s="223" t="s">
        <v>43</v>
      </c>
      <c r="O151" s="87"/>
      <c r="P151" s="224">
        <f>O151*H151</f>
        <v>0</v>
      </c>
      <c r="Q151" s="224">
        <v>0.0030000000000000001</v>
      </c>
      <c r="R151" s="224">
        <f>Q151*H151</f>
        <v>0.198792</v>
      </c>
      <c r="S151" s="224">
        <v>0</v>
      </c>
      <c r="T151" s="225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26" t="s">
        <v>145</v>
      </c>
      <c r="AT151" s="226" t="s">
        <v>140</v>
      </c>
      <c r="AU151" s="226" t="s">
        <v>81</v>
      </c>
      <c r="AY151" s="20" t="s">
        <v>137</v>
      </c>
      <c r="BE151" s="227">
        <f>IF(N151="základní",J151,0)</f>
        <v>0</v>
      </c>
      <c r="BF151" s="227">
        <f>IF(N151="snížená",J151,0)</f>
        <v>0</v>
      </c>
      <c r="BG151" s="227">
        <f>IF(N151="zákl. přenesená",J151,0)</f>
        <v>0</v>
      </c>
      <c r="BH151" s="227">
        <f>IF(N151="sníž. přenesená",J151,0)</f>
        <v>0</v>
      </c>
      <c r="BI151" s="227">
        <f>IF(N151="nulová",J151,0)</f>
        <v>0</v>
      </c>
      <c r="BJ151" s="20" t="s">
        <v>79</v>
      </c>
      <c r="BK151" s="227">
        <f>ROUND(I151*H151,2)</f>
        <v>0</v>
      </c>
      <c r="BL151" s="20" t="s">
        <v>145</v>
      </c>
      <c r="BM151" s="226" t="s">
        <v>204</v>
      </c>
    </row>
    <row r="152" s="2" customFormat="1">
      <c r="A152" s="41"/>
      <c r="B152" s="42"/>
      <c r="C152" s="43"/>
      <c r="D152" s="228" t="s">
        <v>147</v>
      </c>
      <c r="E152" s="43"/>
      <c r="F152" s="229" t="s">
        <v>205</v>
      </c>
      <c r="G152" s="43"/>
      <c r="H152" s="43"/>
      <c r="I152" s="230"/>
      <c r="J152" s="43"/>
      <c r="K152" s="43"/>
      <c r="L152" s="47"/>
      <c r="M152" s="231"/>
      <c r="N152" s="232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147</v>
      </c>
      <c r="AU152" s="20" t="s">
        <v>81</v>
      </c>
    </row>
    <row r="153" s="2" customFormat="1">
      <c r="A153" s="41"/>
      <c r="B153" s="42"/>
      <c r="C153" s="43"/>
      <c r="D153" s="233" t="s">
        <v>149</v>
      </c>
      <c r="E153" s="43"/>
      <c r="F153" s="234" t="s">
        <v>161</v>
      </c>
      <c r="G153" s="43"/>
      <c r="H153" s="43"/>
      <c r="I153" s="230"/>
      <c r="J153" s="43"/>
      <c r="K153" s="43"/>
      <c r="L153" s="47"/>
      <c r="M153" s="231"/>
      <c r="N153" s="232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149</v>
      </c>
      <c r="AU153" s="20" t="s">
        <v>81</v>
      </c>
    </row>
    <row r="154" s="14" customFormat="1">
      <c r="A154" s="14"/>
      <c r="B154" s="245"/>
      <c r="C154" s="246"/>
      <c r="D154" s="233" t="s">
        <v>151</v>
      </c>
      <c r="E154" s="247" t="s">
        <v>19</v>
      </c>
      <c r="F154" s="248" t="s">
        <v>200</v>
      </c>
      <c r="G154" s="246"/>
      <c r="H154" s="249">
        <v>66.263999999999996</v>
      </c>
      <c r="I154" s="250"/>
      <c r="J154" s="246"/>
      <c r="K154" s="246"/>
      <c r="L154" s="251"/>
      <c r="M154" s="252"/>
      <c r="N154" s="253"/>
      <c r="O154" s="253"/>
      <c r="P154" s="253"/>
      <c r="Q154" s="253"/>
      <c r="R154" s="253"/>
      <c r="S154" s="253"/>
      <c r="T154" s="25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5" t="s">
        <v>151</v>
      </c>
      <c r="AU154" s="255" t="s">
        <v>81</v>
      </c>
      <c r="AV154" s="14" t="s">
        <v>81</v>
      </c>
      <c r="AW154" s="14" t="s">
        <v>34</v>
      </c>
      <c r="AX154" s="14" t="s">
        <v>79</v>
      </c>
      <c r="AY154" s="255" t="s">
        <v>137</v>
      </c>
    </row>
    <row r="155" s="2" customFormat="1" ht="24.15" customHeight="1">
      <c r="A155" s="41"/>
      <c r="B155" s="42"/>
      <c r="C155" s="215" t="s">
        <v>206</v>
      </c>
      <c r="D155" s="215" t="s">
        <v>140</v>
      </c>
      <c r="E155" s="216" t="s">
        <v>207</v>
      </c>
      <c r="F155" s="217" t="s">
        <v>208</v>
      </c>
      <c r="G155" s="218" t="s">
        <v>143</v>
      </c>
      <c r="H155" s="219">
        <v>22.911999999999999</v>
      </c>
      <c r="I155" s="220"/>
      <c r="J155" s="221">
        <f>ROUND(I155*H155,2)</f>
        <v>0</v>
      </c>
      <c r="K155" s="217" t="s">
        <v>144</v>
      </c>
      <c r="L155" s="47"/>
      <c r="M155" s="222" t="s">
        <v>19</v>
      </c>
      <c r="N155" s="223" t="s">
        <v>43</v>
      </c>
      <c r="O155" s="87"/>
      <c r="P155" s="224">
        <f>O155*H155</f>
        <v>0</v>
      </c>
      <c r="Q155" s="224">
        <v>0.018380000000000001</v>
      </c>
      <c r="R155" s="224">
        <f>Q155*H155</f>
        <v>0.42112255999999998</v>
      </c>
      <c r="S155" s="224">
        <v>0</v>
      </c>
      <c r="T155" s="225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26" t="s">
        <v>145</v>
      </c>
      <c r="AT155" s="226" t="s">
        <v>140</v>
      </c>
      <c r="AU155" s="226" t="s">
        <v>81</v>
      </c>
      <c r="AY155" s="20" t="s">
        <v>137</v>
      </c>
      <c r="BE155" s="227">
        <f>IF(N155="základní",J155,0)</f>
        <v>0</v>
      </c>
      <c r="BF155" s="227">
        <f>IF(N155="snížená",J155,0)</f>
        <v>0</v>
      </c>
      <c r="BG155" s="227">
        <f>IF(N155="zákl. přenesená",J155,0)</f>
        <v>0</v>
      </c>
      <c r="BH155" s="227">
        <f>IF(N155="sníž. přenesená",J155,0)</f>
        <v>0</v>
      </c>
      <c r="BI155" s="227">
        <f>IF(N155="nulová",J155,0)</f>
        <v>0</v>
      </c>
      <c r="BJ155" s="20" t="s">
        <v>79</v>
      </c>
      <c r="BK155" s="227">
        <f>ROUND(I155*H155,2)</f>
        <v>0</v>
      </c>
      <c r="BL155" s="20" t="s">
        <v>145</v>
      </c>
      <c r="BM155" s="226" t="s">
        <v>209</v>
      </c>
    </row>
    <row r="156" s="2" customFormat="1">
      <c r="A156" s="41"/>
      <c r="B156" s="42"/>
      <c r="C156" s="43"/>
      <c r="D156" s="228" t="s">
        <v>147</v>
      </c>
      <c r="E156" s="43"/>
      <c r="F156" s="229" t="s">
        <v>210</v>
      </c>
      <c r="G156" s="43"/>
      <c r="H156" s="43"/>
      <c r="I156" s="230"/>
      <c r="J156" s="43"/>
      <c r="K156" s="43"/>
      <c r="L156" s="47"/>
      <c r="M156" s="231"/>
      <c r="N156" s="232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147</v>
      </c>
      <c r="AU156" s="20" t="s">
        <v>81</v>
      </c>
    </row>
    <row r="157" s="2" customFormat="1">
      <c r="A157" s="41"/>
      <c r="B157" s="42"/>
      <c r="C157" s="43"/>
      <c r="D157" s="233" t="s">
        <v>149</v>
      </c>
      <c r="E157" s="43"/>
      <c r="F157" s="234" t="s">
        <v>211</v>
      </c>
      <c r="G157" s="43"/>
      <c r="H157" s="43"/>
      <c r="I157" s="230"/>
      <c r="J157" s="43"/>
      <c r="K157" s="43"/>
      <c r="L157" s="47"/>
      <c r="M157" s="231"/>
      <c r="N157" s="232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149</v>
      </c>
      <c r="AU157" s="20" t="s">
        <v>81</v>
      </c>
    </row>
    <row r="158" s="13" customFormat="1">
      <c r="A158" s="13"/>
      <c r="B158" s="235"/>
      <c r="C158" s="236"/>
      <c r="D158" s="233" t="s">
        <v>151</v>
      </c>
      <c r="E158" s="237" t="s">
        <v>19</v>
      </c>
      <c r="F158" s="238" t="s">
        <v>152</v>
      </c>
      <c r="G158" s="236"/>
      <c r="H158" s="237" t="s">
        <v>19</v>
      </c>
      <c r="I158" s="239"/>
      <c r="J158" s="236"/>
      <c r="K158" s="236"/>
      <c r="L158" s="240"/>
      <c r="M158" s="241"/>
      <c r="N158" s="242"/>
      <c r="O158" s="242"/>
      <c r="P158" s="242"/>
      <c r="Q158" s="242"/>
      <c r="R158" s="242"/>
      <c r="S158" s="242"/>
      <c r="T158" s="24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4" t="s">
        <v>151</v>
      </c>
      <c r="AU158" s="244" t="s">
        <v>81</v>
      </c>
      <c r="AV158" s="13" t="s">
        <v>79</v>
      </c>
      <c r="AW158" s="13" t="s">
        <v>34</v>
      </c>
      <c r="AX158" s="13" t="s">
        <v>72</v>
      </c>
      <c r="AY158" s="244" t="s">
        <v>137</v>
      </c>
    </row>
    <row r="159" s="14" customFormat="1">
      <c r="A159" s="14"/>
      <c r="B159" s="245"/>
      <c r="C159" s="246"/>
      <c r="D159" s="233" t="s">
        <v>151</v>
      </c>
      <c r="E159" s="247" t="s">
        <v>19</v>
      </c>
      <c r="F159" s="248" t="s">
        <v>212</v>
      </c>
      <c r="G159" s="246"/>
      <c r="H159" s="249">
        <v>22.911999999999999</v>
      </c>
      <c r="I159" s="250"/>
      <c r="J159" s="246"/>
      <c r="K159" s="246"/>
      <c r="L159" s="251"/>
      <c r="M159" s="252"/>
      <c r="N159" s="253"/>
      <c r="O159" s="253"/>
      <c r="P159" s="253"/>
      <c r="Q159" s="253"/>
      <c r="R159" s="253"/>
      <c r="S159" s="253"/>
      <c r="T159" s="25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5" t="s">
        <v>151</v>
      </c>
      <c r="AU159" s="255" t="s">
        <v>81</v>
      </c>
      <c r="AV159" s="14" t="s">
        <v>81</v>
      </c>
      <c r="AW159" s="14" t="s">
        <v>34</v>
      </c>
      <c r="AX159" s="14" t="s">
        <v>72</v>
      </c>
      <c r="AY159" s="255" t="s">
        <v>137</v>
      </c>
    </row>
    <row r="160" s="15" customFormat="1">
      <c r="A160" s="15"/>
      <c r="B160" s="256"/>
      <c r="C160" s="257"/>
      <c r="D160" s="233" t="s">
        <v>151</v>
      </c>
      <c r="E160" s="258" t="s">
        <v>19</v>
      </c>
      <c r="F160" s="259" t="s">
        <v>154</v>
      </c>
      <c r="G160" s="257"/>
      <c r="H160" s="260">
        <v>22.911999999999999</v>
      </c>
      <c r="I160" s="261"/>
      <c r="J160" s="257"/>
      <c r="K160" s="257"/>
      <c r="L160" s="262"/>
      <c r="M160" s="263"/>
      <c r="N160" s="264"/>
      <c r="O160" s="264"/>
      <c r="P160" s="264"/>
      <c r="Q160" s="264"/>
      <c r="R160" s="264"/>
      <c r="S160" s="264"/>
      <c r="T160" s="26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66" t="s">
        <v>151</v>
      </c>
      <c r="AU160" s="266" t="s">
        <v>81</v>
      </c>
      <c r="AV160" s="15" t="s">
        <v>145</v>
      </c>
      <c r="AW160" s="15" t="s">
        <v>34</v>
      </c>
      <c r="AX160" s="15" t="s">
        <v>79</v>
      </c>
      <c r="AY160" s="266" t="s">
        <v>137</v>
      </c>
    </row>
    <row r="161" s="2" customFormat="1" ht="21.75" customHeight="1">
      <c r="A161" s="41"/>
      <c r="B161" s="42"/>
      <c r="C161" s="215" t="s">
        <v>8</v>
      </c>
      <c r="D161" s="215" t="s">
        <v>140</v>
      </c>
      <c r="E161" s="216" t="s">
        <v>213</v>
      </c>
      <c r="F161" s="217" t="s">
        <v>214</v>
      </c>
      <c r="G161" s="218" t="s">
        <v>143</v>
      </c>
      <c r="H161" s="219">
        <v>17.640000000000001</v>
      </c>
      <c r="I161" s="220"/>
      <c r="J161" s="221">
        <f>ROUND(I161*H161,2)</f>
        <v>0</v>
      </c>
      <c r="K161" s="217" t="s">
        <v>144</v>
      </c>
      <c r="L161" s="47"/>
      <c r="M161" s="222" t="s">
        <v>19</v>
      </c>
      <c r="N161" s="223" t="s">
        <v>43</v>
      </c>
      <c r="O161" s="87"/>
      <c r="P161" s="224">
        <f>O161*H161</f>
        <v>0</v>
      </c>
      <c r="Q161" s="224">
        <v>8.7999999999999998E-05</v>
      </c>
      <c r="R161" s="224">
        <f>Q161*H161</f>
        <v>0.0015523200000000001</v>
      </c>
      <c r="S161" s="224">
        <v>6.0000000000000002E-05</v>
      </c>
      <c r="T161" s="225">
        <f>S161*H161</f>
        <v>0.0010584000000000001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26" t="s">
        <v>145</v>
      </c>
      <c r="AT161" s="226" t="s">
        <v>140</v>
      </c>
      <c r="AU161" s="226" t="s">
        <v>81</v>
      </c>
      <c r="AY161" s="20" t="s">
        <v>137</v>
      </c>
      <c r="BE161" s="227">
        <f>IF(N161="základní",J161,0)</f>
        <v>0</v>
      </c>
      <c r="BF161" s="227">
        <f>IF(N161="snížená",J161,0)</f>
        <v>0</v>
      </c>
      <c r="BG161" s="227">
        <f>IF(N161="zákl. přenesená",J161,0)</f>
        <v>0</v>
      </c>
      <c r="BH161" s="227">
        <f>IF(N161="sníž. přenesená",J161,0)</f>
        <v>0</v>
      </c>
      <c r="BI161" s="227">
        <f>IF(N161="nulová",J161,0)</f>
        <v>0</v>
      </c>
      <c r="BJ161" s="20" t="s">
        <v>79</v>
      </c>
      <c r="BK161" s="227">
        <f>ROUND(I161*H161,2)</f>
        <v>0</v>
      </c>
      <c r="BL161" s="20" t="s">
        <v>145</v>
      </c>
      <c r="BM161" s="226" t="s">
        <v>215</v>
      </c>
    </row>
    <row r="162" s="2" customFormat="1">
      <c r="A162" s="41"/>
      <c r="B162" s="42"/>
      <c r="C162" s="43"/>
      <c r="D162" s="228" t="s">
        <v>147</v>
      </c>
      <c r="E162" s="43"/>
      <c r="F162" s="229" t="s">
        <v>216</v>
      </c>
      <c r="G162" s="43"/>
      <c r="H162" s="43"/>
      <c r="I162" s="230"/>
      <c r="J162" s="43"/>
      <c r="K162" s="43"/>
      <c r="L162" s="47"/>
      <c r="M162" s="231"/>
      <c r="N162" s="232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147</v>
      </c>
      <c r="AU162" s="20" t="s">
        <v>81</v>
      </c>
    </row>
    <row r="163" s="2" customFormat="1">
      <c r="A163" s="41"/>
      <c r="B163" s="42"/>
      <c r="C163" s="43"/>
      <c r="D163" s="233" t="s">
        <v>149</v>
      </c>
      <c r="E163" s="43"/>
      <c r="F163" s="234" t="s">
        <v>150</v>
      </c>
      <c r="G163" s="43"/>
      <c r="H163" s="43"/>
      <c r="I163" s="230"/>
      <c r="J163" s="43"/>
      <c r="K163" s="43"/>
      <c r="L163" s="47"/>
      <c r="M163" s="231"/>
      <c r="N163" s="232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149</v>
      </c>
      <c r="AU163" s="20" t="s">
        <v>81</v>
      </c>
    </row>
    <row r="164" s="13" customFormat="1">
      <c r="A164" s="13"/>
      <c r="B164" s="235"/>
      <c r="C164" s="236"/>
      <c r="D164" s="233" t="s">
        <v>151</v>
      </c>
      <c r="E164" s="237" t="s">
        <v>19</v>
      </c>
      <c r="F164" s="238" t="s">
        <v>152</v>
      </c>
      <c r="G164" s="236"/>
      <c r="H164" s="237" t="s">
        <v>19</v>
      </c>
      <c r="I164" s="239"/>
      <c r="J164" s="236"/>
      <c r="K164" s="236"/>
      <c r="L164" s="240"/>
      <c r="M164" s="241"/>
      <c r="N164" s="242"/>
      <c r="O164" s="242"/>
      <c r="P164" s="242"/>
      <c r="Q164" s="242"/>
      <c r="R164" s="242"/>
      <c r="S164" s="242"/>
      <c r="T164" s="24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4" t="s">
        <v>151</v>
      </c>
      <c r="AU164" s="244" t="s">
        <v>81</v>
      </c>
      <c r="AV164" s="13" t="s">
        <v>79</v>
      </c>
      <c r="AW164" s="13" t="s">
        <v>34</v>
      </c>
      <c r="AX164" s="13" t="s">
        <v>72</v>
      </c>
      <c r="AY164" s="244" t="s">
        <v>137</v>
      </c>
    </row>
    <row r="165" s="14" customFormat="1">
      <c r="A165" s="14"/>
      <c r="B165" s="245"/>
      <c r="C165" s="246"/>
      <c r="D165" s="233" t="s">
        <v>151</v>
      </c>
      <c r="E165" s="247" t="s">
        <v>19</v>
      </c>
      <c r="F165" s="248" t="s">
        <v>217</v>
      </c>
      <c r="G165" s="246"/>
      <c r="H165" s="249">
        <v>1.8</v>
      </c>
      <c r="I165" s="250"/>
      <c r="J165" s="246"/>
      <c r="K165" s="246"/>
      <c r="L165" s="251"/>
      <c r="M165" s="252"/>
      <c r="N165" s="253"/>
      <c r="O165" s="253"/>
      <c r="P165" s="253"/>
      <c r="Q165" s="253"/>
      <c r="R165" s="253"/>
      <c r="S165" s="253"/>
      <c r="T165" s="25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5" t="s">
        <v>151</v>
      </c>
      <c r="AU165" s="255" t="s">
        <v>81</v>
      </c>
      <c r="AV165" s="14" t="s">
        <v>81</v>
      </c>
      <c r="AW165" s="14" t="s">
        <v>34</v>
      </c>
      <c r="AX165" s="14" t="s">
        <v>72</v>
      </c>
      <c r="AY165" s="255" t="s">
        <v>137</v>
      </c>
    </row>
    <row r="166" s="14" customFormat="1">
      <c r="A166" s="14"/>
      <c r="B166" s="245"/>
      <c r="C166" s="246"/>
      <c r="D166" s="233" t="s">
        <v>151</v>
      </c>
      <c r="E166" s="247" t="s">
        <v>19</v>
      </c>
      <c r="F166" s="248" t="s">
        <v>218</v>
      </c>
      <c r="G166" s="246"/>
      <c r="H166" s="249">
        <v>15.84</v>
      </c>
      <c r="I166" s="250"/>
      <c r="J166" s="246"/>
      <c r="K166" s="246"/>
      <c r="L166" s="251"/>
      <c r="M166" s="252"/>
      <c r="N166" s="253"/>
      <c r="O166" s="253"/>
      <c r="P166" s="253"/>
      <c r="Q166" s="253"/>
      <c r="R166" s="253"/>
      <c r="S166" s="253"/>
      <c r="T166" s="25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5" t="s">
        <v>151</v>
      </c>
      <c r="AU166" s="255" t="s">
        <v>81</v>
      </c>
      <c r="AV166" s="14" t="s">
        <v>81</v>
      </c>
      <c r="AW166" s="14" t="s">
        <v>34</v>
      </c>
      <c r="AX166" s="14" t="s">
        <v>72</v>
      </c>
      <c r="AY166" s="255" t="s">
        <v>137</v>
      </c>
    </row>
    <row r="167" s="16" customFormat="1">
      <c r="A167" s="16"/>
      <c r="B167" s="267"/>
      <c r="C167" s="268"/>
      <c r="D167" s="233" t="s">
        <v>151</v>
      </c>
      <c r="E167" s="269" t="s">
        <v>19</v>
      </c>
      <c r="F167" s="270" t="s">
        <v>168</v>
      </c>
      <c r="G167" s="268"/>
      <c r="H167" s="271">
        <v>17.640000000000001</v>
      </c>
      <c r="I167" s="272"/>
      <c r="J167" s="268"/>
      <c r="K167" s="268"/>
      <c r="L167" s="273"/>
      <c r="M167" s="274"/>
      <c r="N167" s="275"/>
      <c r="O167" s="275"/>
      <c r="P167" s="275"/>
      <c r="Q167" s="275"/>
      <c r="R167" s="275"/>
      <c r="S167" s="275"/>
      <c r="T167" s="27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T167" s="277" t="s">
        <v>151</v>
      </c>
      <c r="AU167" s="277" t="s">
        <v>81</v>
      </c>
      <c r="AV167" s="16" t="s">
        <v>138</v>
      </c>
      <c r="AW167" s="16" t="s">
        <v>34</v>
      </c>
      <c r="AX167" s="16" t="s">
        <v>72</v>
      </c>
      <c r="AY167" s="277" t="s">
        <v>137</v>
      </c>
    </row>
    <row r="168" s="15" customFormat="1">
      <c r="A168" s="15"/>
      <c r="B168" s="256"/>
      <c r="C168" s="257"/>
      <c r="D168" s="233" t="s">
        <v>151</v>
      </c>
      <c r="E168" s="258" t="s">
        <v>19</v>
      </c>
      <c r="F168" s="259" t="s">
        <v>154</v>
      </c>
      <c r="G168" s="257"/>
      <c r="H168" s="260">
        <v>17.640000000000001</v>
      </c>
      <c r="I168" s="261"/>
      <c r="J168" s="257"/>
      <c r="K168" s="257"/>
      <c r="L168" s="262"/>
      <c r="M168" s="263"/>
      <c r="N168" s="264"/>
      <c r="O168" s="264"/>
      <c r="P168" s="264"/>
      <c r="Q168" s="264"/>
      <c r="R168" s="264"/>
      <c r="S168" s="264"/>
      <c r="T168" s="26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66" t="s">
        <v>151</v>
      </c>
      <c r="AU168" s="266" t="s">
        <v>81</v>
      </c>
      <c r="AV168" s="15" t="s">
        <v>145</v>
      </c>
      <c r="AW168" s="15" t="s">
        <v>34</v>
      </c>
      <c r="AX168" s="15" t="s">
        <v>79</v>
      </c>
      <c r="AY168" s="266" t="s">
        <v>137</v>
      </c>
    </row>
    <row r="169" s="2" customFormat="1" ht="24.15" customHeight="1">
      <c r="A169" s="41"/>
      <c r="B169" s="42"/>
      <c r="C169" s="215" t="s">
        <v>219</v>
      </c>
      <c r="D169" s="215" t="s">
        <v>140</v>
      </c>
      <c r="E169" s="216" t="s">
        <v>220</v>
      </c>
      <c r="F169" s="217" t="s">
        <v>221</v>
      </c>
      <c r="G169" s="218" t="s">
        <v>222</v>
      </c>
      <c r="H169" s="219">
        <v>38.399999999999999</v>
      </c>
      <c r="I169" s="220"/>
      <c r="J169" s="221">
        <f>ROUND(I169*H169,2)</f>
        <v>0</v>
      </c>
      <c r="K169" s="217" t="s">
        <v>19</v>
      </c>
      <c r="L169" s="47"/>
      <c r="M169" s="222" t="s">
        <v>19</v>
      </c>
      <c r="N169" s="223" t="s">
        <v>43</v>
      </c>
      <c r="O169" s="87"/>
      <c r="P169" s="224">
        <f>O169*H169</f>
        <v>0</v>
      </c>
      <c r="Q169" s="224">
        <v>0</v>
      </c>
      <c r="R169" s="224">
        <f>Q169*H169</f>
        <v>0</v>
      </c>
      <c r="S169" s="224">
        <v>0</v>
      </c>
      <c r="T169" s="225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26" t="s">
        <v>145</v>
      </c>
      <c r="AT169" s="226" t="s">
        <v>140</v>
      </c>
      <c r="AU169" s="226" t="s">
        <v>81</v>
      </c>
      <c r="AY169" s="20" t="s">
        <v>137</v>
      </c>
      <c r="BE169" s="227">
        <f>IF(N169="základní",J169,0)</f>
        <v>0</v>
      </c>
      <c r="BF169" s="227">
        <f>IF(N169="snížená",J169,0)</f>
        <v>0</v>
      </c>
      <c r="BG169" s="227">
        <f>IF(N169="zákl. přenesená",J169,0)</f>
        <v>0</v>
      </c>
      <c r="BH169" s="227">
        <f>IF(N169="sníž. přenesená",J169,0)</f>
        <v>0</v>
      </c>
      <c r="BI169" s="227">
        <f>IF(N169="nulová",J169,0)</f>
        <v>0</v>
      </c>
      <c r="BJ169" s="20" t="s">
        <v>79</v>
      </c>
      <c r="BK169" s="227">
        <f>ROUND(I169*H169,2)</f>
        <v>0</v>
      </c>
      <c r="BL169" s="20" t="s">
        <v>145</v>
      </c>
      <c r="BM169" s="226" t="s">
        <v>223</v>
      </c>
    </row>
    <row r="170" s="2" customFormat="1">
      <c r="A170" s="41"/>
      <c r="B170" s="42"/>
      <c r="C170" s="43"/>
      <c r="D170" s="233" t="s">
        <v>149</v>
      </c>
      <c r="E170" s="43"/>
      <c r="F170" s="234" t="s">
        <v>224</v>
      </c>
      <c r="G170" s="43"/>
      <c r="H170" s="43"/>
      <c r="I170" s="230"/>
      <c r="J170" s="43"/>
      <c r="K170" s="43"/>
      <c r="L170" s="47"/>
      <c r="M170" s="231"/>
      <c r="N170" s="232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149</v>
      </c>
      <c r="AU170" s="20" t="s">
        <v>81</v>
      </c>
    </row>
    <row r="171" s="13" customFormat="1">
      <c r="A171" s="13"/>
      <c r="B171" s="235"/>
      <c r="C171" s="236"/>
      <c r="D171" s="233" t="s">
        <v>151</v>
      </c>
      <c r="E171" s="237" t="s">
        <v>19</v>
      </c>
      <c r="F171" s="238" t="s">
        <v>152</v>
      </c>
      <c r="G171" s="236"/>
      <c r="H171" s="237" t="s">
        <v>19</v>
      </c>
      <c r="I171" s="239"/>
      <c r="J171" s="236"/>
      <c r="K171" s="236"/>
      <c r="L171" s="240"/>
      <c r="M171" s="241"/>
      <c r="N171" s="242"/>
      <c r="O171" s="242"/>
      <c r="P171" s="242"/>
      <c r="Q171" s="242"/>
      <c r="R171" s="242"/>
      <c r="S171" s="242"/>
      <c r="T171" s="24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4" t="s">
        <v>151</v>
      </c>
      <c r="AU171" s="244" t="s">
        <v>81</v>
      </c>
      <c r="AV171" s="13" t="s">
        <v>79</v>
      </c>
      <c r="AW171" s="13" t="s">
        <v>34</v>
      </c>
      <c r="AX171" s="13" t="s">
        <v>72</v>
      </c>
      <c r="AY171" s="244" t="s">
        <v>137</v>
      </c>
    </row>
    <row r="172" s="14" customFormat="1">
      <c r="A172" s="14"/>
      <c r="B172" s="245"/>
      <c r="C172" s="246"/>
      <c r="D172" s="233" t="s">
        <v>151</v>
      </c>
      <c r="E172" s="247" t="s">
        <v>19</v>
      </c>
      <c r="F172" s="248" t="s">
        <v>225</v>
      </c>
      <c r="G172" s="246"/>
      <c r="H172" s="249">
        <v>19.199999999999999</v>
      </c>
      <c r="I172" s="250"/>
      <c r="J172" s="246"/>
      <c r="K172" s="246"/>
      <c r="L172" s="251"/>
      <c r="M172" s="252"/>
      <c r="N172" s="253"/>
      <c r="O172" s="253"/>
      <c r="P172" s="253"/>
      <c r="Q172" s="253"/>
      <c r="R172" s="253"/>
      <c r="S172" s="253"/>
      <c r="T172" s="25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5" t="s">
        <v>151</v>
      </c>
      <c r="AU172" s="255" t="s">
        <v>81</v>
      </c>
      <c r="AV172" s="14" t="s">
        <v>81</v>
      </c>
      <c r="AW172" s="14" t="s">
        <v>34</v>
      </c>
      <c r="AX172" s="14" t="s">
        <v>72</v>
      </c>
      <c r="AY172" s="255" t="s">
        <v>137</v>
      </c>
    </row>
    <row r="173" s="14" customFormat="1">
      <c r="A173" s="14"/>
      <c r="B173" s="245"/>
      <c r="C173" s="246"/>
      <c r="D173" s="233" t="s">
        <v>151</v>
      </c>
      <c r="E173" s="247" t="s">
        <v>19</v>
      </c>
      <c r="F173" s="248" t="s">
        <v>225</v>
      </c>
      <c r="G173" s="246"/>
      <c r="H173" s="249">
        <v>19.199999999999999</v>
      </c>
      <c r="I173" s="250"/>
      <c r="J173" s="246"/>
      <c r="K173" s="246"/>
      <c r="L173" s="251"/>
      <c r="M173" s="252"/>
      <c r="N173" s="253"/>
      <c r="O173" s="253"/>
      <c r="P173" s="253"/>
      <c r="Q173" s="253"/>
      <c r="R173" s="253"/>
      <c r="S173" s="253"/>
      <c r="T173" s="25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5" t="s">
        <v>151</v>
      </c>
      <c r="AU173" s="255" t="s">
        <v>81</v>
      </c>
      <c r="AV173" s="14" t="s">
        <v>81</v>
      </c>
      <c r="AW173" s="14" t="s">
        <v>34</v>
      </c>
      <c r="AX173" s="14" t="s">
        <v>72</v>
      </c>
      <c r="AY173" s="255" t="s">
        <v>137</v>
      </c>
    </row>
    <row r="174" s="15" customFormat="1">
      <c r="A174" s="15"/>
      <c r="B174" s="256"/>
      <c r="C174" s="257"/>
      <c r="D174" s="233" t="s">
        <v>151</v>
      </c>
      <c r="E174" s="258" t="s">
        <v>19</v>
      </c>
      <c r="F174" s="259" t="s">
        <v>154</v>
      </c>
      <c r="G174" s="257"/>
      <c r="H174" s="260">
        <v>38.399999999999999</v>
      </c>
      <c r="I174" s="261"/>
      <c r="J174" s="257"/>
      <c r="K174" s="257"/>
      <c r="L174" s="262"/>
      <c r="M174" s="263"/>
      <c r="N174" s="264"/>
      <c r="O174" s="264"/>
      <c r="P174" s="264"/>
      <c r="Q174" s="264"/>
      <c r="R174" s="264"/>
      <c r="S174" s="264"/>
      <c r="T174" s="26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66" t="s">
        <v>151</v>
      </c>
      <c r="AU174" s="266" t="s">
        <v>81</v>
      </c>
      <c r="AV174" s="15" t="s">
        <v>145</v>
      </c>
      <c r="AW174" s="15" t="s">
        <v>34</v>
      </c>
      <c r="AX174" s="15" t="s">
        <v>79</v>
      </c>
      <c r="AY174" s="266" t="s">
        <v>137</v>
      </c>
    </row>
    <row r="175" s="2" customFormat="1" ht="16.5" customHeight="1">
      <c r="A175" s="41"/>
      <c r="B175" s="42"/>
      <c r="C175" s="278" t="s">
        <v>226</v>
      </c>
      <c r="D175" s="278" t="s">
        <v>227</v>
      </c>
      <c r="E175" s="279" t="s">
        <v>228</v>
      </c>
      <c r="F175" s="280" t="s">
        <v>229</v>
      </c>
      <c r="G175" s="281" t="s">
        <v>222</v>
      </c>
      <c r="H175" s="282">
        <v>40.32</v>
      </c>
      <c r="I175" s="283"/>
      <c r="J175" s="284">
        <f>ROUND(I175*H175,2)</f>
        <v>0</v>
      </c>
      <c r="K175" s="280" t="s">
        <v>19</v>
      </c>
      <c r="L175" s="285"/>
      <c r="M175" s="286" t="s">
        <v>19</v>
      </c>
      <c r="N175" s="287" t="s">
        <v>43</v>
      </c>
      <c r="O175" s="87"/>
      <c r="P175" s="224">
        <f>O175*H175</f>
        <v>0</v>
      </c>
      <c r="Q175" s="224">
        <v>0.00010000000000000001</v>
      </c>
      <c r="R175" s="224">
        <f>Q175*H175</f>
        <v>0.004032</v>
      </c>
      <c r="S175" s="224">
        <v>0</v>
      </c>
      <c r="T175" s="225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26" t="s">
        <v>190</v>
      </c>
      <c r="AT175" s="226" t="s">
        <v>227</v>
      </c>
      <c r="AU175" s="226" t="s">
        <v>81</v>
      </c>
      <c r="AY175" s="20" t="s">
        <v>137</v>
      </c>
      <c r="BE175" s="227">
        <f>IF(N175="základní",J175,0)</f>
        <v>0</v>
      </c>
      <c r="BF175" s="227">
        <f>IF(N175="snížená",J175,0)</f>
        <v>0</v>
      </c>
      <c r="BG175" s="227">
        <f>IF(N175="zákl. přenesená",J175,0)</f>
        <v>0</v>
      </c>
      <c r="BH175" s="227">
        <f>IF(N175="sníž. přenesená",J175,0)</f>
        <v>0</v>
      </c>
      <c r="BI175" s="227">
        <f>IF(N175="nulová",J175,0)</f>
        <v>0</v>
      </c>
      <c r="BJ175" s="20" t="s">
        <v>79</v>
      </c>
      <c r="BK175" s="227">
        <f>ROUND(I175*H175,2)</f>
        <v>0</v>
      </c>
      <c r="BL175" s="20" t="s">
        <v>145</v>
      </c>
      <c r="BM175" s="226" t="s">
        <v>230</v>
      </c>
    </row>
    <row r="176" s="14" customFormat="1">
      <c r="A176" s="14"/>
      <c r="B176" s="245"/>
      <c r="C176" s="246"/>
      <c r="D176" s="233" t="s">
        <v>151</v>
      </c>
      <c r="E176" s="246"/>
      <c r="F176" s="248" t="s">
        <v>231</v>
      </c>
      <c r="G176" s="246"/>
      <c r="H176" s="249">
        <v>40.32</v>
      </c>
      <c r="I176" s="250"/>
      <c r="J176" s="246"/>
      <c r="K176" s="246"/>
      <c r="L176" s="251"/>
      <c r="M176" s="252"/>
      <c r="N176" s="253"/>
      <c r="O176" s="253"/>
      <c r="P176" s="253"/>
      <c r="Q176" s="253"/>
      <c r="R176" s="253"/>
      <c r="S176" s="253"/>
      <c r="T176" s="25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5" t="s">
        <v>151</v>
      </c>
      <c r="AU176" s="255" t="s">
        <v>81</v>
      </c>
      <c r="AV176" s="14" t="s">
        <v>81</v>
      </c>
      <c r="AW176" s="14" t="s">
        <v>4</v>
      </c>
      <c r="AX176" s="14" t="s">
        <v>79</v>
      </c>
      <c r="AY176" s="255" t="s">
        <v>137</v>
      </c>
    </row>
    <row r="177" s="2" customFormat="1" ht="16.5" customHeight="1">
      <c r="A177" s="41"/>
      <c r="B177" s="42"/>
      <c r="C177" s="215" t="s">
        <v>232</v>
      </c>
      <c r="D177" s="215" t="s">
        <v>140</v>
      </c>
      <c r="E177" s="216" t="s">
        <v>233</v>
      </c>
      <c r="F177" s="217" t="s">
        <v>234</v>
      </c>
      <c r="G177" s="218" t="s">
        <v>143</v>
      </c>
      <c r="H177" s="219">
        <v>3.0110000000000001</v>
      </c>
      <c r="I177" s="220"/>
      <c r="J177" s="221">
        <f>ROUND(I177*H177,2)</f>
        <v>0</v>
      </c>
      <c r="K177" s="217" t="s">
        <v>19</v>
      </c>
      <c r="L177" s="47"/>
      <c r="M177" s="222" t="s">
        <v>19</v>
      </c>
      <c r="N177" s="223" t="s">
        <v>43</v>
      </c>
      <c r="O177" s="87"/>
      <c r="P177" s="224">
        <f>O177*H177</f>
        <v>0</v>
      </c>
      <c r="Q177" s="224">
        <v>0.093359999999999999</v>
      </c>
      <c r="R177" s="224">
        <f>Q177*H177</f>
        <v>0.28110696000000002</v>
      </c>
      <c r="S177" s="224">
        <v>0</v>
      </c>
      <c r="T177" s="225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26" t="s">
        <v>145</v>
      </c>
      <c r="AT177" s="226" t="s">
        <v>140</v>
      </c>
      <c r="AU177" s="226" t="s">
        <v>81</v>
      </c>
      <c r="AY177" s="20" t="s">
        <v>137</v>
      </c>
      <c r="BE177" s="227">
        <f>IF(N177="základní",J177,0)</f>
        <v>0</v>
      </c>
      <c r="BF177" s="227">
        <f>IF(N177="snížená",J177,0)</f>
        <v>0</v>
      </c>
      <c r="BG177" s="227">
        <f>IF(N177="zákl. přenesená",J177,0)</f>
        <v>0</v>
      </c>
      <c r="BH177" s="227">
        <f>IF(N177="sníž. přenesená",J177,0)</f>
        <v>0</v>
      </c>
      <c r="BI177" s="227">
        <f>IF(N177="nulová",J177,0)</f>
        <v>0</v>
      </c>
      <c r="BJ177" s="20" t="s">
        <v>79</v>
      </c>
      <c r="BK177" s="227">
        <f>ROUND(I177*H177,2)</f>
        <v>0</v>
      </c>
      <c r="BL177" s="20" t="s">
        <v>145</v>
      </c>
      <c r="BM177" s="226" t="s">
        <v>235</v>
      </c>
    </row>
    <row r="178" s="2" customFormat="1">
      <c r="A178" s="41"/>
      <c r="B178" s="42"/>
      <c r="C178" s="43"/>
      <c r="D178" s="233" t="s">
        <v>149</v>
      </c>
      <c r="E178" s="43"/>
      <c r="F178" s="234" t="s">
        <v>236</v>
      </c>
      <c r="G178" s="43"/>
      <c r="H178" s="43"/>
      <c r="I178" s="230"/>
      <c r="J178" s="43"/>
      <c r="K178" s="43"/>
      <c r="L178" s="47"/>
      <c r="M178" s="231"/>
      <c r="N178" s="232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149</v>
      </c>
      <c r="AU178" s="20" t="s">
        <v>81</v>
      </c>
    </row>
    <row r="179" s="14" customFormat="1">
      <c r="A179" s="14"/>
      <c r="B179" s="245"/>
      <c r="C179" s="246"/>
      <c r="D179" s="233" t="s">
        <v>151</v>
      </c>
      <c r="E179" s="247" t="s">
        <v>19</v>
      </c>
      <c r="F179" s="248" t="s">
        <v>237</v>
      </c>
      <c r="G179" s="246"/>
      <c r="H179" s="249">
        <v>0.20999999999999999</v>
      </c>
      <c r="I179" s="250"/>
      <c r="J179" s="246"/>
      <c r="K179" s="246"/>
      <c r="L179" s="251"/>
      <c r="M179" s="252"/>
      <c r="N179" s="253"/>
      <c r="O179" s="253"/>
      <c r="P179" s="253"/>
      <c r="Q179" s="253"/>
      <c r="R179" s="253"/>
      <c r="S179" s="253"/>
      <c r="T179" s="25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5" t="s">
        <v>151</v>
      </c>
      <c r="AU179" s="255" t="s">
        <v>81</v>
      </c>
      <c r="AV179" s="14" t="s">
        <v>81</v>
      </c>
      <c r="AW179" s="14" t="s">
        <v>34</v>
      </c>
      <c r="AX179" s="14" t="s">
        <v>72</v>
      </c>
      <c r="AY179" s="255" t="s">
        <v>137</v>
      </c>
    </row>
    <row r="180" s="14" customFormat="1">
      <c r="A180" s="14"/>
      <c r="B180" s="245"/>
      <c r="C180" s="246"/>
      <c r="D180" s="233" t="s">
        <v>151</v>
      </c>
      <c r="E180" s="247" t="s">
        <v>19</v>
      </c>
      <c r="F180" s="248" t="s">
        <v>238</v>
      </c>
      <c r="G180" s="246"/>
      <c r="H180" s="249">
        <v>2.8010000000000002</v>
      </c>
      <c r="I180" s="250"/>
      <c r="J180" s="246"/>
      <c r="K180" s="246"/>
      <c r="L180" s="251"/>
      <c r="M180" s="252"/>
      <c r="N180" s="253"/>
      <c r="O180" s="253"/>
      <c r="P180" s="253"/>
      <c r="Q180" s="253"/>
      <c r="R180" s="253"/>
      <c r="S180" s="253"/>
      <c r="T180" s="25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5" t="s">
        <v>151</v>
      </c>
      <c r="AU180" s="255" t="s">
        <v>81</v>
      </c>
      <c r="AV180" s="14" t="s">
        <v>81</v>
      </c>
      <c r="AW180" s="14" t="s">
        <v>34</v>
      </c>
      <c r="AX180" s="14" t="s">
        <v>72</v>
      </c>
      <c r="AY180" s="255" t="s">
        <v>137</v>
      </c>
    </row>
    <row r="181" s="15" customFormat="1">
      <c r="A181" s="15"/>
      <c r="B181" s="256"/>
      <c r="C181" s="257"/>
      <c r="D181" s="233" t="s">
        <v>151</v>
      </c>
      <c r="E181" s="258" t="s">
        <v>19</v>
      </c>
      <c r="F181" s="259" t="s">
        <v>154</v>
      </c>
      <c r="G181" s="257"/>
      <c r="H181" s="260">
        <v>3.0110000000000001</v>
      </c>
      <c r="I181" s="261"/>
      <c r="J181" s="257"/>
      <c r="K181" s="257"/>
      <c r="L181" s="262"/>
      <c r="M181" s="263"/>
      <c r="N181" s="264"/>
      <c r="O181" s="264"/>
      <c r="P181" s="264"/>
      <c r="Q181" s="264"/>
      <c r="R181" s="264"/>
      <c r="S181" s="264"/>
      <c r="T181" s="26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66" t="s">
        <v>151</v>
      </c>
      <c r="AU181" s="266" t="s">
        <v>81</v>
      </c>
      <c r="AV181" s="15" t="s">
        <v>145</v>
      </c>
      <c r="AW181" s="15" t="s">
        <v>34</v>
      </c>
      <c r="AX181" s="15" t="s">
        <v>79</v>
      </c>
      <c r="AY181" s="266" t="s">
        <v>137</v>
      </c>
    </row>
    <row r="182" s="12" customFormat="1" ht="22.8" customHeight="1">
      <c r="A182" s="12"/>
      <c r="B182" s="199"/>
      <c r="C182" s="200"/>
      <c r="D182" s="201" t="s">
        <v>71</v>
      </c>
      <c r="E182" s="213" t="s">
        <v>195</v>
      </c>
      <c r="F182" s="213" t="s">
        <v>239</v>
      </c>
      <c r="G182" s="200"/>
      <c r="H182" s="200"/>
      <c r="I182" s="203"/>
      <c r="J182" s="214">
        <f>BK182</f>
        <v>0</v>
      </c>
      <c r="K182" s="200"/>
      <c r="L182" s="205"/>
      <c r="M182" s="206"/>
      <c r="N182" s="207"/>
      <c r="O182" s="207"/>
      <c r="P182" s="208">
        <f>SUM(P183:P210)</f>
        <v>0</v>
      </c>
      <c r="Q182" s="207"/>
      <c r="R182" s="208">
        <f>SUM(R183:R210)</f>
        <v>0.0024761499999999999</v>
      </c>
      <c r="S182" s="207"/>
      <c r="T182" s="209">
        <f>SUM(T183:T210)</f>
        <v>0.97053000000000011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10" t="s">
        <v>79</v>
      </c>
      <c r="AT182" s="211" t="s">
        <v>71</v>
      </c>
      <c r="AU182" s="211" t="s">
        <v>79</v>
      </c>
      <c r="AY182" s="210" t="s">
        <v>137</v>
      </c>
      <c r="BK182" s="212">
        <f>SUM(BK183:BK210)</f>
        <v>0</v>
      </c>
    </row>
    <row r="183" s="2" customFormat="1" ht="24.15" customHeight="1">
      <c r="A183" s="41"/>
      <c r="B183" s="42"/>
      <c r="C183" s="215" t="s">
        <v>240</v>
      </c>
      <c r="D183" s="215" t="s">
        <v>140</v>
      </c>
      <c r="E183" s="216" t="s">
        <v>241</v>
      </c>
      <c r="F183" s="217" t="s">
        <v>242</v>
      </c>
      <c r="G183" s="218" t="s">
        <v>143</v>
      </c>
      <c r="H183" s="219">
        <v>64.049999999999997</v>
      </c>
      <c r="I183" s="220"/>
      <c r="J183" s="221">
        <f>ROUND(I183*H183,2)</f>
        <v>0</v>
      </c>
      <c r="K183" s="217" t="s">
        <v>144</v>
      </c>
      <c r="L183" s="47"/>
      <c r="M183" s="222" t="s">
        <v>19</v>
      </c>
      <c r="N183" s="223" t="s">
        <v>43</v>
      </c>
      <c r="O183" s="87"/>
      <c r="P183" s="224">
        <f>O183*H183</f>
        <v>0</v>
      </c>
      <c r="Q183" s="224">
        <v>0</v>
      </c>
      <c r="R183" s="224">
        <f>Q183*H183</f>
        <v>0</v>
      </c>
      <c r="S183" s="224">
        <v>0</v>
      </c>
      <c r="T183" s="225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26" t="s">
        <v>145</v>
      </c>
      <c r="AT183" s="226" t="s">
        <v>140</v>
      </c>
      <c r="AU183" s="226" t="s">
        <v>81</v>
      </c>
      <c r="AY183" s="20" t="s">
        <v>137</v>
      </c>
      <c r="BE183" s="227">
        <f>IF(N183="základní",J183,0)</f>
        <v>0</v>
      </c>
      <c r="BF183" s="227">
        <f>IF(N183="snížená",J183,0)</f>
        <v>0</v>
      </c>
      <c r="BG183" s="227">
        <f>IF(N183="zákl. přenesená",J183,0)</f>
        <v>0</v>
      </c>
      <c r="BH183" s="227">
        <f>IF(N183="sníž. přenesená",J183,0)</f>
        <v>0</v>
      </c>
      <c r="BI183" s="227">
        <f>IF(N183="nulová",J183,0)</f>
        <v>0</v>
      </c>
      <c r="BJ183" s="20" t="s">
        <v>79</v>
      </c>
      <c r="BK183" s="227">
        <f>ROUND(I183*H183,2)</f>
        <v>0</v>
      </c>
      <c r="BL183" s="20" t="s">
        <v>145</v>
      </c>
      <c r="BM183" s="226" t="s">
        <v>243</v>
      </c>
    </row>
    <row r="184" s="2" customFormat="1">
      <c r="A184" s="41"/>
      <c r="B184" s="42"/>
      <c r="C184" s="43"/>
      <c r="D184" s="228" t="s">
        <v>147</v>
      </c>
      <c r="E184" s="43"/>
      <c r="F184" s="229" t="s">
        <v>244</v>
      </c>
      <c r="G184" s="43"/>
      <c r="H184" s="43"/>
      <c r="I184" s="230"/>
      <c r="J184" s="43"/>
      <c r="K184" s="43"/>
      <c r="L184" s="47"/>
      <c r="M184" s="231"/>
      <c r="N184" s="232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147</v>
      </c>
      <c r="AU184" s="20" t="s">
        <v>81</v>
      </c>
    </row>
    <row r="185" s="14" customFormat="1">
      <c r="A185" s="14"/>
      <c r="B185" s="245"/>
      <c r="C185" s="246"/>
      <c r="D185" s="233" t="s">
        <v>151</v>
      </c>
      <c r="E185" s="247" t="s">
        <v>19</v>
      </c>
      <c r="F185" s="248" t="s">
        <v>245</v>
      </c>
      <c r="G185" s="246"/>
      <c r="H185" s="249">
        <v>64.049999999999997</v>
      </c>
      <c r="I185" s="250"/>
      <c r="J185" s="246"/>
      <c r="K185" s="246"/>
      <c r="L185" s="251"/>
      <c r="M185" s="252"/>
      <c r="N185" s="253"/>
      <c r="O185" s="253"/>
      <c r="P185" s="253"/>
      <c r="Q185" s="253"/>
      <c r="R185" s="253"/>
      <c r="S185" s="253"/>
      <c r="T185" s="25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5" t="s">
        <v>151</v>
      </c>
      <c r="AU185" s="255" t="s">
        <v>81</v>
      </c>
      <c r="AV185" s="14" t="s">
        <v>81</v>
      </c>
      <c r="AW185" s="14" t="s">
        <v>34</v>
      </c>
      <c r="AX185" s="14" t="s">
        <v>72</v>
      </c>
      <c r="AY185" s="255" t="s">
        <v>137</v>
      </c>
    </row>
    <row r="186" s="15" customFormat="1">
      <c r="A186" s="15"/>
      <c r="B186" s="256"/>
      <c r="C186" s="257"/>
      <c r="D186" s="233" t="s">
        <v>151</v>
      </c>
      <c r="E186" s="258" t="s">
        <v>19</v>
      </c>
      <c r="F186" s="259" t="s">
        <v>154</v>
      </c>
      <c r="G186" s="257"/>
      <c r="H186" s="260">
        <v>64.049999999999997</v>
      </c>
      <c r="I186" s="261"/>
      <c r="J186" s="257"/>
      <c r="K186" s="257"/>
      <c r="L186" s="262"/>
      <c r="M186" s="263"/>
      <c r="N186" s="264"/>
      <c r="O186" s="264"/>
      <c r="P186" s="264"/>
      <c r="Q186" s="264"/>
      <c r="R186" s="264"/>
      <c r="S186" s="264"/>
      <c r="T186" s="26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66" t="s">
        <v>151</v>
      </c>
      <c r="AU186" s="266" t="s">
        <v>81</v>
      </c>
      <c r="AV186" s="15" t="s">
        <v>145</v>
      </c>
      <c r="AW186" s="15" t="s">
        <v>34</v>
      </c>
      <c r="AX186" s="15" t="s">
        <v>79</v>
      </c>
      <c r="AY186" s="266" t="s">
        <v>137</v>
      </c>
    </row>
    <row r="187" s="2" customFormat="1" ht="24.15" customHeight="1">
      <c r="A187" s="41"/>
      <c r="B187" s="42"/>
      <c r="C187" s="215" t="s">
        <v>246</v>
      </c>
      <c r="D187" s="215" t="s">
        <v>140</v>
      </c>
      <c r="E187" s="216" t="s">
        <v>247</v>
      </c>
      <c r="F187" s="217" t="s">
        <v>248</v>
      </c>
      <c r="G187" s="218" t="s">
        <v>143</v>
      </c>
      <c r="H187" s="219">
        <v>64.049999999999997</v>
      </c>
      <c r="I187" s="220"/>
      <c r="J187" s="221">
        <f>ROUND(I187*H187,2)</f>
        <v>0</v>
      </c>
      <c r="K187" s="217" t="s">
        <v>144</v>
      </c>
      <c r="L187" s="47"/>
      <c r="M187" s="222" t="s">
        <v>19</v>
      </c>
      <c r="N187" s="223" t="s">
        <v>43</v>
      </c>
      <c r="O187" s="87"/>
      <c r="P187" s="224">
        <f>O187*H187</f>
        <v>0</v>
      </c>
      <c r="Q187" s="224">
        <v>3.4999999999999997E-05</v>
      </c>
      <c r="R187" s="224">
        <f>Q187*H187</f>
        <v>0.0022417499999999998</v>
      </c>
      <c r="S187" s="224">
        <v>0</v>
      </c>
      <c r="T187" s="225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26" t="s">
        <v>145</v>
      </c>
      <c r="AT187" s="226" t="s">
        <v>140</v>
      </c>
      <c r="AU187" s="226" t="s">
        <v>81</v>
      </c>
      <c r="AY187" s="20" t="s">
        <v>137</v>
      </c>
      <c r="BE187" s="227">
        <f>IF(N187="základní",J187,0)</f>
        <v>0</v>
      </c>
      <c r="BF187" s="227">
        <f>IF(N187="snížená",J187,0)</f>
        <v>0</v>
      </c>
      <c r="BG187" s="227">
        <f>IF(N187="zákl. přenesená",J187,0)</f>
        <v>0</v>
      </c>
      <c r="BH187" s="227">
        <f>IF(N187="sníž. přenesená",J187,0)</f>
        <v>0</v>
      </c>
      <c r="BI187" s="227">
        <f>IF(N187="nulová",J187,0)</f>
        <v>0</v>
      </c>
      <c r="BJ187" s="20" t="s">
        <v>79</v>
      </c>
      <c r="BK187" s="227">
        <f>ROUND(I187*H187,2)</f>
        <v>0</v>
      </c>
      <c r="BL187" s="20" t="s">
        <v>145</v>
      </c>
      <c r="BM187" s="226" t="s">
        <v>249</v>
      </c>
    </row>
    <row r="188" s="2" customFormat="1">
      <c r="A188" s="41"/>
      <c r="B188" s="42"/>
      <c r="C188" s="43"/>
      <c r="D188" s="228" t="s">
        <v>147</v>
      </c>
      <c r="E188" s="43"/>
      <c r="F188" s="229" t="s">
        <v>250</v>
      </c>
      <c r="G188" s="43"/>
      <c r="H188" s="43"/>
      <c r="I188" s="230"/>
      <c r="J188" s="43"/>
      <c r="K188" s="43"/>
      <c r="L188" s="47"/>
      <c r="M188" s="231"/>
      <c r="N188" s="232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147</v>
      </c>
      <c r="AU188" s="20" t="s">
        <v>81</v>
      </c>
    </row>
    <row r="189" s="13" customFormat="1">
      <c r="A189" s="13"/>
      <c r="B189" s="235"/>
      <c r="C189" s="236"/>
      <c r="D189" s="233" t="s">
        <v>151</v>
      </c>
      <c r="E189" s="237" t="s">
        <v>19</v>
      </c>
      <c r="F189" s="238" t="s">
        <v>152</v>
      </c>
      <c r="G189" s="236"/>
      <c r="H189" s="237" t="s">
        <v>19</v>
      </c>
      <c r="I189" s="239"/>
      <c r="J189" s="236"/>
      <c r="K189" s="236"/>
      <c r="L189" s="240"/>
      <c r="M189" s="241"/>
      <c r="N189" s="242"/>
      <c r="O189" s="242"/>
      <c r="P189" s="242"/>
      <c r="Q189" s="242"/>
      <c r="R189" s="242"/>
      <c r="S189" s="242"/>
      <c r="T189" s="24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4" t="s">
        <v>151</v>
      </c>
      <c r="AU189" s="244" t="s">
        <v>81</v>
      </c>
      <c r="AV189" s="13" t="s">
        <v>79</v>
      </c>
      <c r="AW189" s="13" t="s">
        <v>34</v>
      </c>
      <c r="AX189" s="13" t="s">
        <v>72</v>
      </c>
      <c r="AY189" s="244" t="s">
        <v>137</v>
      </c>
    </row>
    <row r="190" s="14" customFormat="1">
      <c r="A190" s="14"/>
      <c r="B190" s="245"/>
      <c r="C190" s="246"/>
      <c r="D190" s="233" t="s">
        <v>151</v>
      </c>
      <c r="E190" s="247" t="s">
        <v>19</v>
      </c>
      <c r="F190" s="248" t="s">
        <v>245</v>
      </c>
      <c r="G190" s="246"/>
      <c r="H190" s="249">
        <v>64.049999999999997</v>
      </c>
      <c r="I190" s="250"/>
      <c r="J190" s="246"/>
      <c r="K190" s="246"/>
      <c r="L190" s="251"/>
      <c r="M190" s="252"/>
      <c r="N190" s="253"/>
      <c r="O190" s="253"/>
      <c r="P190" s="253"/>
      <c r="Q190" s="253"/>
      <c r="R190" s="253"/>
      <c r="S190" s="253"/>
      <c r="T190" s="25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5" t="s">
        <v>151</v>
      </c>
      <c r="AU190" s="255" t="s">
        <v>81</v>
      </c>
      <c r="AV190" s="14" t="s">
        <v>81</v>
      </c>
      <c r="AW190" s="14" t="s">
        <v>34</v>
      </c>
      <c r="AX190" s="14" t="s">
        <v>72</v>
      </c>
      <c r="AY190" s="255" t="s">
        <v>137</v>
      </c>
    </row>
    <row r="191" s="15" customFormat="1">
      <c r="A191" s="15"/>
      <c r="B191" s="256"/>
      <c r="C191" s="257"/>
      <c r="D191" s="233" t="s">
        <v>151</v>
      </c>
      <c r="E191" s="258" t="s">
        <v>19</v>
      </c>
      <c r="F191" s="259" t="s">
        <v>154</v>
      </c>
      <c r="G191" s="257"/>
      <c r="H191" s="260">
        <v>64.049999999999997</v>
      </c>
      <c r="I191" s="261"/>
      <c r="J191" s="257"/>
      <c r="K191" s="257"/>
      <c r="L191" s="262"/>
      <c r="M191" s="263"/>
      <c r="N191" s="264"/>
      <c r="O191" s="264"/>
      <c r="P191" s="264"/>
      <c r="Q191" s="264"/>
      <c r="R191" s="264"/>
      <c r="S191" s="264"/>
      <c r="T191" s="26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66" t="s">
        <v>151</v>
      </c>
      <c r="AU191" s="266" t="s">
        <v>81</v>
      </c>
      <c r="AV191" s="15" t="s">
        <v>145</v>
      </c>
      <c r="AW191" s="15" t="s">
        <v>34</v>
      </c>
      <c r="AX191" s="15" t="s">
        <v>79</v>
      </c>
      <c r="AY191" s="266" t="s">
        <v>137</v>
      </c>
    </row>
    <row r="192" s="2" customFormat="1" ht="21.75" customHeight="1">
      <c r="A192" s="41"/>
      <c r="B192" s="42"/>
      <c r="C192" s="215" t="s">
        <v>251</v>
      </c>
      <c r="D192" s="215" t="s">
        <v>140</v>
      </c>
      <c r="E192" s="216" t="s">
        <v>252</v>
      </c>
      <c r="F192" s="217" t="s">
        <v>253</v>
      </c>
      <c r="G192" s="218" t="s">
        <v>254</v>
      </c>
      <c r="H192" s="219">
        <v>1</v>
      </c>
      <c r="I192" s="220"/>
      <c r="J192" s="221">
        <f>ROUND(I192*H192,2)</f>
        <v>0</v>
      </c>
      <c r="K192" s="217" t="s">
        <v>144</v>
      </c>
      <c r="L192" s="47"/>
      <c r="M192" s="222" t="s">
        <v>19</v>
      </c>
      <c r="N192" s="223" t="s">
        <v>43</v>
      </c>
      <c r="O192" s="87"/>
      <c r="P192" s="224">
        <f>O192*H192</f>
        <v>0</v>
      </c>
      <c r="Q192" s="224">
        <v>0.00023440000000000001</v>
      </c>
      <c r="R192" s="224">
        <f>Q192*H192</f>
        <v>0.00023440000000000001</v>
      </c>
      <c r="S192" s="224">
        <v>0</v>
      </c>
      <c r="T192" s="225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26" t="s">
        <v>145</v>
      </c>
      <c r="AT192" s="226" t="s">
        <v>140</v>
      </c>
      <c r="AU192" s="226" t="s">
        <v>81</v>
      </c>
      <c r="AY192" s="20" t="s">
        <v>137</v>
      </c>
      <c r="BE192" s="227">
        <f>IF(N192="základní",J192,0)</f>
        <v>0</v>
      </c>
      <c r="BF192" s="227">
        <f>IF(N192="snížená",J192,0)</f>
        <v>0</v>
      </c>
      <c r="BG192" s="227">
        <f>IF(N192="zákl. přenesená",J192,0)</f>
        <v>0</v>
      </c>
      <c r="BH192" s="227">
        <f>IF(N192="sníž. přenesená",J192,0)</f>
        <v>0</v>
      </c>
      <c r="BI192" s="227">
        <f>IF(N192="nulová",J192,0)</f>
        <v>0</v>
      </c>
      <c r="BJ192" s="20" t="s">
        <v>79</v>
      </c>
      <c r="BK192" s="227">
        <f>ROUND(I192*H192,2)</f>
        <v>0</v>
      </c>
      <c r="BL192" s="20" t="s">
        <v>145</v>
      </c>
      <c r="BM192" s="226" t="s">
        <v>255</v>
      </c>
    </row>
    <row r="193" s="2" customFormat="1">
      <c r="A193" s="41"/>
      <c r="B193" s="42"/>
      <c r="C193" s="43"/>
      <c r="D193" s="228" t="s">
        <v>147</v>
      </c>
      <c r="E193" s="43"/>
      <c r="F193" s="229" t="s">
        <v>256</v>
      </c>
      <c r="G193" s="43"/>
      <c r="H193" s="43"/>
      <c r="I193" s="230"/>
      <c r="J193" s="43"/>
      <c r="K193" s="43"/>
      <c r="L193" s="47"/>
      <c r="M193" s="231"/>
      <c r="N193" s="232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147</v>
      </c>
      <c r="AU193" s="20" t="s">
        <v>81</v>
      </c>
    </row>
    <row r="194" s="2" customFormat="1">
      <c r="A194" s="41"/>
      <c r="B194" s="42"/>
      <c r="C194" s="43"/>
      <c r="D194" s="233" t="s">
        <v>149</v>
      </c>
      <c r="E194" s="43"/>
      <c r="F194" s="234" t="s">
        <v>257</v>
      </c>
      <c r="G194" s="43"/>
      <c r="H194" s="43"/>
      <c r="I194" s="230"/>
      <c r="J194" s="43"/>
      <c r="K194" s="43"/>
      <c r="L194" s="47"/>
      <c r="M194" s="231"/>
      <c r="N194" s="232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149</v>
      </c>
      <c r="AU194" s="20" t="s">
        <v>81</v>
      </c>
    </row>
    <row r="195" s="14" customFormat="1">
      <c r="A195" s="14"/>
      <c r="B195" s="245"/>
      <c r="C195" s="246"/>
      <c r="D195" s="233" t="s">
        <v>151</v>
      </c>
      <c r="E195" s="247" t="s">
        <v>19</v>
      </c>
      <c r="F195" s="248" t="s">
        <v>258</v>
      </c>
      <c r="G195" s="246"/>
      <c r="H195" s="249">
        <v>2.0499999999999998</v>
      </c>
      <c r="I195" s="250"/>
      <c r="J195" s="246"/>
      <c r="K195" s="246"/>
      <c r="L195" s="251"/>
      <c r="M195" s="252"/>
      <c r="N195" s="253"/>
      <c r="O195" s="253"/>
      <c r="P195" s="253"/>
      <c r="Q195" s="253"/>
      <c r="R195" s="253"/>
      <c r="S195" s="253"/>
      <c r="T195" s="25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5" t="s">
        <v>151</v>
      </c>
      <c r="AU195" s="255" t="s">
        <v>81</v>
      </c>
      <c r="AV195" s="14" t="s">
        <v>81</v>
      </c>
      <c r="AW195" s="14" t="s">
        <v>34</v>
      </c>
      <c r="AX195" s="14" t="s">
        <v>72</v>
      </c>
      <c r="AY195" s="255" t="s">
        <v>137</v>
      </c>
    </row>
    <row r="196" s="14" customFormat="1">
      <c r="A196" s="14"/>
      <c r="B196" s="245"/>
      <c r="C196" s="246"/>
      <c r="D196" s="233" t="s">
        <v>151</v>
      </c>
      <c r="E196" s="247" t="s">
        <v>19</v>
      </c>
      <c r="F196" s="248" t="s">
        <v>79</v>
      </c>
      <c r="G196" s="246"/>
      <c r="H196" s="249">
        <v>1</v>
      </c>
      <c r="I196" s="250"/>
      <c r="J196" s="246"/>
      <c r="K196" s="246"/>
      <c r="L196" s="251"/>
      <c r="M196" s="252"/>
      <c r="N196" s="253"/>
      <c r="O196" s="253"/>
      <c r="P196" s="253"/>
      <c r="Q196" s="253"/>
      <c r="R196" s="253"/>
      <c r="S196" s="253"/>
      <c r="T196" s="25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5" t="s">
        <v>151</v>
      </c>
      <c r="AU196" s="255" t="s">
        <v>81</v>
      </c>
      <c r="AV196" s="14" t="s">
        <v>81</v>
      </c>
      <c r="AW196" s="14" t="s">
        <v>34</v>
      </c>
      <c r="AX196" s="14" t="s">
        <v>79</v>
      </c>
      <c r="AY196" s="255" t="s">
        <v>137</v>
      </c>
    </row>
    <row r="197" s="2" customFormat="1" ht="16.5" customHeight="1">
      <c r="A197" s="41"/>
      <c r="B197" s="42"/>
      <c r="C197" s="278" t="s">
        <v>259</v>
      </c>
      <c r="D197" s="278" t="s">
        <v>227</v>
      </c>
      <c r="E197" s="279" t="s">
        <v>260</v>
      </c>
      <c r="F197" s="280" t="s">
        <v>261</v>
      </c>
      <c r="G197" s="281" t="s">
        <v>254</v>
      </c>
      <c r="H197" s="282">
        <v>1</v>
      </c>
      <c r="I197" s="283"/>
      <c r="J197" s="284">
        <f>ROUND(I197*H197,2)</f>
        <v>0</v>
      </c>
      <c r="K197" s="280" t="s">
        <v>19</v>
      </c>
      <c r="L197" s="285"/>
      <c r="M197" s="286" t="s">
        <v>19</v>
      </c>
      <c r="N197" s="287" t="s">
        <v>43</v>
      </c>
      <c r="O197" s="87"/>
      <c r="P197" s="224">
        <f>O197*H197</f>
        <v>0</v>
      </c>
      <c r="Q197" s="224">
        <v>0</v>
      </c>
      <c r="R197" s="224">
        <f>Q197*H197</f>
        <v>0</v>
      </c>
      <c r="S197" s="224">
        <v>0</v>
      </c>
      <c r="T197" s="225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26" t="s">
        <v>190</v>
      </c>
      <c r="AT197" s="226" t="s">
        <v>227</v>
      </c>
      <c r="AU197" s="226" t="s">
        <v>81</v>
      </c>
      <c r="AY197" s="20" t="s">
        <v>137</v>
      </c>
      <c r="BE197" s="227">
        <f>IF(N197="základní",J197,0)</f>
        <v>0</v>
      </c>
      <c r="BF197" s="227">
        <f>IF(N197="snížená",J197,0)</f>
        <v>0</v>
      </c>
      <c r="BG197" s="227">
        <f>IF(N197="zákl. přenesená",J197,0)</f>
        <v>0</v>
      </c>
      <c r="BH197" s="227">
        <f>IF(N197="sníž. přenesená",J197,0)</f>
        <v>0</v>
      </c>
      <c r="BI197" s="227">
        <f>IF(N197="nulová",J197,0)</f>
        <v>0</v>
      </c>
      <c r="BJ197" s="20" t="s">
        <v>79</v>
      </c>
      <c r="BK197" s="227">
        <f>ROUND(I197*H197,2)</f>
        <v>0</v>
      </c>
      <c r="BL197" s="20" t="s">
        <v>145</v>
      </c>
      <c r="BM197" s="226" t="s">
        <v>262</v>
      </c>
    </row>
    <row r="198" s="2" customFormat="1">
      <c r="A198" s="41"/>
      <c r="B198" s="42"/>
      <c r="C198" s="43"/>
      <c r="D198" s="233" t="s">
        <v>149</v>
      </c>
      <c r="E198" s="43"/>
      <c r="F198" s="234" t="s">
        <v>257</v>
      </c>
      <c r="G198" s="43"/>
      <c r="H198" s="43"/>
      <c r="I198" s="230"/>
      <c r="J198" s="43"/>
      <c r="K198" s="43"/>
      <c r="L198" s="47"/>
      <c r="M198" s="231"/>
      <c r="N198" s="232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149</v>
      </c>
      <c r="AU198" s="20" t="s">
        <v>81</v>
      </c>
    </row>
    <row r="199" s="2" customFormat="1" ht="24.15" customHeight="1">
      <c r="A199" s="41"/>
      <c r="B199" s="42"/>
      <c r="C199" s="215" t="s">
        <v>263</v>
      </c>
      <c r="D199" s="215" t="s">
        <v>140</v>
      </c>
      <c r="E199" s="216" t="s">
        <v>264</v>
      </c>
      <c r="F199" s="217" t="s">
        <v>265</v>
      </c>
      <c r="G199" s="218" t="s">
        <v>222</v>
      </c>
      <c r="H199" s="219">
        <v>2.1000000000000001</v>
      </c>
      <c r="I199" s="220"/>
      <c r="J199" s="221">
        <f>ROUND(I199*H199,2)</f>
        <v>0</v>
      </c>
      <c r="K199" s="217" t="s">
        <v>144</v>
      </c>
      <c r="L199" s="47"/>
      <c r="M199" s="222" t="s">
        <v>19</v>
      </c>
      <c r="N199" s="223" t="s">
        <v>43</v>
      </c>
      <c r="O199" s="87"/>
      <c r="P199" s="224">
        <f>O199*H199</f>
        <v>0</v>
      </c>
      <c r="Q199" s="224">
        <v>0</v>
      </c>
      <c r="R199" s="224">
        <f>Q199*H199</f>
        <v>0</v>
      </c>
      <c r="S199" s="224">
        <v>0.021999999999999999</v>
      </c>
      <c r="T199" s="225">
        <f>S199*H199</f>
        <v>0.046199999999999998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26" t="s">
        <v>145</v>
      </c>
      <c r="AT199" s="226" t="s">
        <v>140</v>
      </c>
      <c r="AU199" s="226" t="s">
        <v>81</v>
      </c>
      <c r="AY199" s="20" t="s">
        <v>137</v>
      </c>
      <c r="BE199" s="227">
        <f>IF(N199="základní",J199,0)</f>
        <v>0</v>
      </c>
      <c r="BF199" s="227">
        <f>IF(N199="snížená",J199,0)</f>
        <v>0</v>
      </c>
      <c r="BG199" s="227">
        <f>IF(N199="zákl. přenesená",J199,0)</f>
        <v>0</v>
      </c>
      <c r="BH199" s="227">
        <f>IF(N199="sníž. přenesená",J199,0)</f>
        <v>0</v>
      </c>
      <c r="BI199" s="227">
        <f>IF(N199="nulová",J199,0)</f>
        <v>0</v>
      </c>
      <c r="BJ199" s="20" t="s">
        <v>79</v>
      </c>
      <c r="BK199" s="227">
        <f>ROUND(I199*H199,2)</f>
        <v>0</v>
      </c>
      <c r="BL199" s="20" t="s">
        <v>145</v>
      </c>
      <c r="BM199" s="226" t="s">
        <v>266</v>
      </c>
    </row>
    <row r="200" s="2" customFormat="1">
      <c r="A200" s="41"/>
      <c r="B200" s="42"/>
      <c r="C200" s="43"/>
      <c r="D200" s="228" t="s">
        <v>147</v>
      </c>
      <c r="E200" s="43"/>
      <c r="F200" s="229" t="s">
        <v>267</v>
      </c>
      <c r="G200" s="43"/>
      <c r="H200" s="43"/>
      <c r="I200" s="230"/>
      <c r="J200" s="43"/>
      <c r="K200" s="43"/>
      <c r="L200" s="47"/>
      <c r="M200" s="231"/>
      <c r="N200" s="232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147</v>
      </c>
      <c r="AU200" s="20" t="s">
        <v>81</v>
      </c>
    </row>
    <row r="201" s="2" customFormat="1">
      <c r="A201" s="41"/>
      <c r="B201" s="42"/>
      <c r="C201" s="43"/>
      <c r="D201" s="233" t="s">
        <v>149</v>
      </c>
      <c r="E201" s="43"/>
      <c r="F201" s="234" t="s">
        <v>268</v>
      </c>
      <c r="G201" s="43"/>
      <c r="H201" s="43"/>
      <c r="I201" s="230"/>
      <c r="J201" s="43"/>
      <c r="K201" s="43"/>
      <c r="L201" s="47"/>
      <c r="M201" s="231"/>
      <c r="N201" s="232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20" t="s">
        <v>149</v>
      </c>
      <c r="AU201" s="20" t="s">
        <v>81</v>
      </c>
    </row>
    <row r="202" s="13" customFormat="1">
      <c r="A202" s="13"/>
      <c r="B202" s="235"/>
      <c r="C202" s="236"/>
      <c r="D202" s="233" t="s">
        <v>151</v>
      </c>
      <c r="E202" s="237" t="s">
        <v>19</v>
      </c>
      <c r="F202" s="238" t="s">
        <v>152</v>
      </c>
      <c r="G202" s="236"/>
      <c r="H202" s="237" t="s">
        <v>19</v>
      </c>
      <c r="I202" s="239"/>
      <c r="J202" s="236"/>
      <c r="K202" s="236"/>
      <c r="L202" s="240"/>
      <c r="M202" s="241"/>
      <c r="N202" s="242"/>
      <c r="O202" s="242"/>
      <c r="P202" s="242"/>
      <c r="Q202" s="242"/>
      <c r="R202" s="242"/>
      <c r="S202" s="242"/>
      <c r="T202" s="24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4" t="s">
        <v>151</v>
      </c>
      <c r="AU202" s="244" t="s">
        <v>81</v>
      </c>
      <c r="AV202" s="13" t="s">
        <v>79</v>
      </c>
      <c r="AW202" s="13" t="s">
        <v>34</v>
      </c>
      <c r="AX202" s="13" t="s">
        <v>72</v>
      </c>
      <c r="AY202" s="244" t="s">
        <v>137</v>
      </c>
    </row>
    <row r="203" s="14" customFormat="1">
      <c r="A203" s="14"/>
      <c r="B203" s="245"/>
      <c r="C203" s="246"/>
      <c r="D203" s="233" t="s">
        <v>151</v>
      </c>
      <c r="E203" s="247" t="s">
        <v>19</v>
      </c>
      <c r="F203" s="248" t="s">
        <v>269</v>
      </c>
      <c r="G203" s="246"/>
      <c r="H203" s="249">
        <v>2.1000000000000001</v>
      </c>
      <c r="I203" s="250"/>
      <c r="J203" s="246"/>
      <c r="K203" s="246"/>
      <c r="L203" s="251"/>
      <c r="M203" s="252"/>
      <c r="N203" s="253"/>
      <c r="O203" s="253"/>
      <c r="P203" s="253"/>
      <c r="Q203" s="253"/>
      <c r="R203" s="253"/>
      <c r="S203" s="253"/>
      <c r="T203" s="25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5" t="s">
        <v>151</v>
      </c>
      <c r="AU203" s="255" t="s">
        <v>81</v>
      </c>
      <c r="AV203" s="14" t="s">
        <v>81</v>
      </c>
      <c r="AW203" s="14" t="s">
        <v>34</v>
      </c>
      <c r="AX203" s="14" t="s">
        <v>72</v>
      </c>
      <c r="AY203" s="255" t="s">
        <v>137</v>
      </c>
    </row>
    <row r="204" s="15" customFormat="1">
      <c r="A204" s="15"/>
      <c r="B204" s="256"/>
      <c r="C204" s="257"/>
      <c r="D204" s="233" t="s">
        <v>151</v>
      </c>
      <c r="E204" s="258" t="s">
        <v>19</v>
      </c>
      <c r="F204" s="259" t="s">
        <v>154</v>
      </c>
      <c r="G204" s="257"/>
      <c r="H204" s="260">
        <v>2.1000000000000001</v>
      </c>
      <c r="I204" s="261"/>
      <c r="J204" s="257"/>
      <c r="K204" s="257"/>
      <c r="L204" s="262"/>
      <c r="M204" s="263"/>
      <c r="N204" s="264"/>
      <c r="O204" s="264"/>
      <c r="P204" s="264"/>
      <c r="Q204" s="264"/>
      <c r="R204" s="264"/>
      <c r="S204" s="264"/>
      <c r="T204" s="26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66" t="s">
        <v>151</v>
      </c>
      <c r="AU204" s="266" t="s">
        <v>81</v>
      </c>
      <c r="AV204" s="15" t="s">
        <v>145</v>
      </c>
      <c r="AW204" s="15" t="s">
        <v>34</v>
      </c>
      <c r="AX204" s="15" t="s">
        <v>79</v>
      </c>
      <c r="AY204" s="266" t="s">
        <v>137</v>
      </c>
    </row>
    <row r="205" s="2" customFormat="1" ht="24.15" customHeight="1">
      <c r="A205" s="41"/>
      <c r="B205" s="42"/>
      <c r="C205" s="215" t="s">
        <v>7</v>
      </c>
      <c r="D205" s="215" t="s">
        <v>140</v>
      </c>
      <c r="E205" s="216" t="s">
        <v>270</v>
      </c>
      <c r="F205" s="217" t="s">
        <v>271</v>
      </c>
      <c r="G205" s="218" t="s">
        <v>222</v>
      </c>
      <c r="H205" s="219">
        <v>14.005000000000001</v>
      </c>
      <c r="I205" s="220"/>
      <c r="J205" s="221">
        <f>ROUND(I205*H205,2)</f>
        <v>0</v>
      </c>
      <c r="K205" s="217" t="s">
        <v>144</v>
      </c>
      <c r="L205" s="47"/>
      <c r="M205" s="222" t="s">
        <v>19</v>
      </c>
      <c r="N205" s="223" t="s">
        <v>43</v>
      </c>
      <c r="O205" s="87"/>
      <c r="P205" s="224">
        <f>O205*H205</f>
        <v>0</v>
      </c>
      <c r="Q205" s="224">
        <v>0</v>
      </c>
      <c r="R205" s="224">
        <f>Q205*H205</f>
        <v>0</v>
      </c>
      <c r="S205" s="224">
        <v>0.066000000000000003</v>
      </c>
      <c r="T205" s="225">
        <f>S205*H205</f>
        <v>0.9243300000000001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26" t="s">
        <v>145</v>
      </c>
      <c r="AT205" s="226" t="s">
        <v>140</v>
      </c>
      <c r="AU205" s="226" t="s">
        <v>81</v>
      </c>
      <c r="AY205" s="20" t="s">
        <v>137</v>
      </c>
      <c r="BE205" s="227">
        <f>IF(N205="základní",J205,0)</f>
        <v>0</v>
      </c>
      <c r="BF205" s="227">
        <f>IF(N205="snížená",J205,0)</f>
        <v>0</v>
      </c>
      <c r="BG205" s="227">
        <f>IF(N205="zákl. přenesená",J205,0)</f>
        <v>0</v>
      </c>
      <c r="BH205" s="227">
        <f>IF(N205="sníž. přenesená",J205,0)</f>
        <v>0</v>
      </c>
      <c r="BI205" s="227">
        <f>IF(N205="nulová",J205,0)</f>
        <v>0</v>
      </c>
      <c r="BJ205" s="20" t="s">
        <v>79</v>
      </c>
      <c r="BK205" s="227">
        <f>ROUND(I205*H205,2)</f>
        <v>0</v>
      </c>
      <c r="BL205" s="20" t="s">
        <v>145</v>
      </c>
      <c r="BM205" s="226" t="s">
        <v>272</v>
      </c>
    </row>
    <row r="206" s="2" customFormat="1">
      <c r="A206" s="41"/>
      <c r="B206" s="42"/>
      <c r="C206" s="43"/>
      <c r="D206" s="228" t="s">
        <v>147</v>
      </c>
      <c r="E206" s="43"/>
      <c r="F206" s="229" t="s">
        <v>273</v>
      </c>
      <c r="G206" s="43"/>
      <c r="H206" s="43"/>
      <c r="I206" s="230"/>
      <c r="J206" s="43"/>
      <c r="K206" s="43"/>
      <c r="L206" s="47"/>
      <c r="M206" s="231"/>
      <c r="N206" s="232"/>
      <c r="O206" s="87"/>
      <c r="P206" s="87"/>
      <c r="Q206" s="87"/>
      <c r="R206" s="87"/>
      <c r="S206" s="87"/>
      <c r="T206" s="88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20" t="s">
        <v>147</v>
      </c>
      <c r="AU206" s="20" t="s">
        <v>81</v>
      </c>
    </row>
    <row r="207" s="2" customFormat="1">
      <c r="A207" s="41"/>
      <c r="B207" s="42"/>
      <c r="C207" s="43"/>
      <c r="D207" s="233" t="s">
        <v>149</v>
      </c>
      <c r="E207" s="43"/>
      <c r="F207" s="234" t="s">
        <v>268</v>
      </c>
      <c r="G207" s="43"/>
      <c r="H207" s="43"/>
      <c r="I207" s="230"/>
      <c r="J207" s="43"/>
      <c r="K207" s="43"/>
      <c r="L207" s="47"/>
      <c r="M207" s="231"/>
      <c r="N207" s="232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149</v>
      </c>
      <c r="AU207" s="20" t="s">
        <v>81</v>
      </c>
    </row>
    <row r="208" s="13" customFormat="1">
      <c r="A208" s="13"/>
      <c r="B208" s="235"/>
      <c r="C208" s="236"/>
      <c r="D208" s="233" t="s">
        <v>151</v>
      </c>
      <c r="E208" s="237" t="s">
        <v>19</v>
      </c>
      <c r="F208" s="238" t="s">
        <v>152</v>
      </c>
      <c r="G208" s="236"/>
      <c r="H208" s="237" t="s">
        <v>19</v>
      </c>
      <c r="I208" s="239"/>
      <c r="J208" s="236"/>
      <c r="K208" s="236"/>
      <c r="L208" s="240"/>
      <c r="M208" s="241"/>
      <c r="N208" s="242"/>
      <c r="O208" s="242"/>
      <c r="P208" s="242"/>
      <c r="Q208" s="242"/>
      <c r="R208" s="242"/>
      <c r="S208" s="242"/>
      <c r="T208" s="24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4" t="s">
        <v>151</v>
      </c>
      <c r="AU208" s="244" t="s">
        <v>81</v>
      </c>
      <c r="AV208" s="13" t="s">
        <v>79</v>
      </c>
      <c r="AW208" s="13" t="s">
        <v>34</v>
      </c>
      <c r="AX208" s="13" t="s">
        <v>72</v>
      </c>
      <c r="AY208" s="244" t="s">
        <v>137</v>
      </c>
    </row>
    <row r="209" s="14" customFormat="1">
      <c r="A209" s="14"/>
      <c r="B209" s="245"/>
      <c r="C209" s="246"/>
      <c r="D209" s="233" t="s">
        <v>151</v>
      </c>
      <c r="E209" s="247" t="s">
        <v>19</v>
      </c>
      <c r="F209" s="248" t="s">
        <v>274</v>
      </c>
      <c r="G209" s="246"/>
      <c r="H209" s="249">
        <v>14.005000000000001</v>
      </c>
      <c r="I209" s="250"/>
      <c r="J209" s="246"/>
      <c r="K209" s="246"/>
      <c r="L209" s="251"/>
      <c r="M209" s="252"/>
      <c r="N209" s="253"/>
      <c r="O209" s="253"/>
      <c r="P209" s="253"/>
      <c r="Q209" s="253"/>
      <c r="R209" s="253"/>
      <c r="S209" s="253"/>
      <c r="T209" s="25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5" t="s">
        <v>151</v>
      </c>
      <c r="AU209" s="255" t="s">
        <v>81</v>
      </c>
      <c r="AV209" s="14" t="s">
        <v>81</v>
      </c>
      <c r="AW209" s="14" t="s">
        <v>34</v>
      </c>
      <c r="AX209" s="14" t="s">
        <v>72</v>
      </c>
      <c r="AY209" s="255" t="s">
        <v>137</v>
      </c>
    </row>
    <row r="210" s="15" customFormat="1">
      <c r="A210" s="15"/>
      <c r="B210" s="256"/>
      <c r="C210" s="257"/>
      <c r="D210" s="233" t="s">
        <v>151</v>
      </c>
      <c r="E210" s="258" t="s">
        <v>19</v>
      </c>
      <c r="F210" s="259" t="s">
        <v>154</v>
      </c>
      <c r="G210" s="257"/>
      <c r="H210" s="260">
        <v>14.005000000000001</v>
      </c>
      <c r="I210" s="261"/>
      <c r="J210" s="257"/>
      <c r="K210" s="257"/>
      <c r="L210" s="262"/>
      <c r="M210" s="263"/>
      <c r="N210" s="264"/>
      <c r="O210" s="264"/>
      <c r="P210" s="264"/>
      <c r="Q210" s="264"/>
      <c r="R210" s="264"/>
      <c r="S210" s="264"/>
      <c r="T210" s="26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66" t="s">
        <v>151</v>
      </c>
      <c r="AU210" s="266" t="s">
        <v>81</v>
      </c>
      <c r="AV210" s="15" t="s">
        <v>145</v>
      </c>
      <c r="AW210" s="15" t="s">
        <v>34</v>
      </c>
      <c r="AX210" s="15" t="s">
        <v>79</v>
      </c>
      <c r="AY210" s="266" t="s">
        <v>137</v>
      </c>
    </row>
    <row r="211" s="12" customFormat="1" ht="22.8" customHeight="1">
      <c r="A211" s="12"/>
      <c r="B211" s="199"/>
      <c r="C211" s="200"/>
      <c r="D211" s="201" t="s">
        <v>71</v>
      </c>
      <c r="E211" s="213" t="s">
        <v>275</v>
      </c>
      <c r="F211" s="213" t="s">
        <v>276</v>
      </c>
      <c r="G211" s="200"/>
      <c r="H211" s="200"/>
      <c r="I211" s="203"/>
      <c r="J211" s="214">
        <f>BK211</f>
        <v>0</v>
      </c>
      <c r="K211" s="200"/>
      <c r="L211" s="205"/>
      <c r="M211" s="206"/>
      <c r="N211" s="207"/>
      <c r="O211" s="207"/>
      <c r="P211" s="208">
        <f>SUM(P212:P247)</f>
        <v>0</v>
      </c>
      <c r="Q211" s="207"/>
      <c r="R211" s="208">
        <f>SUM(R212:R247)</f>
        <v>0</v>
      </c>
      <c r="S211" s="207"/>
      <c r="T211" s="209">
        <f>SUM(T212:T247)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10" t="s">
        <v>79</v>
      </c>
      <c r="AT211" s="211" t="s">
        <v>71</v>
      </c>
      <c r="AU211" s="211" t="s">
        <v>79</v>
      </c>
      <c r="AY211" s="210" t="s">
        <v>137</v>
      </c>
      <c r="BK211" s="212">
        <f>SUM(BK212:BK247)</f>
        <v>0</v>
      </c>
    </row>
    <row r="212" s="2" customFormat="1" ht="16.5" customHeight="1">
      <c r="A212" s="41"/>
      <c r="B212" s="42"/>
      <c r="C212" s="215" t="s">
        <v>277</v>
      </c>
      <c r="D212" s="215" t="s">
        <v>140</v>
      </c>
      <c r="E212" s="216" t="s">
        <v>278</v>
      </c>
      <c r="F212" s="217" t="s">
        <v>279</v>
      </c>
      <c r="G212" s="218" t="s">
        <v>280</v>
      </c>
      <c r="H212" s="219">
        <v>2.2989999999999999</v>
      </c>
      <c r="I212" s="220"/>
      <c r="J212" s="221">
        <f>ROUND(I212*H212,2)</f>
        <v>0</v>
      </c>
      <c r="K212" s="217" t="s">
        <v>144</v>
      </c>
      <c r="L212" s="47"/>
      <c r="M212" s="222" t="s">
        <v>19</v>
      </c>
      <c r="N212" s="223" t="s">
        <v>43</v>
      </c>
      <c r="O212" s="87"/>
      <c r="P212" s="224">
        <f>O212*H212</f>
        <v>0</v>
      </c>
      <c r="Q212" s="224">
        <v>0</v>
      </c>
      <c r="R212" s="224">
        <f>Q212*H212</f>
        <v>0</v>
      </c>
      <c r="S212" s="224">
        <v>0</v>
      </c>
      <c r="T212" s="225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26" t="s">
        <v>145</v>
      </c>
      <c r="AT212" s="226" t="s">
        <v>140</v>
      </c>
      <c r="AU212" s="226" t="s">
        <v>81</v>
      </c>
      <c r="AY212" s="20" t="s">
        <v>137</v>
      </c>
      <c r="BE212" s="227">
        <f>IF(N212="základní",J212,0)</f>
        <v>0</v>
      </c>
      <c r="BF212" s="227">
        <f>IF(N212="snížená",J212,0)</f>
        <v>0</v>
      </c>
      <c r="BG212" s="227">
        <f>IF(N212="zákl. přenesená",J212,0)</f>
        <v>0</v>
      </c>
      <c r="BH212" s="227">
        <f>IF(N212="sníž. přenesená",J212,0)</f>
        <v>0</v>
      </c>
      <c r="BI212" s="227">
        <f>IF(N212="nulová",J212,0)</f>
        <v>0</v>
      </c>
      <c r="BJ212" s="20" t="s">
        <v>79</v>
      </c>
      <c r="BK212" s="227">
        <f>ROUND(I212*H212,2)</f>
        <v>0</v>
      </c>
      <c r="BL212" s="20" t="s">
        <v>145</v>
      </c>
      <c r="BM212" s="226" t="s">
        <v>281</v>
      </c>
    </row>
    <row r="213" s="2" customFormat="1">
      <c r="A213" s="41"/>
      <c r="B213" s="42"/>
      <c r="C213" s="43"/>
      <c r="D213" s="228" t="s">
        <v>147</v>
      </c>
      <c r="E213" s="43"/>
      <c r="F213" s="229" t="s">
        <v>282</v>
      </c>
      <c r="G213" s="43"/>
      <c r="H213" s="43"/>
      <c r="I213" s="230"/>
      <c r="J213" s="43"/>
      <c r="K213" s="43"/>
      <c r="L213" s="47"/>
      <c r="M213" s="231"/>
      <c r="N213" s="232"/>
      <c r="O213" s="87"/>
      <c r="P213" s="87"/>
      <c r="Q213" s="87"/>
      <c r="R213" s="87"/>
      <c r="S213" s="87"/>
      <c r="T213" s="88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T213" s="20" t="s">
        <v>147</v>
      </c>
      <c r="AU213" s="20" t="s">
        <v>81</v>
      </c>
    </row>
    <row r="214" s="2" customFormat="1" ht="24.15" customHeight="1">
      <c r="A214" s="41"/>
      <c r="B214" s="42"/>
      <c r="C214" s="215" t="s">
        <v>283</v>
      </c>
      <c r="D214" s="215" t="s">
        <v>140</v>
      </c>
      <c r="E214" s="216" t="s">
        <v>284</v>
      </c>
      <c r="F214" s="217" t="s">
        <v>285</v>
      </c>
      <c r="G214" s="218" t="s">
        <v>280</v>
      </c>
      <c r="H214" s="219">
        <v>2.2989999999999999</v>
      </c>
      <c r="I214" s="220"/>
      <c r="J214" s="221">
        <f>ROUND(I214*H214,2)</f>
        <v>0</v>
      </c>
      <c r="K214" s="217" t="s">
        <v>144</v>
      </c>
      <c r="L214" s="47"/>
      <c r="M214" s="222" t="s">
        <v>19</v>
      </c>
      <c r="N214" s="223" t="s">
        <v>43</v>
      </c>
      <c r="O214" s="87"/>
      <c r="P214" s="224">
        <f>O214*H214</f>
        <v>0</v>
      </c>
      <c r="Q214" s="224">
        <v>0</v>
      </c>
      <c r="R214" s="224">
        <f>Q214*H214</f>
        <v>0</v>
      </c>
      <c r="S214" s="224">
        <v>0</v>
      </c>
      <c r="T214" s="225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26" t="s">
        <v>145</v>
      </c>
      <c r="AT214" s="226" t="s">
        <v>140</v>
      </c>
      <c r="AU214" s="226" t="s">
        <v>81</v>
      </c>
      <c r="AY214" s="20" t="s">
        <v>137</v>
      </c>
      <c r="BE214" s="227">
        <f>IF(N214="základní",J214,0)</f>
        <v>0</v>
      </c>
      <c r="BF214" s="227">
        <f>IF(N214="snížená",J214,0)</f>
        <v>0</v>
      </c>
      <c r="BG214" s="227">
        <f>IF(N214="zákl. přenesená",J214,0)</f>
        <v>0</v>
      </c>
      <c r="BH214" s="227">
        <f>IF(N214="sníž. přenesená",J214,0)</f>
        <v>0</v>
      </c>
      <c r="BI214" s="227">
        <f>IF(N214="nulová",J214,0)</f>
        <v>0</v>
      </c>
      <c r="BJ214" s="20" t="s">
        <v>79</v>
      </c>
      <c r="BK214" s="227">
        <f>ROUND(I214*H214,2)</f>
        <v>0</v>
      </c>
      <c r="BL214" s="20" t="s">
        <v>145</v>
      </c>
      <c r="BM214" s="226" t="s">
        <v>286</v>
      </c>
    </row>
    <row r="215" s="2" customFormat="1">
      <c r="A215" s="41"/>
      <c r="B215" s="42"/>
      <c r="C215" s="43"/>
      <c r="D215" s="228" t="s">
        <v>147</v>
      </c>
      <c r="E215" s="43"/>
      <c r="F215" s="229" t="s">
        <v>287</v>
      </c>
      <c r="G215" s="43"/>
      <c r="H215" s="43"/>
      <c r="I215" s="230"/>
      <c r="J215" s="43"/>
      <c r="K215" s="43"/>
      <c r="L215" s="47"/>
      <c r="M215" s="231"/>
      <c r="N215" s="232"/>
      <c r="O215" s="87"/>
      <c r="P215" s="87"/>
      <c r="Q215" s="87"/>
      <c r="R215" s="87"/>
      <c r="S215" s="87"/>
      <c r="T215" s="88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20" t="s">
        <v>147</v>
      </c>
      <c r="AU215" s="20" t="s">
        <v>81</v>
      </c>
    </row>
    <row r="216" s="2" customFormat="1" ht="37.8" customHeight="1">
      <c r="A216" s="41"/>
      <c r="B216" s="42"/>
      <c r="C216" s="215" t="s">
        <v>288</v>
      </c>
      <c r="D216" s="215" t="s">
        <v>140</v>
      </c>
      <c r="E216" s="216" t="s">
        <v>289</v>
      </c>
      <c r="F216" s="217" t="s">
        <v>290</v>
      </c>
      <c r="G216" s="218" t="s">
        <v>280</v>
      </c>
      <c r="H216" s="219">
        <v>6.8970000000000002</v>
      </c>
      <c r="I216" s="220"/>
      <c r="J216" s="221">
        <f>ROUND(I216*H216,2)</f>
        <v>0</v>
      </c>
      <c r="K216" s="217" t="s">
        <v>144</v>
      </c>
      <c r="L216" s="47"/>
      <c r="M216" s="222" t="s">
        <v>19</v>
      </c>
      <c r="N216" s="223" t="s">
        <v>43</v>
      </c>
      <c r="O216" s="87"/>
      <c r="P216" s="224">
        <f>O216*H216</f>
        <v>0</v>
      </c>
      <c r="Q216" s="224">
        <v>0</v>
      </c>
      <c r="R216" s="224">
        <f>Q216*H216</f>
        <v>0</v>
      </c>
      <c r="S216" s="224">
        <v>0</v>
      </c>
      <c r="T216" s="225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26" t="s">
        <v>145</v>
      </c>
      <c r="AT216" s="226" t="s">
        <v>140</v>
      </c>
      <c r="AU216" s="226" t="s">
        <v>81</v>
      </c>
      <c r="AY216" s="20" t="s">
        <v>137</v>
      </c>
      <c r="BE216" s="227">
        <f>IF(N216="základní",J216,0)</f>
        <v>0</v>
      </c>
      <c r="BF216" s="227">
        <f>IF(N216="snížená",J216,0)</f>
        <v>0</v>
      </c>
      <c r="BG216" s="227">
        <f>IF(N216="zákl. přenesená",J216,0)</f>
        <v>0</v>
      </c>
      <c r="BH216" s="227">
        <f>IF(N216="sníž. přenesená",J216,0)</f>
        <v>0</v>
      </c>
      <c r="BI216" s="227">
        <f>IF(N216="nulová",J216,0)</f>
        <v>0</v>
      </c>
      <c r="BJ216" s="20" t="s">
        <v>79</v>
      </c>
      <c r="BK216" s="227">
        <f>ROUND(I216*H216,2)</f>
        <v>0</v>
      </c>
      <c r="BL216" s="20" t="s">
        <v>145</v>
      </c>
      <c r="BM216" s="226" t="s">
        <v>291</v>
      </c>
    </row>
    <row r="217" s="2" customFormat="1">
      <c r="A217" s="41"/>
      <c r="B217" s="42"/>
      <c r="C217" s="43"/>
      <c r="D217" s="228" t="s">
        <v>147</v>
      </c>
      <c r="E217" s="43"/>
      <c r="F217" s="229" t="s">
        <v>292</v>
      </c>
      <c r="G217" s="43"/>
      <c r="H217" s="43"/>
      <c r="I217" s="230"/>
      <c r="J217" s="43"/>
      <c r="K217" s="43"/>
      <c r="L217" s="47"/>
      <c r="M217" s="231"/>
      <c r="N217" s="232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20" t="s">
        <v>147</v>
      </c>
      <c r="AU217" s="20" t="s">
        <v>81</v>
      </c>
    </row>
    <row r="218" s="14" customFormat="1">
      <c r="A218" s="14"/>
      <c r="B218" s="245"/>
      <c r="C218" s="246"/>
      <c r="D218" s="233" t="s">
        <v>151</v>
      </c>
      <c r="E218" s="246"/>
      <c r="F218" s="248" t="s">
        <v>293</v>
      </c>
      <c r="G218" s="246"/>
      <c r="H218" s="249">
        <v>6.8970000000000002</v>
      </c>
      <c r="I218" s="250"/>
      <c r="J218" s="246"/>
      <c r="K218" s="246"/>
      <c r="L218" s="251"/>
      <c r="M218" s="252"/>
      <c r="N218" s="253"/>
      <c r="O218" s="253"/>
      <c r="P218" s="253"/>
      <c r="Q218" s="253"/>
      <c r="R218" s="253"/>
      <c r="S218" s="253"/>
      <c r="T218" s="25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5" t="s">
        <v>151</v>
      </c>
      <c r="AU218" s="255" t="s">
        <v>81</v>
      </c>
      <c r="AV218" s="14" t="s">
        <v>81</v>
      </c>
      <c r="AW218" s="14" t="s">
        <v>4</v>
      </c>
      <c r="AX218" s="14" t="s">
        <v>79</v>
      </c>
      <c r="AY218" s="255" t="s">
        <v>137</v>
      </c>
    </row>
    <row r="219" s="2" customFormat="1" ht="21.75" customHeight="1">
      <c r="A219" s="41"/>
      <c r="B219" s="42"/>
      <c r="C219" s="215" t="s">
        <v>294</v>
      </c>
      <c r="D219" s="215" t="s">
        <v>140</v>
      </c>
      <c r="E219" s="216" t="s">
        <v>295</v>
      </c>
      <c r="F219" s="217" t="s">
        <v>296</v>
      </c>
      <c r="G219" s="218" t="s">
        <v>280</v>
      </c>
      <c r="H219" s="219">
        <v>2.2989999999999999</v>
      </c>
      <c r="I219" s="220"/>
      <c r="J219" s="221">
        <f>ROUND(I219*H219,2)</f>
        <v>0</v>
      </c>
      <c r="K219" s="217" t="s">
        <v>144</v>
      </c>
      <c r="L219" s="47"/>
      <c r="M219" s="222" t="s">
        <v>19</v>
      </c>
      <c r="N219" s="223" t="s">
        <v>43</v>
      </c>
      <c r="O219" s="87"/>
      <c r="P219" s="224">
        <f>O219*H219</f>
        <v>0</v>
      </c>
      <c r="Q219" s="224">
        <v>0</v>
      </c>
      <c r="R219" s="224">
        <f>Q219*H219</f>
        <v>0</v>
      </c>
      <c r="S219" s="224">
        <v>0</v>
      </c>
      <c r="T219" s="225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26" t="s">
        <v>145</v>
      </c>
      <c r="AT219" s="226" t="s">
        <v>140</v>
      </c>
      <c r="AU219" s="226" t="s">
        <v>81</v>
      </c>
      <c r="AY219" s="20" t="s">
        <v>137</v>
      </c>
      <c r="BE219" s="227">
        <f>IF(N219="základní",J219,0)</f>
        <v>0</v>
      </c>
      <c r="BF219" s="227">
        <f>IF(N219="snížená",J219,0)</f>
        <v>0</v>
      </c>
      <c r="BG219" s="227">
        <f>IF(N219="zákl. přenesená",J219,0)</f>
        <v>0</v>
      </c>
      <c r="BH219" s="227">
        <f>IF(N219="sníž. přenesená",J219,0)</f>
        <v>0</v>
      </c>
      <c r="BI219" s="227">
        <f>IF(N219="nulová",J219,0)</f>
        <v>0</v>
      </c>
      <c r="BJ219" s="20" t="s">
        <v>79</v>
      </c>
      <c r="BK219" s="227">
        <f>ROUND(I219*H219,2)</f>
        <v>0</v>
      </c>
      <c r="BL219" s="20" t="s">
        <v>145</v>
      </c>
      <c r="BM219" s="226" t="s">
        <v>297</v>
      </c>
    </row>
    <row r="220" s="2" customFormat="1">
      <c r="A220" s="41"/>
      <c r="B220" s="42"/>
      <c r="C220" s="43"/>
      <c r="D220" s="228" t="s">
        <v>147</v>
      </c>
      <c r="E220" s="43"/>
      <c r="F220" s="229" t="s">
        <v>298</v>
      </c>
      <c r="G220" s="43"/>
      <c r="H220" s="43"/>
      <c r="I220" s="230"/>
      <c r="J220" s="43"/>
      <c r="K220" s="43"/>
      <c r="L220" s="47"/>
      <c r="M220" s="231"/>
      <c r="N220" s="232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147</v>
      </c>
      <c r="AU220" s="20" t="s">
        <v>81</v>
      </c>
    </row>
    <row r="221" s="2" customFormat="1" ht="24.15" customHeight="1">
      <c r="A221" s="41"/>
      <c r="B221" s="42"/>
      <c r="C221" s="215" t="s">
        <v>299</v>
      </c>
      <c r="D221" s="215" t="s">
        <v>140</v>
      </c>
      <c r="E221" s="216" t="s">
        <v>300</v>
      </c>
      <c r="F221" s="217" t="s">
        <v>301</v>
      </c>
      <c r="G221" s="218" t="s">
        <v>280</v>
      </c>
      <c r="H221" s="219">
        <v>20.690999999999999</v>
      </c>
      <c r="I221" s="220"/>
      <c r="J221" s="221">
        <f>ROUND(I221*H221,2)</f>
        <v>0</v>
      </c>
      <c r="K221" s="217" t="s">
        <v>144</v>
      </c>
      <c r="L221" s="47"/>
      <c r="M221" s="222" t="s">
        <v>19</v>
      </c>
      <c r="N221" s="223" t="s">
        <v>43</v>
      </c>
      <c r="O221" s="87"/>
      <c r="P221" s="224">
        <f>O221*H221</f>
        <v>0</v>
      </c>
      <c r="Q221" s="224">
        <v>0</v>
      </c>
      <c r="R221" s="224">
        <f>Q221*H221</f>
        <v>0</v>
      </c>
      <c r="S221" s="224">
        <v>0</v>
      </c>
      <c r="T221" s="225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26" t="s">
        <v>145</v>
      </c>
      <c r="AT221" s="226" t="s">
        <v>140</v>
      </c>
      <c r="AU221" s="226" t="s">
        <v>81</v>
      </c>
      <c r="AY221" s="20" t="s">
        <v>137</v>
      </c>
      <c r="BE221" s="227">
        <f>IF(N221="základní",J221,0)</f>
        <v>0</v>
      </c>
      <c r="BF221" s="227">
        <f>IF(N221="snížená",J221,0)</f>
        <v>0</v>
      </c>
      <c r="BG221" s="227">
        <f>IF(N221="zákl. přenesená",J221,0)</f>
        <v>0</v>
      </c>
      <c r="BH221" s="227">
        <f>IF(N221="sníž. přenesená",J221,0)</f>
        <v>0</v>
      </c>
      <c r="BI221" s="227">
        <f>IF(N221="nulová",J221,0)</f>
        <v>0</v>
      </c>
      <c r="BJ221" s="20" t="s">
        <v>79</v>
      </c>
      <c r="BK221" s="227">
        <f>ROUND(I221*H221,2)</f>
        <v>0</v>
      </c>
      <c r="BL221" s="20" t="s">
        <v>145</v>
      </c>
      <c r="BM221" s="226" t="s">
        <v>302</v>
      </c>
    </row>
    <row r="222" s="2" customFormat="1">
      <c r="A222" s="41"/>
      <c r="B222" s="42"/>
      <c r="C222" s="43"/>
      <c r="D222" s="228" t="s">
        <v>147</v>
      </c>
      <c r="E222" s="43"/>
      <c r="F222" s="229" t="s">
        <v>303</v>
      </c>
      <c r="G222" s="43"/>
      <c r="H222" s="43"/>
      <c r="I222" s="230"/>
      <c r="J222" s="43"/>
      <c r="K222" s="43"/>
      <c r="L222" s="47"/>
      <c r="M222" s="231"/>
      <c r="N222" s="232"/>
      <c r="O222" s="87"/>
      <c r="P222" s="87"/>
      <c r="Q222" s="87"/>
      <c r="R222" s="87"/>
      <c r="S222" s="87"/>
      <c r="T222" s="88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T222" s="20" t="s">
        <v>147</v>
      </c>
      <c r="AU222" s="20" t="s">
        <v>81</v>
      </c>
    </row>
    <row r="223" s="2" customFormat="1">
      <c r="A223" s="41"/>
      <c r="B223" s="42"/>
      <c r="C223" s="43"/>
      <c r="D223" s="233" t="s">
        <v>149</v>
      </c>
      <c r="E223" s="43"/>
      <c r="F223" s="234" t="s">
        <v>304</v>
      </c>
      <c r="G223" s="43"/>
      <c r="H223" s="43"/>
      <c r="I223" s="230"/>
      <c r="J223" s="43"/>
      <c r="K223" s="43"/>
      <c r="L223" s="47"/>
      <c r="M223" s="231"/>
      <c r="N223" s="232"/>
      <c r="O223" s="87"/>
      <c r="P223" s="87"/>
      <c r="Q223" s="87"/>
      <c r="R223" s="87"/>
      <c r="S223" s="87"/>
      <c r="T223" s="88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T223" s="20" t="s">
        <v>149</v>
      </c>
      <c r="AU223" s="20" t="s">
        <v>81</v>
      </c>
    </row>
    <row r="224" s="14" customFormat="1">
      <c r="A224" s="14"/>
      <c r="B224" s="245"/>
      <c r="C224" s="246"/>
      <c r="D224" s="233" t="s">
        <v>151</v>
      </c>
      <c r="E224" s="246"/>
      <c r="F224" s="248" t="s">
        <v>305</v>
      </c>
      <c r="G224" s="246"/>
      <c r="H224" s="249">
        <v>20.690999999999999</v>
      </c>
      <c r="I224" s="250"/>
      <c r="J224" s="246"/>
      <c r="K224" s="246"/>
      <c r="L224" s="251"/>
      <c r="M224" s="252"/>
      <c r="N224" s="253"/>
      <c r="O224" s="253"/>
      <c r="P224" s="253"/>
      <c r="Q224" s="253"/>
      <c r="R224" s="253"/>
      <c r="S224" s="253"/>
      <c r="T224" s="25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5" t="s">
        <v>151</v>
      </c>
      <c r="AU224" s="255" t="s">
        <v>81</v>
      </c>
      <c r="AV224" s="14" t="s">
        <v>81</v>
      </c>
      <c r="AW224" s="14" t="s">
        <v>4</v>
      </c>
      <c r="AX224" s="14" t="s">
        <v>79</v>
      </c>
      <c r="AY224" s="255" t="s">
        <v>137</v>
      </c>
    </row>
    <row r="225" s="2" customFormat="1" ht="24.15" customHeight="1">
      <c r="A225" s="41"/>
      <c r="B225" s="42"/>
      <c r="C225" s="215" t="s">
        <v>306</v>
      </c>
      <c r="D225" s="215" t="s">
        <v>140</v>
      </c>
      <c r="E225" s="216" t="s">
        <v>307</v>
      </c>
      <c r="F225" s="217" t="s">
        <v>308</v>
      </c>
      <c r="G225" s="218" t="s">
        <v>280</v>
      </c>
      <c r="H225" s="219">
        <v>0.38500000000000001</v>
      </c>
      <c r="I225" s="220"/>
      <c r="J225" s="221">
        <f>ROUND(I225*H225,2)</f>
        <v>0</v>
      </c>
      <c r="K225" s="217" t="s">
        <v>144</v>
      </c>
      <c r="L225" s="47"/>
      <c r="M225" s="222" t="s">
        <v>19</v>
      </c>
      <c r="N225" s="223" t="s">
        <v>43</v>
      </c>
      <c r="O225" s="87"/>
      <c r="P225" s="224">
        <f>O225*H225</f>
        <v>0</v>
      </c>
      <c r="Q225" s="224">
        <v>0</v>
      </c>
      <c r="R225" s="224">
        <f>Q225*H225</f>
        <v>0</v>
      </c>
      <c r="S225" s="224">
        <v>0</v>
      </c>
      <c r="T225" s="225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226" t="s">
        <v>145</v>
      </c>
      <c r="AT225" s="226" t="s">
        <v>140</v>
      </c>
      <c r="AU225" s="226" t="s">
        <v>81</v>
      </c>
      <c r="AY225" s="20" t="s">
        <v>137</v>
      </c>
      <c r="BE225" s="227">
        <f>IF(N225="základní",J225,0)</f>
        <v>0</v>
      </c>
      <c r="BF225" s="227">
        <f>IF(N225="snížená",J225,0)</f>
        <v>0</v>
      </c>
      <c r="BG225" s="227">
        <f>IF(N225="zákl. přenesená",J225,0)</f>
        <v>0</v>
      </c>
      <c r="BH225" s="227">
        <f>IF(N225="sníž. přenesená",J225,0)</f>
        <v>0</v>
      </c>
      <c r="BI225" s="227">
        <f>IF(N225="nulová",J225,0)</f>
        <v>0</v>
      </c>
      <c r="BJ225" s="20" t="s">
        <v>79</v>
      </c>
      <c r="BK225" s="227">
        <f>ROUND(I225*H225,2)</f>
        <v>0</v>
      </c>
      <c r="BL225" s="20" t="s">
        <v>145</v>
      </c>
      <c r="BM225" s="226" t="s">
        <v>309</v>
      </c>
    </row>
    <row r="226" s="2" customFormat="1">
      <c r="A226" s="41"/>
      <c r="B226" s="42"/>
      <c r="C226" s="43"/>
      <c r="D226" s="228" t="s">
        <v>147</v>
      </c>
      <c r="E226" s="43"/>
      <c r="F226" s="229" t="s">
        <v>310</v>
      </c>
      <c r="G226" s="43"/>
      <c r="H226" s="43"/>
      <c r="I226" s="230"/>
      <c r="J226" s="43"/>
      <c r="K226" s="43"/>
      <c r="L226" s="47"/>
      <c r="M226" s="231"/>
      <c r="N226" s="232"/>
      <c r="O226" s="87"/>
      <c r="P226" s="87"/>
      <c r="Q226" s="87"/>
      <c r="R226" s="87"/>
      <c r="S226" s="87"/>
      <c r="T226" s="88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T226" s="20" t="s">
        <v>147</v>
      </c>
      <c r="AU226" s="20" t="s">
        <v>81</v>
      </c>
    </row>
    <row r="227" s="13" customFormat="1">
      <c r="A227" s="13"/>
      <c r="B227" s="235"/>
      <c r="C227" s="236"/>
      <c r="D227" s="233" t="s">
        <v>151</v>
      </c>
      <c r="E227" s="237" t="s">
        <v>19</v>
      </c>
      <c r="F227" s="238" t="s">
        <v>311</v>
      </c>
      <c r="G227" s="236"/>
      <c r="H227" s="237" t="s">
        <v>19</v>
      </c>
      <c r="I227" s="239"/>
      <c r="J227" s="236"/>
      <c r="K227" s="236"/>
      <c r="L227" s="240"/>
      <c r="M227" s="241"/>
      <c r="N227" s="242"/>
      <c r="O227" s="242"/>
      <c r="P227" s="242"/>
      <c r="Q227" s="242"/>
      <c r="R227" s="242"/>
      <c r="S227" s="242"/>
      <c r="T227" s="24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4" t="s">
        <v>151</v>
      </c>
      <c r="AU227" s="244" t="s">
        <v>81</v>
      </c>
      <c r="AV227" s="13" t="s">
        <v>79</v>
      </c>
      <c r="AW227" s="13" t="s">
        <v>34</v>
      </c>
      <c r="AX227" s="13" t="s">
        <v>72</v>
      </c>
      <c r="AY227" s="244" t="s">
        <v>137</v>
      </c>
    </row>
    <row r="228" s="14" customFormat="1">
      <c r="A228" s="14"/>
      <c r="B228" s="245"/>
      <c r="C228" s="246"/>
      <c r="D228" s="233" t="s">
        <v>151</v>
      </c>
      <c r="E228" s="247" t="s">
        <v>19</v>
      </c>
      <c r="F228" s="248" t="s">
        <v>12</v>
      </c>
      <c r="G228" s="246"/>
      <c r="H228" s="249">
        <v>0.001</v>
      </c>
      <c r="I228" s="250"/>
      <c r="J228" s="246"/>
      <c r="K228" s="246"/>
      <c r="L228" s="251"/>
      <c r="M228" s="252"/>
      <c r="N228" s="253"/>
      <c r="O228" s="253"/>
      <c r="P228" s="253"/>
      <c r="Q228" s="253"/>
      <c r="R228" s="253"/>
      <c r="S228" s="253"/>
      <c r="T228" s="25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5" t="s">
        <v>151</v>
      </c>
      <c r="AU228" s="255" t="s">
        <v>81</v>
      </c>
      <c r="AV228" s="14" t="s">
        <v>81</v>
      </c>
      <c r="AW228" s="14" t="s">
        <v>34</v>
      </c>
      <c r="AX228" s="14" t="s">
        <v>72</v>
      </c>
      <c r="AY228" s="255" t="s">
        <v>137</v>
      </c>
    </row>
    <row r="229" s="13" customFormat="1">
      <c r="A229" s="13"/>
      <c r="B229" s="235"/>
      <c r="C229" s="236"/>
      <c r="D229" s="233" t="s">
        <v>151</v>
      </c>
      <c r="E229" s="237" t="s">
        <v>19</v>
      </c>
      <c r="F229" s="238" t="s">
        <v>312</v>
      </c>
      <c r="G229" s="236"/>
      <c r="H229" s="237" t="s">
        <v>19</v>
      </c>
      <c r="I229" s="239"/>
      <c r="J229" s="236"/>
      <c r="K229" s="236"/>
      <c r="L229" s="240"/>
      <c r="M229" s="241"/>
      <c r="N229" s="242"/>
      <c r="O229" s="242"/>
      <c r="P229" s="242"/>
      <c r="Q229" s="242"/>
      <c r="R229" s="242"/>
      <c r="S229" s="242"/>
      <c r="T229" s="24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4" t="s">
        <v>151</v>
      </c>
      <c r="AU229" s="244" t="s">
        <v>81</v>
      </c>
      <c r="AV229" s="13" t="s">
        <v>79</v>
      </c>
      <c r="AW229" s="13" t="s">
        <v>34</v>
      </c>
      <c r="AX229" s="13" t="s">
        <v>72</v>
      </c>
      <c r="AY229" s="244" t="s">
        <v>137</v>
      </c>
    </row>
    <row r="230" s="14" customFormat="1">
      <c r="A230" s="14"/>
      <c r="B230" s="245"/>
      <c r="C230" s="246"/>
      <c r="D230" s="233" t="s">
        <v>151</v>
      </c>
      <c r="E230" s="247" t="s">
        <v>19</v>
      </c>
      <c r="F230" s="248" t="s">
        <v>313</v>
      </c>
      <c r="G230" s="246"/>
      <c r="H230" s="249">
        <v>0.38400000000000001</v>
      </c>
      <c r="I230" s="250"/>
      <c r="J230" s="246"/>
      <c r="K230" s="246"/>
      <c r="L230" s="251"/>
      <c r="M230" s="252"/>
      <c r="N230" s="253"/>
      <c r="O230" s="253"/>
      <c r="P230" s="253"/>
      <c r="Q230" s="253"/>
      <c r="R230" s="253"/>
      <c r="S230" s="253"/>
      <c r="T230" s="25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5" t="s">
        <v>151</v>
      </c>
      <c r="AU230" s="255" t="s">
        <v>81</v>
      </c>
      <c r="AV230" s="14" t="s">
        <v>81</v>
      </c>
      <c r="AW230" s="14" t="s">
        <v>34</v>
      </c>
      <c r="AX230" s="14" t="s">
        <v>72</v>
      </c>
      <c r="AY230" s="255" t="s">
        <v>137</v>
      </c>
    </row>
    <row r="231" s="15" customFormat="1">
      <c r="A231" s="15"/>
      <c r="B231" s="256"/>
      <c r="C231" s="257"/>
      <c r="D231" s="233" t="s">
        <v>151</v>
      </c>
      <c r="E231" s="258" t="s">
        <v>19</v>
      </c>
      <c r="F231" s="259" t="s">
        <v>154</v>
      </c>
      <c r="G231" s="257"/>
      <c r="H231" s="260">
        <v>0.38500000000000001</v>
      </c>
      <c r="I231" s="261"/>
      <c r="J231" s="257"/>
      <c r="K231" s="257"/>
      <c r="L231" s="262"/>
      <c r="M231" s="263"/>
      <c r="N231" s="264"/>
      <c r="O231" s="264"/>
      <c r="P231" s="264"/>
      <c r="Q231" s="264"/>
      <c r="R231" s="264"/>
      <c r="S231" s="264"/>
      <c r="T231" s="26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66" t="s">
        <v>151</v>
      </c>
      <c r="AU231" s="266" t="s">
        <v>81</v>
      </c>
      <c r="AV231" s="15" t="s">
        <v>145</v>
      </c>
      <c r="AW231" s="15" t="s">
        <v>34</v>
      </c>
      <c r="AX231" s="15" t="s">
        <v>79</v>
      </c>
      <c r="AY231" s="266" t="s">
        <v>137</v>
      </c>
    </row>
    <row r="232" s="2" customFormat="1" ht="33" customHeight="1">
      <c r="A232" s="41"/>
      <c r="B232" s="42"/>
      <c r="C232" s="215" t="s">
        <v>314</v>
      </c>
      <c r="D232" s="215" t="s">
        <v>140</v>
      </c>
      <c r="E232" s="216" t="s">
        <v>315</v>
      </c>
      <c r="F232" s="217" t="s">
        <v>316</v>
      </c>
      <c r="G232" s="218" t="s">
        <v>280</v>
      </c>
      <c r="H232" s="219">
        <v>1.3540000000000001</v>
      </c>
      <c r="I232" s="220"/>
      <c r="J232" s="221">
        <f>ROUND(I232*H232,2)</f>
        <v>0</v>
      </c>
      <c r="K232" s="217" t="s">
        <v>144</v>
      </c>
      <c r="L232" s="47"/>
      <c r="M232" s="222" t="s">
        <v>19</v>
      </c>
      <c r="N232" s="223" t="s">
        <v>43</v>
      </c>
      <c r="O232" s="87"/>
      <c r="P232" s="224">
        <f>O232*H232</f>
        <v>0</v>
      </c>
      <c r="Q232" s="224">
        <v>0</v>
      </c>
      <c r="R232" s="224">
        <f>Q232*H232</f>
        <v>0</v>
      </c>
      <c r="S232" s="224">
        <v>0</v>
      </c>
      <c r="T232" s="225">
        <f>S232*H232</f>
        <v>0</v>
      </c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R232" s="226" t="s">
        <v>145</v>
      </c>
      <c r="AT232" s="226" t="s">
        <v>140</v>
      </c>
      <c r="AU232" s="226" t="s">
        <v>81</v>
      </c>
      <c r="AY232" s="20" t="s">
        <v>137</v>
      </c>
      <c r="BE232" s="227">
        <f>IF(N232="základní",J232,0)</f>
        <v>0</v>
      </c>
      <c r="BF232" s="227">
        <f>IF(N232="snížená",J232,0)</f>
        <v>0</v>
      </c>
      <c r="BG232" s="227">
        <f>IF(N232="zákl. přenesená",J232,0)</f>
        <v>0</v>
      </c>
      <c r="BH232" s="227">
        <f>IF(N232="sníž. přenesená",J232,0)</f>
        <v>0</v>
      </c>
      <c r="BI232" s="227">
        <f>IF(N232="nulová",J232,0)</f>
        <v>0</v>
      </c>
      <c r="BJ232" s="20" t="s">
        <v>79</v>
      </c>
      <c r="BK232" s="227">
        <f>ROUND(I232*H232,2)</f>
        <v>0</v>
      </c>
      <c r="BL232" s="20" t="s">
        <v>145</v>
      </c>
      <c r="BM232" s="226" t="s">
        <v>317</v>
      </c>
    </row>
    <row r="233" s="2" customFormat="1">
      <c r="A233" s="41"/>
      <c r="B233" s="42"/>
      <c r="C233" s="43"/>
      <c r="D233" s="228" t="s">
        <v>147</v>
      </c>
      <c r="E233" s="43"/>
      <c r="F233" s="229" t="s">
        <v>318</v>
      </c>
      <c r="G233" s="43"/>
      <c r="H233" s="43"/>
      <c r="I233" s="230"/>
      <c r="J233" s="43"/>
      <c r="K233" s="43"/>
      <c r="L233" s="47"/>
      <c r="M233" s="231"/>
      <c r="N233" s="232"/>
      <c r="O233" s="87"/>
      <c r="P233" s="87"/>
      <c r="Q233" s="87"/>
      <c r="R233" s="87"/>
      <c r="S233" s="87"/>
      <c r="T233" s="88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T233" s="20" t="s">
        <v>147</v>
      </c>
      <c r="AU233" s="20" t="s">
        <v>81</v>
      </c>
    </row>
    <row r="234" s="13" customFormat="1">
      <c r="A234" s="13"/>
      <c r="B234" s="235"/>
      <c r="C234" s="236"/>
      <c r="D234" s="233" t="s">
        <v>151</v>
      </c>
      <c r="E234" s="237" t="s">
        <v>19</v>
      </c>
      <c r="F234" s="238" t="s">
        <v>319</v>
      </c>
      <c r="G234" s="236"/>
      <c r="H234" s="237" t="s">
        <v>19</v>
      </c>
      <c r="I234" s="239"/>
      <c r="J234" s="236"/>
      <c r="K234" s="236"/>
      <c r="L234" s="240"/>
      <c r="M234" s="241"/>
      <c r="N234" s="242"/>
      <c r="O234" s="242"/>
      <c r="P234" s="242"/>
      <c r="Q234" s="242"/>
      <c r="R234" s="242"/>
      <c r="S234" s="242"/>
      <c r="T234" s="24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4" t="s">
        <v>151</v>
      </c>
      <c r="AU234" s="244" t="s">
        <v>81</v>
      </c>
      <c r="AV234" s="13" t="s">
        <v>79</v>
      </c>
      <c r="AW234" s="13" t="s">
        <v>34</v>
      </c>
      <c r="AX234" s="13" t="s">
        <v>72</v>
      </c>
      <c r="AY234" s="244" t="s">
        <v>137</v>
      </c>
    </row>
    <row r="235" s="14" customFormat="1">
      <c r="A235" s="14"/>
      <c r="B235" s="245"/>
      <c r="C235" s="246"/>
      <c r="D235" s="233" t="s">
        <v>151</v>
      </c>
      <c r="E235" s="247" t="s">
        <v>19</v>
      </c>
      <c r="F235" s="248" t="s">
        <v>320</v>
      </c>
      <c r="G235" s="246"/>
      <c r="H235" s="249">
        <v>0.96999999999999997</v>
      </c>
      <c r="I235" s="250"/>
      <c r="J235" s="246"/>
      <c r="K235" s="246"/>
      <c r="L235" s="251"/>
      <c r="M235" s="252"/>
      <c r="N235" s="253"/>
      <c r="O235" s="253"/>
      <c r="P235" s="253"/>
      <c r="Q235" s="253"/>
      <c r="R235" s="253"/>
      <c r="S235" s="253"/>
      <c r="T235" s="25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5" t="s">
        <v>151</v>
      </c>
      <c r="AU235" s="255" t="s">
        <v>81</v>
      </c>
      <c r="AV235" s="14" t="s">
        <v>81</v>
      </c>
      <c r="AW235" s="14" t="s">
        <v>34</v>
      </c>
      <c r="AX235" s="14" t="s">
        <v>72</v>
      </c>
      <c r="AY235" s="255" t="s">
        <v>137</v>
      </c>
    </row>
    <row r="236" s="13" customFormat="1">
      <c r="A236" s="13"/>
      <c r="B236" s="235"/>
      <c r="C236" s="236"/>
      <c r="D236" s="233" t="s">
        <v>151</v>
      </c>
      <c r="E236" s="237" t="s">
        <v>19</v>
      </c>
      <c r="F236" s="238" t="s">
        <v>321</v>
      </c>
      <c r="G236" s="236"/>
      <c r="H236" s="237" t="s">
        <v>19</v>
      </c>
      <c r="I236" s="239"/>
      <c r="J236" s="236"/>
      <c r="K236" s="236"/>
      <c r="L236" s="240"/>
      <c r="M236" s="241"/>
      <c r="N236" s="242"/>
      <c r="O236" s="242"/>
      <c r="P236" s="242"/>
      <c r="Q236" s="242"/>
      <c r="R236" s="242"/>
      <c r="S236" s="242"/>
      <c r="T236" s="24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4" t="s">
        <v>151</v>
      </c>
      <c r="AU236" s="244" t="s">
        <v>81</v>
      </c>
      <c r="AV236" s="13" t="s">
        <v>79</v>
      </c>
      <c r="AW236" s="13" t="s">
        <v>34</v>
      </c>
      <c r="AX236" s="13" t="s">
        <v>72</v>
      </c>
      <c r="AY236" s="244" t="s">
        <v>137</v>
      </c>
    </row>
    <row r="237" s="14" customFormat="1">
      <c r="A237" s="14"/>
      <c r="B237" s="245"/>
      <c r="C237" s="246"/>
      <c r="D237" s="233" t="s">
        <v>151</v>
      </c>
      <c r="E237" s="247" t="s">
        <v>19</v>
      </c>
      <c r="F237" s="248" t="s">
        <v>322</v>
      </c>
      <c r="G237" s="246"/>
      <c r="H237" s="249">
        <v>0.38400000000000001</v>
      </c>
      <c r="I237" s="250"/>
      <c r="J237" s="246"/>
      <c r="K237" s="246"/>
      <c r="L237" s="251"/>
      <c r="M237" s="252"/>
      <c r="N237" s="253"/>
      <c r="O237" s="253"/>
      <c r="P237" s="253"/>
      <c r="Q237" s="253"/>
      <c r="R237" s="253"/>
      <c r="S237" s="253"/>
      <c r="T237" s="25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5" t="s">
        <v>151</v>
      </c>
      <c r="AU237" s="255" t="s">
        <v>81</v>
      </c>
      <c r="AV237" s="14" t="s">
        <v>81</v>
      </c>
      <c r="AW237" s="14" t="s">
        <v>34</v>
      </c>
      <c r="AX237" s="14" t="s">
        <v>72</v>
      </c>
      <c r="AY237" s="255" t="s">
        <v>137</v>
      </c>
    </row>
    <row r="238" s="15" customFormat="1">
      <c r="A238" s="15"/>
      <c r="B238" s="256"/>
      <c r="C238" s="257"/>
      <c r="D238" s="233" t="s">
        <v>151</v>
      </c>
      <c r="E238" s="258" t="s">
        <v>19</v>
      </c>
      <c r="F238" s="259" t="s">
        <v>154</v>
      </c>
      <c r="G238" s="257"/>
      <c r="H238" s="260">
        <v>1.3540000000000001</v>
      </c>
      <c r="I238" s="261"/>
      <c r="J238" s="257"/>
      <c r="K238" s="257"/>
      <c r="L238" s="262"/>
      <c r="M238" s="263"/>
      <c r="N238" s="264"/>
      <c r="O238" s="264"/>
      <c r="P238" s="264"/>
      <c r="Q238" s="264"/>
      <c r="R238" s="264"/>
      <c r="S238" s="264"/>
      <c r="T238" s="26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66" t="s">
        <v>151</v>
      </c>
      <c r="AU238" s="266" t="s">
        <v>81</v>
      </c>
      <c r="AV238" s="15" t="s">
        <v>145</v>
      </c>
      <c r="AW238" s="15" t="s">
        <v>34</v>
      </c>
      <c r="AX238" s="15" t="s">
        <v>79</v>
      </c>
      <c r="AY238" s="266" t="s">
        <v>137</v>
      </c>
    </row>
    <row r="239" s="2" customFormat="1" ht="24.15" customHeight="1">
      <c r="A239" s="41"/>
      <c r="B239" s="42"/>
      <c r="C239" s="215" t="s">
        <v>323</v>
      </c>
      <c r="D239" s="215" t="s">
        <v>140</v>
      </c>
      <c r="E239" s="216" t="s">
        <v>324</v>
      </c>
      <c r="F239" s="217" t="s">
        <v>325</v>
      </c>
      <c r="G239" s="218" t="s">
        <v>280</v>
      </c>
      <c r="H239" s="219">
        <v>0.55900000000000005</v>
      </c>
      <c r="I239" s="220"/>
      <c r="J239" s="221">
        <f>ROUND(I239*H239,2)</f>
        <v>0</v>
      </c>
      <c r="K239" s="217" t="s">
        <v>144</v>
      </c>
      <c r="L239" s="47"/>
      <c r="M239" s="222" t="s">
        <v>19</v>
      </c>
      <c r="N239" s="223" t="s">
        <v>43</v>
      </c>
      <c r="O239" s="87"/>
      <c r="P239" s="224">
        <f>O239*H239</f>
        <v>0</v>
      </c>
      <c r="Q239" s="224">
        <v>0</v>
      </c>
      <c r="R239" s="224">
        <f>Q239*H239</f>
        <v>0</v>
      </c>
      <c r="S239" s="224">
        <v>0</v>
      </c>
      <c r="T239" s="225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26" t="s">
        <v>145</v>
      </c>
      <c r="AT239" s="226" t="s">
        <v>140</v>
      </c>
      <c r="AU239" s="226" t="s">
        <v>81</v>
      </c>
      <c r="AY239" s="20" t="s">
        <v>137</v>
      </c>
      <c r="BE239" s="227">
        <f>IF(N239="základní",J239,0)</f>
        <v>0</v>
      </c>
      <c r="BF239" s="227">
        <f>IF(N239="snížená",J239,0)</f>
        <v>0</v>
      </c>
      <c r="BG239" s="227">
        <f>IF(N239="zákl. přenesená",J239,0)</f>
        <v>0</v>
      </c>
      <c r="BH239" s="227">
        <f>IF(N239="sníž. přenesená",J239,0)</f>
        <v>0</v>
      </c>
      <c r="BI239" s="227">
        <f>IF(N239="nulová",J239,0)</f>
        <v>0</v>
      </c>
      <c r="BJ239" s="20" t="s">
        <v>79</v>
      </c>
      <c r="BK239" s="227">
        <f>ROUND(I239*H239,2)</f>
        <v>0</v>
      </c>
      <c r="BL239" s="20" t="s">
        <v>145</v>
      </c>
      <c r="BM239" s="226" t="s">
        <v>326</v>
      </c>
    </row>
    <row r="240" s="2" customFormat="1">
      <c r="A240" s="41"/>
      <c r="B240" s="42"/>
      <c r="C240" s="43"/>
      <c r="D240" s="228" t="s">
        <v>147</v>
      </c>
      <c r="E240" s="43"/>
      <c r="F240" s="229" t="s">
        <v>327</v>
      </c>
      <c r="G240" s="43"/>
      <c r="H240" s="43"/>
      <c r="I240" s="230"/>
      <c r="J240" s="43"/>
      <c r="K240" s="43"/>
      <c r="L240" s="47"/>
      <c r="M240" s="231"/>
      <c r="N240" s="232"/>
      <c r="O240" s="87"/>
      <c r="P240" s="87"/>
      <c r="Q240" s="87"/>
      <c r="R240" s="87"/>
      <c r="S240" s="87"/>
      <c r="T240" s="88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20" t="s">
        <v>147</v>
      </c>
      <c r="AU240" s="20" t="s">
        <v>81</v>
      </c>
    </row>
    <row r="241" s="13" customFormat="1">
      <c r="A241" s="13"/>
      <c r="B241" s="235"/>
      <c r="C241" s="236"/>
      <c r="D241" s="233" t="s">
        <v>151</v>
      </c>
      <c r="E241" s="237" t="s">
        <v>19</v>
      </c>
      <c r="F241" s="238" t="s">
        <v>328</v>
      </c>
      <c r="G241" s="236"/>
      <c r="H241" s="237" t="s">
        <v>19</v>
      </c>
      <c r="I241" s="239"/>
      <c r="J241" s="236"/>
      <c r="K241" s="236"/>
      <c r="L241" s="240"/>
      <c r="M241" s="241"/>
      <c r="N241" s="242"/>
      <c r="O241" s="242"/>
      <c r="P241" s="242"/>
      <c r="Q241" s="242"/>
      <c r="R241" s="242"/>
      <c r="S241" s="242"/>
      <c r="T241" s="24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4" t="s">
        <v>151</v>
      </c>
      <c r="AU241" s="244" t="s">
        <v>81</v>
      </c>
      <c r="AV241" s="13" t="s">
        <v>79</v>
      </c>
      <c r="AW241" s="13" t="s">
        <v>34</v>
      </c>
      <c r="AX241" s="13" t="s">
        <v>72</v>
      </c>
      <c r="AY241" s="244" t="s">
        <v>137</v>
      </c>
    </row>
    <row r="242" s="14" customFormat="1">
      <c r="A242" s="14"/>
      <c r="B242" s="245"/>
      <c r="C242" s="246"/>
      <c r="D242" s="233" t="s">
        <v>151</v>
      </c>
      <c r="E242" s="247" t="s">
        <v>19</v>
      </c>
      <c r="F242" s="248" t="s">
        <v>329</v>
      </c>
      <c r="G242" s="246"/>
      <c r="H242" s="249">
        <v>0.19600000000000001</v>
      </c>
      <c r="I242" s="250"/>
      <c r="J242" s="246"/>
      <c r="K242" s="246"/>
      <c r="L242" s="251"/>
      <c r="M242" s="252"/>
      <c r="N242" s="253"/>
      <c r="O242" s="253"/>
      <c r="P242" s="253"/>
      <c r="Q242" s="253"/>
      <c r="R242" s="253"/>
      <c r="S242" s="253"/>
      <c r="T242" s="25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5" t="s">
        <v>151</v>
      </c>
      <c r="AU242" s="255" t="s">
        <v>81</v>
      </c>
      <c r="AV242" s="14" t="s">
        <v>81</v>
      </c>
      <c r="AW242" s="14" t="s">
        <v>34</v>
      </c>
      <c r="AX242" s="14" t="s">
        <v>72</v>
      </c>
      <c r="AY242" s="255" t="s">
        <v>137</v>
      </c>
    </row>
    <row r="243" s="13" customFormat="1">
      <c r="A243" s="13"/>
      <c r="B243" s="235"/>
      <c r="C243" s="236"/>
      <c r="D243" s="233" t="s">
        <v>151</v>
      </c>
      <c r="E243" s="237" t="s">
        <v>19</v>
      </c>
      <c r="F243" s="238" t="s">
        <v>330</v>
      </c>
      <c r="G243" s="236"/>
      <c r="H243" s="237" t="s">
        <v>19</v>
      </c>
      <c r="I243" s="239"/>
      <c r="J243" s="236"/>
      <c r="K243" s="236"/>
      <c r="L243" s="240"/>
      <c r="M243" s="241"/>
      <c r="N243" s="242"/>
      <c r="O243" s="242"/>
      <c r="P243" s="242"/>
      <c r="Q243" s="242"/>
      <c r="R243" s="242"/>
      <c r="S243" s="242"/>
      <c r="T243" s="24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4" t="s">
        <v>151</v>
      </c>
      <c r="AU243" s="244" t="s">
        <v>81</v>
      </c>
      <c r="AV243" s="13" t="s">
        <v>79</v>
      </c>
      <c r="AW243" s="13" t="s">
        <v>34</v>
      </c>
      <c r="AX243" s="13" t="s">
        <v>72</v>
      </c>
      <c r="AY243" s="244" t="s">
        <v>137</v>
      </c>
    </row>
    <row r="244" s="14" customFormat="1">
      <c r="A244" s="14"/>
      <c r="B244" s="245"/>
      <c r="C244" s="246"/>
      <c r="D244" s="233" t="s">
        <v>151</v>
      </c>
      <c r="E244" s="247" t="s">
        <v>19</v>
      </c>
      <c r="F244" s="248" t="s">
        <v>331</v>
      </c>
      <c r="G244" s="246"/>
      <c r="H244" s="249">
        <v>0.051999999999999998</v>
      </c>
      <c r="I244" s="250"/>
      <c r="J244" s="246"/>
      <c r="K244" s="246"/>
      <c r="L244" s="251"/>
      <c r="M244" s="252"/>
      <c r="N244" s="253"/>
      <c r="O244" s="253"/>
      <c r="P244" s="253"/>
      <c r="Q244" s="253"/>
      <c r="R244" s="253"/>
      <c r="S244" s="253"/>
      <c r="T244" s="25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5" t="s">
        <v>151</v>
      </c>
      <c r="AU244" s="255" t="s">
        <v>81</v>
      </c>
      <c r="AV244" s="14" t="s">
        <v>81</v>
      </c>
      <c r="AW244" s="14" t="s">
        <v>34</v>
      </c>
      <c r="AX244" s="14" t="s">
        <v>72</v>
      </c>
      <c r="AY244" s="255" t="s">
        <v>137</v>
      </c>
    </row>
    <row r="245" s="13" customFormat="1">
      <c r="A245" s="13"/>
      <c r="B245" s="235"/>
      <c r="C245" s="236"/>
      <c r="D245" s="233" t="s">
        <v>151</v>
      </c>
      <c r="E245" s="237" t="s">
        <v>19</v>
      </c>
      <c r="F245" s="238" t="s">
        <v>332</v>
      </c>
      <c r="G245" s="236"/>
      <c r="H245" s="237" t="s">
        <v>19</v>
      </c>
      <c r="I245" s="239"/>
      <c r="J245" s="236"/>
      <c r="K245" s="236"/>
      <c r="L245" s="240"/>
      <c r="M245" s="241"/>
      <c r="N245" s="242"/>
      <c r="O245" s="242"/>
      <c r="P245" s="242"/>
      <c r="Q245" s="242"/>
      <c r="R245" s="242"/>
      <c r="S245" s="242"/>
      <c r="T245" s="24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4" t="s">
        <v>151</v>
      </c>
      <c r="AU245" s="244" t="s">
        <v>81</v>
      </c>
      <c r="AV245" s="13" t="s">
        <v>79</v>
      </c>
      <c r="AW245" s="13" t="s">
        <v>34</v>
      </c>
      <c r="AX245" s="13" t="s">
        <v>72</v>
      </c>
      <c r="AY245" s="244" t="s">
        <v>137</v>
      </c>
    </row>
    <row r="246" s="14" customFormat="1">
      <c r="A246" s="14"/>
      <c r="B246" s="245"/>
      <c r="C246" s="246"/>
      <c r="D246" s="233" t="s">
        <v>151</v>
      </c>
      <c r="E246" s="247" t="s">
        <v>19</v>
      </c>
      <c r="F246" s="248" t="s">
        <v>333</v>
      </c>
      <c r="G246" s="246"/>
      <c r="H246" s="249">
        <v>0.311</v>
      </c>
      <c r="I246" s="250"/>
      <c r="J246" s="246"/>
      <c r="K246" s="246"/>
      <c r="L246" s="251"/>
      <c r="M246" s="252"/>
      <c r="N246" s="253"/>
      <c r="O246" s="253"/>
      <c r="P246" s="253"/>
      <c r="Q246" s="253"/>
      <c r="R246" s="253"/>
      <c r="S246" s="253"/>
      <c r="T246" s="25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5" t="s">
        <v>151</v>
      </c>
      <c r="AU246" s="255" t="s">
        <v>81</v>
      </c>
      <c r="AV246" s="14" t="s">
        <v>81</v>
      </c>
      <c r="AW246" s="14" t="s">
        <v>34</v>
      </c>
      <c r="AX246" s="14" t="s">
        <v>72</v>
      </c>
      <c r="AY246" s="255" t="s">
        <v>137</v>
      </c>
    </row>
    <row r="247" s="15" customFormat="1">
      <c r="A247" s="15"/>
      <c r="B247" s="256"/>
      <c r="C247" s="257"/>
      <c r="D247" s="233" t="s">
        <v>151</v>
      </c>
      <c r="E247" s="258" t="s">
        <v>19</v>
      </c>
      <c r="F247" s="259" t="s">
        <v>154</v>
      </c>
      <c r="G247" s="257"/>
      <c r="H247" s="260">
        <v>0.55899999999999994</v>
      </c>
      <c r="I247" s="261"/>
      <c r="J247" s="257"/>
      <c r="K247" s="257"/>
      <c r="L247" s="262"/>
      <c r="M247" s="263"/>
      <c r="N247" s="264"/>
      <c r="O247" s="264"/>
      <c r="P247" s="264"/>
      <c r="Q247" s="264"/>
      <c r="R247" s="264"/>
      <c r="S247" s="264"/>
      <c r="T247" s="26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T247" s="266" t="s">
        <v>151</v>
      </c>
      <c r="AU247" s="266" t="s">
        <v>81</v>
      </c>
      <c r="AV247" s="15" t="s">
        <v>145</v>
      </c>
      <c r="AW247" s="15" t="s">
        <v>34</v>
      </c>
      <c r="AX247" s="15" t="s">
        <v>79</v>
      </c>
      <c r="AY247" s="266" t="s">
        <v>137</v>
      </c>
    </row>
    <row r="248" s="12" customFormat="1" ht="22.8" customHeight="1">
      <c r="A248" s="12"/>
      <c r="B248" s="199"/>
      <c r="C248" s="200"/>
      <c r="D248" s="201" t="s">
        <v>71</v>
      </c>
      <c r="E248" s="213" t="s">
        <v>334</v>
      </c>
      <c r="F248" s="213" t="s">
        <v>335</v>
      </c>
      <c r="G248" s="200"/>
      <c r="H248" s="200"/>
      <c r="I248" s="203"/>
      <c r="J248" s="214">
        <f>BK248</f>
        <v>0</v>
      </c>
      <c r="K248" s="200"/>
      <c r="L248" s="205"/>
      <c r="M248" s="206"/>
      <c r="N248" s="207"/>
      <c r="O248" s="207"/>
      <c r="P248" s="208">
        <f>SUM(P249:P250)</f>
        <v>0</v>
      </c>
      <c r="Q248" s="207"/>
      <c r="R248" s="208">
        <f>SUM(R249:R250)</f>
        <v>0</v>
      </c>
      <c r="S248" s="207"/>
      <c r="T248" s="209">
        <f>SUM(T249:T250)</f>
        <v>0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210" t="s">
        <v>79</v>
      </c>
      <c r="AT248" s="211" t="s">
        <v>71</v>
      </c>
      <c r="AU248" s="211" t="s">
        <v>79</v>
      </c>
      <c r="AY248" s="210" t="s">
        <v>137</v>
      </c>
      <c r="BK248" s="212">
        <f>SUM(BK249:BK250)</f>
        <v>0</v>
      </c>
    </row>
    <row r="249" s="2" customFormat="1" ht="33" customHeight="1">
      <c r="A249" s="41"/>
      <c r="B249" s="42"/>
      <c r="C249" s="215" t="s">
        <v>336</v>
      </c>
      <c r="D249" s="215" t="s">
        <v>140</v>
      </c>
      <c r="E249" s="216" t="s">
        <v>337</v>
      </c>
      <c r="F249" s="217" t="s">
        <v>338</v>
      </c>
      <c r="G249" s="218" t="s">
        <v>280</v>
      </c>
      <c r="H249" s="219">
        <v>4.2670000000000003</v>
      </c>
      <c r="I249" s="220"/>
      <c r="J249" s="221">
        <f>ROUND(I249*H249,2)</f>
        <v>0</v>
      </c>
      <c r="K249" s="217" t="s">
        <v>144</v>
      </c>
      <c r="L249" s="47"/>
      <c r="M249" s="222" t="s">
        <v>19</v>
      </c>
      <c r="N249" s="223" t="s">
        <v>43</v>
      </c>
      <c r="O249" s="87"/>
      <c r="P249" s="224">
        <f>O249*H249</f>
        <v>0</v>
      </c>
      <c r="Q249" s="224">
        <v>0</v>
      </c>
      <c r="R249" s="224">
        <f>Q249*H249</f>
        <v>0</v>
      </c>
      <c r="S249" s="224">
        <v>0</v>
      </c>
      <c r="T249" s="225">
        <f>S249*H249</f>
        <v>0</v>
      </c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R249" s="226" t="s">
        <v>145</v>
      </c>
      <c r="AT249" s="226" t="s">
        <v>140</v>
      </c>
      <c r="AU249" s="226" t="s">
        <v>81</v>
      </c>
      <c r="AY249" s="20" t="s">
        <v>137</v>
      </c>
      <c r="BE249" s="227">
        <f>IF(N249="základní",J249,0)</f>
        <v>0</v>
      </c>
      <c r="BF249" s="227">
        <f>IF(N249="snížená",J249,0)</f>
        <v>0</v>
      </c>
      <c r="BG249" s="227">
        <f>IF(N249="zákl. přenesená",J249,0)</f>
        <v>0</v>
      </c>
      <c r="BH249" s="227">
        <f>IF(N249="sníž. přenesená",J249,0)</f>
        <v>0</v>
      </c>
      <c r="BI249" s="227">
        <f>IF(N249="nulová",J249,0)</f>
        <v>0</v>
      </c>
      <c r="BJ249" s="20" t="s">
        <v>79</v>
      </c>
      <c r="BK249" s="227">
        <f>ROUND(I249*H249,2)</f>
        <v>0</v>
      </c>
      <c r="BL249" s="20" t="s">
        <v>145</v>
      </c>
      <c r="BM249" s="226" t="s">
        <v>339</v>
      </c>
    </row>
    <row r="250" s="2" customFormat="1">
      <c r="A250" s="41"/>
      <c r="B250" s="42"/>
      <c r="C250" s="43"/>
      <c r="D250" s="228" t="s">
        <v>147</v>
      </c>
      <c r="E250" s="43"/>
      <c r="F250" s="229" t="s">
        <v>340</v>
      </c>
      <c r="G250" s="43"/>
      <c r="H250" s="43"/>
      <c r="I250" s="230"/>
      <c r="J250" s="43"/>
      <c r="K250" s="43"/>
      <c r="L250" s="47"/>
      <c r="M250" s="231"/>
      <c r="N250" s="232"/>
      <c r="O250" s="87"/>
      <c r="P250" s="87"/>
      <c r="Q250" s="87"/>
      <c r="R250" s="87"/>
      <c r="S250" s="87"/>
      <c r="T250" s="88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T250" s="20" t="s">
        <v>147</v>
      </c>
      <c r="AU250" s="20" t="s">
        <v>81</v>
      </c>
    </row>
    <row r="251" s="12" customFormat="1" ht="25.92" customHeight="1">
      <c r="A251" s="12"/>
      <c r="B251" s="199"/>
      <c r="C251" s="200"/>
      <c r="D251" s="201" t="s">
        <v>71</v>
      </c>
      <c r="E251" s="202" t="s">
        <v>341</v>
      </c>
      <c r="F251" s="202" t="s">
        <v>342</v>
      </c>
      <c r="G251" s="200"/>
      <c r="H251" s="200"/>
      <c r="I251" s="203"/>
      <c r="J251" s="204">
        <f>BK251</f>
        <v>0</v>
      </c>
      <c r="K251" s="200"/>
      <c r="L251" s="205"/>
      <c r="M251" s="206"/>
      <c r="N251" s="207"/>
      <c r="O251" s="207"/>
      <c r="P251" s="208">
        <f>P252+P257+P267+P269+P295+P315+P326+P393+P404+P464</f>
        <v>0</v>
      </c>
      <c r="Q251" s="207"/>
      <c r="R251" s="208">
        <f>R252+R257+R267+R269+R295+R315+R326+R393+R404+R464</f>
        <v>2.5638696809199999</v>
      </c>
      <c r="S251" s="207"/>
      <c r="T251" s="209">
        <f>T252+T257+T267+T269+T295+T315+T326+T393+T404+T464</f>
        <v>1.3271734599999998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210" t="s">
        <v>81</v>
      </c>
      <c r="AT251" s="211" t="s">
        <v>71</v>
      </c>
      <c r="AU251" s="211" t="s">
        <v>72</v>
      </c>
      <c r="AY251" s="210" t="s">
        <v>137</v>
      </c>
      <c r="BK251" s="212">
        <f>BK252+BK257+BK267+BK269+BK295+BK315+BK326+BK393+BK404+BK464</f>
        <v>0</v>
      </c>
    </row>
    <row r="252" s="12" customFormat="1" ht="22.8" customHeight="1">
      <c r="A252" s="12"/>
      <c r="B252" s="199"/>
      <c r="C252" s="200"/>
      <c r="D252" s="201" t="s">
        <v>71</v>
      </c>
      <c r="E252" s="213" t="s">
        <v>343</v>
      </c>
      <c r="F252" s="213" t="s">
        <v>344</v>
      </c>
      <c r="G252" s="200"/>
      <c r="H252" s="200"/>
      <c r="I252" s="203"/>
      <c r="J252" s="214">
        <f>BK252</f>
        <v>0</v>
      </c>
      <c r="K252" s="200"/>
      <c r="L252" s="205"/>
      <c r="M252" s="206"/>
      <c r="N252" s="207"/>
      <c r="O252" s="207"/>
      <c r="P252" s="208">
        <f>SUM(P253:P256)</f>
        <v>0</v>
      </c>
      <c r="Q252" s="207"/>
      <c r="R252" s="208">
        <f>SUM(R253:R256)</f>
        <v>0.00174</v>
      </c>
      <c r="S252" s="207"/>
      <c r="T252" s="209">
        <f>SUM(T253:T256)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10" t="s">
        <v>81</v>
      </c>
      <c r="AT252" s="211" t="s">
        <v>71</v>
      </c>
      <c r="AU252" s="211" t="s">
        <v>79</v>
      </c>
      <c r="AY252" s="210" t="s">
        <v>137</v>
      </c>
      <c r="BK252" s="212">
        <f>SUM(BK253:BK256)</f>
        <v>0</v>
      </c>
    </row>
    <row r="253" s="2" customFormat="1" ht="16.5" customHeight="1">
      <c r="A253" s="41"/>
      <c r="B253" s="42"/>
      <c r="C253" s="215" t="s">
        <v>345</v>
      </c>
      <c r="D253" s="215" t="s">
        <v>140</v>
      </c>
      <c r="E253" s="216" t="s">
        <v>346</v>
      </c>
      <c r="F253" s="217" t="s">
        <v>347</v>
      </c>
      <c r="G253" s="218" t="s">
        <v>254</v>
      </c>
      <c r="H253" s="219">
        <v>3</v>
      </c>
      <c r="I253" s="220"/>
      <c r="J253" s="221">
        <f>ROUND(I253*H253,2)</f>
        <v>0</v>
      </c>
      <c r="K253" s="217" t="s">
        <v>144</v>
      </c>
      <c r="L253" s="47"/>
      <c r="M253" s="222" t="s">
        <v>19</v>
      </c>
      <c r="N253" s="223" t="s">
        <v>43</v>
      </c>
      <c r="O253" s="87"/>
      <c r="P253" s="224">
        <f>O253*H253</f>
        <v>0</v>
      </c>
      <c r="Q253" s="224">
        <v>0</v>
      </c>
      <c r="R253" s="224">
        <f>Q253*H253</f>
        <v>0</v>
      </c>
      <c r="S253" s="224">
        <v>0</v>
      </c>
      <c r="T253" s="225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26" t="s">
        <v>240</v>
      </c>
      <c r="AT253" s="226" t="s">
        <v>140</v>
      </c>
      <c r="AU253" s="226" t="s">
        <v>81</v>
      </c>
      <c r="AY253" s="20" t="s">
        <v>137</v>
      </c>
      <c r="BE253" s="227">
        <f>IF(N253="základní",J253,0)</f>
        <v>0</v>
      </c>
      <c r="BF253" s="227">
        <f>IF(N253="snížená",J253,0)</f>
        <v>0</v>
      </c>
      <c r="BG253" s="227">
        <f>IF(N253="zákl. přenesená",J253,0)</f>
        <v>0</v>
      </c>
      <c r="BH253" s="227">
        <f>IF(N253="sníž. přenesená",J253,0)</f>
        <v>0</v>
      </c>
      <c r="BI253" s="227">
        <f>IF(N253="nulová",J253,0)</f>
        <v>0</v>
      </c>
      <c r="BJ253" s="20" t="s">
        <v>79</v>
      </c>
      <c r="BK253" s="227">
        <f>ROUND(I253*H253,2)</f>
        <v>0</v>
      </c>
      <c r="BL253" s="20" t="s">
        <v>240</v>
      </c>
      <c r="BM253" s="226" t="s">
        <v>348</v>
      </c>
    </row>
    <row r="254" s="2" customFormat="1">
      <c r="A254" s="41"/>
      <c r="B254" s="42"/>
      <c r="C254" s="43"/>
      <c r="D254" s="228" t="s">
        <v>147</v>
      </c>
      <c r="E254" s="43"/>
      <c r="F254" s="229" t="s">
        <v>349</v>
      </c>
      <c r="G254" s="43"/>
      <c r="H254" s="43"/>
      <c r="I254" s="230"/>
      <c r="J254" s="43"/>
      <c r="K254" s="43"/>
      <c r="L254" s="47"/>
      <c r="M254" s="231"/>
      <c r="N254" s="232"/>
      <c r="O254" s="87"/>
      <c r="P254" s="87"/>
      <c r="Q254" s="87"/>
      <c r="R254" s="87"/>
      <c r="S254" s="87"/>
      <c r="T254" s="88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T254" s="20" t="s">
        <v>147</v>
      </c>
      <c r="AU254" s="20" t="s">
        <v>81</v>
      </c>
    </row>
    <row r="255" s="2" customFormat="1">
      <c r="A255" s="41"/>
      <c r="B255" s="42"/>
      <c r="C255" s="43"/>
      <c r="D255" s="233" t="s">
        <v>149</v>
      </c>
      <c r="E255" s="43"/>
      <c r="F255" s="234" t="s">
        <v>350</v>
      </c>
      <c r="G255" s="43"/>
      <c r="H255" s="43"/>
      <c r="I255" s="230"/>
      <c r="J255" s="43"/>
      <c r="K255" s="43"/>
      <c r="L255" s="47"/>
      <c r="M255" s="231"/>
      <c r="N255" s="232"/>
      <c r="O255" s="87"/>
      <c r="P255" s="87"/>
      <c r="Q255" s="87"/>
      <c r="R255" s="87"/>
      <c r="S255" s="87"/>
      <c r="T255" s="88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T255" s="20" t="s">
        <v>149</v>
      </c>
      <c r="AU255" s="20" t="s">
        <v>81</v>
      </c>
    </row>
    <row r="256" s="2" customFormat="1" ht="16.5" customHeight="1">
      <c r="A256" s="41"/>
      <c r="B256" s="42"/>
      <c r="C256" s="278" t="s">
        <v>351</v>
      </c>
      <c r="D256" s="278" t="s">
        <v>227</v>
      </c>
      <c r="E256" s="279" t="s">
        <v>352</v>
      </c>
      <c r="F256" s="280" t="s">
        <v>353</v>
      </c>
      <c r="G256" s="281" t="s">
        <v>254</v>
      </c>
      <c r="H256" s="282">
        <v>3</v>
      </c>
      <c r="I256" s="283"/>
      <c r="J256" s="284">
        <f>ROUND(I256*H256,2)</f>
        <v>0</v>
      </c>
      <c r="K256" s="280" t="s">
        <v>19</v>
      </c>
      <c r="L256" s="285"/>
      <c r="M256" s="286" t="s">
        <v>19</v>
      </c>
      <c r="N256" s="287" t="s">
        <v>43</v>
      </c>
      <c r="O256" s="87"/>
      <c r="P256" s="224">
        <f>O256*H256</f>
        <v>0</v>
      </c>
      <c r="Q256" s="224">
        <v>0.00058</v>
      </c>
      <c r="R256" s="224">
        <f>Q256*H256</f>
        <v>0.00174</v>
      </c>
      <c r="S256" s="224">
        <v>0</v>
      </c>
      <c r="T256" s="225">
        <f>S256*H256</f>
        <v>0</v>
      </c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R256" s="226" t="s">
        <v>351</v>
      </c>
      <c r="AT256" s="226" t="s">
        <v>227</v>
      </c>
      <c r="AU256" s="226" t="s">
        <v>81</v>
      </c>
      <c r="AY256" s="20" t="s">
        <v>137</v>
      </c>
      <c r="BE256" s="227">
        <f>IF(N256="základní",J256,0)</f>
        <v>0</v>
      </c>
      <c r="BF256" s="227">
        <f>IF(N256="snížená",J256,0)</f>
        <v>0</v>
      </c>
      <c r="BG256" s="227">
        <f>IF(N256="zákl. přenesená",J256,0)</f>
        <v>0</v>
      </c>
      <c r="BH256" s="227">
        <f>IF(N256="sníž. přenesená",J256,0)</f>
        <v>0</v>
      </c>
      <c r="BI256" s="227">
        <f>IF(N256="nulová",J256,0)</f>
        <v>0</v>
      </c>
      <c r="BJ256" s="20" t="s">
        <v>79</v>
      </c>
      <c r="BK256" s="227">
        <f>ROUND(I256*H256,2)</f>
        <v>0</v>
      </c>
      <c r="BL256" s="20" t="s">
        <v>240</v>
      </c>
      <c r="BM256" s="226" t="s">
        <v>354</v>
      </c>
    </row>
    <row r="257" s="12" customFormat="1" ht="22.8" customHeight="1">
      <c r="A257" s="12"/>
      <c r="B257" s="199"/>
      <c r="C257" s="200"/>
      <c r="D257" s="201" t="s">
        <v>71</v>
      </c>
      <c r="E257" s="213" t="s">
        <v>355</v>
      </c>
      <c r="F257" s="213" t="s">
        <v>356</v>
      </c>
      <c r="G257" s="200"/>
      <c r="H257" s="200"/>
      <c r="I257" s="203"/>
      <c r="J257" s="214">
        <f>BK257</f>
        <v>0</v>
      </c>
      <c r="K257" s="200"/>
      <c r="L257" s="205"/>
      <c r="M257" s="206"/>
      <c r="N257" s="207"/>
      <c r="O257" s="207"/>
      <c r="P257" s="208">
        <f>SUM(P258:P266)</f>
        <v>0</v>
      </c>
      <c r="Q257" s="207"/>
      <c r="R257" s="208">
        <f>SUM(R258:R266)</f>
        <v>0</v>
      </c>
      <c r="S257" s="207"/>
      <c r="T257" s="209">
        <f>SUM(T258:T266)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210" t="s">
        <v>81</v>
      </c>
      <c r="AT257" s="211" t="s">
        <v>71</v>
      </c>
      <c r="AU257" s="211" t="s">
        <v>79</v>
      </c>
      <c r="AY257" s="210" t="s">
        <v>137</v>
      </c>
      <c r="BK257" s="212">
        <f>SUM(BK258:BK266)</f>
        <v>0</v>
      </c>
    </row>
    <row r="258" s="2" customFormat="1" ht="16.5" customHeight="1">
      <c r="A258" s="41"/>
      <c r="B258" s="42"/>
      <c r="C258" s="215" t="s">
        <v>357</v>
      </c>
      <c r="D258" s="215" t="s">
        <v>140</v>
      </c>
      <c r="E258" s="216" t="s">
        <v>358</v>
      </c>
      <c r="F258" s="217" t="s">
        <v>359</v>
      </c>
      <c r="G258" s="218" t="s">
        <v>360</v>
      </c>
      <c r="H258" s="219">
        <v>1</v>
      </c>
      <c r="I258" s="220"/>
      <c r="J258" s="221">
        <f>ROUND(I258*H258,2)</f>
        <v>0</v>
      </c>
      <c r="K258" s="217" t="s">
        <v>19</v>
      </c>
      <c r="L258" s="47"/>
      <c r="M258" s="222" t="s">
        <v>19</v>
      </c>
      <c r="N258" s="223" t="s">
        <v>43</v>
      </c>
      <c r="O258" s="87"/>
      <c r="P258" s="224">
        <f>O258*H258</f>
        <v>0</v>
      </c>
      <c r="Q258" s="224">
        <v>0</v>
      </c>
      <c r="R258" s="224">
        <f>Q258*H258</f>
        <v>0</v>
      </c>
      <c r="S258" s="224">
        <v>0</v>
      </c>
      <c r="T258" s="225">
        <f>S258*H258</f>
        <v>0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26" t="s">
        <v>240</v>
      </c>
      <c r="AT258" s="226" t="s">
        <v>140</v>
      </c>
      <c r="AU258" s="226" t="s">
        <v>81</v>
      </c>
      <c r="AY258" s="20" t="s">
        <v>137</v>
      </c>
      <c r="BE258" s="227">
        <f>IF(N258="základní",J258,0)</f>
        <v>0</v>
      </c>
      <c r="BF258" s="227">
        <f>IF(N258="snížená",J258,0)</f>
        <v>0</v>
      </c>
      <c r="BG258" s="227">
        <f>IF(N258="zákl. přenesená",J258,0)</f>
        <v>0</v>
      </c>
      <c r="BH258" s="227">
        <f>IF(N258="sníž. přenesená",J258,0)</f>
        <v>0</v>
      </c>
      <c r="BI258" s="227">
        <f>IF(N258="nulová",J258,0)</f>
        <v>0</v>
      </c>
      <c r="BJ258" s="20" t="s">
        <v>79</v>
      </c>
      <c r="BK258" s="227">
        <f>ROUND(I258*H258,2)</f>
        <v>0</v>
      </c>
      <c r="BL258" s="20" t="s">
        <v>240</v>
      </c>
      <c r="BM258" s="226" t="s">
        <v>361</v>
      </c>
    </row>
    <row r="259" s="2" customFormat="1" ht="16.5" customHeight="1">
      <c r="A259" s="41"/>
      <c r="B259" s="42"/>
      <c r="C259" s="215" t="s">
        <v>362</v>
      </c>
      <c r="D259" s="215" t="s">
        <v>140</v>
      </c>
      <c r="E259" s="216" t="s">
        <v>363</v>
      </c>
      <c r="F259" s="217" t="s">
        <v>364</v>
      </c>
      <c r="G259" s="218" t="s">
        <v>143</v>
      </c>
      <c r="H259" s="219">
        <v>31.5</v>
      </c>
      <c r="I259" s="220"/>
      <c r="J259" s="221">
        <f>ROUND(I259*H259,2)</f>
        <v>0</v>
      </c>
      <c r="K259" s="217" t="s">
        <v>19</v>
      </c>
      <c r="L259" s="47"/>
      <c r="M259" s="222" t="s">
        <v>19</v>
      </c>
      <c r="N259" s="223" t="s">
        <v>43</v>
      </c>
      <c r="O259" s="87"/>
      <c r="P259" s="224">
        <f>O259*H259</f>
        <v>0</v>
      </c>
      <c r="Q259" s="224">
        <v>0</v>
      </c>
      <c r="R259" s="224">
        <f>Q259*H259</f>
        <v>0</v>
      </c>
      <c r="S259" s="224">
        <v>0</v>
      </c>
      <c r="T259" s="225">
        <f>S259*H259</f>
        <v>0</v>
      </c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R259" s="226" t="s">
        <v>240</v>
      </c>
      <c r="AT259" s="226" t="s">
        <v>140</v>
      </c>
      <c r="AU259" s="226" t="s">
        <v>81</v>
      </c>
      <c r="AY259" s="20" t="s">
        <v>137</v>
      </c>
      <c r="BE259" s="227">
        <f>IF(N259="základní",J259,0)</f>
        <v>0</v>
      </c>
      <c r="BF259" s="227">
        <f>IF(N259="snížená",J259,0)</f>
        <v>0</v>
      </c>
      <c r="BG259" s="227">
        <f>IF(N259="zákl. přenesená",J259,0)</f>
        <v>0</v>
      </c>
      <c r="BH259" s="227">
        <f>IF(N259="sníž. přenesená",J259,0)</f>
        <v>0</v>
      </c>
      <c r="BI259" s="227">
        <f>IF(N259="nulová",J259,0)</f>
        <v>0</v>
      </c>
      <c r="BJ259" s="20" t="s">
        <v>79</v>
      </c>
      <c r="BK259" s="227">
        <f>ROUND(I259*H259,2)</f>
        <v>0</v>
      </c>
      <c r="BL259" s="20" t="s">
        <v>240</v>
      </c>
      <c r="BM259" s="226" t="s">
        <v>365</v>
      </c>
    </row>
    <row r="260" s="14" customFormat="1">
      <c r="A260" s="14"/>
      <c r="B260" s="245"/>
      <c r="C260" s="246"/>
      <c r="D260" s="233" t="s">
        <v>151</v>
      </c>
      <c r="E260" s="247" t="s">
        <v>19</v>
      </c>
      <c r="F260" s="248" t="s">
        <v>366</v>
      </c>
      <c r="G260" s="246"/>
      <c r="H260" s="249">
        <v>31.5</v>
      </c>
      <c r="I260" s="250"/>
      <c r="J260" s="246"/>
      <c r="K260" s="246"/>
      <c r="L260" s="251"/>
      <c r="M260" s="252"/>
      <c r="N260" s="253"/>
      <c r="O260" s="253"/>
      <c r="P260" s="253"/>
      <c r="Q260" s="253"/>
      <c r="R260" s="253"/>
      <c r="S260" s="253"/>
      <c r="T260" s="25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5" t="s">
        <v>151</v>
      </c>
      <c r="AU260" s="255" t="s">
        <v>81</v>
      </c>
      <c r="AV260" s="14" t="s">
        <v>81</v>
      </c>
      <c r="AW260" s="14" t="s">
        <v>34</v>
      </c>
      <c r="AX260" s="14" t="s">
        <v>72</v>
      </c>
      <c r="AY260" s="255" t="s">
        <v>137</v>
      </c>
    </row>
    <row r="261" s="15" customFormat="1">
      <c r="A261" s="15"/>
      <c r="B261" s="256"/>
      <c r="C261" s="257"/>
      <c r="D261" s="233" t="s">
        <v>151</v>
      </c>
      <c r="E261" s="258" t="s">
        <v>19</v>
      </c>
      <c r="F261" s="259" t="s">
        <v>154</v>
      </c>
      <c r="G261" s="257"/>
      <c r="H261" s="260">
        <v>31.5</v>
      </c>
      <c r="I261" s="261"/>
      <c r="J261" s="257"/>
      <c r="K261" s="257"/>
      <c r="L261" s="262"/>
      <c r="M261" s="263"/>
      <c r="N261" s="264"/>
      <c r="O261" s="264"/>
      <c r="P261" s="264"/>
      <c r="Q261" s="264"/>
      <c r="R261" s="264"/>
      <c r="S261" s="264"/>
      <c r="T261" s="26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66" t="s">
        <v>151</v>
      </c>
      <c r="AU261" s="266" t="s">
        <v>81</v>
      </c>
      <c r="AV261" s="15" t="s">
        <v>145</v>
      </c>
      <c r="AW261" s="15" t="s">
        <v>34</v>
      </c>
      <c r="AX261" s="15" t="s">
        <v>79</v>
      </c>
      <c r="AY261" s="266" t="s">
        <v>137</v>
      </c>
    </row>
    <row r="262" s="2" customFormat="1" ht="16.5" customHeight="1">
      <c r="A262" s="41"/>
      <c r="B262" s="42"/>
      <c r="C262" s="215" t="s">
        <v>367</v>
      </c>
      <c r="D262" s="215" t="s">
        <v>140</v>
      </c>
      <c r="E262" s="216" t="s">
        <v>368</v>
      </c>
      <c r="F262" s="217" t="s">
        <v>369</v>
      </c>
      <c r="G262" s="218" t="s">
        <v>143</v>
      </c>
      <c r="H262" s="219">
        <v>31.5</v>
      </c>
      <c r="I262" s="220"/>
      <c r="J262" s="221">
        <f>ROUND(I262*H262,2)</f>
        <v>0</v>
      </c>
      <c r="K262" s="217" t="s">
        <v>19</v>
      </c>
      <c r="L262" s="47"/>
      <c r="M262" s="222" t="s">
        <v>19</v>
      </c>
      <c r="N262" s="223" t="s">
        <v>43</v>
      </c>
      <c r="O262" s="87"/>
      <c r="P262" s="224">
        <f>O262*H262</f>
        <v>0</v>
      </c>
      <c r="Q262" s="224">
        <v>0</v>
      </c>
      <c r="R262" s="224">
        <f>Q262*H262</f>
        <v>0</v>
      </c>
      <c r="S262" s="224">
        <v>0</v>
      </c>
      <c r="T262" s="225">
        <f>S262*H262</f>
        <v>0</v>
      </c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R262" s="226" t="s">
        <v>240</v>
      </c>
      <c r="AT262" s="226" t="s">
        <v>140</v>
      </c>
      <c r="AU262" s="226" t="s">
        <v>81</v>
      </c>
      <c r="AY262" s="20" t="s">
        <v>137</v>
      </c>
      <c r="BE262" s="227">
        <f>IF(N262="základní",J262,0)</f>
        <v>0</v>
      </c>
      <c r="BF262" s="227">
        <f>IF(N262="snížená",J262,0)</f>
        <v>0</v>
      </c>
      <c r="BG262" s="227">
        <f>IF(N262="zákl. přenesená",J262,0)</f>
        <v>0</v>
      </c>
      <c r="BH262" s="227">
        <f>IF(N262="sníž. přenesená",J262,0)</f>
        <v>0</v>
      </c>
      <c r="BI262" s="227">
        <f>IF(N262="nulová",J262,0)</f>
        <v>0</v>
      </c>
      <c r="BJ262" s="20" t="s">
        <v>79</v>
      </c>
      <c r="BK262" s="227">
        <f>ROUND(I262*H262,2)</f>
        <v>0</v>
      </c>
      <c r="BL262" s="20" t="s">
        <v>240</v>
      </c>
      <c r="BM262" s="226" t="s">
        <v>370</v>
      </c>
    </row>
    <row r="263" s="2" customFormat="1" ht="24.15" customHeight="1">
      <c r="A263" s="41"/>
      <c r="B263" s="42"/>
      <c r="C263" s="215" t="s">
        <v>371</v>
      </c>
      <c r="D263" s="215" t="s">
        <v>140</v>
      </c>
      <c r="E263" s="216" t="s">
        <v>372</v>
      </c>
      <c r="F263" s="217" t="s">
        <v>373</v>
      </c>
      <c r="G263" s="218" t="s">
        <v>374</v>
      </c>
      <c r="H263" s="288"/>
      <c r="I263" s="220"/>
      <c r="J263" s="221">
        <f>ROUND(I263*H263,2)</f>
        <v>0</v>
      </c>
      <c r="K263" s="217" t="s">
        <v>144</v>
      </c>
      <c r="L263" s="47"/>
      <c r="M263" s="222" t="s">
        <v>19</v>
      </c>
      <c r="N263" s="223" t="s">
        <v>43</v>
      </c>
      <c r="O263" s="87"/>
      <c r="P263" s="224">
        <f>O263*H263</f>
        <v>0</v>
      </c>
      <c r="Q263" s="224">
        <v>0</v>
      </c>
      <c r="R263" s="224">
        <f>Q263*H263</f>
        <v>0</v>
      </c>
      <c r="S263" s="224">
        <v>0</v>
      </c>
      <c r="T263" s="225">
        <f>S263*H263</f>
        <v>0</v>
      </c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R263" s="226" t="s">
        <v>240</v>
      </c>
      <c r="AT263" s="226" t="s">
        <v>140</v>
      </c>
      <c r="AU263" s="226" t="s">
        <v>81</v>
      </c>
      <c r="AY263" s="20" t="s">
        <v>137</v>
      </c>
      <c r="BE263" s="227">
        <f>IF(N263="základní",J263,0)</f>
        <v>0</v>
      </c>
      <c r="BF263" s="227">
        <f>IF(N263="snížená",J263,0)</f>
        <v>0</v>
      </c>
      <c r="BG263" s="227">
        <f>IF(N263="zákl. přenesená",J263,0)</f>
        <v>0</v>
      </c>
      <c r="BH263" s="227">
        <f>IF(N263="sníž. přenesená",J263,0)</f>
        <v>0</v>
      </c>
      <c r="BI263" s="227">
        <f>IF(N263="nulová",J263,0)</f>
        <v>0</v>
      </c>
      <c r="BJ263" s="20" t="s">
        <v>79</v>
      </c>
      <c r="BK263" s="227">
        <f>ROUND(I263*H263,2)</f>
        <v>0</v>
      </c>
      <c r="BL263" s="20" t="s">
        <v>240</v>
      </c>
      <c r="BM263" s="226" t="s">
        <v>375</v>
      </c>
    </row>
    <row r="264" s="2" customFormat="1">
      <c r="A264" s="41"/>
      <c r="B264" s="42"/>
      <c r="C264" s="43"/>
      <c r="D264" s="228" t="s">
        <v>147</v>
      </c>
      <c r="E264" s="43"/>
      <c r="F264" s="229" t="s">
        <v>376</v>
      </c>
      <c r="G264" s="43"/>
      <c r="H264" s="43"/>
      <c r="I264" s="230"/>
      <c r="J264" s="43"/>
      <c r="K264" s="43"/>
      <c r="L264" s="47"/>
      <c r="M264" s="231"/>
      <c r="N264" s="232"/>
      <c r="O264" s="87"/>
      <c r="P264" s="87"/>
      <c r="Q264" s="87"/>
      <c r="R264" s="87"/>
      <c r="S264" s="87"/>
      <c r="T264" s="88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T264" s="20" t="s">
        <v>147</v>
      </c>
      <c r="AU264" s="20" t="s">
        <v>81</v>
      </c>
    </row>
    <row r="265" s="2" customFormat="1" ht="33" customHeight="1">
      <c r="A265" s="41"/>
      <c r="B265" s="42"/>
      <c r="C265" s="215" t="s">
        <v>377</v>
      </c>
      <c r="D265" s="215" t="s">
        <v>140</v>
      </c>
      <c r="E265" s="216" t="s">
        <v>378</v>
      </c>
      <c r="F265" s="217" t="s">
        <v>379</v>
      </c>
      <c r="G265" s="218" t="s">
        <v>374</v>
      </c>
      <c r="H265" s="288"/>
      <c r="I265" s="220"/>
      <c r="J265" s="221">
        <f>ROUND(I265*H265,2)</f>
        <v>0</v>
      </c>
      <c r="K265" s="217" t="s">
        <v>144</v>
      </c>
      <c r="L265" s="47"/>
      <c r="M265" s="222" t="s">
        <v>19</v>
      </c>
      <c r="N265" s="223" t="s">
        <v>43</v>
      </c>
      <c r="O265" s="87"/>
      <c r="P265" s="224">
        <f>O265*H265</f>
        <v>0</v>
      </c>
      <c r="Q265" s="224">
        <v>0</v>
      </c>
      <c r="R265" s="224">
        <f>Q265*H265</f>
        <v>0</v>
      </c>
      <c r="S265" s="224">
        <v>0</v>
      </c>
      <c r="T265" s="225">
        <f>S265*H265</f>
        <v>0</v>
      </c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R265" s="226" t="s">
        <v>240</v>
      </c>
      <c r="AT265" s="226" t="s">
        <v>140</v>
      </c>
      <c r="AU265" s="226" t="s">
        <v>81</v>
      </c>
      <c r="AY265" s="20" t="s">
        <v>137</v>
      </c>
      <c r="BE265" s="227">
        <f>IF(N265="základní",J265,0)</f>
        <v>0</v>
      </c>
      <c r="BF265" s="227">
        <f>IF(N265="snížená",J265,0)</f>
        <v>0</v>
      </c>
      <c r="BG265" s="227">
        <f>IF(N265="zákl. přenesená",J265,0)</f>
        <v>0</v>
      </c>
      <c r="BH265" s="227">
        <f>IF(N265="sníž. přenesená",J265,0)</f>
        <v>0</v>
      </c>
      <c r="BI265" s="227">
        <f>IF(N265="nulová",J265,0)</f>
        <v>0</v>
      </c>
      <c r="BJ265" s="20" t="s">
        <v>79</v>
      </c>
      <c r="BK265" s="227">
        <f>ROUND(I265*H265,2)</f>
        <v>0</v>
      </c>
      <c r="BL265" s="20" t="s">
        <v>240</v>
      </c>
      <c r="BM265" s="226" t="s">
        <v>380</v>
      </c>
    </row>
    <row r="266" s="2" customFormat="1">
      <c r="A266" s="41"/>
      <c r="B266" s="42"/>
      <c r="C266" s="43"/>
      <c r="D266" s="228" t="s">
        <v>147</v>
      </c>
      <c r="E266" s="43"/>
      <c r="F266" s="229" t="s">
        <v>381</v>
      </c>
      <c r="G266" s="43"/>
      <c r="H266" s="43"/>
      <c r="I266" s="230"/>
      <c r="J266" s="43"/>
      <c r="K266" s="43"/>
      <c r="L266" s="47"/>
      <c r="M266" s="231"/>
      <c r="N266" s="232"/>
      <c r="O266" s="87"/>
      <c r="P266" s="87"/>
      <c r="Q266" s="87"/>
      <c r="R266" s="87"/>
      <c r="S266" s="87"/>
      <c r="T266" s="88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T266" s="20" t="s">
        <v>147</v>
      </c>
      <c r="AU266" s="20" t="s">
        <v>81</v>
      </c>
    </row>
    <row r="267" s="12" customFormat="1" ht="22.8" customHeight="1">
      <c r="A267" s="12"/>
      <c r="B267" s="199"/>
      <c r="C267" s="200"/>
      <c r="D267" s="201" t="s">
        <v>71</v>
      </c>
      <c r="E267" s="213" t="s">
        <v>382</v>
      </c>
      <c r="F267" s="213" t="s">
        <v>88</v>
      </c>
      <c r="G267" s="200"/>
      <c r="H267" s="200"/>
      <c r="I267" s="203"/>
      <c r="J267" s="214">
        <f>BK267</f>
        <v>0</v>
      </c>
      <c r="K267" s="200"/>
      <c r="L267" s="205"/>
      <c r="M267" s="206"/>
      <c r="N267" s="207"/>
      <c r="O267" s="207"/>
      <c r="P267" s="208">
        <f>P268</f>
        <v>0</v>
      </c>
      <c r="Q267" s="207"/>
      <c r="R267" s="208">
        <f>R268</f>
        <v>0</v>
      </c>
      <c r="S267" s="207"/>
      <c r="T267" s="209">
        <f>T268</f>
        <v>0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210" t="s">
        <v>81</v>
      </c>
      <c r="AT267" s="211" t="s">
        <v>71</v>
      </c>
      <c r="AU267" s="211" t="s">
        <v>79</v>
      </c>
      <c r="AY267" s="210" t="s">
        <v>137</v>
      </c>
      <c r="BK267" s="212">
        <f>BK268</f>
        <v>0</v>
      </c>
    </row>
    <row r="268" s="2" customFormat="1" ht="16.5" customHeight="1">
      <c r="A268" s="41"/>
      <c r="B268" s="42"/>
      <c r="C268" s="215" t="s">
        <v>383</v>
      </c>
      <c r="D268" s="215" t="s">
        <v>140</v>
      </c>
      <c r="E268" s="216" t="s">
        <v>384</v>
      </c>
      <c r="F268" s="217" t="s">
        <v>385</v>
      </c>
      <c r="G268" s="218" t="s">
        <v>386</v>
      </c>
      <c r="H268" s="219">
        <v>4</v>
      </c>
      <c r="I268" s="220"/>
      <c r="J268" s="221">
        <f>ROUND(I268*H268,2)</f>
        <v>0</v>
      </c>
      <c r="K268" s="217" t="s">
        <v>19</v>
      </c>
      <c r="L268" s="47"/>
      <c r="M268" s="222" t="s">
        <v>19</v>
      </c>
      <c r="N268" s="223" t="s">
        <v>43</v>
      </c>
      <c r="O268" s="87"/>
      <c r="P268" s="224">
        <f>O268*H268</f>
        <v>0</v>
      </c>
      <c r="Q268" s="224">
        <v>0</v>
      </c>
      <c r="R268" s="224">
        <f>Q268*H268</f>
        <v>0</v>
      </c>
      <c r="S268" s="224">
        <v>0</v>
      </c>
      <c r="T268" s="225">
        <f>S268*H268</f>
        <v>0</v>
      </c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R268" s="226" t="s">
        <v>240</v>
      </c>
      <c r="AT268" s="226" t="s">
        <v>140</v>
      </c>
      <c r="AU268" s="226" t="s">
        <v>81</v>
      </c>
      <c r="AY268" s="20" t="s">
        <v>137</v>
      </c>
      <c r="BE268" s="227">
        <f>IF(N268="základní",J268,0)</f>
        <v>0</v>
      </c>
      <c r="BF268" s="227">
        <f>IF(N268="snížená",J268,0)</f>
        <v>0</v>
      </c>
      <c r="BG268" s="227">
        <f>IF(N268="zákl. přenesená",J268,0)</f>
        <v>0</v>
      </c>
      <c r="BH268" s="227">
        <f>IF(N268="sníž. přenesená",J268,0)</f>
        <v>0</v>
      </c>
      <c r="BI268" s="227">
        <f>IF(N268="nulová",J268,0)</f>
        <v>0</v>
      </c>
      <c r="BJ268" s="20" t="s">
        <v>79</v>
      </c>
      <c r="BK268" s="227">
        <f>ROUND(I268*H268,2)</f>
        <v>0</v>
      </c>
      <c r="BL268" s="20" t="s">
        <v>240</v>
      </c>
      <c r="BM268" s="226" t="s">
        <v>387</v>
      </c>
    </row>
    <row r="269" s="12" customFormat="1" ht="22.8" customHeight="1">
      <c r="A269" s="12"/>
      <c r="B269" s="199"/>
      <c r="C269" s="200"/>
      <c r="D269" s="201" t="s">
        <v>71</v>
      </c>
      <c r="E269" s="213" t="s">
        <v>388</v>
      </c>
      <c r="F269" s="213" t="s">
        <v>389</v>
      </c>
      <c r="G269" s="200"/>
      <c r="H269" s="200"/>
      <c r="I269" s="203"/>
      <c r="J269" s="214">
        <f>BK269</f>
        <v>0</v>
      </c>
      <c r="K269" s="200"/>
      <c r="L269" s="205"/>
      <c r="M269" s="206"/>
      <c r="N269" s="207"/>
      <c r="O269" s="207"/>
      <c r="P269" s="208">
        <f>SUM(P270:P294)</f>
        <v>0</v>
      </c>
      <c r="Q269" s="207"/>
      <c r="R269" s="208">
        <f>SUM(R270:R294)</f>
        <v>0.85598322001999994</v>
      </c>
      <c r="S269" s="207"/>
      <c r="T269" s="209">
        <f>SUM(T270:T294)</f>
        <v>0.19617999999999999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10" t="s">
        <v>81</v>
      </c>
      <c r="AT269" s="211" t="s">
        <v>71</v>
      </c>
      <c r="AU269" s="211" t="s">
        <v>79</v>
      </c>
      <c r="AY269" s="210" t="s">
        <v>137</v>
      </c>
      <c r="BK269" s="212">
        <f>SUM(BK270:BK294)</f>
        <v>0</v>
      </c>
    </row>
    <row r="270" s="2" customFormat="1" ht="24.15" customHeight="1">
      <c r="A270" s="41"/>
      <c r="B270" s="42"/>
      <c r="C270" s="215" t="s">
        <v>390</v>
      </c>
      <c r="D270" s="215" t="s">
        <v>140</v>
      </c>
      <c r="E270" s="216" t="s">
        <v>391</v>
      </c>
      <c r="F270" s="217" t="s">
        <v>392</v>
      </c>
      <c r="G270" s="218" t="s">
        <v>143</v>
      </c>
      <c r="H270" s="219">
        <v>8.7509999999999994</v>
      </c>
      <c r="I270" s="220"/>
      <c r="J270" s="221">
        <f>ROUND(I270*H270,2)</f>
        <v>0</v>
      </c>
      <c r="K270" s="217" t="s">
        <v>144</v>
      </c>
      <c r="L270" s="47"/>
      <c r="M270" s="222" t="s">
        <v>19</v>
      </c>
      <c r="N270" s="223" t="s">
        <v>43</v>
      </c>
      <c r="O270" s="87"/>
      <c r="P270" s="224">
        <f>O270*H270</f>
        <v>0</v>
      </c>
      <c r="Q270" s="224">
        <v>0.01259502</v>
      </c>
      <c r="R270" s="224">
        <f>Q270*H270</f>
        <v>0.11021902001999999</v>
      </c>
      <c r="S270" s="224">
        <v>0</v>
      </c>
      <c r="T270" s="225">
        <f>S270*H270</f>
        <v>0</v>
      </c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R270" s="226" t="s">
        <v>240</v>
      </c>
      <c r="AT270" s="226" t="s">
        <v>140</v>
      </c>
      <c r="AU270" s="226" t="s">
        <v>81</v>
      </c>
      <c r="AY270" s="20" t="s">
        <v>137</v>
      </c>
      <c r="BE270" s="227">
        <f>IF(N270="základní",J270,0)</f>
        <v>0</v>
      </c>
      <c r="BF270" s="227">
        <f>IF(N270="snížená",J270,0)</f>
        <v>0</v>
      </c>
      <c r="BG270" s="227">
        <f>IF(N270="zákl. přenesená",J270,0)</f>
        <v>0</v>
      </c>
      <c r="BH270" s="227">
        <f>IF(N270="sníž. přenesená",J270,0)</f>
        <v>0</v>
      </c>
      <c r="BI270" s="227">
        <f>IF(N270="nulová",J270,0)</f>
        <v>0</v>
      </c>
      <c r="BJ270" s="20" t="s">
        <v>79</v>
      </c>
      <c r="BK270" s="227">
        <f>ROUND(I270*H270,2)</f>
        <v>0</v>
      </c>
      <c r="BL270" s="20" t="s">
        <v>240</v>
      </c>
      <c r="BM270" s="226" t="s">
        <v>393</v>
      </c>
    </row>
    <row r="271" s="2" customFormat="1">
      <c r="A271" s="41"/>
      <c r="B271" s="42"/>
      <c r="C271" s="43"/>
      <c r="D271" s="228" t="s">
        <v>147</v>
      </c>
      <c r="E271" s="43"/>
      <c r="F271" s="229" t="s">
        <v>394</v>
      </c>
      <c r="G271" s="43"/>
      <c r="H271" s="43"/>
      <c r="I271" s="230"/>
      <c r="J271" s="43"/>
      <c r="K271" s="43"/>
      <c r="L271" s="47"/>
      <c r="M271" s="231"/>
      <c r="N271" s="232"/>
      <c r="O271" s="87"/>
      <c r="P271" s="87"/>
      <c r="Q271" s="87"/>
      <c r="R271" s="87"/>
      <c r="S271" s="87"/>
      <c r="T271" s="88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T271" s="20" t="s">
        <v>147</v>
      </c>
      <c r="AU271" s="20" t="s">
        <v>81</v>
      </c>
    </row>
    <row r="272" s="2" customFormat="1">
      <c r="A272" s="41"/>
      <c r="B272" s="42"/>
      <c r="C272" s="43"/>
      <c r="D272" s="233" t="s">
        <v>149</v>
      </c>
      <c r="E272" s="43"/>
      <c r="F272" s="234" t="s">
        <v>395</v>
      </c>
      <c r="G272" s="43"/>
      <c r="H272" s="43"/>
      <c r="I272" s="230"/>
      <c r="J272" s="43"/>
      <c r="K272" s="43"/>
      <c r="L272" s="47"/>
      <c r="M272" s="231"/>
      <c r="N272" s="232"/>
      <c r="O272" s="87"/>
      <c r="P272" s="87"/>
      <c r="Q272" s="87"/>
      <c r="R272" s="87"/>
      <c r="S272" s="87"/>
      <c r="T272" s="88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T272" s="20" t="s">
        <v>149</v>
      </c>
      <c r="AU272" s="20" t="s">
        <v>81</v>
      </c>
    </row>
    <row r="273" s="13" customFormat="1">
      <c r="A273" s="13"/>
      <c r="B273" s="235"/>
      <c r="C273" s="236"/>
      <c r="D273" s="233" t="s">
        <v>151</v>
      </c>
      <c r="E273" s="237" t="s">
        <v>19</v>
      </c>
      <c r="F273" s="238" t="s">
        <v>152</v>
      </c>
      <c r="G273" s="236"/>
      <c r="H273" s="237" t="s">
        <v>19</v>
      </c>
      <c r="I273" s="239"/>
      <c r="J273" s="236"/>
      <c r="K273" s="236"/>
      <c r="L273" s="240"/>
      <c r="M273" s="241"/>
      <c r="N273" s="242"/>
      <c r="O273" s="242"/>
      <c r="P273" s="242"/>
      <c r="Q273" s="242"/>
      <c r="R273" s="242"/>
      <c r="S273" s="242"/>
      <c r="T273" s="24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4" t="s">
        <v>151</v>
      </c>
      <c r="AU273" s="244" t="s">
        <v>81</v>
      </c>
      <c r="AV273" s="13" t="s">
        <v>79</v>
      </c>
      <c r="AW273" s="13" t="s">
        <v>34</v>
      </c>
      <c r="AX273" s="13" t="s">
        <v>72</v>
      </c>
      <c r="AY273" s="244" t="s">
        <v>137</v>
      </c>
    </row>
    <row r="274" s="14" customFormat="1">
      <c r="A274" s="14"/>
      <c r="B274" s="245"/>
      <c r="C274" s="246"/>
      <c r="D274" s="233" t="s">
        <v>151</v>
      </c>
      <c r="E274" s="247" t="s">
        <v>19</v>
      </c>
      <c r="F274" s="248" t="s">
        <v>396</v>
      </c>
      <c r="G274" s="246"/>
      <c r="H274" s="249">
        <v>8.7509999999999994</v>
      </c>
      <c r="I274" s="250"/>
      <c r="J274" s="246"/>
      <c r="K274" s="246"/>
      <c r="L274" s="251"/>
      <c r="M274" s="252"/>
      <c r="N274" s="253"/>
      <c r="O274" s="253"/>
      <c r="P274" s="253"/>
      <c r="Q274" s="253"/>
      <c r="R274" s="253"/>
      <c r="S274" s="253"/>
      <c r="T274" s="25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5" t="s">
        <v>151</v>
      </c>
      <c r="AU274" s="255" t="s">
        <v>81</v>
      </c>
      <c r="AV274" s="14" t="s">
        <v>81</v>
      </c>
      <c r="AW274" s="14" t="s">
        <v>34</v>
      </c>
      <c r="AX274" s="14" t="s">
        <v>72</v>
      </c>
      <c r="AY274" s="255" t="s">
        <v>137</v>
      </c>
    </row>
    <row r="275" s="15" customFormat="1">
      <c r="A275" s="15"/>
      <c r="B275" s="256"/>
      <c r="C275" s="257"/>
      <c r="D275" s="233" t="s">
        <v>151</v>
      </c>
      <c r="E275" s="258" t="s">
        <v>19</v>
      </c>
      <c r="F275" s="259" t="s">
        <v>154</v>
      </c>
      <c r="G275" s="257"/>
      <c r="H275" s="260">
        <v>8.7509999999999994</v>
      </c>
      <c r="I275" s="261"/>
      <c r="J275" s="257"/>
      <c r="K275" s="257"/>
      <c r="L275" s="262"/>
      <c r="M275" s="263"/>
      <c r="N275" s="264"/>
      <c r="O275" s="264"/>
      <c r="P275" s="264"/>
      <c r="Q275" s="264"/>
      <c r="R275" s="264"/>
      <c r="S275" s="264"/>
      <c r="T275" s="26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66" t="s">
        <v>151</v>
      </c>
      <c r="AU275" s="266" t="s">
        <v>81</v>
      </c>
      <c r="AV275" s="15" t="s">
        <v>145</v>
      </c>
      <c r="AW275" s="15" t="s">
        <v>34</v>
      </c>
      <c r="AX275" s="15" t="s">
        <v>79</v>
      </c>
      <c r="AY275" s="266" t="s">
        <v>137</v>
      </c>
    </row>
    <row r="276" s="2" customFormat="1" ht="24.15" customHeight="1">
      <c r="A276" s="41"/>
      <c r="B276" s="42"/>
      <c r="C276" s="215" t="s">
        <v>397</v>
      </c>
      <c r="D276" s="215" t="s">
        <v>140</v>
      </c>
      <c r="E276" s="216" t="s">
        <v>398</v>
      </c>
      <c r="F276" s="217" t="s">
        <v>399</v>
      </c>
      <c r="G276" s="218" t="s">
        <v>143</v>
      </c>
      <c r="H276" s="219">
        <v>47.363999999999997</v>
      </c>
      <c r="I276" s="220"/>
      <c r="J276" s="221">
        <f>ROUND(I276*H276,2)</f>
        <v>0</v>
      </c>
      <c r="K276" s="217" t="s">
        <v>19</v>
      </c>
      <c r="L276" s="47"/>
      <c r="M276" s="222" t="s">
        <v>19</v>
      </c>
      <c r="N276" s="223" t="s">
        <v>43</v>
      </c>
      <c r="O276" s="87"/>
      <c r="P276" s="224">
        <f>O276*H276</f>
        <v>0</v>
      </c>
      <c r="Q276" s="224">
        <v>0.01525</v>
      </c>
      <c r="R276" s="224">
        <f>Q276*H276</f>
        <v>0.72230099999999997</v>
      </c>
      <c r="S276" s="224">
        <v>0</v>
      </c>
      <c r="T276" s="225">
        <f>S276*H276</f>
        <v>0</v>
      </c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R276" s="226" t="s">
        <v>240</v>
      </c>
      <c r="AT276" s="226" t="s">
        <v>140</v>
      </c>
      <c r="AU276" s="226" t="s">
        <v>81</v>
      </c>
      <c r="AY276" s="20" t="s">
        <v>137</v>
      </c>
      <c r="BE276" s="227">
        <f>IF(N276="základní",J276,0)</f>
        <v>0</v>
      </c>
      <c r="BF276" s="227">
        <f>IF(N276="snížená",J276,0)</f>
        <v>0</v>
      </c>
      <c r="BG276" s="227">
        <f>IF(N276="zákl. přenesená",J276,0)</f>
        <v>0</v>
      </c>
      <c r="BH276" s="227">
        <f>IF(N276="sníž. přenesená",J276,0)</f>
        <v>0</v>
      </c>
      <c r="BI276" s="227">
        <f>IF(N276="nulová",J276,0)</f>
        <v>0</v>
      </c>
      <c r="BJ276" s="20" t="s">
        <v>79</v>
      </c>
      <c r="BK276" s="227">
        <f>ROUND(I276*H276,2)</f>
        <v>0</v>
      </c>
      <c r="BL276" s="20" t="s">
        <v>240</v>
      </c>
      <c r="BM276" s="226" t="s">
        <v>400</v>
      </c>
    </row>
    <row r="277" s="2" customFormat="1">
      <c r="A277" s="41"/>
      <c r="B277" s="42"/>
      <c r="C277" s="43"/>
      <c r="D277" s="233" t="s">
        <v>149</v>
      </c>
      <c r="E277" s="43"/>
      <c r="F277" s="234" t="s">
        <v>401</v>
      </c>
      <c r="G277" s="43"/>
      <c r="H277" s="43"/>
      <c r="I277" s="230"/>
      <c r="J277" s="43"/>
      <c r="K277" s="43"/>
      <c r="L277" s="47"/>
      <c r="M277" s="231"/>
      <c r="N277" s="232"/>
      <c r="O277" s="87"/>
      <c r="P277" s="87"/>
      <c r="Q277" s="87"/>
      <c r="R277" s="87"/>
      <c r="S277" s="87"/>
      <c r="T277" s="88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T277" s="20" t="s">
        <v>149</v>
      </c>
      <c r="AU277" s="20" t="s">
        <v>81</v>
      </c>
    </row>
    <row r="278" s="13" customFormat="1">
      <c r="A278" s="13"/>
      <c r="B278" s="235"/>
      <c r="C278" s="236"/>
      <c r="D278" s="233" t="s">
        <v>151</v>
      </c>
      <c r="E278" s="237" t="s">
        <v>19</v>
      </c>
      <c r="F278" s="238" t="s">
        <v>152</v>
      </c>
      <c r="G278" s="236"/>
      <c r="H278" s="237" t="s">
        <v>19</v>
      </c>
      <c r="I278" s="239"/>
      <c r="J278" s="236"/>
      <c r="K278" s="236"/>
      <c r="L278" s="240"/>
      <c r="M278" s="241"/>
      <c r="N278" s="242"/>
      <c r="O278" s="242"/>
      <c r="P278" s="242"/>
      <c r="Q278" s="242"/>
      <c r="R278" s="242"/>
      <c r="S278" s="242"/>
      <c r="T278" s="24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4" t="s">
        <v>151</v>
      </c>
      <c r="AU278" s="244" t="s">
        <v>81</v>
      </c>
      <c r="AV278" s="13" t="s">
        <v>79</v>
      </c>
      <c r="AW278" s="13" t="s">
        <v>34</v>
      </c>
      <c r="AX278" s="13" t="s">
        <v>72</v>
      </c>
      <c r="AY278" s="244" t="s">
        <v>137</v>
      </c>
    </row>
    <row r="279" s="14" customFormat="1">
      <c r="A279" s="14"/>
      <c r="B279" s="245"/>
      <c r="C279" s="246"/>
      <c r="D279" s="233" t="s">
        <v>151</v>
      </c>
      <c r="E279" s="247" t="s">
        <v>19</v>
      </c>
      <c r="F279" s="248" t="s">
        <v>402</v>
      </c>
      <c r="G279" s="246"/>
      <c r="H279" s="249">
        <v>47.363999999999997</v>
      </c>
      <c r="I279" s="250"/>
      <c r="J279" s="246"/>
      <c r="K279" s="246"/>
      <c r="L279" s="251"/>
      <c r="M279" s="252"/>
      <c r="N279" s="253"/>
      <c r="O279" s="253"/>
      <c r="P279" s="253"/>
      <c r="Q279" s="253"/>
      <c r="R279" s="253"/>
      <c r="S279" s="253"/>
      <c r="T279" s="25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5" t="s">
        <v>151</v>
      </c>
      <c r="AU279" s="255" t="s">
        <v>81</v>
      </c>
      <c r="AV279" s="14" t="s">
        <v>81</v>
      </c>
      <c r="AW279" s="14" t="s">
        <v>34</v>
      </c>
      <c r="AX279" s="14" t="s">
        <v>72</v>
      </c>
      <c r="AY279" s="255" t="s">
        <v>137</v>
      </c>
    </row>
    <row r="280" s="15" customFormat="1">
      <c r="A280" s="15"/>
      <c r="B280" s="256"/>
      <c r="C280" s="257"/>
      <c r="D280" s="233" t="s">
        <v>151</v>
      </c>
      <c r="E280" s="258" t="s">
        <v>19</v>
      </c>
      <c r="F280" s="259" t="s">
        <v>154</v>
      </c>
      <c r="G280" s="257"/>
      <c r="H280" s="260">
        <v>47.363999999999997</v>
      </c>
      <c r="I280" s="261"/>
      <c r="J280" s="257"/>
      <c r="K280" s="257"/>
      <c r="L280" s="262"/>
      <c r="M280" s="263"/>
      <c r="N280" s="264"/>
      <c r="O280" s="264"/>
      <c r="P280" s="264"/>
      <c r="Q280" s="264"/>
      <c r="R280" s="264"/>
      <c r="S280" s="264"/>
      <c r="T280" s="26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66" t="s">
        <v>151</v>
      </c>
      <c r="AU280" s="266" t="s">
        <v>81</v>
      </c>
      <c r="AV280" s="15" t="s">
        <v>145</v>
      </c>
      <c r="AW280" s="15" t="s">
        <v>34</v>
      </c>
      <c r="AX280" s="15" t="s">
        <v>79</v>
      </c>
      <c r="AY280" s="266" t="s">
        <v>137</v>
      </c>
    </row>
    <row r="281" s="2" customFormat="1" ht="33" customHeight="1">
      <c r="A281" s="41"/>
      <c r="B281" s="42"/>
      <c r="C281" s="215" t="s">
        <v>403</v>
      </c>
      <c r="D281" s="215" t="s">
        <v>140</v>
      </c>
      <c r="E281" s="216" t="s">
        <v>404</v>
      </c>
      <c r="F281" s="217" t="s">
        <v>405</v>
      </c>
      <c r="G281" s="218" t="s">
        <v>254</v>
      </c>
      <c r="H281" s="219">
        <v>1</v>
      </c>
      <c r="I281" s="220"/>
      <c r="J281" s="221">
        <f>ROUND(I281*H281,2)</f>
        <v>0</v>
      </c>
      <c r="K281" s="217" t="s">
        <v>144</v>
      </c>
      <c r="L281" s="47"/>
      <c r="M281" s="222" t="s">
        <v>19</v>
      </c>
      <c r="N281" s="223" t="s">
        <v>43</v>
      </c>
      <c r="O281" s="87"/>
      <c r="P281" s="224">
        <f>O281*H281</f>
        <v>0</v>
      </c>
      <c r="Q281" s="224">
        <v>0.0010076</v>
      </c>
      <c r="R281" s="224">
        <f>Q281*H281</f>
        <v>0.0010076</v>
      </c>
      <c r="S281" s="224">
        <v>0.0067600000000000004</v>
      </c>
      <c r="T281" s="225">
        <f>S281*H281</f>
        <v>0.0067600000000000004</v>
      </c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R281" s="226" t="s">
        <v>240</v>
      </c>
      <c r="AT281" s="226" t="s">
        <v>140</v>
      </c>
      <c r="AU281" s="226" t="s">
        <v>81</v>
      </c>
      <c r="AY281" s="20" t="s">
        <v>137</v>
      </c>
      <c r="BE281" s="227">
        <f>IF(N281="základní",J281,0)</f>
        <v>0</v>
      </c>
      <c r="BF281" s="227">
        <f>IF(N281="snížená",J281,0)</f>
        <v>0</v>
      </c>
      <c r="BG281" s="227">
        <f>IF(N281="zákl. přenesená",J281,0)</f>
        <v>0</v>
      </c>
      <c r="BH281" s="227">
        <f>IF(N281="sníž. přenesená",J281,0)</f>
        <v>0</v>
      </c>
      <c r="BI281" s="227">
        <f>IF(N281="nulová",J281,0)</f>
        <v>0</v>
      </c>
      <c r="BJ281" s="20" t="s">
        <v>79</v>
      </c>
      <c r="BK281" s="227">
        <f>ROUND(I281*H281,2)</f>
        <v>0</v>
      </c>
      <c r="BL281" s="20" t="s">
        <v>240</v>
      </c>
      <c r="BM281" s="226" t="s">
        <v>406</v>
      </c>
    </row>
    <row r="282" s="2" customFormat="1">
      <c r="A282" s="41"/>
      <c r="B282" s="42"/>
      <c r="C282" s="43"/>
      <c r="D282" s="228" t="s">
        <v>147</v>
      </c>
      <c r="E282" s="43"/>
      <c r="F282" s="229" t="s">
        <v>407</v>
      </c>
      <c r="G282" s="43"/>
      <c r="H282" s="43"/>
      <c r="I282" s="230"/>
      <c r="J282" s="43"/>
      <c r="K282" s="43"/>
      <c r="L282" s="47"/>
      <c r="M282" s="231"/>
      <c r="N282" s="232"/>
      <c r="O282" s="87"/>
      <c r="P282" s="87"/>
      <c r="Q282" s="87"/>
      <c r="R282" s="87"/>
      <c r="S282" s="87"/>
      <c r="T282" s="88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T282" s="20" t="s">
        <v>147</v>
      </c>
      <c r="AU282" s="20" t="s">
        <v>81</v>
      </c>
    </row>
    <row r="283" s="2" customFormat="1">
      <c r="A283" s="41"/>
      <c r="B283" s="42"/>
      <c r="C283" s="43"/>
      <c r="D283" s="233" t="s">
        <v>149</v>
      </c>
      <c r="E283" s="43"/>
      <c r="F283" s="234" t="s">
        <v>408</v>
      </c>
      <c r="G283" s="43"/>
      <c r="H283" s="43"/>
      <c r="I283" s="230"/>
      <c r="J283" s="43"/>
      <c r="K283" s="43"/>
      <c r="L283" s="47"/>
      <c r="M283" s="231"/>
      <c r="N283" s="232"/>
      <c r="O283" s="87"/>
      <c r="P283" s="87"/>
      <c r="Q283" s="87"/>
      <c r="R283" s="87"/>
      <c r="S283" s="87"/>
      <c r="T283" s="88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T283" s="20" t="s">
        <v>149</v>
      </c>
      <c r="AU283" s="20" t="s">
        <v>81</v>
      </c>
    </row>
    <row r="284" s="2" customFormat="1" ht="16.5" customHeight="1">
      <c r="A284" s="41"/>
      <c r="B284" s="42"/>
      <c r="C284" s="278" t="s">
        <v>409</v>
      </c>
      <c r="D284" s="278" t="s">
        <v>227</v>
      </c>
      <c r="E284" s="279" t="s">
        <v>410</v>
      </c>
      <c r="F284" s="280" t="s">
        <v>411</v>
      </c>
      <c r="G284" s="281" t="s">
        <v>254</v>
      </c>
      <c r="H284" s="282">
        <v>1</v>
      </c>
      <c r="I284" s="283"/>
      <c r="J284" s="284">
        <f>ROUND(I284*H284,2)</f>
        <v>0</v>
      </c>
      <c r="K284" s="280" t="s">
        <v>144</v>
      </c>
      <c r="L284" s="285"/>
      <c r="M284" s="286" t="s">
        <v>19</v>
      </c>
      <c r="N284" s="287" t="s">
        <v>43</v>
      </c>
      <c r="O284" s="87"/>
      <c r="P284" s="224">
        <f>O284*H284</f>
        <v>0</v>
      </c>
      <c r="Q284" s="224">
        <v>0.0032000000000000002</v>
      </c>
      <c r="R284" s="224">
        <f>Q284*H284</f>
        <v>0.0032000000000000002</v>
      </c>
      <c r="S284" s="224">
        <v>0</v>
      </c>
      <c r="T284" s="225">
        <f>S284*H284</f>
        <v>0</v>
      </c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R284" s="226" t="s">
        <v>351</v>
      </c>
      <c r="AT284" s="226" t="s">
        <v>227</v>
      </c>
      <c r="AU284" s="226" t="s">
        <v>81</v>
      </c>
      <c r="AY284" s="20" t="s">
        <v>137</v>
      </c>
      <c r="BE284" s="227">
        <f>IF(N284="základní",J284,0)</f>
        <v>0</v>
      </c>
      <c r="BF284" s="227">
        <f>IF(N284="snížená",J284,0)</f>
        <v>0</v>
      </c>
      <c r="BG284" s="227">
        <f>IF(N284="zákl. přenesená",J284,0)</f>
        <v>0</v>
      </c>
      <c r="BH284" s="227">
        <f>IF(N284="sníž. přenesená",J284,0)</f>
        <v>0</v>
      </c>
      <c r="BI284" s="227">
        <f>IF(N284="nulová",J284,0)</f>
        <v>0</v>
      </c>
      <c r="BJ284" s="20" t="s">
        <v>79</v>
      </c>
      <c r="BK284" s="227">
        <f>ROUND(I284*H284,2)</f>
        <v>0</v>
      </c>
      <c r="BL284" s="20" t="s">
        <v>240</v>
      </c>
      <c r="BM284" s="226" t="s">
        <v>412</v>
      </c>
    </row>
    <row r="285" s="2" customFormat="1" ht="33" customHeight="1">
      <c r="A285" s="41"/>
      <c r="B285" s="42"/>
      <c r="C285" s="215" t="s">
        <v>413</v>
      </c>
      <c r="D285" s="215" t="s">
        <v>140</v>
      </c>
      <c r="E285" s="216" t="s">
        <v>414</v>
      </c>
      <c r="F285" s="217" t="s">
        <v>415</v>
      </c>
      <c r="G285" s="218" t="s">
        <v>254</v>
      </c>
      <c r="H285" s="219">
        <v>14</v>
      </c>
      <c r="I285" s="220"/>
      <c r="J285" s="221">
        <f>ROUND(I285*H285,2)</f>
        <v>0</v>
      </c>
      <c r="K285" s="217" t="s">
        <v>144</v>
      </c>
      <c r="L285" s="47"/>
      <c r="M285" s="222" t="s">
        <v>19</v>
      </c>
      <c r="N285" s="223" t="s">
        <v>43</v>
      </c>
      <c r="O285" s="87"/>
      <c r="P285" s="224">
        <f>O285*H285</f>
        <v>0</v>
      </c>
      <c r="Q285" s="224">
        <v>0.0013753999999999999</v>
      </c>
      <c r="R285" s="224">
        <f>Q285*H285</f>
        <v>0.019255599999999998</v>
      </c>
      <c r="S285" s="224">
        <v>0.01353</v>
      </c>
      <c r="T285" s="225">
        <f>S285*H285</f>
        <v>0.18942000000000001</v>
      </c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R285" s="226" t="s">
        <v>240</v>
      </c>
      <c r="AT285" s="226" t="s">
        <v>140</v>
      </c>
      <c r="AU285" s="226" t="s">
        <v>81</v>
      </c>
      <c r="AY285" s="20" t="s">
        <v>137</v>
      </c>
      <c r="BE285" s="227">
        <f>IF(N285="základní",J285,0)</f>
        <v>0</v>
      </c>
      <c r="BF285" s="227">
        <f>IF(N285="snížená",J285,0)</f>
        <v>0</v>
      </c>
      <c r="BG285" s="227">
        <f>IF(N285="zákl. přenesená",J285,0)</f>
        <v>0</v>
      </c>
      <c r="BH285" s="227">
        <f>IF(N285="sníž. přenesená",J285,0)</f>
        <v>0</v>
      </c>
      <c r="BI285" s="227">
        <f>IF(N285="nulová",J285,0)</f>
        <v>0</v>
      </c>
      <c r="BJ285" s="20" t="s">
        <v>79</v>
      </c>
      <c r="BK285" s="227">
        <f>ROUND(I285*H285,2)</f>
        <v>0</v>
      </c>
      <c r="BL285" s="20" t="s">
        <v>240</v>
      </c>
      <c r="BM285" s="226" t="s">
        <v>416</v>
      </c>
    </row>
    <row r="286" s="2" customFormat="1">
      <c r="A286" s="41"/>
      <c r="B286" s="42"/>
      <c r="C286" s="43"/>
      <c r="D286" s="228" t="s">
        <v>147</v>
      </c>
      <c r="E286" s="43"/>
      <c r="F286" s="229" t="s">
        <v>417</v>
      </c>
      <c r="G286" s="43"/>
      <c r="H286" s="43"/>
      <c r="I286" s="230"/>
      <c r="J286" s="43"/>
      <c r="K286" s="43"/>
      <c r="L286" s="47"/>
      <c r="M286" s="231"/>
      <c r="N286" s="232"/>
      <c r="O286" s="87"/>
      <c r="P286" s="87"/>
      <c r="Q286" s="87"/>
      <c r="R286" s="87"/>
      <c r="S286" s="87"/>
      <c r="T286" s="88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T286" s="20" t="s">
        <v>147</v>
      </c>
      <c r="AU286" s="20" t="s">
        <v>81</v>
      </c>
    </row>
    <row r="287" s="2" customFormat="1">
      <c r="A287" s="41"/>
      <c r="B287" s="42"/>
      <c r="C287" s="43"/>
      <c r="D287" s="233" t="s">
        <v>149</v>
      </c>
      <c r="E287" s="43"/>
      <c r="F287" s="234" t="s">
        <v>418</v>
      </c>
      <c r="G287" s="43"/>
      <c r="H287" s="43"/>
      <c r="I287" s="230"/>
      <c r="J287" s="43"/>
      <c r="K287" s="43"/>
      <c r="L287" s="47"/>
      <c r="M287" s="231"/>
      <c r="N287" s="232"/>
      <c r="O287" s="87"/>
      <c r="P287" s="87"/>
      <c r="Q287" s="87"/>
      <c r="R287" s="87"/>
      <c r="S287" s="87"/>
      <c r="T287" s="88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T287" s="20" t="s">
        <v>149</v>
      </c>
      <c r="AU287" s="20" t="s">
        <v>81</v>
      </c>
    </row>
    <row r="288" s="13" customFormat="1">
      <c r="A288" s="13"/>
      <c r="B288" s="235"/>
      <c r="C288" s="236"/>
      <c r="D288" s="233" t="s">
        <v>151</v>
      </c>
      <c r="E288" s="237" t="s">
        <v>19</v>
      </c>
      <c r="F288" s="238" t="s">
        <v>152</v>
      </c>
      <c r="G288" s="236"/>
      <c r="H288" s="237" t="s">
        <v>19</v>
      </c>
      <c r="I288" s="239"/>
      <c r="J288" s="236"/>
      <c r="K288" s="236"/>
      <c r="L288" s="240"/>
      <c r="M288" s="241"/>
      <c r="N288" s="242"/>
      <c r="O288" s="242"/>
      <c r="P288" s="242"/>
      <c r="Q288" s="242"/>
      <c r="R288" s="242"/>
      <c r="S288" s="242"/>
      <c r="T288" s="24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4" t="s">
        <v>151</v>
      </c>
      <c r="AU288" s="244" t="s">
        <v>81</v>
      </c>
      <c r="AV288" s="13" t="s">
        <v>79</v>
      </c>
      <c r="AW288" s="13" t="s">
        <v>34</v>
      </c>
      <c r="AX288" s="13" t="s">
        <v>72</v>
      </c>
      <c r="AY288" s="244" t="s">
        <v>137</v>
      </c>
    </row>
    <row r="289" s="14" customFormat="1">
      <c r="A289" s="14"/>
      <c r="B289" s="245"/>
      <c r="C289" s="246"/>
      <c r="D289" s="233" t="s">
        <v>151</v>
      </c>
      <c r="E289" s="247" t="s">
        <v>19</v>
      </c>
      <c r="F289" s="248" t="s">
        <v>226</v>
      </c>
      <c r="G289" s="246"/>
      <c r="H289" s="249">
        <v>14</v>
      </c>
      <c r="I289" s="250"/>
      <c r="J289" s="246"/>
      <c r="K289" s="246"/>
      <c r="L289" s="251"/>
      <c r="M289" s="252"/>
      <c r="N289" s="253"/>
      <c r="O289" s="253"/>
      <c r="P289" s="253"/>
      <c r="Q289" s="253"/>
      <c r="R289" s="253"/>
      <c r="S289" s="253"/>
      <c r="T289" s="25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5" t="s">
        <v>151</v>
      </c>
      <c r="AU289" s="255" t="s">
        <v>81</v>
      </c>
      <c r="AV289" s="14" t="s">
        <v>81</v>
      </c>
      <c r="AW289" s="14" t="s">
        <v>34</v>
      </c>
      <c r="AX289" s="14" t="s">
        <v>72</v>
      </c>
      <c r="AY289" s="255" t="s">
        <v>137</v>
      </c>
    </row>
    <row r="290" s="15" customFormat="1">
      <c r="A290" s="15"/>
      <c r="B290" s="256"/>
      <c r="C290" s="257"/>
      <c r="D290" s="233" t="s">
        <v>151</v>
      </c>
      <c r="E290" s="258" t="s">
        <v>19</v>
      </c>
      <c r="F290" s="259" t="s">
        <v>154</v>
      </c>
      <c r="G290" s="257"/>
      <c r="H290" s="260">
        <v>14</v>
      </c>
      <c r="I290" s="261"/>
      <c r="J290" s="257"/>
      <c r="K290" s="257"/>
      <c r="L290" s="262"/>
      <c r="M290" s="263"/>
      <c r="N290" s="264"/>
      <c r="O290" s="264"/>
      <c r="P290" s="264"/>
      <c r="Q290" s="264"/>
      <c r="R290" s="264"/>
      <c r="S290" s="264"/>
      <c r="T290" s="26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66" t="s">
        <v>151</v>
      </c>
      <c r="AU290" s="266" t="s">
        <v>81</v>
      </c>
      <c r="AV290" s="15" t="s">
        <v>145</v>
      </c>
      <c r="AW290" s="15" t="s">
        <v>34</v>
      </c>
      <c r="AX290" s="15" t="s">
        <v>79</v>
      </c>
      <c r="AY290" s="266" t="s">
        <v>137</v>
      </c>
    </row>
    <row r="291" s="2" customFormat="1" ht="37.8" customHeight="1">
      <c r="A291" s="41"/>
      <c r="B291" s="42"/>
      <c r="C291" s="215" t="s">
        <v>419</v>
      </c>
      <c r="D291" s="215" t="s">
        <v>140</v>
      </c>
      <c r="E291" s="216" t="s">
        <v>420</v>
      </c>
      <c r="F291" s="217" t="s">
        <v>421</v>
      </c>
      <c r="G291" s="218" t="s">
        <v>374</v>
      </c>
      <c r="H291" s="288"/>
      <c r="I291" s="220"/>
      <c r="J291" s="221">
        <f>ROUND(I291*H291,2)</f>
        <v>0</v>
      </c>
      <c r="K291" s="217" t="s">
        <v>144</v>
      </c>
      <c r="L291" s="47"/>
      <c r="M291" s="222" t="s">
        <v>19</v>
      </c>
      <c r="N291" s="223" t="s">
        <v>43</v>
      </c>
      <c r="O291" s="87"/>
      <c r="P291" s="224">
        <f>O291*H291</f>
        <v>0</v>
      </c>
      <c r="Q291" s="224">
        <v>0</v>
      </c>
      <c r="R291" s="224">
        <f>Q291*H291</f>
        <v>0</v>
      </c>
      <c r="S291" s="224">
        <v>0</v>
      </c>
      <c r="T291" s="225">
        <f>S291*H291</f>
        <v>0</v>
      </c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R291" s="226" t="s">
        <v>240</v>
      </c>
      <c r="AT291" s="226" t="s">
        <v>140</v>
      </c>
      <c r="AU291" s="226" t="s">
        <v>81</v>
      </c>
      <c r="AY291" s="20" t="s">
        <v>137</v>
      </c>
      <c r="BE291" s="227">
        <f>IF(N291="základní",J291,0)</f>
        <v>0</v>
      </c>
      <c r="BF291" s="227">
        <f>IF(N291="snížená",J291,0)</f>
        <v>0</v>
      </c>
      <c r="BG291" s="227">
        <f>IF(N291="zákl. přenesená",J291,0)</f>
        <v>0</v>
      </c>
      <c r="BH291" s="227">
        <f>IF(N291="sníž. přenesená",J291,0)</f>
        <v>0</v>
      </c>
      <c r="BI291" s="227">
        <f>IF(N291="nulová",J291,0)</f>
        <v>0</v>
      </c>
      <c r="BJ291" s="20" t="s">
        <v>79</v>
      </c>
      <c r="BK291" s="227">
        <f>ROUND(I291*H291,2)</f>
        <v>0</v>
      </c>
      <c r="BL291" s="20" t="s">
        <v>240</v>
      </c>
      <c r="BM291" s="226" t="s">
        <v>422</v>
      </c>
    </row>
    <row r="292" s="2" customFormat="1">
      <c r="A292" s="41"/>
      <c r="B292" s="42"/>
      <c r="C292" s="43"/>
      <c r="D292" s="228" t="s">
        <v>147</v>
      </c>
      <c r="E292" s="43"/>
      <c r="F292" s="229" t="s">
        <v>423</v>
      </c>
      <c r="G292" s="43"/>
      <c r="H292" s="43"/>
      <c r="I292" s="230"/>
      <c r="J292" s="43"/>
      <c r="K292" s="43"/>
      <c r="L292" s="47"/>
      <c r="M292" s="231"/>
      <c r="N292" s="232"/>
      <c r="O292" s="87"/>
      <c r="P292" s="87"/>
      <c r="Q292" s="87"/>
      <c r="R292" s="87"/>
      <c r="S292" s="87"/>
      <c r="T292" s="88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T292" s="20" t="s">
        <v>147</v>
      </c>
      <c r="AU292" s="20" t="s">
        <v>81</v>
      </c>
    </row>
    <row r="293" s="2" customFormat="1" ht="44.25" customHeight="1">
      <c r="A293" s="41"/>
      <c r="B293" s="42"/>
      <c r="C293" s="215" t="s">
        <v>424</v>
      </c>
      <c r="D293" s="215" t="s">
        <v>140</v>
      </c>
      <c r="E293" s="216" t="s">
        <v>425</v>
      </c>
      <c r="F293" s="217" t="s">
        <v>426</v>
      </c>
      <c r="G293" s="218" t="s">
        <v>374</v>
      </c>
      <c r="H293" s="288"/>
      <c r="I293" s="220"/>
      <c r="J293" s="221">
        <f>ROUND(I293*H293,2)</f>
        <v>0</v>
      </c>
      <c r="K293" s="217" t="s">
        <v>144</v>
      </c>
      <c r="L293" s="47"/>
      <c r="M293" s="222" t="s">
        <v>19</v>
      </c>
      <c r="N293" s="223" t="s">
        <v>43</v>
      </c>
      <c r="O293" s="87"/>
      <c r="P293" s="224">
        <f>O293*H293</f>
        <v>0</v>
      </c>
      <c r="Q293" s="224">
        <v>0</v>
      </c>
      <c r="R293" s="224">
        <f>Q293*H293</f>
        <v>0</v>
      </c>
      <c r="S293" s="224">
        <v>0</v>
      </c>
      <c r="T293" s="225">
        <f>S293*H293</f>
        <v>0</v>
      </c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R293" s="226" t="s">
        <v>240</v>
      </c>
      <c r="AT293" s="226" t="s">
        <v>140</v>
      </c>
      <c r="AU293" s="226" t="s">
        <v>81</v>
      </c>
      <c r="AY293" s="20" t="s">
        <v>137</v>
      </c>
      <c r="BE293" s="227">
        <f>IF(N293="základní",J293,0)</f>
        <v>0</v>
      </c>
      <c r="BF293" s="227">
        <f>IF(N293="snížená",J293,0)</f>
        <v>0</v>
      </c>
      <c r="BG293" s="227">
        <f>IF(N293="zákl. přenesená",J293,0)</f>
        <v>0</v>
      </c>
      <c r="BH293" s="227">
        <f>IF(N293="sníž. přenesená",J293,0)</f>
        <v>0</v>
      </c>
      <c r="BI293" s="227">
        <f>IF(N293="nulová",J293,0)</f>
        <v>0</v>
      </c>
      <c r="BJ293" s="20" t="s">
        <v>79</v>
      </c>
      <c r="BK293" s="227">
        <f>ROUND(I293*H293,2)</f>
        <v>0</v>
      </c>
      <c r="BL293" s="20" t="s">
        <v>240</v>
      </c>
      <c r="BM293" s="226" t="s">
        <v>427</v>
      </c>
    </row>
    <row r="294" s="2" customFormat="1">
      <c r="A294" s="41"/>
      <c r="B294" s="42"/>
      <c r="C294" s="43"/>
      <c r="D294" s="228" t="s">
        <v>147</v>
      </c>
      <c r="E294" s="43"/>
      <c r="F294" s="229" t="s">
        <v>428</v>
      </c>
      <c r="G294" s="43"/>
      <c r="H294" s="43"/>
      <c r="I294" s="230"/>
      <c r="J294" s="43"/>
      <c r="K294" s="43"/>
      <c r="L294" s="47"/>
      <c r="M294" s="231"/>
      <c r="N294" s="232"/>
      <c r="O294" s="87"/>
      <c r="P294" s="87"/>
      <c r="Q294" s="87"/>
      <c r="R294" s="87"/>
      <c r="S294" s="87"/>
      <c r="T294" s="88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T294" s="20" t="s">
        <v>147</v>
      </c>
      <c r="AU294" s="20" t="s">
        <v>81</v>
      </c>
    </row>
    <row r="295" s="12" customFormat="1" ht="22.8" customHeight="1">
      <c r="A295" s="12"/>
      <c r="B295" s="199"/>
      <c r="C295" s="200"/>
      <c r="D295" s="201" t="s">
        <v>71</v>
      </c>
      <c r="E295" s="213" t="s">
        <v>429</v>
      </c>
      <c r="F295" s="213" t="s">
        <v>430</v>
      </c>
      <c r="G295" s="200"/>
      <c r="H295" s="200"/>
      <c r="I295" s="203"/>
      <c r="J295" s="214">
        <f>BK295</f>
        <v>0</v>
      </c>
      <c r="K295" s="200"/>
      <c r="L295" s="205"/>
      <c r="M295" s="206"/>
      <c r="N295" s="207"/>
      <c r="O295" s="207"/>
      <c r="P295" s="208">
        <f>SUM(P296:P314)</f>
        <v>0</v>
      </c>
      <c r="Q295" s="207"/>
      <c r="R295" s="208">
        <f>SUM(R296:R314)</f>
        <v>0</v>
      </c>
      <c r="S295" s="207"/>
      <c r="T295" s="209">
        <f>SUM(T296:T314)</f>
        <v>0.31090000000000001</v>
      </c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R295" s="210" t="s">
        <v>81</v>
      </c>
      <c r="AT295" s="211" t="s">
        <v>71</v>
      </c>
      <c r="AU295" s="211" t="s">
        <v>79</v>
      </c>
      <c r="AY295" s="210" t="s">
        <v>137</v>
      </c>
      <c r="BK295" s="212">
        <f>SUM(BK296:BK314)</f>
        <v>0</v>
      </c>
    </row>
    <row r="296" s="2" customFormat="1" ht="16.5" customHeight="1">
      <c r="A296" s="41"/>
      <c r="B296" s="42"/>
      <c r="C296" s="215" t="s">
        <v>431</v>
      </c>
      <c r="D296" s="215" t="s">
        <v>140</v>
      </c>
      <c r="E296" s="216" t="s">
        <v>432</v>
      </c>
      <c r="F296" s="217" t="s">
        <v>433</v>
      </c>
      <c r="G296" s="218" t="s">
        <v>222</v>
      </c>
      <c r="H296" s="219">
        <v>8.2599999999999998</v>
      </c>
      <c r="I296" s="220"/>
      <c r="J296" s="221">
        <f>ROUND(I296*H296,2)</f>
        <v>0</v>
      </c>
      <c r="K296" s="217" t="s">
        <v>19</v>
      </c>
      <c r="L296" s="47"/>
      <c r="M296" s="222" t="s">
        <v>19</v>
      </c>
      <c r="N296" s="223" t="s">
        <v>43</v>
      </c>
      <c r="O296" s="87"/>
      <c r="P296" s="224">
        <f>O296*H296</f>
        <v>0</v>
      </c>
      <c r="Q296" s="224">
        <v>0</v>
      </c>
      <c r="R296" s="224">
        <f>Q296*H296</f>
        <v>0</v>
      </c>
      <c r="S296" s="224">
        <v>0.025000000000000001</v>
      </c>
      <c r="T296" s="225">
        <f>S296*H296</f>
        <v>0.20650000000000002</v>
      </c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R296" s="226" t="s">
        <v>240</v>
      </c>
      <c r="AT296" s="226" t="s">
        <v>140</v>
      </c>
      <c r="AU296" s="226" t="s">
        <v>81</v>
      </c>
      <c r="AY296" s="20" t="s">
        <v>137</v>
      </c>
      <c r="BE296" s="227">
        <f>IF(N296="základní",J296,0)</f>
        <v>0</v>
      </c>
      <c r="BF296" s="227">
        <f>IF(N296="snížená",J296,0)</f>
        <v>0</v>
      </c>
      <c r="BG296" s="227">
        <f>IF(N296="zákl. přenesená",J296,0)</f>
        <v>0</v>
      </c>
      <c r="BH296" s="227">
        <f>IF(N296="sníž. přenesená",J296,0)</f>
        <v>0</v>
      </c>
      <c r="BI296" s="227">
        <f>IF(N296="nulová",J296,0)</f>
        <v>0</v>
      </c>
      <c r="BJ296" s="20" t="s">
        <v>79</v>
      </c>
      <c r="BK296" s="227">
        <f>ROUND(I296*H296,2)</f>
        <v>0</v>
      </c>
      <c r="BL296" s="20" t="s">
        <v>240</v>
      </c>
      <c r="BM296" s="226" t="s">
        <v>434</v>
      </c>
    </row>
    <row r="297" s="2" customFormat="1">
      <c r="A297" s="41"/>
      <c r="B297" s="42"/>
      <c r="C297" s="43"/>
      <c r="D297" s="233" t="s">
        <v>149</v>
      </c>
      <c r="E297" s="43"/>
      <c r="F297" s="234" t="s">
        <v>268</v>
      </c>
      <c r="G297" s="43"/>
      <c r="H297" s="43"/>
      <c r="I297" s="230"/>
      <c r="J297" s="43"/>
      <c r="K297" s="43"/>
      <c r="L297" s="47"/>
      <c r="M297" s="231"/>
      <c r="N297" s="232"/>
      <c r="O297" s="87"/>
      <c r="P297" s="87"/>
      <c r="Q297" s="87"/>
      <c r="R297" s="87"/>
      <c r="S297" s="87"/>
      <c r="T297" s="88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T297" s="20" t="s">
        <v>149</v>
      </c>
      <c r="AU297" s="20" t="s">
        <v>81</v>
      </c>
    </row>
    <row r="298" s="13" customFormat="1">
      <c r="A298" s="13"/>
      <c r="B298" s="235"/>
      <c r="C298" s="236"/>
      <c r="D298" s="233" t="s">
        <v>151</v>
      </c>
      <c r="E298" s="237" t="s">
        <v>19</v>
      </c>
      <c r="F298" s="238" t="s">
        <v>152</v>
      </c>
      <c r="G298" s="236"/>
      <c r="H298" s="237" t="s">
        <v>19</v>
      </c>
      <c r="I298" s="239"/>
      <c r="J298" s="236"/>
      <c r="K298" s="236"/>
      <c r="L298" s="240"/>
      <c r="M298" s="241"/>
      <c r="N298" s="242"/>
      <c r="O298" s="242"/>
      <c r="P298" s="242"/>
      <c r="Q298" s="242"/>
      <c r="R298" s="242"/>
      <c r="S298" s="242"/>
      <c r="T298" s="24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4" t="s">
        <v>151</v>
      </c>
      <c r="AU298" s="244" t="s">
        <v>81</v>
      </c>
      <c r="AV298" s="13" t="s">
        <v>79</v>
      </c>
      <c r="AW298" s="13" t="s">
        <v>34</v>
      </c>
      <c r="AX298" s="13" t="s">
        <v>72</v>
      </c>
      <c r="AY298" s="244" t="s">
        <v>137</v>
      </c>
    </row>
    <row r="299" s="14" customFormat="1">
      <c r="A299" s="14"/>
      <c r="B299" s="245"/>
      <c r="C299" s="246"/>
      <c r="D299" s="233" t="s">
        <v>151</v>
      </c>
      <c r="E299" s="247" t="s">
        <v>19</v>
      </c>
      <c r="F299" s="248" t="s">
        <v>435</v>
      </c>
      <c r="G299" s="246"/>
      <c r="H299" s="249">
        <v>8.2599999999999998</v>
      </c>
      <c r="I299" s="250"/>
      <c r="J299" s="246"/>
      <c r="K299" s="246"/>
      <c r="L299" s="251"/>
      <c r="M299" s="252"/>
      <c r="N299" s="253"/>
      <c r="O299" s="253"/>
      <c r="P299" s="253"/>
      <c r="Q299" s="253"/>
      <c r="R299" s="253"/>
      <c r="S299" s="253"/>
      <c r="T299" s="25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55" t="s">
        <v>151</v>
      </c>
      <c r="AU299" s="255" t="s">
        <v>81</v>
      </c>
      <c r="AV299" s="14" t="s">
        <v>81</v>
      </c>
      <c r="AW299" s="14" t="s">
        <v>34</v>
      </c>
      <c r="AX299" s="14" t="s">
        <v>72</v>
      </c>
      <c r="AY299" s="255" t="s">
        <v>137</v>
      </c>
    </row>
    <row r="300" s="15" customFormat="1">
      <c r="A300" s="15"/>
      <c r="B300" s="256"/>
      <c r="C300" s="257"/>
      <c r="D300" s="233" t="s">
        <v>151</v>
      </c>
      <c r="E300" s="258" t="s">
        <v>19</v>
      </c>
      <c r="F300" s="259" t="s">
        <v>154</v>
      </c>
      <c r="G300" s="257"/>
      <c r="H300" s="260">
        <v>8.2599999999999998</v>
      </c>
      <c r="I300" s="261"/>
      <c r="J300" s="257"/>
      <c r="K300" s="257"/>
      <c r="L300" s="262"/>
      <c r="M300" s="263"/>
      <c r="N300" s="264"/>
      <c r="O300" s="264"/>
      <c r="P300" s="264"/>
      <c r="Q300" s="264"/>
      <c r="R300" s="264"/>
      <c r="S300" s="264"/>
      <c r="T300" s="26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66" t="s">
        <v>151</v>
      </c>
      <c r="AU300" s="266" t="s">
        <v>81</v>
      </c>
      <c r="AV300" s="15" t="s">
        <v>145</v>
      </c>
      <c r="AW300" s="15" t="s">
        <v>34</v>
      </c>
      <c r="AX300" s="15" t="s">
        <v>79</v>
      </c>
      <c r="AY300" s="266" t="s">
        <v>137</v>
      </c>
    </row>
    <row r="301" s="2" customFormat="1" ht="16.5" customHeight="1">
      <c r="A301" s="41"/>
      <c r="B301" s="42"/>
      <c r="C301" s="215" t="s">
        <v>436</v>
      </c>
      <c r="D301" s="215" t="s">
        <v>140</v>
      </c>
      <c r="E301" s="216" t="s">
        <v>437</v>
      </c>
      <c r="F301" s="217" t="s">
        <v>438</v>
      </c>
      <c r="G301" s="218" t="s">
        <v>222</v>
      </c>
      <c r="H301" s="219">
        <v>8.6999999999999993</v>
      </c>
      <c r="I301" s="220"/>
      <c r="J301" s="221">
        <f>ROUND(I301*H301,2)</f>
        <v>0</v>
      </c>
      <c r="K301" s="217" t="s">
        <v>19</v>
      </c>
      <c r="L301" s="47"/>
      <c r="M301" s="222" t="s">
        <v>19</v>
      </c>
      <c r="N301" s="223" t="s">
        <v>43</v>
      </c>
      <c r="O301" s="87"/>
      <c r="P301" s="224">
        <f>O301*H301</f>
        <v>0</v>
      </c>
      <c r="Q301" s="224">
        <v>0</v>
      </c>
      <c r="R301" s="224">
        <f>Q301*H301</f>
        <v>0</v>
      </c>
      <c r="S301" s="224">
        <v>0.012</v>
      </c>
      <c r="T301" s="225">
        <f>S301*H301</f>
        <v>0.10439999999999999</v>
      </c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R301" s="226" t="s">
        <v>240</v>
      </c>
      <c r="AT301" s="226" t="s">
        <v>140</v>
      </c>
      <c r="AU301" s="226" t="s">
        <v>81</v>
      </c>
      <c r="AY301" s="20" t="s">
        <v>137</v>
      </c>
      <c r="BE301" s="227">
        <f>IF(N301="základní",J301,0)</f>
        <v>0</v>
      </c>
      <c r="BF301" s="227">
        <f>IF(N301="snížená",J301,0)</f>
        <v>0</v>
      </c>
      <c r="BG301" s="227">
        <f>IF(N301="zákl. přenesená",J301,0)</f>
        <v>0</v>
      </c>
      <c r="BH301" s="227">
        <f>IF(N301="sníž. přenesená",J301,0)</f>
        <v>0</v>
      </c>
      <c r="BI301" s="227">
        <f>IF(N301="nulová",J301,0)</f>
        <v>0</v>
      </c>
      <c r="BJ301" s="20" t="s">
        <v>79</v>
      </c>
      <c r="BK301" s="227">
        <f>ROUND(I301*H301,2)</f>
        <v>0</v>
      </c>
      <c r="BL301" s="20" t="s">
        <v>240</v>
      </c>
      <c r="BM301" s="226" t="s">
        <v>439</v>
      </c>
    </row>
    <row r="302" s="2" customFormat="1">
      <c r="A302" s="41"/>
      <c r="B302" s="42"/>
      <c r="C302" s="43"/>
      <c r="D302" s="233" t="s">
        <v>149</v>
      </c>
      <c r="E302" s="43"/>
      <c r="F302" s="234" t="s">
        <v>268</v>
      </c>
      <c r="G302" s="43"/>
      <c r="H302" s="43"/>
      <c r="I302" s="230"/>
      <c r="J302" s="43"/>
      <c r="K302" s="43"/>
      <c r="L302" s="47"/>
      <c r="M302" s="231"/>
      <c r="N302" s="232"/>
      <c r="O302" s="87"/>
      <c r="P302" s="87"/>
      <c r="Q302" s="87"/>
      <c r="R302" s="87"/>
      <c r="S302" s="87"/>
      <c r="T302" s="88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T302" s="20" t="s">
        <v>149</v>
      </c>
      <c r="AU302" s="20" t="s">
        <v>81</v>
      </c>
    </row>
    <row r="303" s="13" customFormat="1">
      <c r="A303" s="13"/>
      <c r="B303" s="235"/>
      <c r="C303" s="236"/>
      <c r="D303" s="233" t="s">
        <v>151</v>
      </c>
      <c r="E303" s="237" t="s">
        <v>19</v>
      </c>
      <c r="F303" s="238" t="s">
        <v>152</v>
      </c>
      <c r="G303" s="236"/>
      <c r="H303" s="237" t="s">
        <v>19</v>
      </c>
      <c r="I303" s="239"/>
      <c r="J303" s="236"/>
      <c r="K303" s="236"/>
      <c r="L303" s="240"/>
      <c r="M303" s="241"/>
      <c r="N303" s="242"/>
      <c r="O303" s="242"/>
      <c r="P303" s="242"/>
      <c r="Q303" s="242"/>
      <c r="R303" s="242"/>
      <c r="S303" s="242"/>
      <c r="T303" s="24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4" t="s">
        <v>151</v>
      </c>
      <c r="AU303" s="244" t="s">
        <v>81</v>
      </c>
      <c r="AV303" s="13" t="s">
        <v>79</v>
      </c>
      <c r="AW303" s="13" t="s">
        <v>34</v>
      </c>
      <c r="AX303" s="13" t="s">
        <v>72</v>
      </c>
      <c r="AY303" s="244" t="s">
        <v>137</v>
      </c>
    </row>
    <row r="304" s="14" customFormat="1">
      <c r="A304" s="14"/>
      <c r="B304" s="245"/>
      <c r="C304" s="246"/>
      <c r="D304" s="233" t="s">
        <v>151</v>
      </c>
      <c r="E304" s="247" t="s">
        <v>19</v>
      </c>
      <c r="F304" s="248" t="s">
        <v>440</v>
      </c>
      <c r="G304" s="246"/>
      <c r="H304" s="249">
        <v>8.6999999999999993</v>
      </c>
      <c r="I304" s="250"/>
      <c r="J304" s="246"/>
      <c r="K304" s="246"/>
      <c r="L304" s="251"/>
      <c r="M304" s="252"/>
      <c r="N304" s="253"/>
      <c r="O304" s="253"/>
      <c r="P304" s="253"/>
      <c r="Q304" s="253"/>
      <c r="R304" s="253"/>
      <c r="S304" s="253"/>
      <c r="T304" s="25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5" t="s">
        <v>151</v>
      </c>
      <c r="AU304" s="255" t="s">
        <v>81</v>
      </c>
      <c r="AV304" s="14" t="s">
        <v>81</v>
      </c>
      <c r="AW304" s="14" t="s">
        <v>34</v>
      </c>
      <c r="AX304" s="14" t="s">
        <v>72</v>
      </c>
      <c r="AY304" s="255" t="s">
        <v>137</v>
      </c>
    </row>
    <row r="305" s="15" customFormat="1">
      <c r="A305" s="15"/>
      <c r="B305" s="256"/>
      <c r="C305" s="257"/>
      <c r="D305" s="233" t="s">
        <v>151</v>
      </c>
      <c r="E305" s="258" t="s">
        <v>19</v>
      </c>
      <c r="F305" s="259" t="s">
        <v>154</v>
      </c>
      <c r="G305" s="257"/>
      <c r="H305" s="260">
        <v>8.6999999999999993</v>
      </c>
      <c r="I305" s="261"/>
      <c r="J305" s="257"/>
      <c r="K305" s="257"/>
      <c r="L305" s="262"/>
      <c r="M305" s="263"/>
      <c r="N305" s="264"/>
      <c r="O305" s="264"/>
      <c r="P305" s="264"/>
      <c r="Q305" s="264"/>
      <c r="R305" s="264"/>
      <c r="S305" s="264"/>
      <c r="T305" s="26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T305" s="266" t="s">
        <v>151</v>
      </c>
      <c r="AU305" s="266" t="s">
        <v>81</v>
      </c>
      <c r="AV305" s="15" t="s">
        <v>145</v>
      </c>
      <c r="AW305" s="15" t="s">
        <v>34</v>
      </c>
      <c r="AX305" s="15" t="s">
        <v>79</v>
      </c>
      <c r="AY305" s="266" t="s">
        <v>137</v>
      </c>
    </row>
    <row r="306" s="2" customFormat="1" ht="24.15" customHeight="1">
      <c r="A306" s="41"/>
      <c r="B306" s="42"/>
      <c r="C306" s="215" t="s">
        <v>441</v>
      </c>
      <c r="D306" s="215" t="s">
        <v>140</v>
      </c>
      <c r="E306" s="216" t="s">
        <v>442</v>
      </c>
      <c r="F306" s="217" t="s">
        <v>443</v>
      </c>
      <c r="G306" s="218" t="s">
        <v>222</v>
      </c>
      <c r="H306" s="219">
        <v>8.9299999999999997</v>
      </c>
      <c r="I306" s="220"/>
      <c r="J306" s="221">
        <f>ROUND(I306*H306,2)</f>
        <v>0</v>
      </c>
      <c r="K306" s="217" t="s">
        <v>19</v>
      </c>
      <c r="L306" s="47"/>
      <c r="M306" s="222" t="s">
        <v>19</v>
      </c>
      <c r="N306" s="223" t="s">
        <v>43</v>
      </c>
      <c r="O306" s="87"/>
      <c r="P306" s="224">
        <f>O306*H306</f>
        <v>0</v>
      </c>
      <c r="Q306" s="224">
        <v>0</v>
      </c>
      <c r="R306" s="224">
        <f>Q306*H306</f>
        <v>0</v>
      </c>
      <c r="S306" s="224">
        <v>0</v>
      </c>
      <c r="T306" s="225">
        <f>S306*H306</f>
        <v>0</v>
      </c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R306" s="226" t="s">
        <v>240</v>
      </c>
      <c r="AT306" s="226" t="s">
        <v>140</v>
      </c>
      <c r="AU306" s="226" t="s">
        <v>81</v>
      </c>
      <c r="AY306" s="20" t="s">
        <v>137</v>
      </c>
      <c r="BE306" s="227">
        <f>IF(N306="základní",J306,0)</f>
        <v>0</v>
      </c>
      <c r="BF306" s="227">
        <f>IF(N306="snížená",J306,0)</f>
        <v>0</v>
      </c>
      <c r="BG306" s="227">
        <f>IF(N306="zákl. přenesená",J306,0)</f>
        <v>0</v>
      </c>
      <c r="BH306" s="227">
        <f>IF(N306="sníž. přenesená",J306,0)</f>
        <v>0</v>
      </c>
      <c r="BI306" s="227">
        <f>IF(N306="nulová",J306,0)</f>
        <v>0</v>
      </c>
      <c r="BJ306" s="20" t="s">
        <v>79</v>
      </c>
      <c r="BK306" s="227">
        <f>ROUND(I306*H306,2)</f>
        <v>0</v>
      </c>
      <c r="BL306" s="20" t="s">
        <v>240</v>
      </c>
      <c r="BM306" s="226" t="s">
        <v>444</v>
      </c>
    </row>
    <row r="307" s="2" customFormat="1">
      <c r="A307" s="41"/>
      <c r="B307" s="42"/>
      <c r="C307" s="43"/>
      <c r="D307" s="233" t="s">
        <v>149</v>
      </c>
      <c r="E307" s="43"/>
      <c r="F307" s="234" t="s">
        <v>445</v>
      </c>
      <c r="G307" s="43"/>
      <c r="H307" s="43"/>
      <c r="I307" s="230"/>
      <c r="J307" s="43"/>
      <c r="K307" s="43"/>
      <c r="L307" s="47"/>
      <c r="M307" s="231"/>
      <c r="N307" s="232"/>
      <c r="O307" s="87"/>
      <c r="P307" s="87"/>
      <c r="Q307" s="87"/>
      <c r="R307" s="87"/>
      <c r="S307" s="87"/>
      <c r="T307" s="88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T307" s="20" t="s">
        <v>149</v>
      </c>
      <c r="AU307" s="20" t="s">
        <v>81</v>
      </c>
    </row>
    <row r="308" s="13" customFormat="1">
      <c r="A308" s="13"/>
      <c r="B308" s="235"/>
      <c r="C308" s="236"/>
      <c r="D308" s="233" t="s">
        <v>151</v>
      </c>
      <c r="E308" s="237" t="s">
        <v>19</v>
      </c>
      <c r="F308" s="238" t="s">
        <v>152</v>
      </c>
      <c r="G308" s="236"/>
      <c r="H308" s="237" t="s">
        <v>19</v>
      </c>
      <c r="I308" s="239"/>
      <c r="J308" s="236"/>
      <c r="K308" s="236"/>
      <c r="L308" s="240"/>
      <c r="M308" s="241"/>
      <c r="N308" s="242"/>
      <c r="O308" s="242"/>
      <c r="P308" s="242"/>
      <c r="Q308" s="242"/>
      <c r="R308" s="242"/>
      <c r="S308" s="242"/>
      <c r="T308" s="24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4" t="s">
        <v>151</v>
      </c>
      <c r="AU308" s="244" t="s">
        <v>81</v>
      </c>
      <c r="AV308" s="13" t="s">
        <v>79</v>
      </c>
      <c r="AW308" s="13" t="s">
        <v>34</v>
      </c>
      <c r="AX308" s="13" t="s">
        <v>72</v>
      </c>
      <c r="AY308" s="244" t="s">
        <v>137</v>
      </c>
    </row>
    <row r="309" s="14" customFormat="1">
      <c r="A309" s="14"/>
      <c r="B309" s="245"/>
      <c r="C309" s="246"/>
      <c r="D309" s="233" t="s">
        <v>151</v>
      </c>
      <c r="E309" s="247" t="s">
        <v>19</v>
      </c>
      <c r="F309" s="248" t="s">
        <v>446</v>
      </c>
      <c r="G309" s="246"/>
      <c r="H309" s="249">
        <v>8.9299999999999997</v>
      </c>
      <c r="I309" s="250"/>
      <c r="J309" s="246"/>
      <c r="K309" s="246"/>
      <c r="L309" s="251"/>
      <c r="M309" s="252"/>
      <c r="N309" s="253"/>
      <c r="O309" s="253"/>
      <c r="P309" s="253"/>
      <c r="Q309" s="253"/>
      <c r="R309" s="253"/>
      <c r="S309" s="253"/>
      <c r="T309" s="25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5" t="s">
        <v>151</v>
      </c>
      <c r="AU309" s="255" t="s">
        <v>81</v>
      </c>
      <c r="AV309" s="14" t="s">
        <v>81</v>
      </c>
      <c r="AW309" s="14" t="s">
        <v>34</v>
      </c>
      <c r="AX309" s="14" t="s">
        <v>72</v>
      </c>
      <c r="AY309" s="255" t="s">
        <v>137</v>
      </c>
    </row>
    <row r="310" s="15" customFormat="1">
      <c r="A310" s="15"/>
      <c r="B310" s="256"/>
      <c r="C310" s="257"/>
      <c r="D310" s="233" t="s">
        <v>151</v>
      </c>
      <c r="E310" s="258" t="s">
        <v>19</v>
      </c>
      <c r="F310" s="259" t="s">
        <v>154</v>
      </c>
      <c r="G310" s="257"/>
      <c r="H310" s="260">
        <v>8.9299999999999997</v>
      </c>
      <c r="I310" s="261"/>
      <c r="J310" s="257"/>
      <c r="K310" s="257"/>
      <c r="L310" s="262"/>
      <c r="M310" s="263"/>
      <c r="N310" s="264"/>
      <c r="O310" s="264"/>
      <c r="P310" s="264"/>
      <c r="Q310" s="264"/>
      <c r="R310" s="264"/>
      <c r="S310" s="264"/>
      <c r="T310" s="26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T310" s="266" t="s">
        <v>151</v>
      </c>
      <c r="AU310" s="266" t="s">
        <v>81</v>
      </c>
      <c r="AV310" s="15" t="s">
        <v>145</v>
      </c>
      <c r="AW310" s="15" t="s">
        <v>34</v>
      </c>
      <c r="AX310" s="15" t="s">
        <v>79</v>
      </c>
      <c r="AY310" s="266" t="s">
        <v>137</v>
      </c>
    </row>
    <row r="311" s="2" customFormat="1" ht="24.15" customHeight="1">
      <c r="A311" s="41"/>
      <c r="B311" s="42"/>
      <c r="C311" s="215" t="s">
        <v>447</v>
      </c>
      <c r="D311" s="215" t="s">
        <v>140</v>
      </c>
      <c r="E311" s="216" t="s">
        <v>448</v>
      </c>
      <c r="F311" s="217" t="s">
        <v>449</v>
      </c>
      <c r="G311" s="218" t="s">
        <v>374</v>
      </c>
      <c r="H311" s="288"/>
      <c r="I311" s="220"/>
      <c r="J311" s="221">
        <f>ROUND(I311*H311,2)</f>
        <v>0</v>
      </c>
      <c r="K311" s="217" t="s">
        <v>144</v>
      </c>
      <c r="L311" s="47"/>
      <c r="M311" s="222" t="s">
        <v>19</v>
      </c>
      <c r="N311" s="223" t="s">
        <v>43</v>
      </c>
      <c r="O311" s="87"/>
      <c r="P311" s="224">
        <f>O311*H311</f>
        <v>0</v>
      </c>
      <c r="Q311" s="224">
        <v>0</v>
      </c>
      <c r="R311" s="224">
        <f>Q311*H311</f>
        <v>0</v>
      </c>
      <c r="S311" s="224">
        <v>0</v>
      </c>
      <c r="T311" s="225">
        <f>S311*H311</f>
        <v>0</v>
      </c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R311" s="226" t="s">
        <v>240</v>
      </c>
      <c r="AT311" s="226" t="s">
        <v>140</v>
      </c>
      <c r="AU311" s="226" t="s">
        <v>81</v>
      </c>
      <c r="AY311" s="20" t="s">
        <v>137</v>
      </c>
      <c r="BE311" s="227">
        <f>IF(N311="základní",J311,0)</f>
        <v>0</v>
      </c>
      <c r="BF311" s="227">
        <f>IF(N311="snížená",J311,0)</f>
        <v>0</v>
      </c>
      <c r="BG311" s="227">
        <f>IF(N311="zákl. přenesená",J311,0)</f>
        <v>0</v>
      </c>
      <c r="BH311" s="227">
        <f>IF(N311="sníž. přenesená",J311,0)</f>
        <v>0</v>
      </c>
      <c r="BI311" s="227">
        <f>IF(N311="nulová",J311,0)</f>
        <v>0</v>
      </c>
      <c r="BJ311" s="20" t="s">
        <v>79</v>
      </c>
      <c r="BK311" s="227">
        <f>ROUND(I311*H311,2)</f>
        <v>0</v>
      </c>
      <c r="BL311" s="20" t="s">
        <v>240</v>
      </c>
      <c r="BM311" s="226" t="s">
        <v>450</v>
      </c>
    </row>
    <row r="312" s="2" customFormat="1">
      <c r="A312" s="41"/>
      <c r="B312" s="42"/>
      <c r="C312" s="43"/>
      <c r="D312" s="228" t="s">
        <v>147</v>
      </c>
      <c r="E312" s="43"/>
      <c r="F312" s="229" t="s">
        <v>451</v>
      </c>
      <c r="G312" s="43"/>
      <c r="H312" s="43"/>
      <c r="I312" s="230"/>
      <c r="J312" s="43"/>
      <c r="K312" s="43"/>
      <c r="L312" s="47"/>
      <c r="M312" s="231"/>
      <c r="N312" s="232"/>
      <c r="O312" s="87"/>
      <c r="P312" s="87"/>
      <c r="Q312" s="87"/>
      <c r="R312" s="87"/>
      <c r="S312" s="87"/>
      <c r="T312" s="88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T312" s="20" t="s">
        <v>147</v>
      </c>
      <c r="AU312" s="20" t="s">
        <v>81</v>
      </c>
    </row>
    <row r="313" s="2" customFormat="1" ht="33" customHeight="1">
      <c r="A313" s="41"/>
      <c r="B313" s="42"/>
      <c r="C313" s="215" t="s">
        <v>452</v>
      </c>
      <c r="D313" s="215" t="s">
        <v>140</v>
      </c>
      <c r="E313" s="216" t="s">
        <v>453</v>
      </c>
      <c r="F313" s="217" t="s">
        <v>454</v>
      </c>
      <c r="G313" s="218" t="s">
        <v>374</v>
      </c>
      <c r="H313" s="288"/>
      <c r="I313" s="220"/>
      <c r="J313" s="221">
        <f>ROUND(I313*H313,2)</f>
        <v>0</v>
      </c>
      <c r="K313" s="217" t="s">
        <v>144</v>
      </c>
      <c r="L313" s="47"/>
      <c r="M313" s="222" t="s">
        <v>19</v>
      </c>
      <c r="N313" s="223" t="s">
        <v>43</v>
      </c>
      <c r="O313" s="87"/>
      <c r="P313" s="224">
        <f>O313*H313</f>
        <v>0</v>
      </c>
      <c r="Q313" s="224">
        <v>0</v>
      </c>
      <c r="R313" s="224">
        <f>Q313*H313</f>
        <v>0</v>
      </c>
      <c r="S313" s="224">
        <v>0</v>
      </c>
      <c r="T313" s="225">
        <f>S313*H313</f>
        <v>0</v>
      </c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R313" s="226" t="s">
        <v>240</v>
      </c>
      <c r="AT313" s="226" t="s">
        <v>140</v>
      </c>
      <c r="AU313" s="226" t="s">
        <v>81</v>
      </c>
      <c r="AY313" s="20" t="s">
        <v>137</v>
      </c>
      <c r="BE313" s="227">
        <f>IF(N313="základní",J313,0)</f>
        <v>0</v>
      </c>
      <c r="BF313" s="227">
        <f>IF(N313="snížená",J313,0)</f>
        <v>0</v>
      </c>
      <c r="BG313" s="227">
        <f>IF(N313="zákl. přenesená",J313,0)</f>
        <v>0</v>
      </c>
      <c r="BH313" s="227">
        <f>IF(N313="sníž. přenesená",J313,0)</f>
        <v>0</v>
      </c>
      <c r="BI313" s="227">
        <f>IF(N313="nulová",J313,0)</f>
        <v>0</v>
      </c>
      <c r="BJ313" s="20" t="s">
        <v>79</v>
      </c>
      <c r="BK313" s="227">
        <f>ROUND(I313*H313,2)</f>
        <v>0</v>
      </c>
      <c r="BL313" s="20" t="s">
        <v>240</v>
      </c>
      <c r="BM313" s="226" t="s">
        <v>455</v>
      </c>
    </row>
    <row r="314" s="2" customFormat="1">
      <c r="A314" s="41"/>
      <c r="B314" s="42"/>
      <c r="C314" s="43"/>
      <c r="D314" s="228" t="s">
        <v>147</v>
      </c>
      <c r="E314" s="43"/>
      <c r="F314" s="229" t="s">
        <v>456</v>
      </c>
      <c r="G314" s="43"/>
      <c r="H314" s="43"/>
      <c r="I314" s="230"/>
      <c r="J314" s="43"/>
      <c r="K314" s="43"/>
      <c r="L314" s="47"/>
      <c r="M314" s="231"/>
      <c r="N314" s="232"/>
      <c r="O314" s="87"/>
      <c r="P314" s="87"/>
      <c r="Q314" s="87"/>
      <c r="R314" s="87"/>
      <c r="S314" s="87"/>
      <c r="T314" s="88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T314" s="20" t="s">
        <v>147</v>
      </c>
      <c r="AU314" s="20" t="s">
        <v>81</v>
      </c>
    </row>
    <row r="315" s="12" customFormat="1" ht="22.8" customHeight="1">
      <c r="A315" s="12"/>
      <c r="B315" s="199"/>
      <c r="C315" s="200"/>
      <c r="D315" s="201" t="s">
        <v>71</v>
      </c>
      <c r="E315" s="213" t="s">
        <v>457</v>
      </c>
      <c r="F315" s="213" t="s">
        <v>458</v>
      </c>
      <c r="G315" s="200"/>
      <c r="H315" s="200"/>
      <c r="I315" s="203"/>
      <c r="J315" s="214">
        <f>BK315</f>
        <v>0</v>
      </c>
      <c r="K315" s="200"/>
      <c r="L315" s="205"/>
      <c r="M315" s="206"/>
      <c r="N315" s="207"/>
      <c r="O315" s="207"/>
      <c r="P315" s="208">
        <f>SUM(P316:P325)</f>
        <v>0</v>
      </c>
      <c r="Q315" s="207"/>
      <c r="R315" s="208">
        <f>SUM(R316:R325)</f>
        <v>0</v>
      </c>
      <c r="S315" s="207"/>
      <c r="T315" s="209">
        <f>SUM(T316:T325)</f>
        <v>0.38401540000000001</v>
      </c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R315" s="210" t="s">
        <v>81</v>
      </c>
      <c r="AT315" s="211" t="s">
        <v>71</v>
      </c>
      <c r="AU315" s="211" t="s">
        <v>79</v>
      </c>
      <c r="AY315" s="210" t="s">
        <v>137</v>
      </c>
      <c r="BK315" s="212">
        <f>SUM(BK316:BK325)</f>
        <v>0</v>
      </c>
    </row>
    <row r="316" s="2" customFormat="1" ht="16.5" customHeight="1">
      <c r="A316" s="41"/>
      <c r="B316" s="42"/>
      <c r="C316" s="215" t="s">
        <v>459</v>
      </c>
      <c r="D316" s="215" t="s">
        <v>140</v>
      </c>
      <c r="E316" s="216" t="s">
        <v>460</v>
      </c>
      <c r="F316" s="217" t="s">
        <v>461</v>
      </c>
      <c r="G316" s="218" t="s">
        <v>222</v>
      </c>
      <c r="H316" s="219">
        <v>32.710000000000001</v>
      </c>
      <c r="I316" s="220"/>
      <c r="J316" s="221">
        <f>ROUND(I316*H316,2)</f>
        <v>0</v>
      </c>
      <c r="K316" s="217" t="s">
        <v>144</v>
      </c>
      <c r="L316" s="47"/>
      <c r="M316" s="222" t="s">
        <v>19</v>
      </c>
      <c r="N316" s="223" t="s">
        <v>43</v>
      </c>
      <c r="O316" s="87"/>
      <c r="P316" s="224">
        <f>O316*H316</f>
        <v>0</v>
      </c>
      <c r="Q316" s="224">
        <v>0</v>
      </c>
      <c r="R316" s="224">
        <f>Q316*H316</f>
        <v>0</v>
      </c>
      <c r="S316" s="224">
        <v>0.01174</v>
      </c>
      <c r="T316" s="225">
        <f>S316*H316</f>
        <v>0.38401540000000001</v>
      </c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R316" s="226" t="s">
        <v>240</v>
      </c>
      <c r="AT316" s="226" t="s">
        <v>140</v>
      </c>
      <c r="AU316" s="226" t="s">
        <v>81</v>
      </c>
      <c r="AY316" s="20" t="s">
        <v>137</v>
      </c>
      <c r="BE316" s="227">
        <f>IF(N316="základní",J316,0)</f>
        <v>0</v>
      </c>
      <c r="BF316" s="227">
        <f>IF(N316="snížená",J316,0)</f>
        <v>0</v>
      </c>
      <c r="BG316" s="227">
        <f>IF(N316="zákl. přenesená",J316,0)</f>
        <v>0</v>
      </c>
      <c r="BH316" s="227">
        <f>IF(N316="sníž. přenesená",J316,0)</f>
        <v>0</v>
      </c>
      <c r="BI316" s="227">
        <f>IF(N316="nulová",J316,0)</f>
        <v>0</v>
      </c>
      <c r="BJ316" s="20" t="s">
        <v>79</v>
      </c>
      <c r="BK316" s="227">
        <f>ROUND(I316*H316,2)</f>
        <v>0</v>
      </c>
      <c r="BL316" s="20" t="s">
        <v>240</v>
      </c>
      <c r="BM316" s="226" t="s">
        <v>462</v>
      </c>
    </row>
    <row r="317" s="2" customFormat="1">
      <c r="A317" s="41"/>
      <c r="B317" s="42"/>
      <c r="C317" s="43"/>
      <c r="D317" s="228" t="s">
        <v>147</v>
      </c>
      <c r="E317" s="43"/>
      <c r="F317" s="229" t="s">
        <v>463</v>
      </c>
      <c r="G317" s="43"/>
      <c r="H317" s="43"/>
      <c r="I317" s="230"/>
      <c r="J317" s="43"/>
      <c r="K317" s="43"/>
      <c r="L317" s="47"/>
      <c r="M317" s="231"/>
      <c r="N317" s="232"/>
      <c r="O317" s="87"/>
      <c r="P317" s="87"/>
      <c r="Q317" s="87"/>
      <c r="R317" s="87"/>
      <c r="S317" s="87"/>
      <c r="T317" s="88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T317" s="20" t="s">
        <v>147</v>
      </c>
      <c r="AU317" s="20" t="s">
        <v>81</v>
      </c>
    </row>
    <row r="318" s="2" customFormat="1">
      <c r="A318" s="41"/>
      <c r="B318" s="42"/>
      <c r="C318" s="43"/>
      <c r="D318" s="233" t="s">
        <v>149</v>
      </c>
      <c r="E318" s="43"/>
      <c r="F318" s="234" t="s">
        <v>464</v>
      </c>
      <c r="G318" s="43"/>
      <c r="H318" s="43"/>
      <c r="I318" s="230"/>
      <c r="J318" s="43"/>
      <c r="K318" s="43"/>
      <c r="L318" s="47"/>
      <c r="M318" s="231"/>
      <c r="N318" s="232"/>
      <c r="O318" s="87"/>
      <c r="P318" s="87"/>
      <c r="Q318" s="87"/>
      <c r="R318" s="87"/>
      <c r="S318" s="87"/>
      <c r="T318" s="88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T318" s="20" t="s">
        <v>149</v>
      </c>
      <c r="AU318" s="20" t="s">
        <v>81</v>
      </c>
    </row>
    <row r="319" s="13" customFormat="1">
      <c r="A319" s="13"/>
      <c r="B319" s="235"/>
      <c r="C319" s="236"/>
      <c r="D319" s="233" t="s">
        <v>151</v>
      </c>
      <c r="E319" s="237" t="s">
        <v>19</v>
      </c>
      <c r="F319" s="238" t="s">
        <v>152</v>
      </c>
      <c r="G319" s="236"/>
      <c r="H319" s="237" t="s">
        <v>19</v>
      </c>
      <c r="I319" s="239"/>
      <c r="J319" s="236"/>
      <c r="K319" s="236"/>
      <c r="L319" s="240"/>
      <c r="M319" s="241"/>
      <c r="N319" s="242"/>
      <c r="O319" s="242"/>
      <c r="P319" s="242"/>
      <c r="Q319" s="242"/>
      <c r="R319" s="242"/>
      <c r="S319" s="242"/>
      <c r="T319" s="24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4" t="s">
        <v>151</v>
      </c>
      <c r="AU319" s="244" t="s">
        <v>81</v>
      </c>
      <c r="AV319" s="13" t="s">
        <v>79</v>
      </c>
      <c r="AW319" s="13" t="s">
        <v>34</v>
      </c>
      <c r="AX319" s="13" t="s">
        <v>72</v>
      </c>
      <c r="AY319" s="244" t="s">
        <v>137</v>
      </c>
    </row>
    <row r="320" s="14" customFormat="1">
      <c r="A320" s="14"/>
      <c r="B320" s="245"/>
      <c r="C320" s="246"/>
      <c r="D320" s="233" t="s">
        <v>151</v>
      </c>
      <c r="E320" s="247" t="s">
        <v>19</v>
      </c>
      <c r="F320" s="248" t="s">
        <v>465</v>
      </c>
      <c r="G320" s="246"/>
      <c r="H320" s="249">
        <v>7.1600000000000001</v>
      </c>
      <c r="I320" s="250"/>
      <c r="J320" s="246"/>
      <c r="K320" s="246"/>
      <c r="L320" s="251"/>
      <c r="M320" s="252"/>
      <c r="N320" s="253"/>
      <c r="O320" s="253"/>
      <c r="P320" s="253"/>
      <c r="Q320" s="253"/>
      <c r="R320" s="253"/>
      <c r="S320" s="253"/>
      <c r="T320" s="25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55" t="s">
        <v>151</v>
      </c>
      <c r="AU320" s="255" t="s">
        <v>81</v>
      </c>
      <c r="AV320" s="14" t="s">
        <v>81</v>
      </c>
      <c r="AW320" s="14" t="s">
        <v>34</v>
      </c>
      <c r="AX320" s="14" t="s">
        <v>72</v>
      </c>
      <c r="AY320" s="255" t="s">
        <v>137</v>
      </c>
    </row>
    <row r="321" s="14" customFormat="1">
      <c r="A321" s="14"/>
      <c r="B321" s="245"/>
      <c r="C321" s="246"/>
      <c r="D321" s="233" t="s">
        <v>151</v>
      </c>
      <c r="E321" s="247" t="s">
        <v>19</v>
      </c>
      <c r="F321" s="248" t="s">
        <v>466</v>
      </c>
      <c r="G321" s="246"/>
      <c r="H321" s="249">
        <v>9.7599999999999998</v>
      </c>
      <c r="I321" s="250"/>
      <c r="J321" s="246"/>
      <c r="K321" s="246"/>
      <c r="L321" s="251"/>
      <c r="M321" s="252"/>
      <c r="N321" s="253"/>
      <c r="O321" s="253"/>
      <c r="P321" s="253"/>
      <c r="Q321" s="253"/>
      <c r="R321" s="253"/>
      <c r="S321" s="253"/>
      <c r="T321" s="25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55" t="s">
        <v>151</v>
      </c>
      <c r="AU321" s="255" t="s">
        <v>81</v>
      </c>
      <c r="AV321" s="14" t="s">
        <v>81</v>
      </c>
      <c r="AW321" s="14" t="s">
        <v>34</v>
      </c>
      <c r="AX321" s="14" t="s">
        <v>72</v>
      </c>
      <c r="AY321" s="255" t="s">
        <v>137</v>
      </c>
    </row>
    <row r="322" s="14" customFormat="1">
      <c r="A322" s="14"/>
      <c r="B322" s="245"/>
      <c r="C322" s="246"/>
      <c r="D322" s="233" t="s">
        <v>151</v>
      </c>
      <c r="E322" s="247" t="s">
        <v>19</v>
      </c>
      <c r="F322" s="248" t="s">
        <v>465</v>
      </c>
      <c r="G322" s="246"/>
      <c r="H322" s="249">
        <v>7.1600000000000001</v>
      </c>
      <c r="I322" s="250"/>
      <c r="J322" s="246"/>
      <c r="K322" s="246"/>
      <c r="L322" s="251"/>
      <c r="M322" s="252"/>
      <c r="N322" s="253"/>
      <c r="O322" s="253"/>
      <c r="P322" s="253"/>
      <c r="Q322" s="253"/>
      <c r="R322" s="253"/>
      <c r="S322" s="253"/>
      <c r="T322" s="25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55" t="s">
        <v>151</v>
      </c>
      <c r="AU322" s="255" t="s">
        <v>81</v>
      </c>
      <c r="AV322" s="14" t="s">
        <v>81</v>
      </c>
      <c r="AW322" s="14" t="s">
        <v>34</v>
      </c>
      <c r="AX322" s="14" t="s">
        <v>72</v>
      </c>
      <c r="AY322" s="255" t="s">
        <v>137</v>
      </c>
    </row>
    <row r="323" s="14" customFormat="1">
      <c r="A323" s="14"/>
      <c r="B323" s="245"/>
      <c r="C323" s="246"/>
      <c r="D323" s="233" t="s">
        <v>151</v>
      </c>
      <c r="E323" s="247" t="s">
        <v>19</v>
      </c>
      <c r="F323" s="248" t="s">
        <v>467</v>
      </c>
      <c r="G323" s="246"/>
      <c r="H323" s="249">
        <v>8.6300000000000008</v>
      </c>
      <c r="I323" s="250"/>
      <c r="J323" s="246"/>
      <c r="K323" s="246"/>
      <c r="L323" s="251"/>
      <c r="M323" s="252"/>
      <c r="N323" s="253"/>
      <c r="O323" s="253"/>
      <c r="P323" s="253"/>
      <c r="Q323" s="253"/>
      <c r="R323" s="253"/>
      <c r="S323" s="253"/>
      <c r="T323" s="25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55" t="s">
        <v>151</v>
      </c>
      <c r="AU323" s="255" t="s">
        <v>81</v>
      </c>
      <c r="AV323" s="14" t="s">
        <v>81</v>
      </c>
      <c r="AW323" s="14" t="s">
        <v>34</v>
      </c>
      <c r="AX323" s="14" t="s">
        <v>72</v>
      </c>
      <c r="AY323" s="255" t="s">
        <v>137</v>
      </c>
    </row>
    <row r="324" s="16" customFormat="1">
      <c r="A324" s="16"/>
      <c r="B324" s="267"/>
      <c r="C324" s="268"/>
      <c r="D324" s="233" t="s">
        <v>151</v>
      </c>
      <c r="E324" s="269" t="s">
        <v>19</v>
      </c>
      <c r="F324" s="270" t="s">
        <v>168</v>
      </c>
      <c r="G324" s="268"/>
      <c r="H324" s="271">
        <v>32.710000000000001</v>
      </c>
      <c r="I324" s="272"/>
      <c r="J324" s="268"/>
      <c r="K324" s="268"/>
      <c r="L324" s="273"/>
      <c r="M324" s="274"/>
      <c r="N324" s="275"/>
      <c r="O324" s="275"/>
      <c r="P324" s="275"/>
      <c r="Q324" s="275"/>
      <c r="R324" s="275"/>
      <c r="S324" s="275"/>
      <c r="T324" s="27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T324" s="277" t="s">
        <v>151</v>
      </c>
      <c r="AU324" s="277" t="s">
        <v>81</v>
      </c>
      <c r="AV324" s="16" t="s">
        <v>138</v>
      </c>
      <c r="AW324" s="16" t="s">
        <v>34</v>
      </c>
      <c r="AX324" s="16" t="s">
        <v>72</v>
      </c>
      <c r="AY324" s="277" t="s">
        <v>137</v>
      </c>
    </row>
    <row r="325" s="15" customFormat="1">
      <c r="A325" s="15"/>
      <c r="B325" s="256"/>
      <c r="C325" s="257"/>
      <c r="D325" s="233" t="s">
        <v>151</v>
      </c>
      <c r="E325" s="258" t="s">
        <v>19</v>
      </c>
      <c r="F325" s="259" t="s">
        <v>154</v>
      </c>
      <c r="G325" s="257"/>
      <c r="H325" s="260">
        <v>32.710000000000001</v>
      </c>
      <c r="I325" s="261"/>
      <c r="J325" s="257"/>
      <c r="K325" s="257"/>
      <c r="L325" s="262"/>
      <c r="M325" s="263"/>
      <c r="N325" s="264"/>
      <c r="O325" s="264"/>
      <c r="P325" s="264"/>
      <c r="Q325" s="264"/>
      <c r="R325" s="264"/>
      <c r="S325" s="264"/>
      <c r="T325" s="26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T325" s="266" t="s">
        <v>151</v>
      </c>
      <c r="AU325" s="266" t="s">
        <v>81</v>
      </c>
      <c r="AV325" s="15" t="s">
        <v>145</v>
      </c>
      <c r="AW325" s="15" t="s">
        <v>34</v>
      </c>
      <c r="AX325" s="15" t="s">
        <v>79</v>
      </c>
      <c r="AY325" s="266" t="s">
        <v>137</v>
      </c>
    </row>
    <row r="326" s="12" customFormat="1" ht="22.8" customHeight="1">
      <c r="A326" s="12"/>
      <c r="B326" s="199"/>
      <c r="C326" s="200"/>
      <c r="D326" s="201" t="s">
        <v>71</v>
      </c>
      <c r="E326" s="213" t="s">
        <v>468</v>
      </c>
      <c r="F326" s="213" t="s">
        <v>469</v>
      </c>
      <c r="G326" s="200"/>
      <c r="H326" s="200"/>
      <c r="I326" s="203"/>
      <c r="J326" s="214">
        <f>BK326</f>
        <v>0</v>
      </c>
      <c r="K326" s="200"/>
      <c r="L326" s="205"/>
      <c r="M326" s="206"/>
      <c r="N326" s="207"/>
      <c r="O326" s="207"/>
      <c r="P326" s="208">
        <f>SUM(P327:P392)</f>
        <v>0</v>
      </c>
      <c r="Q326" s="207"/>
      <c r="R326" s="208">
        <f>SUM(R327:R392)</f>
        <v>1.3530236648</v>
      </c>
      <c r="S326" s="207"/>
      <c r="T326" s="209">
        <f>SUM(T327:T392)</f>
        <v>0.38429999999999997</v>
      </c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R326" s="210" t="s">
        <v>81</v>
      </c>
      <c r="AT326" s="211" t="s">
        <v>71</v>
      </c>
      <c r="AU326" s="211" t="s">
        <v>79</v>
      </c>
      <c r="AY326" s="210" t="s">
        <v>137</v>
      </c>
      <c r="BK326" s="212">
        <f>SUM(BK327:BK392)</f>
        <v>0</v>
      </c>
    </row>
    <row r="327" s="2" customFormat="1" ht="16.5" customHeight="1">
      <c r="A327" s="41"/>
      <c r="B327" s="42"/>
      <c r="C327" s="215" t="s">
        <v>470</v>
      </c>
      <c r="D327" s="215" t="s">
        <v>140</v>
      </c>
      <c r="E327" s="216" t="s">
        <v>471</v>
      </c>
      <c r="F327" s="217" t="s">
        <v>472</v>
      </c>
      <c r="G327" s="218" t="s">
        <v>143</v>
      </c>
      <c r="H327" s="219">
        <v>64.049999999999997</v>
      </c>
      <c r="I327" s="220"/>
      <c r="J327" s="221">
        <f>ROUND(I327*H327,2)</f>
        <v>0</v>
      </c>
      <c r="K327" s="217" t="s">
        <v>144</v>
      </c>
      <c r="L327" s="47"/>
      <c r="M327" s="222" t="s">
        <v>19</v>
      </c>
      <c r="N327" s="223" t="s">
        <v>43</v>
      </c>
      <c r="O327" s="87"/>
      <c r="P327" s="224">
        <f>O327*H327</f>
        <v>0</v>
      </c>
      <c r="Q327" s="224">
        <v>0</v>
      </c>
      <c r="R327" s="224">
        <f>Q327*H327</f>
        <v>0</v>
      </c>
      <c r="S327" s="224">
        <v>0.0030000000000000001</v>
      </c>
      <c r="T327" s="225">
        <f>S327*H327</f>
        <v>0.19214999999999999</v>
      </c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R327" s="226" t="s">
        <v>240</v>
      </c>
      <c r="AT327" s="226" t="s">
        <v>140</v>
      </c>
      <c r="AU327" s="226" t="s">
        <v>81</v>
      </c>
      <c r="AY327" s="20" t="s">
        <v>137</v>
      </c>
      <c r="BE327" s="227">
        <f>IF(N327="základní",J327,0)</f>
        <v>0</v>
      </c>
      <c r="BF327" s="227">
        <f>IF(N327="snížená",J327,0)</f>
        <v>0</v>
      </c>
      <c r="BG327" s="227">
        <f>IF(N327="zákl. přenesená",J327,0)</f>
        <v>0</v>
      </c>
      <c r="BH327" s="227">
        <f>IF(N327="sníž. přenesená",J327,0)</f>
        <v>0</v>
      </c>
      <c r="BI327" s="227">
        <f>IF(N327="nulová",J327,0)</f>
        <v>0</v>
      </c>
      <c r="BJ327" s="20" t="s">
        <v>79</v>
      </c>
      <c r="BK327" s="227">
        <f>ROUND(I327*H327,2)</f>
        <v>0</v>
      </c>
      <c r="BL327" s="20" t="s">
        <v>240</v>
      </c>
      <c r="BM327" s="226" t="s">
        <v>473</v>
      </c>
    </row>
    <row r="328" s="2" customFormat="1">
      <c r="A328" s="41"/>
      <c r="B328" s="42"/>
      <c r="C328" s="43"/>
      <c r="D328" s="228" t="s">
        <v>147</v>
      </c>
      <c r="E328" s="43"/>
      <c r="F328" s="229" t="s">
        <v>474</v>
      </c>
      <c r="G328" s="43"/>
      <c r="H328" s="43"/>
      <c r="I328" s="230"/>
      <c r="J328" s="43"/>
      <c r="K328" s="43"/>
      <c r="L328" s="47"/>
      <c r="M328" s="231"/>
      <c r="N328" s="232"/>
      <c r="O328" s="87"/>
      <c r="P328" s="87"/>
      <c r="Q328" s="87"/>
      <c r="R328" s="87"/>
      <c r="S328" s="87"/>
      <c r="T328" s="88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T328" s="20" t="s">
        <v>147</v>
      </c>
      <c r="AU328" s="20" t="s">
        <v>81</v>
      </c>
    </row>
    <row r="329" s="2" customFormat="1">
      <c r="A329" s="41"/>
      <c r="B329" s="42"/>
      <c r="C329" s="43"/>
      <c r="D329" s="233" t="s">
        <v>149</v>
      </c>
      <c r="E329" s="43"/>
      <c r="F329" s="234" t="s">
        <v>475</v>
      </c>
      <c r="G329" s="43"/>
      <c r="H329" s="43"/>
      <c r="I329" s="230"/>
      <c r="J329" s="43"/>
      <c r="K329" s="43"/>
      <c r="L329" s="47"/>
      <c r="M329" s="231"/>
      <c r="N329" s="232"/>
      <c r="O329" s="87"/>
      <c r="P329" s="87"/>
      <c r="Q329" s="87"/>
      <c r="R329" s="87"/>
      <c r="S329" s="87"/>
      <c r="T329" s="88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T329" s="20" t="s">
        <v>149</v>
      </c>
      <c r="AU329" s="20" t="s">
        <v>81</v>
      </c>
    </row>
    <row r="330" s="13" customFormat="1">
      <c r="A330" s="13"/>
      <c r="B330" s="235"/>
      <c r="C330" s="236"/>
      <c r="D330" s="233" t="s">
        <v>151</v>
      </c>
      <c r="E330" s="237" t="s">
        <v>19</v>
      </c>
      <c r="F330" s="238" t="s">
        <v>152</v>
      </c>
      <c r="G330" s="236"/>
      <c r="H330" s="237" t="s">
        <v>19</v>
      </c>
      <c r="I330" s="239"/>
      <c r="J330" s="236"/>
      <c r="K330" s="236"/>
      <c r="L330" s="240"/>
      <c r="M330" s="241"/>
      <c r="N330" s="242"/>
      <c r="O330" s="242"/>
      <c r="P330" s="242"/>
      <c r="Q330" s="242"/>
      <c r="R330" s="242"/>
      <c r="S330" s="242"/>
      <c r="T330" s="24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4" t="s">
        <v>151</v>
      </c>
      <c r="AU330" s="244" t="s">
        <v>81</v>
      </c>
      <c r="AV330" s="13" t="s">
        <v>79</v>
      </c>
      <c r="AW330" s="13" t="s">
        <v>34</v>
      </c>
      <c r="AX330" s="13" t="s">
        <v>72</v>
      </c>
      <c r="AY330" s="244" t="s">
        <v>137</v>
      </c>
    </row>
    <row r="331" s="14" customFormat="1">
      <c r="A331" s="14"/>
      <c r="B331" s="245"/>
      <c r="C331" s="246"/>
      <c r="D331" s="233" t="s">
        <v>151</v>
      </c>
      <c r="E331" s="247" t="s">
        <v>19</v>
      </c>
      <c r="F331" s="248" t="s">
        <v>245</v>
      </c>
      <c r="G331" s="246"/>
      <c r="H331" s="249">
        <v>64.049999999999997</v>
      </c>
      <c r="I331" s="250"/>
      <c r="J331" s="246"/>
      <c r="K331" s="246"/>
      <c r="L331" s="251"/>
      <c r="M331" s="252"/>
      <c r="N331" s="253"/>
      <c r="O331" s="253"/>
      <c r="P331" s="253"/>
      <c r="Q331" s="253"/>
      <c r="R331" s="253"/>
      <c r="S331" s="253"/>
      <c r="T331" s="25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55" t="s">
        <v>151</v>
      </c>
      <c r="AU331" s="255" t="s">
        <v>81</v>
      </c>
      <c r="AV331" s="14" t="s">
        <v>81</v>
      </c>
      <c r="AW331" s="14" t="s">
        <v>34</v>
      </c>
      <c r="AX331" s="14" t="s">
        <v>72</v>
      </c>
      <c r="AY331" s="255" t="s">
        <v>137</v>
      </c>
    </row>
    <row r="332" s="15" customFormat="1">
      <c r="A332" s="15"/>
      <c r="B332" s="256"/>
      <c r="C332" s="257"/>
      <c r="D332" s="233" t="s">
        <v>151</v>
      </c>
      <c r="E332" s="258" t="s">
        <v>19</v>
      </c>
      <c r="F332" s="259" t="s">
        <v>154</v>
      </c>
      <c r="G332" s="257"/>
      <c r="H332" s="260">
        <v>64.049999999999997</v>
      </c>
      <c r="I332" s="261"/>
      <c r="J332" s="257"/>
      <c r="K332" s="257"/>
      <c r="L332" s="262"/>
      <c r="M332" s="263"/>
      <c r="N332" s="264"/>
      <c r="O332" s="264"/>
      <c r="P332" s="264"/>
      <c r="Q332" s="264"/>
      <c r="R332" s="264"/>
      <c r="S332" s="264"/>
      <c r="T332" s="26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T332" s="266" t="s">
        <v>151</v>
      </c>
      <c r="AU332" s="266" t="s">
        <v>81</v>
      </c>
      <c r="AV332" s="15" t="s">
        <v>145</v>
      </c>
      <c r="AW332" s="15" t="s">
        <v>34</v>
      </c>
      <c r="AX332" s="15" t="s">
        <v>79</v>
      </c>
      <c r="AY332" s="266" t="s">
        <v>137</v>
      </c>
    </row>
    <row r="333" s="2" customFormat="1" ht="16.5" customHeight="1">
      <c r="A333" s="41"/>
      <c r="B333" s="42"/>
      <c r="C333" s="215" t="s">
        <v>476</v>
      </c>
      <c r="D333" s="215" t="s">
        <v>140</v>
      </c>
      <c r="E333" s="216" t="s">
        <v>477</v>
      </c>
      <c r="F333" s="217" t="s">
        <v>478</v>
      </c>
      <c r="G333" s="218" t="s">
        <v>143</v>
      </c>
      <c r="H333" s="219">
        <v>64.049999999999997</v>
      </c>
      <c r="I333" s="220"/>
      <c r="J333" s="221">
        <f>ROUND(I333*H333,2)</f>
        <v>0</v>
      </c>
      <c r="K333" s="217" t="s">
        <v>144</v>
      </c>
      <c r="L333" s="47"/>
      <c r="M333" s="222" t="s">
        <v>19</v>
      </c>
      <c r="N333" s="223" t="s">
        <v>43</v>
      </c>
      <c r="O333" s="87"/>
      <c r="P333" s="224">
        <f>O333*H333</f>
        <v>0</v>
      </c>
      <c r="Q333" s="224">
        <v>0</v>
      </c>
      <c r="R333" s="224">
        <f>Q333*H333</f>
        <v>0</v>
      </c>
      <c r="S333" s="224">
        <v>0.0030000000000000001</v>
      </c>
      <c r="T333" s="225">
        <f>S333*H333</f>
        <v>0.19214999999999999</v>
      </c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R333" s="226" t="s">
        <v>240</v>
      </c>
      <c r="AT333" s="226" t="s">
        <v>140</v>
      </c>
      <c r="AU333" s="226" t="s">
        <v>81</v>
      </c>
      <c r="AY333" s="20" t="s">
        <v>137</v>
      </c>
      <c r="BE333" s="227">
        <f>IF(N333="základní",J333,0)</f>
        <v>0</v>
      </c>
      <c r="BF333" s="227">
        <f>IF(N333="snížená",J333,0)</f>
        <v>0</v>
      </c>
      <c r="BG333" s="227">
        <f>IF(N333="zákl. přenesená",J333,0)</f>
        <v>0</v>
      </c>
      <c r="BH333" s="227">
        <f>IF(N333="sníž. přenesená",J333,0)</f>
        <v>0</v>
      </c>
      <c r="BI333" s="227">
        <f>IF(N333="nulová",J333,0)</f>
        <v>0</v>
      </c>
      <c r="BJ333" s="20" t="s">
        <v>79</v>
      </c>
      <c r="BK333" s="227">
        <f>ROUND(I333*H333,2)</f>
        <v>0</v>
      </c>
      <c r="BL333" s="20" t="s">
        <v>240</v>
      </c>
      <c r="BM333" s="226" t="s">
        <v>479</v>
      </c>
    </row>
    <row r="334" s="2" customFormat="1">
      <c r="A334" s="41"/>
      <c r="B334" s="42"/>
      <c r="C334" s="43"/>
      <c r="D334" s="228" t="s">
        <v>147</v>
      </c>
      <c r="E334" s="43"/>
      <c r="F334" s="229" t="s">
        <v>480</v>
      </c>
      <c r="G334" s="43"/>
      <c r="H334" s="43"/>
      <c r="I334" s="230"/>
      <c r="J334" s="43"/>
      <c r="K334" s="43"/>
      <c r="L334" s="47"/>
      <c r="M334" s="231"/>
      <c r="N334" s="232"/>
      <c r="O334" s="87"/>
      <c r="P334" s="87"/>
      <c r="Q334" s="87"/>
      <c r="R334" s="87"/>
      <c r="S334" s="87"/>
      <c r="T334" s="88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T334" s="20" t="s">
        <v>147</v>
      </c>
      <c r="AU334" s="20" t="s">
        <v>81</v>
      </c>
    </row>
    <row r="335" s="2" customFormat="1">
      <c r="A335" s="41"/>
      <c r="B335" s="42"/>
      <c r="C335" s="43"/>
      <c r="D335" s="233" t="s">
        <v>149</v>
      </c>
      <c r="E335" s="43"/>
      <c r="F335" s="234" t="s">
        <v>481</v>
      </c>
      <c r="G335" s="43"/>
      <c r="H335" s="43"/>
      <c r="I335" s="230"/>
      <c r="J335" s="43"/>
      <c r="K335" s="43"/>
      <c r="L335" s="47"/>
      <c r="M335" s="231"/>
      <c r="N335" s="232"/>
      <c r="O335" s="87"/>
      <c r="P335" s="87"/>
      <c r="Q335" s="87"/>
      <c r="R335" s="87"/>
      <c r="S335" s="87"/>
      <c r="T335" s="88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T335" s="20" t="s">
        <v>149</v>
      </c>
      <c r="AU335" s="20" t="s">
        <v>81</v>
      </c>
    </row>
    <row r="336" s="13" customFormat="1">
      <c r="A336" s="13"/>
      <c r="B336" s="235"/>
      <c r="C336" s="236"/>
      <c r="D336" s="233" t="s">
        <v>151</v>
      </c>
      <c r="E336" s="237" t="s">
        <v>19</v>
      </c>
      <c r="F336" s="238" t="s">
        <v>152</v>
      </c>
      <c r="G336" s="236"/>
      <c r="H336" s="237" t="s">
        <v>19</v>
      </c>
      <c r="I336" s="239"/>
      <c r="J336" s="236"/>
      <c r="K336" s="236"/>
      <c r="L336" s="240"/>
      <c r="M336" s="241"/>
      <c r="N336" s="242"/>
      <c r="O336" s="242"/>
      <c r="P336" s="242"/>
      <c r="Q336" s="242"/>
      <c r="R336" s="242"/>
      <c r="S336" s="242"/>
      <c r="T336" s="24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4" t="s">
        <v>151</v>
      </c>
      <c r="AU336" s="244" t="s">
        <v>81</v>
      </c>
      <c r="AV336" s="13" t="s">
        <v>79</v>
      </c>
      <c r="AW336" s="13" t="s">
        <v>34</v>
      </c>
      <c r="AX336" s="13" t="s">
        <v>72</v>
      </c>
      <c r="AY336" s="244" t="s">
        <v>137</v>
      </c>
    </row>
    <row r="337" s="14" customFormat="1">
      <c r="A337" s="14"/>
      <c r="B337" s="245"/>
      <c r="C337" s="246"/>
      <c r="D337" s="233" t="s">
        <v>151</v>
      </c>
      <c r="E337" s="247" t="s">
        <v>19</v>
      </c>
      <c r="F337" s="248" t="s">
        <v>245</v>
      </c>
      <c r="G337" s="246"/>
      <c r="H337" s="249">
        <v>64.049999999999997</v>
      </c>
      <c r="I337" s="250"/>
      <c r="J337" s="246"/>
      <c r="K337" s="246"/>
      <c r="L337" s="251"/>
      <c r="M337" s="252"/>
      <c r="N337" s="253"/>
      <c r="O337" s="253"/>
      <c r="P337" s="253"/>
      <c r="Q337" s="253"/>
      <c r="R337" s="253"/>
      <c r="S337" s="253"/>
      <c r="T337" s="25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55" t="s">
        <v>151</v>
      </c>
      <c r="AU337" s="255" t="s">
        <v>81</v>
      </c>
      <c r="AV337" s="14" t="s">
        <v>81</v>
      </c>
      <c r="AW337" s="14" t="s">
        <v>34</v>
      </c>
      <c r="AX337" s="14" t="s">
        <v>72</v>
      </c>
      <c r="AY337" s="255" t="s">
        <v>137</v>
      </c>
    </row>
    <row r="338" s="15" customFormat="1">
      <c r="A338" s="15"/>
      <c r="B338" s="256"/>
      <c r="C338" s="257"/>
      <c r="D338" s="233" t="s">
        <v>151</v>
      </c>
      <c r="E338" s="258" t="s">
        <v>19</v>
      </c>
      <c r="F338" s="259" t="s">
        <v>154</v>
      </c>
      <c r="G338" s="257"/>
      <c r="H338" s="260">
        <v>64.049999999999997</v>
      </c>
      <c r="I338" s="261"/>
      <c r="J338" s="257"/>
      <c r="K338" s="257"/>
      <c r="L338" s="262"/>
      <c r="M338" s="263"/>
      <c r="N338" s="264"/>
      <c r="O338" s="264"/>
      <c r="P338" s="264"/>
      <c r="Q338" s="264"/>
      <c r="R338" s="264"/>
      <c r="S338" s="264"/>
      <c r="T338" s="26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T338" s="266" t="s">
        <v>151</v>
      </c>
      <c r="AU338" s="266" t="s">
        <v>81</v>
      </c>
      <c r="AV338" s="15" t="s">
        <v>145</v>
      </c>
      <c r="AW338" s="15" t="s">
        <v>34</v>
      </c>
      <c r="AX338" s="15" t="s">
        <v>79</v>
      </c>
      <c r="AY338" s="266" t="s">
        <v>137</v>
      </c>
    </row>
    <row r="339" s="2" customFormat="1" ht="24.15" customHeight="1">
      <c r="A339" s="41"/>
      <c r="B339" s="42"/>
      <c r="C339" s="215" t="s">
        <v>482</v>
      </c>
      <c r="D339" s="215" t="s">
        <v>140</v>
      </c>
      <c r="E339" s="216" t="s">
        <v>483</v>
      </c>
      <c r="F339" s="217" t="s">
        <v>484</v>
      </c>
      <c r="G339" s="218" t="s">
        <v>143</v>
      </c>
      <c r="H339" s="219">
        <v>64.049999999999997</v>
      </c>
      <c r="I339" s="220"/>
      <c r="J339" s="221">
        <f>ROUND(I339*H339,2)</f>
        <v>0</v>
      </c>
      <c r="K339" s="217" t="s">
        <v>144</v>
      </c>
      <c r="L339" s="47"/>
      <c r="M339" s="222" t="s">
        <v>19</v>
      </c>
      <c r="N339" s="223" t="s">
        <v>43</v>
      </c>
      <c r="O339" s="87"/>
      <c r="P339" s="224">
        <f>O339*H339</f>
        <v>0</v>
      </c>
      <c r="Q339" s="224">
        <v>7.6799999999999999E-07</v>
      </c>
      <c r="R339" s="224">
        <f>Q339*H339</f>
        <v>4.9190399999999996E-05</v>
      </c>
      <c r="S339" s="224">
        <v>0</v>
      </c>
      <c r="T339" s="225">
        <f>S339*H339</f>
        <v>0</v>
      </c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R339" s="226" t="s">
        <v>240</v>
      </c>
      <c r="AT339" s="226" t="s">
        <v>140</v>
      </c>
      <c r="AU339" s="226" t="s">
        <v>81</v>
      </c>
      <c r="AY339" s="20" t="s">
        <v>137</v>
      </c>
      <c r="BE339" s="227">
        <f>IF(N339="základní",J339,0)</f>
        <v>0</v>
      </c>
      <c r="BF339" s="227">
        <f>IF(N339="snížená",J339,0)</f>
        <v>0</v>
      </c>
      <c r="BG339" s="227">
        <f>IF(N339="zákl. přenesená",J339,0)</f>
        <v>0</v>
      </c>
      <c r="BH339" s="227">
        <f>IF(N339="sníž. přenesená",J339,0)</f>
        <v>0</v>
      </c>
      <c r="BI339" s="227">
        <f>IF(N339="nulová",J339,0)</f>
        <v>0</v>
      </c>
      <c r="BJ339" s="20" t="s">
        <v>79</v>
      </c>
      <c r="BK339" s="227">
        <f>ROUND(I339*H339,2)</f>
        <v>0</v>
      </c>
      <c r="BL339" s="20" t="s">
        <v>240</v>
      </c>
      <c r="BM339" s="226" t="s">
        <v>485</v>
      </c>
    </row>
    <row r="340" s="2" customFormat="1">
      <c r="A340" s="41"/>
      <c r="B340" s="42"/>
      <c r="C340" s="43"/>
      <c r="D340" s="228" t="s">
        <v>147</v>
      </c>
      <c r="E340" s="43"/>
      <c r="F340" s="229" t="s">
        <v>486</v>
      </c>
      <c r="G340" s="43"/>
      <c r="H340" s="43"/>
      <c r="I340" s="230"/>
      <c r="J340" s="43"/>
      <c r="K340" s="43"/>
      <c r="L340" s="47"/>
      <c r="M340" s="231"/>
      <c r="N340" s="232"/>
      <c r="O340" s="87"/>
      <c r="P340" s="87"/>
      <c r="Q340" s="87"/>
      <c r="R340" s="87"/>
      <c r="S340" s="87"/>
      <c r="T340" s="88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T340" s="20" t="s">
        <v>147</v>
      </c>
      <c r="AU340" s="20" t="s">
        <v>81</v>
      </c>
    </row>
    <row r="341" s="2" customFormat="1">
      <c r="A341" s="41"/>
      <c r="B341" s="42"/>
      <c r="C341" s="43"/>
      <c r="D341" s="233" t="s">
        <v>149</v>
      </c>
      <c r="E341" s="43"/>
      <c r="F341" s="234" t="s">
        <v>481</v>
      </c>
      <c r="G341" s="43"/>
      <c r="H341" s="43"/>
      <c r="I341" s="230"/>
      <c r="J341" s="43"/>
      <c r="K341" s="43"/>
      <c r="L341" s="47"/>
      <c r="M341" s="231"/>
      <c r="N341" s="232"/>
      <c r="O341" s="87"/>
      <c r="P341" s="87"/>
      <c r="Q341" s="87"/>
      <c r="R341" s="87"/>
      <c r="S341" s="87"/>
      <c r="T341" s="88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T341" s="20" t="s">
        <v>149</v>
      </c>
      <c r="AU341" s="20" t="s">
        <v>81</v>
      </c>
    </row>
    <row r="342" s="13" customFormat="1">
      <c r="A342" s="13"/>
      <c r="B342" s="235"/>
      <c r="C342" s="236"/>
      <c r="D342" s="233" t="s">
        <v>151</v>
      </c>
      <c r="E342" s="237" t="s">
        <v>19</v>
      </c>
      <c r="F342" s="238" t="s">
        <v>152</v>
      </c>
      <c r="G342" s="236"/>
      <c r="H342" s="237" t="s">
        <v>19</v>
      </c>
      <c r="I342" s="239"/>
      <c r="J342" s="236"/>
      <c r="K342" s="236"/>
      <c r="L342" s="240"/>
      <c r="M342" s="241"/>
      <c r="N342" s="242"/>
      <c r="O342" s="242"/>
      <c r="P342" s="242"/>
      <c r="Q342" s="242"/>
      <c r="R342" s="242"/>
      <c r="S342" s="242"/>
      <c r="T342" s="24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4" t="s">
        <v>151</v>
      </c>
      <c r="AU342" s="244" t="s">
        <v>81</v>
      </c>
      <c r="AV342" s="13" t="s">
        <v>79</v>
      </c>
      <c r="AW342" s="13" t="s">
        <v>34</v>
      </c>
      <c r="AX342" s="13" t="s">
        <v>72</v>
      </c>
      <c r="AY342" s="244" t="s">
        <v>137</v>
      </c>
    </row>
    <row r="343" s="14" customFormat="1">
      <c r="A343" s="14"/>
      <c r="B343" s="245"/>
      <c r="C343" s="246"/>
      <c r="D343" s="233" t="s">
        <v>151</v>
      </c>
      <c r="E343" s="247" t="s">
        <v>19</v>
      </c>
      <c r="F343" s="248" t="s">
        <v>245</v>
      </c>
      <c r="G343" s="246"/>
      <c r="H343" s="249">
        <v>64.049999999999997</v>
      </c>
      <c r="I343" s="250"/>
      <c r="J343" s="246"/>
      <c r="K343" s="246"/>
      <c r="L343" s="251"/>
      <c r="M343" s="252"/>
      <c r="N343" s="253"/>
      <c r="O343" s="253"/>
      <c r="P343" s="253"/>
      <c r="Q343" s="253"/>
      <c r="R343" s="253"/>
      <c r="S343" s="253"/>
      <c r="T343" s="25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55" t="s">
        <v>151</v>
      </c>
      <c r="AU343" s="255" t="s">
        <v>81</v>
      </c>
      <c r="AV343" s="14" t="s">
        <v>81</v>
      </c>
      <c r="AW343" s="14" t="s">
        <v>34</v>
      </c>
      <c r="AX343" s="14" t="s">
        <v>72</v>
      </c>
      <c r="AY343" s="255" t="s">
        <v>137</v>
      </c>
    </row>
    <row r="344" s="15" customFormat="1">
      <c r="A344" s="15"/>
      <c r="B344" s="256"/>
      <c r="C344" s="257"/>
      <c r="D344" s="233" t="s">
        <v>151</v>
      </c>
      <c r="E344" s="258" t="s">
        <v>19</v>
      </c>
      <c r="F344" s="259" t="s">
        <v>154</v>
      </c>
      <c r="G344" s="257"/>
      <c r="H344" s="260">
        <v>64.049999999999997</v>
      </c>
      <c r="I344" s="261"/>
      <c r="J344" s="257"/>
      <c r="K344" s="257"/>
      <c r="L344" s="262"/>
      <c r="M344" s="263"/>
      <c r="N344" s="264"/>
      <c r="O344" s="264"/>
      <c r="P344" s="264"/>
      <c r="Q344" s="264"/>
      <c r="R344" s="264"/>
      <c r="S344" s="264"/>
      <c r="T344" s="26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T344" s="266" t="s">
        <v>151</v>
      </c>
      <c r="AU344" s="266" t="s">
        <v>81</v>
      </c>
      <c r="AV344" s="15" t="s">
        <v>145</v>
      </c>
      <c r="AW344" s="15" t="s">
        <v>34</v>
      </c>
      <c r="AX344" s="15" t="s">
        <v>79</v>
      </c>
      <c r="AY344" s="266" t="s">
        <v>137</v>
      </c>
    </row>
    <row r="345" s="2" customFormat="1" ht="21.75" customHeight="1">
      <c r="A345" s="41"/>
      <c r="B345" s="42"/>
      <c r="C345" s="215" t="s">
        <v>487</v>
      </c>
      <c r="D345" s="215" t="s">
        <v>140</v>
      </c>
      <c r="E345" s="216" t="s">
        <v>488</v>
      </c>
      <c r="F345" s="217" t="s">
        <v>489</v>
      </c>
      <c r="G345" s="218" t="s">
        <v>143</v>
      </c>
      <c r="H345" s="219">
        <v>64.049999999999997</v>
      </c>
      <c r="I345" s="220"/>
      <c r="J345" s="221">
        <f>ROUND(I345*H345,2)</f>
        <v>0</v>
      </c>
      <c r="K345" s="217" t="s">
        <v>144</v>
      </c>
      <c r="L345" s="47"/>
      <c r="M345" s="222" t="s">
        <v>19</v>
      </c>
      <c r="N345" s="223" t="s">
        <v>43</v>
      </c>
      <c r="O345" s="87"/>
      <c r="P345" s="224">
        <f>O345*H345</f>
        <v>0</v>
      </c>
      <c r="Q345" s="224">
        <v>4.4799999999999999E-07</v>
      </c>
      <c r="R345" s="224">
        <f>Q345*H345</f>
        <v>2.8694399999999998E-05</v>
      </c>
      <c r="S345" s="224">
        <v>0</v>
      </c>
      <c r="T345" s="225">
        <f>S345*H345</f>
        <v>0</v>
      </c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R345" s="226" t="s">
        <v>240</v>
      </c>
      <c r="AT345" s="226" t="s">
        <v>140</v>
      </c>
      <c r="AU345" s="226" t="s">
        <v>81</v>
      </c>
      <c r="AY345" s="20" t="s">
        <v>137</v>
      </c>
      <c r="BE345" s="227">
        <f>IF(N345="základní",J345,0)</f>
        <v>0</v>
      </c>
      <c r="BF345" s="227">
        <f>IF(N345="snížená",J345,0)</f>
        <v>0</v>
      </c>
      <c r="BG345" s="227">
        <f>IF(N345="zákl. přenesená",J345,0)</f>
        <v>0</v>
      </c>
      <c r="BH345" s="227">
        <f>IF(N345="sníž. přenesená",J345,0)</f>
        <v>0</v>
      </c>
      <c r="BI345" s="227">
        <f>IF(N345="nulová",J345,0)</f>
        <v>0</v>
      </c>
      <c r="BJ345" s="20" t="s">
        <v>79</v>
      </c>
      <c r="BK345" s="227">
        <f>ROUND(I345*H345,2)</f>
        <v>0</v>
      </c>
      <c r="BL345" s="20" t="s">
        <v>240</v>
      </c>
      <c r="BM345" s="226" t="s">
        <v>490</v>
      </c>
    </row>
    <row r="346" s="2" customFormat="1">
      <c r="A346" s="41"/>
      <c r="B346" s="42"/>
      <c r="C346" s="43"/>
      <c r="D346" s="228" t="s">
        <v>147</v>
      </c>
      <c r="E346" s="43"/>
      <c r="F346" s="229" t="s">
        <v>491</v>
      </c>
      <c r="G346" s="43"/>
      <c r="H346" s="43"/>
      <c r="I346" s="230"/>
      <c r="J346" s="43"/>
      <c r="K346" s="43"/>
      <c r="L346" s="47"/>
      <c r="M346" s="231"/>
      <c r="N346" s="232"/>
      <c r="O346" s="87"/>
      <c r="P346" s="87"/>
      <c r="Q346" s="87"/>
      <c r="R346" s="87"/>
      <c r="S346" s="87"/>
      <c r="T346" s="88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T346" s="20" t="s">
        <v>147</v>
      </c>
      <c r="AU346" s="20" t="s">
        <v>81</v>
      </c>
    </row>
    <row r="347" s="14" customFormat="1">
      <c r="A347" s="14"/>
      <c r="B347" s="245"/>
      <c r="C347" s="246"/>
      <c r="D347" s="233" t="s">
        <v>151</v>
      </c>
      <c r="E347" s="247" t="s">
        <v>19</v>
      </c>
      <c r="F347" s="248" t="s">
        <v>245</v>
      </c>
      <c r="G347" s="246"/>
      <c r="H347" s="249">
        <v>64.049999999999997</v>
      </c>
      <c r="I347" s="250"/>
      <c r="J347" s="246"/>
      <c r="K347" s="246"/>
      <c r="L347" s="251"/>
      <c r="M347" s="252"/>
      <c r="N347" s="253"/>
      <c r="O347" s="253"/>
      <c r="P347" s="253"/>
      <c r="Q347" s="253"/>
      <c r="R347" s="253"/>
      <c r="S347" s="253"/>
      <c r="T347" s="25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55" t="s">
        <v>151</v>
      </c>
      <c r="AU347" s="255" t="s">
        <v>81</v>
      </c>
      <c r="AV347" s="14" t="s">
        <v>81</v>
      </c>
      <c r="AW347" s="14" t="s">
        <v>34</v>
      </c>
      <c r="AX347" s="14" t="s">
        <v>79</v>
      </c>
      <c r="AY347" s="255" t="s">
        <v>137</v>
      </c>
    </row>
    <row r="348" s="2" customFormat="1" ht="16.5" customHeight="1">
      <c r="A348" s="41"/>
      <c r="B348" s="42"/>
      <c r="C348" s="215" t="s">
        <v>492</v>
      </c>
      <c r="D348" s="215" t="s">
        <v>140</v>
      </c>
      <c r="E348" s="216" t="s">
        <v>493</v>
      </c>
      <c r="F348" s="217" t="s">
        <v>494</v>
      </c>
      <c r="G348" s="218" t="s">
        <v>143</v>
      </c>
      <c r="H348" s="219">
        <v>64.049999999999997</v>
      </c>
      <c r="I348" s="220"/>
      <c r="J348" s="221">
        <f>ROUND(I348*H348,2)</f>
        <v>0</v>
      </c>
      <c r="K348" s="217" t="s">
        <v>144</v>
      </c>
      <c r="L348" s="47"/>
      <c r="M348" s="222" t="s">
        <v>19</v>
      </c>
      <c r="N348" s="223" t="s">
        <v>43</v>
      </c>
      <c r="O348" s="87"/>
      <c r="P348" s="224">
        <f>O348*H348</f>
        <v>0</v>
      </c>
      <c r="Q348" s="224">
        <v>0</v>
      </c>
      <c r="R348" s="224">
        <f>Q348*H348</f>
        <v>0</v>
      </c>
      <c r="S348" s="224">
        <v>0</v>
      </c>
      <c r="T348" s="225">
        <f>S348*H348</f>
        <v>0</v>
      </c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R348" s="226" t="s">
        <v>240</v>
      </c>
      <c r="AT348" s="226" t="s">
        <v>140</v>
      </c>
      <c r="AU348" s="226" t="s">
        <v>81</v>
      </c>
      <c r="AY348" s="20" t="s">
        <v>137</v>
      </c>
      <c r="BE348" s="227">
        <f>IF(N348="základní",J348,0)</f>
        <v>0</v>
      </c>
      <c r="BF348" s="227">
        <f>IF(N348="snížená",J348,0)</f>
        <v>0</v>
      </c>
      <c r="BG348" s="227">
        <f>IF(N348="zákl. přenesená",J348,0)</f>
        <v>0</v>
      </c>
      <c r="BH348" s="227">
        <f>IF(N348="sníž. přenesená",J348,0)</f>
        <v>0</v>
      </c>
      <c r="BI348" s="227">
        <f>IF(N348="nulová",J348,0)</f>
        <v>0</v>
      </c>
      <c r="BJ348" s="20" t="s">
        <v>79</v>
      </c>
      <c r="BK348" s="227">
        <f>ROUND(I348*H348,2)</f>
        <v>0</v>
      </c>
      <c r="BL348" s="20" t="s">
        <v>240</v>
      </c>
      <c r="BM348" s="226" t="s">
        <v>495</v>
      </c>
    </row>
    <row r="349" s="2" customFormat="1">
      <c r="A349" s="41"/>
      <c r="B349" s="42"/>
      <c r="C349" s="43"/>
      <c r="D349" s="228" t="s">
        <v>147</v>
      </c>
      <c r="E349" s="43"/>
      <c r="F349" s="229" t="s">
        <v>496</v>
      </c>
      <c r="G349" s="43"/>
      <c r="H349" s="43"/>
      <c r="I349" s="230"/>
      <c r="J349" s="43"/>
      <c r="K349" s="43"/>
      <c r="L349" s="47"/>
      <c r="M349" s="231"/>
      <c r="N349" s="232"/>
      <c r="O349" s="87"/>
      <c r="P349" s="87"/>
      <c r="Q349" s="87"/>
      <c r="R349" s="87"/>
      <c r="S349" s="87"/>
      <c r="T349" s="88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T349" s="20" t="s">
        <v>147</v>
      </c>
      <c r="AU349" s="20" t="s">
        <v>81</v>
      </c>
    </row>
    <row r="350" s="14" customFormat="1">
      <c r="A350" s="14"/>
      <c r="B350" s="245"/>
      <c r="C350" s="246"/>
      <c r="D350" s="233" t="s">
        <v>151</v>
      </c>
      <c r="E350" s="247" t="s">
        <v>19</v>
      </c>
      <c r="F350" s="248" t="s">
        <v>245</v>
      </c>
      <c r="G350" s="246"/>
      <c r="H350" s="249">
        <v>64.049999999999997</v>
      </c>
      <c r="I350" s="250"/>
      <c r="J350" s="246"/>
      <c r="K350" s="246"/>
      <c r="L350" s="251"/>
      <c r="M350" s="252"/>
      <c r="N350" s="253"/>
      <c r="O350" s="253"/>
      <c r="P350" s="253"/>
      <c r="Q350" s="253"/>
      <c r="R350" s="253"/>
      <c r="S350" s="253"/>
      <c r="T350" s="25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55" t="s">
        <v>151</v>
      </c>
      <c r="AU350" s="255" t="s">
        <v>81</v>
      </c>
      <c r="AV350" s="14" t="s">
        <v>81</v>
      </c>
      <c r="AW350" s="14" t="s">
        <v>34</v>
      </c>
      <c r="AX350" s="14" t="s">
        <v>79</v>
      </c>
      <c r="AY350" s="255" t="s">
        <v>137</v>
      </c>
    </row>
    <row r="351" s="2" customFormat="1" ht="16.5" customHeight="1">
      <c r="A351" s="41"/>
      <c r="B351" s="42"/>
      <c r="C351" s="215" t="s">
        <v>497</v>
      </c>
      <c r="D351" s="215" t="s">
        <v>140</v>
      </c>
      <c r="E351" s="216" t="s">
        <v>498</v>
      </c>
      <c r="F351" s="217" t="s">
        <v>499</v>
      </c>
      <c r="G351" s="218" t="s">
        <v>143</v>
      </c>
      <c r="H351" s="219">
        <v>64.049999999999997</v>
      </c>
      <c r="I351" s="220"/>
      <c r="J351" s="221">
        <f>ROUND(I351*H351,2)</f>
        <v>0</v>
      </c>
      <c r="K351" s="217" t="s">
        <v>144</v>
      </c>
      <c r="L351" s="47"/>
      <c r="M351" s="222" t="s">
        <v>19</v>
      </c>
      <c r="N351" s="223" t="s">
        <v>43</v>
      </c>
      <c r="O351" s="87"/>
      <c r="P351" s="224">
        <f>O351*H351</f>
        <v>0</v>
      </c>
      <c r="Q351" s="224">
        <v>3.3000000000000003E-05</v>
      </c>
      <c r="R351" s="224">
        <f>Q351*H351</f>
        <v>0.0021136499999999999</v>
      </c>
      <c r="S351" s="224">
        <v>0</v>
      </c>
      <c r="T351" s="225">
        <f>S351*H351</f>
        <v>0</v>
      </c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R351" s="226" t="s">
        <v>240</v>
      </c>
      <c r="AT351" s="226" t="s">
        <v>140</v>
      </c>
      <c r="AU351" s="226" t="s">
        <v>81</v>
      </c>
      <c r="AY351" s="20" t="s">
        <v>137</v>
      </c>
      <c r="BE351" s="227">
        <f>IF(N351="základní",J351,0)</f>
        <v>0</v>
      </c>
      <c r="BF351" s="227">
        <f>IF(N351="snížená",J351,0)</f>
        <v>0</v>
      </c>
      <c r="BG351" s="227">
        <f>IF(N351="zákl. přenesená",J351,0)</f>
        <v>0</v>
      </c>
      <c r="BH351" s="227">
        <f>IF(N351="sníž. přenesená",J351,0)</f>
        <v>0</v>
      </c>
      <c r="BI351" s="227">
        <f>IF(N351="nulová",J351,0)</f>
        <v>0</v>
      </c>
      <c r="BJ351" s="20" t="s">
        <v>79</v>
      </c>
      <c r="BK351" s="227">
        <f>ROUND(I351*H351,2)</f>
        <v>0</v>
      </c>
      <c r="BL351" s="20" t="s">
        <v>240</v>
      </c>
      <c r="BM351" s="226" t="s">
        <v>500</v>
      </c>
    </row>
    <row r="352" s="2" customFormat="1">
      <c r="A352" s="41"/>
      <c r="B352" s="42"/>
      <c r="C352" s="43"/>
      <c r="D352" s="228" t="s">
        <v>147</v>
      </c>
      <c r="E352" s="43"/>
      <c r="F352" s="229" t="s">
        <v>501</v>
      </c>
      <c r="G352" s="43"/>
      <c r="H352" s="43"/>
      <c r="I352" s="230"/>
      <c r="J352" s="43"/>
      <c r="K352" s="43"/>
      <c r="L352" s="47"/>
      <c r="M352" s="231"/>
      <c r="N352" s="232"/>
      <c r="O352" s="87"/>
      <c r="P352" s="87"/>
      <c r="Q352" s="87"/>
      <c r="R352" s="87"/>
      <c r="S352" s="87"/>
      <c r="T352" s="88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T352" s="20" t="s">
        <v>147</v>
      </c>
      <c r="AU352" s="20" t="s">
        <v>81</v>
      </c>
    </row>
    <row r="353" s="14" customFormat="1">
      <c r="A353" s="14"/>
      <c r="B353" s="245"/>
      <c r="C353" s="246"/>
      <c r="D353" s="233" t="s">
        <v>151</v>
      </c>
      <c r="E353" s="247" t="s">
        <v>19</v>
      </c>
      <c r="F353" s="248" t="s">
        <v>245</v>
      </c>
      <c r="G353" s="246"/>
      <c r="H353" s="249">
        <v>64.049999999999997</v>
      </c>
      <c r="I353" s="250"/>
      <c r="J353" s="246"/>
      <c r="K353" s="246"/>
      <c r="L353" s="251"/>
      <c r="M353" s="252"/>
      <c r="N353" s="253"/>
      <c r="O353" s="253"/>
      <c r="P353" s="253"/>
      <c r="Q353" s="253"/>
      <c r="R353" s="253"/>
      <c r="S353" s="253"/>
      <c r="T353" s="25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55" t="s">
        <v>151</v>
      </c>
      <c r="AU353" s="255" t="s">
        <v>81</v>
      </c>
      <c r="AV353" s="14" t="s">
        <v>81</v>
      </c>
      <c r="AW353" s="14" t="s">
        <v>34</v>
      </c>
      <c r="AX353" s="14" t="s">
        <v>79</v>
      </c>
      <c r="AY353" s="255" t="s">
        <v>137</v>
      </c>
    </row>
    <row r="354" s="2" customFormat="1" ht="16.5" customHeight="1">
      <c r="A354" s="41"/>
      <c r="B354" s="42"/>
      <c r="C354" s="215" t="s">
        <v>502</v>
      </c>
      <c r="D354" s="215" t="s">
        <v>140</v>
      </c>
      <c r="E354" s="216" t="s">
        <v>503</v>
      </c>
      <c r="F354" s="217" t="s">
        <v>504</v>
      </c>
      <c r="G354" s="218" t="s">
        <v>143</v>
      </c>
      <c r="H354" s="219">
        <v>64.049999999999997</v>
      </c>
      <c r="I354" s="220"/>
      <c r="J354" s="221">
        <f>ROUND(I354*H354,2)</f>
        <v>0</v>
      </c>
      <c r="K354" s="217" t="s">
        <v>19</v>
      </c>
      <c r="L354" s="47"/>
      <c r="M354" s="222" t="s">
        <v>19</v>
      </c>
      <c r="N354" s="223" t="s">
        <v>43</v>
      </c>
      <c r="O354" s="87"/>
      <c r="P354" s="224">
        <f>O354*H354</f>
        <v>0</v>
      </c>
      <c r="Q354" s="224">
        <v>0.014999999999999999</v>
      </c>
      <c r="R354" s="224">
        <f>Q354*H354</f>
        <v>0.96074999999999988</v>
      </c>
      <c r="S354" s="224">
        <v>0</v>
      </c>
      <c r="T354" s="225">
        <f>S354*H354</f>
        <v>0</v>
      </c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R354" s="226" t="s">
        <v>240</v>
      </c>
      <c r="AT354" s="226" t="s">
        <v>140</v>
      </c>
      <c r="AU354" s="226" t="s">
        <v>81</v>
      </c>
      <c r="AY354" s="20" t="s">
        <v>137</v>
      </c>
      <c r="BE354" s="227">
        <f>IF(N354="základní",J354,0)</f>
        <v>0</v>
      </c>
      <c r="BF354" s="227">
        <f>IF(N354="snížená",J354,0)</f>
        <v>0</v>
      </c>
      <c r="BG354" s="227">
        <f>IF(N354="zákl. přenesená",J354,0)</f>
        <v>0</v>
      </c>
      <c r="BH354" s="227">
        <f>IF(N354="sníž. přenesená",J354,0)</f>
        <v>0</v>
      </c>
      <c r="BI354" s="227">
        <f>IF(N354="nulová",J354,0)</f>
        <v>0</v>
      </c>
      <c r="BJ354" s="20" t="s">
        <v>79</v>
      </c>
      <c r="BK354" s="227">
        <f>ROUND(I354*H354,2)</f>
        <v>0</v>
      </c>
      <c r="BL354" s="20" t="s">
        <v>240</v>
      </c>
      <c r="BM354" s="226" t="s">
        <v>505</v>
      </c>
    </row>
    <row r="355" s="2" customFormat="1">
      <c r="A355" s="41"/>
      <c r="B355" s="42"/>
      <c r="C355" s="43"/>
      <c r="D355" s="233" t="s">
        <v>149</v>
      </c>
      <c r="E355" s="43"/>
      <c r="F355" s="234" t="s">
        <v>506</v>
      </c>
      <c r="G355" s="43"/>
      <c r="H355" s="43"/>
      <c r="I355" s="230"/>
      <c r="J355" s="43"/>
      <c r="K355" s="43"/>
      <c r="L355" s="47"/>
      <c r="M355" s="231"/>
      <c r="N355" s="232"/>
      <c r="O355" s="87"/>
      <c r="P355" s="87"/>
      <c r="Q355" s="87"/>
      <c r="R355" s="87"/>
      <c r="S355" s="87"/>
      <c r="T355" s="88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T355" s="20" t="s">
        <v>149</v>
      </c>
      <c r="AU355" s="20" t="s">
        <v>81</v>
      </c>
    </row>
    <row r="356" s="14" customFormat="1">
      <c r="A356" s="14"/>
      <c r="B356" s="245"/>
      <c r="C356" s="246"/>
      <c r="D356" s="233" t="s">
        <v>151</v>
      </c>
      <c r="E356" s="247" t="s">
        <v>19</v>
      </c>
      <c r="F356" s="248" t="s">
        <v>245</v>
      </c>
      <c r="G356" s="246"/>
      <c r="H356" s="249">
        <v>64.049999999999997</v>
      </c>
      <c r="I356" s="250"/>
      <c r="J356" s="246"/>
      <c r="K356" s="246"/>
      <c r="L356" s="251"/>
      <c r="M356" s="252"/>
      <c r="N356" s="253"/>
      <c r="O356" s="253"/>
      <c r="P356" s="253"/>
      <c r="Q356" s="253"/>
      <c r="R356" s="253"/>
      <c r="S356" s="253"/>
      <c r="T356" s="25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55" t="s">
        <v>151</v>
      </c>
      <c r="AU356" s="255" t="s">
        <v>81</v>
      </c>
      <c r="AV356" s="14" t="s">
        <v>81</v>
      </c>
      <c r="AW356" s="14" t="s">
        <v>34</v>
      </c>
      <c r="AX356" s="14" t="s">
        <v>79</v>
      </c>
      <c r="AY356" s="255" t="s">
        <v>137</v>
      </c>
    </row>
    <row r="357" s="2" customFormat="1" ht="16.5" customHeight="1">
      <c r="A357" s="41"/>
      <c r="B357" s="42"/>
      <c r="C357" s="215" t="s">
        <v>507</v>
      </c>
      <c r="D357" s="215" t="s">
        <v>140</v>
      </c>
      <c r="E357" s="216" t="s">
        <v>508</v>
      </c>
      <c r="F357" s="217" t="s">
        <v>509</v>
      </c>
      <c r="G357" s="218" t="s">
        <v>143</v>
      </c>
      <c r="H357" s="219">
        <v>64.049999999999997</v>
      </c>
      <c r="I357" s="220"/>
      <c r="J357" s="221">
        <f>ROUND(I357*H357,2)</f>
        <v>0</v>
      </c>
      <c r="K357" s="217" t="s">
        <v>144</v>
      </c>
      <c r="L357" s="47"/>
      <c r="M357" s="222" t="s">
        <v>19</v>
      </c>
      <c r="N357" s="223" t="s">
        <v>43</v>
      </c>
      <c r="O357" s="87"/>
      <c r="P357" s="224">
        <f>O357*H357</f>
        <v>0</v>
      </c>
      <c r="Q357" s="224">
        <v>0.00029999999999999997</v>
      </c>
      <c r="R357" s="224">
        <f>Q357*H357</f>
        <v>0.019214999999999996</v>
      </c>
      <c r="S357" s="224">
        <v>0</v>
      </c>
      <c r="T357" s="225">
        <f>S357*H357</f>
        <v>0</v>
      </c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R357" s="226" t="s">
        <v>240</v>
      </c>
      <c r="AT357" s="226" t="s">
        <v>140</v>
      </c>
      <c r="AU357" s="226" t="s">
        <v>81</v>
      </c>
      <c r="AY357" s="20" t="s">
        <v>137</v>
      </c>
      <c r="BE357" s="227">
        <f>IF(N357="základní",J357,0)</f>
        <v>0</v>
      </c>
      <c r="BF357" s="227">
        <f>IF(N357="snížená",J357,0)</f>
        <v>0</v>
      </c>
      <c r="BG357" s="227">
        <f>IF(N357="zákl. přenesená",J357,0)</f>
        <v>0</v>
      </c>
      <c r="BH357" s="227">
        <f>IF(N357="sníž. přenesená",J357,0)</f>
        <v>0</v>
      </c>
      <c r="BI357" s="227">
        <f>IF(N357="nulová",J357,0)</f>
        <v>0</v>
      </c>
      <c r="BJ357" s="20" t="s">
        <v>79</v>
      </c>
      <c r="BK357" s="227">
        <f>ROUND(I357*H357,2)</f>
        <v>0</v>
      </c>
      <c r="BL357" s="20" t="s">
        <v>240</v>
      </c>
      <c r="BM357" s="226" t="s">
        <v>510</v>
      </c>
    </row>
    <row r="358" s="2" customFormat="1">
      <c r="A358" s="41"/>
      <c r="B358" s="42"/>
      <c r="C358" s="43"/>
      <c r="D358" s="228" t="s">
        <v>147</v>
      </c>
      <c r="E358" s="43"/>
      <c r="F358" s="229" t="s">
        <v>511</v>
      </c>
      <c r="G358" s="43"/>
      <c r="H358" s="43"/>
      <c r="I358" s="230"/>
      <c r="J358" s="43"/>
      <c r="K358" s="43"/>
      <c r="L358" s="47"/>
      <c r="M358" s="231"/>
      <c r="N358" s="232"/>
      <c r="O358" s="87"/>
      <c r="P358" s="87"/>
      <c r="Q358" s="87"/>
      <c r="R358" s="87"/>
      <c r="S358" s="87"/>
      <c r="T358" s="88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T358" s="20" t="s">
        <v>147</v>
      </c>
      <c r="AU358" s="20" t="s">
        <v>81</v>
      </c>
    </row>
    <row r="359" s="2" customFormat="1">
      <c r="A359" s="41"/>
      <c r="B359" s="42"/>
      <c r="C359" s="43"/>
      <c r="D359" s="233" t="s">
        <v>149</v>
      </c>
      <c r="E359" s="43"/>
      <c r="F359" s="234" t="s">
        <v>506</v>
      </c>
      <c r="G359" s="43"/>
      <c r="H359" s="43"/>
      <c r="I359" s="230"/>
      <c r="J359" s="43"/>
      <c r="K359" s="43"/>
      <c r="L359" s="47"/>
      <c r="M359" s="231"/>
      <c r="N359" s="232"/>
      <c r="O359" s="87"/>
      <c r="P359" s="87"/>
      <c r="Q359" s="87"/>
      <c r="R359" s="87"/>
      <c r="S359" s="87"/>
      <c r="T359" s="88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T359" s="20" t="s">
        <v>149</v>
      </c>
      <c r="AU359" s="20" t="s">
        <v>81</v>
      </c>
    </row>
    <row r="360" s="13" customFormat="1">
      <c r="A360" s="13"/>
      <c r="B360" s="235"/>
      <c r="C360" s="236"/>
      <c r="D360" s="233" t="s">
        <v>151</v>
      </c>
      <c r="E360" s="237" t="s">
        <v>19</v>
      </c>
      <c r="F360" s="238" t="s">
        <v>152</v>
      </c>
      <c r="G360" s="236"/>
      <c r="H360" s="237" t="s">
        <v>19</v>
      </c>
      <c r="I360" s="239"/>
      <c r="J360" s="236"/>
      <c r="K360" s="236"/>
      <c r="L360" s="240"/>
      <c r="M360" s="241"/>
      <c r="N360" s="242"/>
      <c r="O360" s="242"/>
      <c r="P360" s="242"/>
      <c r="Q360" s="242"/>
      <c r="R360" s="242"/>
      <c r="S360" s="242"/>
      <c r="T360" s="24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4" t="s">
        <v>151</v>
      </c>
      <c r="AU360" s="244" t="s">
        <v>81</v>
      </c>
      <c r="AV360" s="13" t="s">
        <v>79</v>
      </c>
      <c r="AW360" s="13" t="s">
        <v>34</v>
      </c>
      <c r="AX360" s="13" t="s">
        <v>72</v>
      </c>
      <c r="AY360" s="244" t="s">
        <v>137</v>
      </c>
    </row>
    <row r="361" s="14" customFormat="1">
      <c r="A361" s="14"/>
      <c r="B361" s="245"/>
      <c r="C361" s="246"/>
      <c r="D361" s="233" t="s">
        <v>151</v>
      </c>
      <c r="E361" s="247" t="s">
        <v>19</v>
      </c>
      <c r="F361" s="248" t="s">
        <v>245</v>
      </c>
      <c r="G361" s="246"/>
      <c r="H361" s="249">
        <v>64.049999999999997</v>
      </c>
      <c r="I361" s="250"/>
      <c r="J361" s="246"/>
      <c r="K361" s="246"/>
      <c r="L361" s="251"/>
      <c r="M361" s="252"/>
      <c r="N361" s="253"/>
      <c r="O361" s="253"/>
      <c r="P361" s="253"/>
      <c r="Q361" s="253"/>
      <c r="R361" s="253"/>
      <c r="S361" s="253"/>
      <c r="T361" s="25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55" t="s">
        <v>151</v>
      </c>
      <c r="AU361" s="255" t="s">
        <v>81</v>
      </c>
      <c r="AV361" s="14" t="s">
        <v>81</v>
      </c>
      <c r="AW361" s="14" t="s">
        <v>34</v>
      </c>
      <c r="AX361" s="14" t="s">
        <v>72</v>
      </c>
      <c r="AY361" s="255" t="s">
        <v>137</v>
      </c>
    </row>
    <row r="362" s="15" customFormat="1">
      <c r="A362" s="15"/>
      <c r="B362" s="256"/>
      <c r="C362" s="257"/>
      <c r="D362" s="233" t="s">
        <v>151</v>
      </c>
      <c r="E362" s="258" t="s">
        <v>19</v>
      </c>
      <c r="F362" s="259" t="s">
        <v>154</v>
      </c>
      <c r="G362" s="257"/>
      <c r="H362" s="260">
        <v>64.049999999999997</v>
      </c>
      <c r="I362" s="261"/>
      <c r="J362" s="257"/>
      <c r="K362" s="257"/>
      <c r="L362" s="262"/>
      <c r="M362" s="263"/>
      <c r="N362" s="264"/>
      <c r="O362" s="264"/>
      <c r="P362" s="264"/>
      <c r="Q362" s="264"/>
      <c r="R362" s="264"/>
      <c r="S362" s="264"/>
      <c r="T362" s="26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T362" s="266" t="s">
        <v>151</v>
      </c>
      <c r="AU362" s="266" t="s">
        <v>81</v>
      </c>
      <c r="AV362" s="15" t="s">
        <v>145</v>
      </c>
      <c r="AW362" s="15" t="s">
        <v>34</v>
      </c>
      <c r="AX362" s="15" t="s">
        <v>79</v>
      </c>
      <c r="AY362" s="266" t="s">
        <v>137</v>
      </c>
    </row>
    <row r="363" s="2" customFormat="1" ht="16.5" customHeight="1">
      <c r="A363" s="41"/>
      <c r="B363" s="42"/>
      <c r="C363" s="278" t="s">
        <v>512</v>
      </c>
      <c r="D363" s="278" t="s">
        <v>227</v>
      </c>
      <c r="E363" s="279" t="s">
        <v>513</v>
      </c>
      <c r="F363" s="280" t="s">
        <v>514</v>
      </c>
      <c r="G363" s="281" t="s">
        <v>143</v>
      </c>
      <c r="H363" s="282">
        <v>70.454999999999998</v>
      </c>
      <c r="I363" s="283"/>
      <c r="J363" s="284">
        <f>ROUND(I363*H363,2)</f>
        <v>0</v>
      </c>
      <c r="K363" s="280" t="s">
        <v>19</v>
      </c>
      <c r="L363" s="285"/>
      <c r="M363" s="286" t="s">
        <v>19</v>
      </c>
      <c r="N363" s="287" t="s">
        <v>43</v>
      </c>
      <c r="O363" s="87"/>
      <c r="P363" s="224">
        <f>O363*H363</f>
        <v>0</v>
      </c>
      <c r="Q363" s="224">
        <v>0.0051000000000000004</v>
      </c>
      <c r="R363" s="224">
        <f>Q363*H363</f>
        <v>0.35932050000000004</v>
      </c>
      <c r="S363" s="224">
        <v>0</v>
      </c>
      <c r="T363" s="225">
        <f>S363*H363</f>
        <v>0</v>
      </c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R363" s="226" t="s">
        <v>351</v>
      </c>
      <c r="AT363" s="226" t="s">
        <v>227</v>
      </c>
      <c r="AU363" s="226" t="s">
        <v>81</v>
      </c>
      <c r="AY363" s="20" t="s">
        <v>137</v>
      </c>
      <c r="BE363" s="227">
        <f>IF(N363="základní",J363,0)</f>
        <v>0</v>
      </c>
      <c r="BF363" s="227">
        <f>IF(N363="snížená",J363,0)</f>
        <v>0</v>
      </c>
      <c r="BG363" s="227">
        <f>IF(N363="zákl. přenesená",J363,0)</f>
        <v>0</v>
      </c>
      <c r="BH363" s="227">
        <f>IF(N363="sníž. přenesená",J363,0)</f>
        <v>0</v>
      </c>
      <c r="BI363" s="227">
        <f>IF(N363="nulová",J363,0)</f>
        <v>0</v>
      </c>
      <c r="BJ363" s="20" t="s">
        <v>79</v>
      </c>
      <c r="BK363" s="227">
        <f>ROUND(I363*H363,2)</f>
        <v>0</v>
      </c>
      <c r="BL363" s="20" t="s">
        <v>240</v>
      </c>
      <c r="BM363" s="226" t="s">
        <v>515</v>
      </c>
    </row>
    <row r="364" s="2" customFormat="1">
      <c r="A364" s="41"/>
      <c r="B364" s="42"/>
      <c r="C364" s="43"/>
      <c r="D364" s="233" t="s">
        <v>149</v>
      </c>
      <c r="E364" s="43"/>
      <c r="F364" s="234" t="s">
        <v>516</v>
      </c>
      <c r="G364" s="43"/>
      <c r="H364" s="43"/>
      <c r="I364" s="230"/>
      <c r="J364" s="43"/>
      <c r="K364" s="43"/>
      <c r="L364" s="47"/>
      <c r="M364" s="231"/>
      <c r="N364" s="232"/>
      <c r="O364" s="87"/>
      <c r="P364" s="87"/>
      <c r="Q364" s="87"/>
      <c r="R364" s="87"/>
      <c r="S364" s="87"/>
      <c r="T364" s="88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T364" s="20" t="s">
        <v>149</v>
      </c>
      <c r="AU364" s="20" t="s">
        <v>81</v>
      </c>
    </row>
    <row r="365" s="13" customFormat="1">
      <c r="A365" s="13"/>
      <c r="B365" s="235"/>
      <c r="C365" s="236"/>
      <c r="D365" s="233" t="s">
        <v>151</v>
      </c>
      <c r="E365" s="237" t="s">
        <v>19</v>
      </c>
      <c r="F365" s="238" t="s">
        <v>152</v>
      </c>
      <c r="G365" s="236"/>
      <c r="H365" s="237" t="s">
        <v>19</v>
      </c>
      <c r="I365" s="239"/>
      <c r="J365" s="236"/>
      <c r="K365" s="236"/>
      <c r="L365" s="240"/>
      <c r="M365" s="241"/>
      <c r="N365" s="242"/>
      <c r="O365" s="242"/>
      <c r="P365" s="242"/>
      <c r="Q365" s="242"/>
      <c r="R365" s="242"/>
      <c r="S365" s="242"/>
      <c r="T365" s="24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4" t="s">
        <v>151</v>
      </c>
      <c r="AU365" s="244" t="s">
        <v>81</v>
      </c>
      <c r="AV365" s="13" t="s">
        <v>79</v>
      </c>
      <c r="AW365" s="13" t="s">
        <v>34</v>
      </c>
      <c r="AX365" s="13" t="s">
        <v>72</v>
      </c>
      <c r="AY365" s="244" t="s">
        <v>137</v>
      </c>
    </row>
    <row r="366" s="14" customFormat="1">
      <c r="A366" s="14"/>
      <c r="B366" s="245"/>
      <c r="C366" s="246"/>
      <c r="D366" s="233" t="s">
        <v>151</v>
      </c>
      <c r="E366" s="247" t="s">
        <v>19</v>
      </c>
      <c r="F366" s="248" t="s">
        <v>517</v>
      </c>
      <c r="G366" s="246"/>
      <c r="H366" s="249">
        <v>70.454999999999998</v>
      </c>
      <c r="I366" s="250"/>
      <c r="J366" s="246"/>
      <c r="K366" s="246"/>
      <c r="L366" s="251"/>
      <c r="M366" s="252"/>
      <c r="N366" s="253"/>
      <c r="O366" s="253"/>
      <c r="P366" s="253"/>
      <c r="Q366" s="253"/>
      <c r="R366" s="253"/>
      <c r="S366" s="253"/>
      <c r="T366" s="25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55" t="s">
        <v>151</v>
      </c>
      <c r="AU366" s="255" t="s">
        <v>81</v>
      </c>
      <c r="AV366" s="14" t="s">
        <v>81</v>
      </c>
      <c r="AW366" s="14" t="s">
        <v>34</v>
      </c>
      <c r="AX366" s="14" t="s">
        <v>72</v>
      </c>
      <c r="AY366" s="255" t="s">
        <v>137</v>
      </c>
    </row>
    <row r="367" s="15" customFormat="1">
      <c r="A367" s="15"/>
      <c r="B367" s="256"/>
      <c r="C367" s="257"/>
      <c r="D367" s="233" t="s">
        <v>151</v>
      </c>
      <c r="E367" s="258" t="s">
        <v>19</v>
      </c>
      <c r="F367" s="259" t="s">
        <v>154</v>
      </c>
      <c r="G367" s="257"/>
      <c r="H367" s="260">
        <v>70.454999999999998</v>
      </c>
      <c r="I367" s="261"/>
      <c r="J367" s="257"/>
      <c r="K367" s="257"/>
      <c r="L367" s="262"/>
      <c r="M367" s="263"/>
      <c r="N367" s="264"/>
      <c r="O367" s="264"/>
      <c r="P367" s="264"/>
      <c r="Q367" s="264"/>
      <c r="R367" s="264"/>
      <c r="S367" s="264"/>
      <c r="T367" s="26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T367" s="266" t="s">
        <v>151</v>
      </c>
      <c r="AU367" s="266" t="s">
        <v>81</v>
      </c>
      <c r="AV367" s="15" t="s">
        <v>145</v>
      </c>
      <c r="AW367" s="15" t="s">
        <v>34</v>
      </c>
      <c r="AX367" s="15" t="s">
        <v>79</v>
      </c>
      <c r="AY367" s="266" t="s">
        <v>137</v>
      </c>
    </row>
    <row r="368" s="2" customFormat="1" ht="16.5" customHeight="1">
      <c r="A368" s="41"/>
      <c r="B368" s="42"/>
      <c r="C368" s="215" t="s">
        <v>518</v>
      </c>
      <c r="D368" s="215" t="s">
        <v>140</v>
      </c>
      <c r="E368" s="216" t="s">
        <v>519</v>
      </c>
      <c r="F368" s="217" t="s">
        <v>520</v>
      </c>
      <c r="G368" s="218" t="s">
        <v>222</v>
      </c>
      <c r="H368" s="219">
        <v>32.710000000000001</v>
      </c>
      <c r="I368" s="220"/>
      <c r="J368" s="221">
        <f>ROUND(I368*H368,2)</f>
        <v>0</v>
      </c>
      <c r="K368" s="217" t="s">
        <v>144</v>
      </c>
      <c r="L368" s="47"/>
      <c r="M368" s="222" t="s">
        <v>19</v>
      </c>
      <c r="N368" s="223" t="s">
        <v>43</v>
      </c>
      <c r="O368" s="87"/>
      <c r="P368" s="224">
        <f>O368*H368</f>
        <v>0</v>
      </c>
      <c r="Q368" s="224">
        <v>4.5000000000000003E-05</v>
      </c>
      <c r="R368" s="224">
        <f>Q368*H368</f>
        <v>0.0014719500000000001</v>
      </c>
      <c r="S368" s="224">
        <v>0</v>
      </c>
      <c r="T368" s="225">
        <f>S368*H368</f>
        <v>0</v>
      </c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R368" s="226" t="s">
        <v>240</v>
      </c>
      <c r="AT368" s="226" t="s">
        <v>140</v>
      </c>
      <c r="AU368" s="226" t="s">
        <v>81</v>
      </c>
      <c r="AY368" s="20" t="s">
        <v>137</v>
      </c>
      <c r="BE368" s="227">
        <f>IF(N368="základní",J368,0)</f>
        <v>0</v>
      </c>
      <c r="BF368" s="227">
        <f>IF(N368="snížená",J368,0)</f>
        <v>0</v>
      </c>
      <c r="BG368" s="227">
        <f>IF(N368="zákl. přenesená",J368,0)</f>
        <v>0</v>
      </c>
      <c r="BH368" s="227">
        <f>IF(N368="sníž. přenesená",J368,0)</f>
        <v>0</v>
      </c>
      <c r="BI368" s="227">
        <f>IF(N368="nulová",J368,0)</f>
        <v>0</v>
      </c>
      <c r="BJ368" s="20" t="s">
        <v>79</v>
      </c>
      <c r="BK368" s="227">
        <f>ROUND(I368*H368,2)</f>
        <v>0</v>
      </c>
      <c r="BL368" s="20" t="s">
        <v>240</v>
      </c>
      <c r="BM368" s="226" t="s">
        <v>521</v>
      </c>
    </row>
    <row r="369" s="2" customFormat="1">
      <c r="A369" s="41"/>
      <c r="B369" s="42"/>
      <c r="C369" s="43"/>
      <c r="D369" s="228" t="s">
        <v>147</v>
      </c>
      <c r="E369" s="43"/>
      <c r="F369" s="229" t="s">
        <v>522</v>
      </c>
      <c r="G369" s="43"/>
      <c r="H369" s="43"/>
      <c r="I369" s="230"/>
      <c r="J369" s="43"/>
      <c r="K369" s="43"/>
      <c r="L369" s="47"/>
      <c r="M369" s="231"/>
      <c r="N369" s="232"/>
      <c r="O369" s="87"/>
      <c r="P369" s="87"/>
      <c r="Q369" s="87"/>
      <c r="R369" s="87"/>
      <c r="S369" s="87"/>
      <c r="T369" s="88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T369" s="20" t="s">
        <v>147</v>
      </c>
      <c r="AU369" s="20" t="s">
        <v>81</v>
      </c>
    </row>
    <row r="370" s="2" customFormat="1">
      <c r="A370" s="41"/>
      <c r="B370" s="42"/>
      <c r="C370" s="43"/>
      <c r="D370" s="233" t="s">
        <v>149</v>
      </c>
      <c r="E370" s="43"/>
      <c r="F370" s="234" t="s">
        <v>506</v>
      </c>
      <c r="G370" s="43"/>
      <c r="H370" s="43"/>
      <c r="I370" s="230"/>
      <c r="J370" s="43"/>
      <c r="K370" s="43"/>
      <c r="L370" s="47"/>
      <c r="M370" s="231"/>
      <c r="N370" s="232"/>
      <c r="O370" s="87"/>
      <c r="P370" s="87"/>
      <c r="Q370" s="87"/>
      <c r="R370" s="87"/>
      <c r="S370" s="87"/>
      <c r="T370" s="88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T370" s="20" t="s">
        <v>149</v>
      </c>
      <c r="AU370" s="20" t="s">
        <v>81</v>
      </c>
    </row>
    <row r="371" s="13" customFormat="1">
      <c r="A371" s="13"/>
      <c r="B371" s="235"/>
      <c r="C371" s="236"/>
      <c r="D371" s="233" t="s">
        <v>151</v>
      </c>
      <c r="E371" s="237" t="s">
        <v>19</v>
      </c>
      <c r="F371" s="238" t="s">
        <v>152</v>
      </c>
      <c r="G371" s="236"/>
      <c r="H371" s="237" t="s">
        <v>19</v>
      </c>
      <c r="I371" s="239"/>
      <c r="J371" s="236"/>
      <c r="K371" s="236"/>
      <c r="L371" s="240"/>
      <c r="M371" s="241"/>
      <c r="N371" s="242"/>
      <c r="O371" s="242"/>
      <c r="P371" s="242"/>
      <c r="Q371" s="242"/>
      <c r="R371" s="242"/>
      <c r="S371" s="242"/>
      <c r="T371" s="24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44" t="s">
        <v>151</v>
      </c>
      <c r="AU371" s="244" t="s">
        <v>81</v>
      </c>
      <c r="AV371" s="13" t="s">
        <v>79</v>
      </c>
      <c r="AW371" s="13" t="s">
        <v>34</v>
      </c>
      <c r="AX371" s="13" t="s">
        <v>72</v>
      </c>
      <c r="AY371" s="244" t="s">
        <v>137</v>
      </c>
    </row>
    <row r="372" s="14" customFormat="1">
      <c r="A372" s="14"/>
      <c r="B372" s="245"/>
      <c r="C372" s="246"/>
      <c r="D372" s="233" t="s">
        <v>151</v>
      </c>
      <c r="E372" s="247" t="s">
        <v>19</v>
      </c>
      <c r="F372" s="248" t="s">
        <v>465</v>
      </c>
      <c r="G372" s="246"/>
      <c r="H372" s="249">
        <v>7.1600000000000001</v>
      </c>
      <c r="I372" s="250"/>
      <c r="J372" s="246"/>
      <c r="K372" s="246"/>
      <c r="L372" s="251"/>
      <c r="M372" s="252"/>
      <c r="N372" s="253"/>
      <c r="O372" s="253"/>
      <c r="P372" s="253"/>
      <c r="Q372" s="253"/>
      <c r="R372" s="253"/>
      <c r="S372" s="253"/>
      <c r="T372" s="25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55" t="s">
        <v>151</v>
      </c>
      <c r="AU372" s="255" t="s">
        <v>81</v>
      </c>
      <c r="AV372" s="14" t="s">
        <v>81</v>
      </c>
      <c r="AW372" s="14" t="s">
        <v>34</v>
      </c>
      <c r="AX372" s="14" t="s">
        <v>72</v>
      </c>
      <c r="AY372" s="255" t="s">
        <v>137</v>
      </c>
    </row>
    <row r="373" s="14" customFormat="1">
      <c r="A373" s="14"/>
      <c r="B373" s="245"/>
      <c r="C373" s="246"/>
      <c r="D373" s="233" t="s">
        <v>151</v>
      </c>
      <c r="E373" s="247" t="s">
        <v>19</v>
      </c>
      <c r="F373" s="248" t="s">
        <v>466</v>
      </c>
      <c r="G373" s="246"/>
      <c r="H373" s="249">
        <v>9.7599999999999998</v>
      </c>
      <c r="I373" s="250"/>
      <c r="J373" s="246"/>
      <c r="K373" s="246"/>
      <c r="L373" s="251"/>
      <c r="M373" s="252"/>
      <c r="N373" s="253"/>
      <c r="O373" s="253"/>
      <c r="P373" s="253"/>
      <c r="Q373" s="253"/>
      <c r="R373" s="253"/>
      <c r="S373" s="253"/>
      <c r="T373" s="25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55" t="s">
        <v>151</v>
      </c>
      <c r="AU373" s="255" t="s">
        <v>81</v>
      </c>
      <c r="AV373" s="14" t="s">
        <v>81</v>
      </c>
      <c r="AW373" s="14" t="s">
        <v>34</v>
      </c>
      <c r="AX373" s="14" t="s">
        <v>72</v>
      </c>
      <c r="AY373" s="255" t="s">
        <v>137</v>
      </c>
    </row>
    <row r="374" s="14" customFormat="1">
      <c r="A374" s="14"/>
      <c r="B374" s="245"/>
      <c r="C374" s="246"/>
      <c r="D374" s="233" t="s">
        <v>151</v>
      </c>
      <c r="E374" s="247" t="s">
        <v>19</v>
      </c>
      <c r="F374" s="248" t="s">
        <v>465</v>
      </c>
      <c r="G374" s="246"/>
      <c r="H374" s="249">
        <v>7.1600000000000001</v>
      </c>
      <c r="I374" s="250"/>
      <c r="J374" s="246"/>
      <c r="K374" s="246"/>
      <c r="L374" s="251"/>
      <c r="M374" s="252"/>
      <c r="N374" s="253"/>
      <c r="O374" s="253"/>
      <c r="P374" s="253"/>
      <c r="Q374" s="253"/>
      <c r="R374" s="253"/>
      <c r="S374" s="253"/>
      <c r="T374" s="25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55" t="s">
        <v>151</v>
      </c>
      <c r="AU374" s="255" t="s">
        <v>81</v>
      </c>
      <c r="AV374" s="14" t="s">
        <v>81</v>
      </c>
      <c r="AW374" s="14" t="s">
        <v>34</v>
      </c>
      <c r="AX374" s="14" t="s">
        <v>72</v>
      </c>
      <c r="AY374" s="255" t="s">
        <v>137</v>
      </c>
    </row>
    <row r="375" s="14" customFormat="1">
      <c r="A375" s="14"/>
      <c r="B375" s="245"/>
      <c r="C375" s="246"/>
      <c r="D375" s="233" t="s">
        <v>151</v>
      </c>
      <c r="E375" s="247" t="s">
        <v>19</v>
      </c>
      <c r="F375" s="248" t="s">
        <v>467</v>
      </c>
      <c r="G375" s="246"/>
      <c r="H375" s="249">
        <v>8.6300000000000008</v>
      </c>
      <c r="I375" s="250"/>
      <c r="J375" s="246"/>
      <c r="K375" s="246"/>
      <c r="L375" s="251"/>
      <c r="M375" s="252"/>
      <c r="N375" s="253"/>
      <c r="O375" s="253"/>
      <c r="P375" s="253"/>
      <c r="Q375" s="253"/>
      <c r="R375" s="253"/>
      <c r="S375" s="253"/>
      <c r="T375" s="25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55" t="s">
        <v>151</v>
      </c>
      <c r="AU375" s="255" t="s">
        <v>81</v>
      </c>
      <c r="AV375" s="14" t="s">
        <v>81</v>
      </c>
      <c r="AW375" s="14" t="s">
        <v>34</v>
      </c>
      <c r="AX375" s="14" t="s">
        <v>72</v>
      </c>
      <c r="AY375" s="255" t="s">
        <v>137</v>
      </c>
    </row>
    <row r="376" s="15" customFormat="1">
      <c r="A376" s="15"/>
      <c r="B376" s="256"/>
      <c r="C376" s="257"/>
      <c r="D376" s="233" t="s">
        <v>151</v>
      </c>
      <c r="E376" s="258" t="s">
        <v>19</v>
      </c>
      <c r="F376" s="259" t="s">
        <v>154</v>
      </c>
      <c r="G376" s="257"/>
      <c r="H376" s="260">
        <v>32.710000000000001</v>
      </c>
      <c r="I376" s="261"/>
      <c r="J376" s="257"/>
      <c r="K376" s="257"/>
      <c r="L376" s="262"/>
      <c r="M376" s="263"/>
      <c r="N376" s="264"/>
      <c r="O376" s="264"/>
      <c r="P376" s="264"/>
      <c r="Q376" s="264"/>
      <c r="R376" s="264"/>
      <c r="S376" s="264"/>
      <c r="T376" s="26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T376" s="266" t="s">
        <v>151</v>
      </c>
      <c r="AU376" s="266" t="s">
        <v>81</v>
      </c>
      <c r="AV376" s="15" t="s">
        <v>145</v>
      </c>
      <c r="AW376" s="15" t="s">
        <v>34</v>
      </c>
      <c r="AX376" s="15" t="s">
        <v>79</v>
      </c>
      <c r="AY376" s="266" t="s">
        <v>137</v>
      </c>
    </row>
    <row r="377" s="2" customFormat="1" ht="16.5" customHeight="1">
      <c r="A377" s="41"/>
      <c r="B377" s="42"/>
      <c r="C377" s="278" t="s">
        <v>523</v>
      </c>
      <c r="D377" s="278" t="s">
        <v>227</v>
      </c>
      <c r="E377" s="279" t="s">
        <v>524</v>
      </c>
      <c r="F377" s="280" t="s">
        <v>525</v>
      </c>
      <c r="G377" s="281" t="s">
        <v>222</v>
      </c>
      <c r="H377" s="282">
        <v>35.981000000000002</v>
      </c>
      <c r="I377" s="283"/>
      <c r="J377" s="284">
        <f>ROUND(I377*H377,2)</f>
        <v>0</v>
      </c>
      <c r="K377" s="280" t="s">
        <v>144</v>
      </c>
      <c r="L377" s="285"/>
      <c r="M377" s="286" t="s">
        <v>19</v>
      </c>
      <c r="N377" s="287" t="s">
        <v>43</v>
      </c>
      <c r="O377" s="87"/>
      <c r="P377" s="224">
        <f>O377*H377</f>
        <v>0</v>
      </c>
      <c r="Q377" s="224">
        <v>0.00027999999999999998</v>
      </c>
      <c r="R377" s="224">
        <f>Q377*H377</f>
        <v>0.010074679999999999</v>
      </c>
      <c r="S377" s="224">
        <v>0</v>
      </c>
      <c r="T377" s="225">
        <f>S377*H377</f>
        <v>0</v>
      </c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R377" s="226" t="s">
        <v>351</v>
      </c>
      <c r="AT377" s="226" t="s">
        <v>227</v>
      </c>
      <c r="AU377" s="226" t="s">
        <v>81</v>
      </c>
      <c r="AY377" s="20" t="s">
        <v>137</v>
      </c>
      <c r="BE377" s="227">
        <f>IF(N377="základní",J377,0)</f>
        <v>0</v>
      </c>
      <c r="BF377" s="227">
        <f>IF(N377="snížená",J377,0)</f>
        <v>0</v>
      </c>
      <c r="BG377" s="227">
        <f>IF(N377="zákl. přenesená",J377,0)</f>
        <v>0</v>
      </c>
      <c r="BH377" s="227">
        <f>IF(N377="sníž. přenesená",J377,0)</f>
        <v>0</v>
      </c>
      <c r="BI377" s="227">
        <f>IF(N377="nulová",J377,0)</f>
        <v>0</v>
      </c>
      <c r="BJ377" s="20" t="s">
        <v>79</v>
      </c>
      <c r="BK377" s="227">
        <f>ROUND(I377*H377,2)</f>
        <v>0</v>
      </c>
      <c r="BL377" s="20" t="s">
        <v>240</v>
      </c>
      <c r="BM377" s="226" t="s">
        <v>526</v>
      </c>
    </row>
    <row r="378" s="2" customFormat="1">
      <c r="A378" s="41"/>
      <c r="B378" s="42"/>
      <c r="C378" s="43"/>
      <c r="D378" s="233" t="s">
        <v>149</v>
      </c>
      <c r="E378" s="43"/>
      <c r="F378" s="234" t="s">
        <v>506</v>
      </c>
      <c r="G378" s="43"/>
      <c r="H378" s="43"/>
      <c r="I378" s="230"/>
      <c r="J378" s="43"/>
      <c r="K378" s="43"/>
      <c r="L378" s="47"/>
      <c r="M378" s="231"/>
      <c r="N378" s="232"/>
      <c r="O378" s="87"/>
      <c r="P378" s="87"/>
      <c r="Q378" s="87"/>
      <c r="R378" s="87"/>
      <c r="S378" s="87"/>
      <c r="T378" s="88"/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T378" s="20" t="s">
        <v>149</v>
      </c>
      <c r="AU378" s="20" t="s">
        <v>81</v>
      </c>
    </row>
    <row r="379" s="14" customFormat="1">
      <c r="A379" s="14"/>
      <c r="B379" s="245"/>
      <c r="C379" s="246"/>
      <c r="D379" s="233" t="s">
        <v>151</v>
      </c>
      <c r="E379" s="247" t="s">
        <v>19</v>
      </c>
      <c r="F379" s="248" t="s">
        <v>527</v>
      </c>
      <c r="G379" s="246"/>
      <c r="H379" s="249">
        <v>35.981000000000002</v>
      </c>
      <c r="I379" s="250"/>
      <c r="J379" s="246"/>
      <c r="K379" s="246"/>
      <c r="L379" s="251"/>
      <c r="M379" s="252"/>
      <c r="N379" s="253"/>
      <c r="O379" s="253"/>
      <c r="P379" s="253"/>
      <c r="Q379" s="253"/>
      <c r="R379" s="253"/>
      <c r="S379" s="253"/>
      <c r="T379" s="25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55" t="s">
        <v>151</v>
      </c>
      <c r="AU379" s="255" t="s">
        <v>81</v>
      </c>
      <c r="AV379" s="14" t="s">
        <v>81</v>
      </c>
      <c r="AW379" s="14" t="s">
        <v>34</v>
      </c>
      <c r="AX379" s="14" t="s">
        <v>72</v>
      </c>
      <c r="AY379" s="255" t="s">
        <v>137</v>
      </c>
    </row>
    <row r="380" s="15" customFormat="1">
      <c r="A380" s="15"/>
      <c r="B380" s="256"/>
      <c r="C380" s="257"/>
      <c r="D380" s="233" t="s">
        <v>151</v>
      </c>
      <c r="E380" s="258" t="s">
        <v>19</v>
      </c>
      <c r="F380" s="259" t="s">
        <v>154</v>
      </c>
      <c r="G380" s="257"/>
      <c r="H380" s="260">
        <v>35.981000000000002</v>
      </c>
      <c r="I380" s="261"/>
      <c r="J380" s="257"/>
      <c r="K380" s="257"/>
      <c r="L380" s="262"/>
      <c r="M380" s="263"/>
      <c r="N380" s="264"/>
      <c r="O380" s="264"/>
      <c r="P380" s="264"/>
      <c r="Q380" s="264"/>
      <c r="R380" s="264"/>
      <c r="S380" s="264"/>
      <c r="T380" s="26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T380" s="266" t="s">
        <v>151</v>
      </c>
      <c r="AU380" s="266" t="s">
        <v>81</v>
      </c>
      <c r="AV380" s="15" t="s">
        <v>145</v>
      </c>
      <c r="AW380" s="15" t="s">
        <v>34</v>
      </c>
      <c r="AX380" s="15" t="s">
        <v>79</v>
      </c>
      <c r="AY380" s="266" t="s">
        <v>137</v>
      </c>
    </row>
    <row r="381" s="2" customFormat="1" ht="16.5" customHeight="1">
      <c r="A381" s="41"/>
      <c r="B381" s="42"/>
      <c r="C381" s="215" t="s">
        <v>528</v>
      </c>
      <c r="D381" s="215" t="s">
        <v>140</v>
      </c>
      <c r="E381" s="216" t="s">
        <v>529</v>
      </c>
      <c r="F381" s="217" t="s">
        <v>530</v>
      </c>
      <c r="G381" s="218" t="s">
        <v>222</v>
      </c>
      <c r="H381" s="219">
        <v>1</v>
      </c>
      <c r="I381" s="220"/>
      <c r="J381" s="221">
        <f>ROUND(I381*H381,2)</f>
        <v>0</v>
      </c>
      <c r="K381" s="217" t="s">
        <v>144</v>
      </c>
      <c r="L381" s="47"/>
      <c r="M381" s="222" t="s">
        <v>19</v>
      </c>
      <c r="N381" s="223" t="s">
        <v>43</v>
      </c>
      <c r="O381" s="87"/>
      <c r="P381" s="224">
        <f>O381*H381</f>
        <v>0</v>
      </c>
      <c r="Q381" s="224">
        <v>0</v>
      </c>
      <c r="R381" s="224">
        <f>Q381*H381</f>
        <v>0</v>
      </c>
      <c r="S381" s="224">
        <v>0</v>
      </c>
      <c r="T381" s="225">
        <f>S381*H381</f>
        <v>0</v>
      </c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R381" s="226" t="s">
        <v>240</v>
      </c>
      <c r="AT381" s="226" t="s">
        <v>140</v>
      </c>
      <c r="AU381" s="226" t="s">
        <v>81</v>
      </c>
      <c r="AY381" s="20" t="s">
        <v>137</v>
      </c>
      <c r="BE381" s="227">
        <f>IF(N381="základní",J381,0)</f>
        <v>0</v>
      </c>
      <c r="BF381" s="227">
        <f>IF(N381="snížená",J381,0)</f>
        <v>0</v>
      </c>
      <c r="BG381" s="227">
        <f>IF(N381="zákl. přenesená",J381,0)</f>
        <v>0</v>
      </c>
      <c r="BH381" s="227">
        <f>IF(N381="sníž. přenesená",J381,0)</f>
        <v>0</v>
      </c>
      <c r="BI381" s="227">
        <f>IF(N381="nulová",J381,0)</f>
        <v>0</v>
      </c>
      <c r="BJ381" s="20" t="s">
        <v>79</v>
      </c>
      <c r="BK381" s="227">
        <f>ROUND(I381*H381,2)</f>
        <v>0</v>
      </c>
      <c r="BL381" s="20" t="s">
        <v>240</v>
      </c>
      <c r="BM381" s="226" t="s">
        <v>531</v>
      </c>
    </row>
    <row r="382" s="2" customFormat="1">
      <c r="A382" s="41"/>
      <c r="B382" s="42"/>
      <c r="C382" s="43"/>
      <c r="D382" s="228" t="s">
        <v>147</v>
      </c>
      <c r="E382" s="43"/>
      <c r="F382" s="229" t="s">
        <v>532</v>
      </c>
      <c r="G382" s="43"/>
      <c r="H382" s="43"/>
      <c r="I382" s="230"/>
      <c r="J382" s="43"/>
      <c r="K382" s="43"/>
      <c r="L382" s="47"/>
      <c r="M382" s="231"/>
      <c r="N382" s="232"/>
      <c r="O382" s="87"/>
      <c r="P382" s="87"/>
      <c r="Q382" s="87"/>
      <c r="R382" s="87"/>
      <c r="S382" s="87"/>
      <c r="T382" s="88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T382" s="20" t="s">
        <v>147</v>
      </c>
      <c r="AU382" s="20" t="s">
        <v>81</v>
      </c>
    </row>
    <row r="383" s="2" customFormat="1">
      <c r="A383" s="41"/>
      <c r="B383" s="42"/>
      <c r="C383" s="43"/>
      <c r="D383" s="233" t="s">
        <v>149</v>
      </c>
      <c r="E383" s="43"/>
      <c r="F383" s="234" t="s">
        <v>533</v>
      </c>
      <c r="G383" s="43"/>
      <c r="H383" s="43"/>
      <c r="I383" s="230"/>
      <c r="J383" s="43"/>
      <c r="K383" s="43"/>
      <c r="L383" s="47"/>
      <c r="M383" s="231"/>
      <c r="N383" s="232"/>
      <c r="O383" s="87"/>
      <c r="P383" s="87"/>
      <c r="Q383" s="87"/>
      <c r="R383" s="87"/>
      <c r="S383" s="87"/>
      <c r="T383" s="88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T383" s="20" t="s">
        <v>149</v>
      </c>
      <c r="AU383" s="20" t="s">
        <v>81</v>
      </c>
    </row>
    <row r="384" s="14" customFormat="1">
      <c r="A384" s="14"/>
      <c r="B384" s="245"/>
      <c r="C384" s="246"/>
      <c r="D384" s="233" t="s">
        <v>151</v>
      </c>
      <c r="E384" s="247" t="s">
        <v>19</v>
      </c>
      <c r="F384" s="248" t="s">
        <v>534</v>
      </c>
      <c r="G384" s="246"/>
      <c r="H384" s="249">
        <v>1</v>
      </c>
      <c r="I384" s="250"/>
      <c r="J384" s="246"/>
      <c r="K384" s="246"/>
      <c r="L384" s="251"/>
      <c r="M384" s="252"/>
      <c r="N384" s="253"/>
      <c r="O384" s="253"/>
      <c r="P384" s="253"/>
      <c r="Q384" s="253"/>
      <c r="R384" s="253"/>
      <c r="S384" s="253"/>
      <c r="T384" s="25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55" t="s">
        <v>151</v>
      </c>
      <c r="AU384" s="255" t="s">
        <v>81</v>
      </c>
      <c r="AV384" s="14" t="s">
        <v>81</v>
      </c>
      <c r="AW384" s="14" t="s">
        <v>34</v>
      </c>
      <c r="AX384" s="14" t="s">
        <v>72</v>
      </c>
      <c r="AY384" s="255" t="s">
        <v>137</v>
      </c>
    </row>
    <row r="385" s="15" customFormat="1">
      <c r="A385" s="15"/>
      <c r="B385" s="256"/>
      <c r="C385" s="257"/>
      <c r="D385" s="233" t="s">
        <v>151</v>
      </c>
      <c r="E385" s="258" t="s">
        <v>19</v>
      </c>
      <c r="F385" s="259" t="s">
        <v>154</v>
      </c>
      <c r="G385" s="257"/>
      <c r="H385" s="260">
        <v>1</v>
      </c>
      <c r="I385" s="261"/>
      <c r="J385" s="257"/>
      <c r="K385" s="257"/>
      <c r="L385" s="262"/>
      <c r="M385" s="263"/>
      <c r="N385" s="264"/>
      <c r="O385" s="264"/>
      <c r="P385" s="264"/>
      <c r="Q385" s="264"/>
      <c r="R385" s="264"/>
      <c r="S385" s="264"/>
      <c r="T385" s="26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T385" s="266" t="s">
        <v>151</v>
      </c>
      <c r="AU385" s="266" t="s">
        <v>81</v>
      </c>
      <c r="AV385" s="15" t="s">
        <v>145</v>
      </c>
      <c r="AW385" s="15" t="s">
        <v>34</v>
      </c>
      <c r="AX385" s="15" t="s">
        <v>79</v>
      </c>
      <c r="AY385" s="266" t="s">
        <v>137</v>
      </c>
    </row>
    <row r="386" s="2" customFormat="1" ht="16.5" customHeight="1">
      <c r="A386" s="41"/>
      <c r="B386" s="42"/>
      <c r="C386" s="278" t="s">
        <v>535</v>
      </c>
      <c r="D386" s="278" t="s">
        <v>227</v>
      </c>
      <c r="E386" s="279" t="s">
        <v>536</v>
      </c>
      <c r="F386" s="280" t="s">
        <v>537</v>
      </c>
      <c r="G386" s="281" t="s">
        <v>222</v>
      </c>
      <c r="H386" s="282">
        <v>1.1000000000000001</v>
      </c>
      <c r="I386" s="283"/>
      <c r="J386" s="284">
        <f>ROUND(I386*H386,2)</f>
        <v>0</v>
      </c>
      <c r="K386" s="280" t="s">
        <v>19</v>
      </c>
      <c r="L386" s="285"/>
      <c r="M386" s="286" t="s">
        <v>19</v>
      </c>
      <c r="N386" s="287" t="s">
        <v>43</v>
      </c>
      <c r="O386" s="87"/>
      <c r="P386" s="224">
        <f>O386*H386</f>
        <v>0</v>
      </c>
      <c r="Q386" s="224">
        <v>0</v>
      </c>
      <c r="R386" s="224">
        <f>Q386*H386</f>
        <v>0</v>
      </c>
      <c r="S386" s="224">
        <v>0</v>
      </c>
      <c r="T386" s="225">
        <f>S386*H386</f>
        <v>0</v>
      </c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R386" s="226" t="s">
        <v>351</v>
      </c>
      <c r="AT386" s="226" t="s">
        <v>227</v>
      </c>
      <c r="AU386" s="226" t="s">
        <v>81</v>
      </c>
      <c r="AY386" s="20" t="s">
        <v>137</v>
      </c>
      <c r="BE386" s="227">
        <f>IF(N386="základní",J386,0)</f>
        <v>0</v>
      </c>
      <c r="BF386" s="227">
        <f>IF(N386="snížená",J386,0)</f>
        <v>0</v>
      </c>
      <c r="BG386" s="227">
        <f>IF(N386="zákl. přenesená",J386,0)</f>
        <v>0</v>
      </c>
      <c r="BH386" s="227">
        <f>IF(N386="sníž. přenesená",J386,0)</f>
        <v>0</v>
      </c>
      <c r="BI386" s="227">
        <f>IF(N386="nulová",J386,0)</f>
        <v>0</v>
      </c>
      <c r="BJ386" s="20" t="s">
        <v>79</v>
      </c>
      <c r="BK386" s="227">
        <f>ROUND(I386*H386,2)</f>
        <v>0</v>
      </c>
      <c r="BL386" s="20" t="s">
        <v>240</v>
      </c>
      <c r="BM386" s="226" t="s">
        <v>538</v>
      </c>
    </row>
    <row r="387" s="2" customFormat="1">
      <c r="A387" s="41"/>
      <c r="B387" s="42"/>
      <c r="C387" s="43"/>
      <c r="D387" s="233" t="s">
        <v>149</v>
      </c>
      <c r="E387" s="43"/>
      <c r="F387" s="234" t="s">
        <v>533</v>
      </c>
      <c r="G387" s="43"/>
      <c r="H387" s="43"/>
      <c r="I387" s="230"/>
      <c r="J387" s="43"/>
      <c r="K387" s="43"/>
      <c r="L387" s="47"/>
      <c r="M387" s="231"/>
      <c r="N387" s="232"/>
      <c r="O387" s="87"/>
      <c r="P387" s="87"/>
      <c r="Q387" s="87"/>
      <c r="R387" s="87"/>
      <c r="S387" s="87"/>
      <c r="T387" s="88"/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T387" s="20" t="s">
        <v>149</v>
      </c>
      <c r="AU387" s="20" t="s">
        <v>81</v>
      </c>
    </row>
    <row r="388" s="14" customFormat="1">
      <c r="A388" s="14"/>
      <c r="B388" s="245"/>
      <c r="C388" s="246"/>
      <c r="D388" s="233" t="s">
        <v>151</v>
      </c>
      <c r="E388" s="246"/>
      <c r="F388" s="248" t="s">
        <v>539</v>
      </c>
      <c r="G388" s="246"/>
      <c r="H388" s="249">
        <v>1.1000000000000001</v>
      </c>
      <c r="I388" s="250"/>
      <c r="J388" s="246"/>
      <c r="K388" s="246"/>
      <c r="L388" s="251"/>
      <c r="M388" s="252"/>
      <c r="N388" s="253"/>
      <c r="O388" s="253"/>
      <c r="P388" s="253"/>
      <c r="Q388" s="253"/>
      <c r="R388" s="253"/>
      <c r="S388" s="253"/>
      <c r="T388" s="25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55" t="s">
        <v>151</v>
      </c>
      <c r="AU388" s="255" t="s">
        <v>81</v>
      </c>
      <c r="AV388" s="14" t="s">
        <v>81</v>
      </c>
      <c r="AW388" s="14" t="s">
        <v>4</v>
      </c>
      <c r="AX388" s="14" t="s">
        <v>79</v>
      </c>
      <c r="AY388" s="255" t="s">
        <v>137</v>
      </c>
    </row>
    <row r="389" s="2" customFormat="1" ht="24.15" customHeight="1">
      <c r="A389" s="41"/>
      <c r="B389" s="42"/>
      <c r="C389" s="215" t="s">
        <v>540</v>
      </c>
      <c r="D389" s="215" t="s">
        <v>140</v>
      </c>
      <c r="E389" s="216" t="s">
        <v>541</v>
      </c>
      <c r="F389" s="217" t="s">
        <v>542</v>
      </c>
      <c r="G389" s="218" t="s">
        <v>374</v>
      </c>
      <c r="H389" s="288"/>
      <c r="I389" s="220"/>
      <c r="J389" s="221">
        <f>ROUND(I389*H389,2)</f>
        <v>0</v>
      </c>
      <c r="K389" s="217" t="s">
        <v>144</v>
      </c>
      <c r="L389" s="47"/>
      <c r="M389" s="222" t="s">
        <v>19</v>
      </c>
      <c r="N389" s="223" t="s">
        <v>43</v>
      </c>
      <c r="O389" s="87"/>
      <c r="P389" s="224">
        <f>O389*H389</f>
        <v>0</v>
      </c>
      <c r="Q389" s="224">
        <v>0</v>
      </c>
      <c r="R389" s="224">
        <f>Q389*H389</f>
        <v>0</v>
      </c>
      <c r="S389" s="224">
        <v>0</v>
      </c>
      <c r="T389" s="225">
        <f>S389*H389</f>
        <v>0</v>
      </c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R389" s="226" t="s">
        <v>240</v>
      </c>
      <c r="AT389" s="226" t="s">
        <v>140</v>
      </c>
      <c r="AU389" s="226" t="s">
        <v>81</v>
      </c>
      <c r="AY389" s="20" t="s">
        <v>137</v>
      </c>
      <c r="BE389" s="227">
        <f>IF(N389="základní",J389,0)</f>
        <v>0</v>
      </c>
      <c r="BF389" s="227">
        <f>IF(N389="snížená",J389,0)</f>
        <v>0</v>
      </c>
      <c r="BG389" s="227">
        <f>IF(N389="zákl. přenesená",J389,0)</f>
        <v>0</v>
      </c>
      <c r="BH389" s="227">
        <f>IF(N389="sníž. přenesená",J389,0)</f>
        <v>0</v>
      </c>
      <c r="BI389" s="227">
        <f>IF(N389="nulová",J389,0)</f>
        <v>0</v>
      </c>
      <c r="BJ389" s="20" t="s">
        <v>79</v>
      </c>
      <c r="BK389" s="227">
        <f>ROUND(I389*H389,2)</f>
        <v>0</v>
      </c>
      <c r="BL389" s="20" t="s">
        <v>240</v>
      </c>
      <c r="BM389" s="226" t="s">
        <v>543</v>
      </c>
    </row>
    <row r="390" s="2" customFormat="1">
      <c r="A390" s="41"/>
      <c r="B390" s="42"/>
      <c r="C390" s="43"/>
      <c r="D390" s="228" t="s">
        <v>147</v>
      </c>
      <c r="E390" s="43"/>
      <c r="F390" s="229" t="s">
        <v>544</v>
      </c>
      <c r="G390" s="43"/>
      <c r="H390" s="43"/>
      <c r="I390" s="230"/>
      <c r="J390" s="43"/>
      <c r="K390" s="43"/>
      <c r="L390" s="47"/>
      <c r="M390" s="231"/>
      <c r="N390" s="232"/>
      <c r="O390" s="87"/>
      <c r="P390" s="87"/>
      <c r="Q390" s="87"/>
      <c r="R390" s="87"/>
      <c r="S390" s="87"/>
      <c r="T390" s="88"/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T390" s="20" t="s">
        <v>147</v>
      </c>
      <c r="AU390" s="20" t="s">
        <v>81</v>
      </c>
    </row>
    <row r="391" s="2" customFormat="1" ht="33" customHeight="1">
      <c r="A391" s="41"/>
      <c r="B391" s="42"/>
      <c r="C391" s="215" t="s">
        <v>545</v>
      </c>
      <c r="D391" s="215" t="s">
        <v>140</v>
      </c>
      <c r="E391" s="216" t="s">
        <v>546</v>
      </c>
      <c r="F391" s="217" t="s">
        <v>547</v>
      </c>
      <c r="G391" s="218" t="s">
        <v>374</v>
      </c>
      <c r="H391" s="288"/>
      <c r="I391" s="220"/>
      <c r="J391" s="221">
        <f>ROUND(I391*H391,2)</f>
        <v>0</v>
      </c>
      <c r="K391" s="217" t="s">
        <v>144</v>
      </c>
      <c r="L391" s="47"/>
      <c r="M391" s="222" t="s">
        <v>19</v>
      </c>
      <c r="N391" s="223" t="s">
        <v>43</v>
      </c>
      <c r="O391" s="87"/>
      <c r="P391" s="224">
        <f>O391*H391</f>
        <v>0</v>
      </c>
      <c r="Q391" s="224">
        <v>0</v>
      </c>
      <c r="R391" s="224">
        <f>Q391*H391</f>
        <v>0</v>
      </c>
      <c r="S391" s="224">
        <v>0</v>
      </c>
      <c r="T391" s="225">
        <f>S391*H391</f>
        <v>0</v>
      </c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R391" s="226" t="s">
        <v>240</v>
      </c>
      <c r="AT391" s="226" t="s">
        <v>140</v>
      </c>
      <c r="AU391" s="226" t="s">
        <v>81</v>
      </c>
      <c r="AY391" s="20" t="s">
        <v>137</v>
      </c>
      <c r="BE391" s="227">
        <f>IF(N391="základní",J391,0)</f>
        <v>0</v>
      </c>
      <c r="BF391" s="227">
        <f>IF(N391="snížená",J391,0)</f>
        <v>0</v>
      </c>
      <c r="BG391" s="227">
        <f>IF(N391="zákl. přenesená",J391,0)</f>
        <v>0</v>
      </c>
      <c r="BH391" s="227">
        <f>IF(N391="sníž. přenesená",J391,0)</f>
        <v>0</v>
      </c>
      <c r="BI391" s="227">
        <f>IF(N391="nulová",J391,0)</f>
        <v>0</v>
      </c>
      <c r="BJ391" s="20" t="s">
        <v>79</v>
      </c>
      <c r="BK391" s="227">
        <f>ROUND(I391*H391,2)</f>
        <v>0</v>
      </c>
      <c r="BL391" s="20" t="s">
        <v>240</v>
      </c>
      <c r="BM391" s="226" t="s">
        <v>548</v>
      </c>
    </row>
    <row r="392" s="2" customFormat="1">
      <c r="A392" s="41"/>
      <c r="B392" s="42"/>
      <c r="C392" s="43"/>
      <c r="D392" s="228" t="s">
        <v>147</v>
      </c>
      <c r="E392" s="43"/>
      <c r="F392" s="229" t="s">
        <v>549</v>
      </c>
      <c r="G392" s="43"/>
      <c r="H392" s="43"/>
      <c r="I392" s="230"/>
      <c r="J392" s="43"/>
      <c r="K392" s="43"/>
      <c r="L392" s="47"/>
      <c r="M392" s="231"/>
      <c r="N392" s="232"/>
      <c r="O392" s="87"/>
      <c r="P392" s="87"/>
      <c r="Q392" s="87"/>
      <c r="R392" s="87"/>
      <c r="S392" s="87"/>
      <c r="T392" s="88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T392" s="20" t="s">
        <v>147</v>
      </c>
      <c r="AU392" s="20" t="s">
        <v>81</v>
      </c>
    </row>
    <row r="393" s="12" customFormat="1" ht="22.8" customHeight="1">
      <c r="A393" s="12"/>
      <c r="B393" s="199"/>
      <c r="C393" s="200"/>
      <c r="D393" s="201" t="s">
        <v>71</v>
      </c>
      <c r="E393" s="213" t="s">
        <v>550</v>
      </c>
      <c r="F393" s="213" t="s">
        <v>551</v>
      </c>
      <c r="G393" s="200"/>
      <c r="H393" s="200"/>
      <c r="I393" s="203"/>
      <c r="J393" s="214">
        <f>BK393</f>
        <v>0</v>
      </c>
      <c r="K393" s="200"/>
      <c r="L393" s="205"/>
      <c r="M393" s="206"/>
      <c r="N393" s="207"/>
      <c r="O393" s="207"/>
      <c r="P393" s="208">
        <f>SUM(P394:P403)</f>
        <v>0</v>
      </c>
      <c r="Q393" s="207"/>
      <c r="R393" s="208">
        <f>SUM(R394:R403)</f>
        <v>0</v>
      </c>
      <c r="S393" s="207"/>
      <c r="T393" s="209">
        <f>SUM(T394:T403)</f>
        <v>0</v>
      </c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R393" s="210" t="s">
        <v>81</v>
      </c>
      <c r="AT393" s="211" t="s">
        <v>71</v>
      </c>
      <c r="AU393" s="211" t="s">
        <v>79</v>
      </c>
      <c r="AY393" s="210" t="s">
        <v>137</v>
      </c>
      <c r="BK393" s="212">
        <f>SUM(BK394:BK403)</f>
        <v>0</v>
      </c>
    </row>
    <row r="394" s="2" customFormat="1" ht="24.15" customHeight="1">
      <c r="A394" s="41"/>
      <c r="B394" s="42"/>
      <c r="C394" s="215" t="s">
        <v>552</v>
      </c>
      <c r="D394" s="215" t="s">
        <v>140</v>
      </c>
      <c r="E394" s="216" t="s">
        <v>553</v>
      </c>
      <c r="F394" s="217" t="s">
        <v>554</v>
      </c>
      <c r="G394" s="218" t="s">
        <v>254</v>
      </c>
      <c r="H394" s="219">
        <v>3</v>
      </c>
      <c r="I394" s="220"/>
      <c r="J394" s="221">
        <f>ROUND(I394*H394,2)</f>
        <v>0</v>
      </c>
      <c r="K394" s="217" t="s">
        <v>19</v>
      </c>
      <c r="L394" s="47"/>
      <c r="M394" s="222" t="s">
        <v>19</v>
      </c>
      <c r="N394" s="223" t="s">
        <v>43</v>
      </c>
      <c r="O394" s="87"/>
      <c r="P394" s="224">
        <f>O394*H394</f>
        <v>0</v>
      </c>
      <c r="Q394" s="224">
        <v>0</v>
      </c>
      <c r="R394" s="224">
        <f>Q394*H394</f>
        <v>0</v>
      </c>
      <c r="S394" s="224">
        <v>0</v>
      </c>
      <c r="T394" s="225">
        <f>S394*H394</f>
        <v>0</v>
      </c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R394" s="226" t="s">
        <v>240</v>
      </c>
      <c r="AT394" s="226" t="s">
        <v>140</v>
      </c>
      <c r="AU394" s="226" t="s">
        <v>81</v>
      </c>
      <c r="AY394" s="20" t="s">
        <v>137</v>
      </c>
      <c r="BE394" s="227">
        <f>IF(N394="základní",J394,0)</f>
        <v>0</v>
      </c>
      <c r="BF394" s="227">
        <f>IF(N394="snížená",J394,0)</f>
        <v>0</v>
      </c>
      <c r="BG394" s="227">
        <f>IF(N394="zákl. přenesená",J394,0)</f>
        <v>0</v>
      </c>
      <c r="BH394" s="227">
        <f>IF(N394="sníž. přenesená",J394,0)</f>
        <v>0</v>
      </c>
      <c r="BI394" s="227">
        <f>IF(N394="nulová",J394,0)</f>
        <v>0</v>
      </c>
      <c r="BJ394" s="20" t="s">
        <v>79</v>
      </c>
      <c r="BK394" s="227">
        <f>ROUND(I394*H394,2)</f>
        <v>0</v>
      </c>
      <c r="BL394" s="20" t="s">
        <v>240</v>
      </c>
      <c r="BM394" s="226" t="s">
        <v>555</v>
      </c>
    </row>
    <row r="395" s="2" customFormat="1">
      <c r="A395" s="41"/>
      <c r="B395" s="42"/>
      <c r="C395" s="43"/>
      <c r="D395" s="233" t="s">
        <v>149</v>
      </c>
      <c r="E395" s="43"/>
      <c r="F395" s="234" t="s">
        <v>556</v>
      </c>
      <c r="G395" s="43"/>
      <c r="H395" s="43"/>
      <c r="I395" s="230"/>
      <c r="J395" s="43"/>
      <c r="K395" s="43"/>
      <c r="L395" s="47"/>
      <c r="M395" s="231"/>
      <c r="N395" s="232"/>
      <c r="O395" s="87"/>
      <c r="P395" s="87"/>
      <c r="Q395" s="87"/>
      <c r="R395" s="87"/>
      <c r="S395" s="87"/>
      <c r="T395" s="88"/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T395" s="20" t="s">
        <v>149</v>
      </c>
      <c r="AU395" s="20" t="s">
        <v>81</v>
      </c>
    </row>
    <row r="396" s="13" customFormat="1">
      <c r="A396" s="13"/>
      <c r="B396" s="235"/>
      <c r="C396" s="236"/>
      <c r="D396" s="233" t="s">
        <v>151</v>
      </c>
      <c r="E396" s="237" t="s">
        <v>19</v>
      </c>
      <c r="F396" s="238" t="s">
        <v>152</v>
      </c>
      <c r="G396" s="236"/>
      <c r="H396" s="237" t="s">
        <v>19</v>
      </c>
      <c r="I396" s="239"/>
      <c r="J396" s="236"/>
      <c r="K396" s="236"/>
      <c r="L396" s="240"/>
      <c r="M396" s="241"/>
      <c r="N396" s="242"/>
      <c r="O396" s="242"/>
      <c r="P396" s="242"/>
      <c r="Q396" s="242"/>
      <c r="R396" s="242"/>
      <c r="S396" s="242"/>
      <c r="T396" s="24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4" t="s">
        <v>151</v>
      </c>
      <c r="AU396" s="244" t="s">
        <v>81</v>
      </c>
      <c r="AV396" s="13" t="s">
        <v>79</v>
      </c>
      <c r="AW396" s="13" t="s">
        <v>34</v>
      </c>
      <c r="AX396" s="13" t="s">
        <v>72</v>
      </c>
      <c r="AY396" s="244" t="s">
        <v>137</v>
      </c>
    </row>
    <row r="397" s="14" customFormat="1">
      <c r="A397" s="14"/>
      <c r="B397" s="245"/>
      <c r="C397" s="246"/>
      <c r="D397" s="233" t="s">
        <v>151</v>
      </c>
      <c r="E397" s="247" t="s">
        <v>19</v>
      </c>
      <c r="F397" s="248" t="s">
        <v>138</v>
      </c>
      <c r="G397" s="246"/>
      <c r="H397" s="249">
        <v>3</v>
      </c>
      <c r="I397" s="250"/>
      <c r="J397" s="246"/>
      <c r="K397" s="246"/>
      <c r="L397" s="251"/>
      <c r="M397" s="252"/>
      <c r="N397" s="253"/>
      <c r="O397" s="253"/>
      <c r="P397" s="253"/>
      <c r="Q397" s="253"/>
      <c r="R397" s="253"/>
      <c r="S397" s="253"/>
      <c r="T397" s="25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55" t="s">
        <v>151</v>
      </c>
      <c r="AU397" s="255" t="s">
        <v>81</v>
      </c>
      <c r="AV397" s="14" t="s">
        <v>81</v>
      </c>
      <c r="AW397" s="14" t="s">
        <v>34</v>
      </c>
      <c r="AX397" s="14" t="s">
        <v>72</v>
      </c>
      <c r="AY397" s="255" t="s">
        <v>137</v>
      </c>
    </row>
    <row r="398" s="15" customFormat="1">
      <c r="A398" s="15"/>
      <c r="B398" s="256"/>
      <c r="C398" s="257"/>
      <c r="D398" s="233" t="s">
        <v>151</v>
      </c>
      <c r="E398" s="258" t="s">
        <v>19</v>
      </c>
      <c r="F398" s="259" t="s">
        <v>154</v>
      </c>
      <c r="G398" s="257"/>
      <c r="H398" s="260">
        <v>3</v>
      </c>
      <c r="I398" s="261"/>
      <c r="J398" s="257"/>
      <c r="K398" s="257"/>
      <c r="L398" s="262"/>
      <c r="M398" s="263"/>
      <c r="N398" s="264"/>
      <c r="O398" s="264"/>
      <c r="P398" s="264"/>
      <c r="Q398" s="264"/>
      <c r="R398" s="264"/>
      <c r="S398" s="264"/>
      <c r="T398" s="26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T398" s="266" t="s">
        <v>151</v>
      </c>
      <c r="AU398" s="266" t="s">
        <v>81</v>
      </c>
      <c r="AV398" s="15" t="s">
        <v>145</v>
      </c>
      <c r="AW398" s="15" t="s">
        <v>34</v>
      </c>
      <c r="AX398" s="15" t="s">
        <v>79</v>
      </c>
      <c r="AY398" s="266" t="s">
        <v>137</v>
      </c>
    </row>
    <row r="399" s="2" customFormat="1" ht="24.15" customHeight="1">
      <c r="A399" s="41"/>
      <c r="B399" s="42"/>
      <c r="C399" s="215" t="s">
        <v>557</v>
      </c>
      <c r="D399" s="215" t="s">
        <v>140</v>
      </c>
      <c r="E399" s="216" t="s">
        <v>558</v>
      </c>
      <c r="F399" s="217" t="s">
        <v>559</v>
      </c>
      <c r="G399" s="218" t="s">
        <v>222</v>
      </c>
      <c r="H399" s="219">
        <v>9</v>
      </c>
      <c r="I399" s="220"/>
      <c r="J399" s="221">
        <f>ROUND(I399*H399,2)</f>
        <v>0</v>
      </c>
      <c r="K399" s="217" t="s">
        <v>19</v>
      </c>
      <c r="L399" s="47"/>
      <c r="M399" s="222" t="s">
        <v>19</v>
      </c>
      <c r="N399" s="223" t="s">
        <v>43</v>
      </c>
      <c r="O399" s="87"/>
      <c r="P399" s="224">
        <f>O399*H399</f>
        <v>0</v>
      </c>
      <c r="Q399" s="224">
        <v>0</v>
      </c>
      <c r="R399" s="224">
        <f>Q399*H399</f>
        <v>0</v>
      </c>
      <c r="S399" s="224">
        <v>0</v>
      </c>
      <c r="T399" s="225">
        <f>S399*H399</f>
        <v>0</v>
      </c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R399" s="226" t="s">
        <v>240</v>
      </c>
      <c r="AT399" s="226" t="s">
        <v>140</v>
      </c>
      <c r="AU399" s="226" t="s">
        <v>81</v>
      </c>
      <c r="AY399" s="20" t="s">
        <v>137</v>
      </c>
      <c r="BE399" s="227">
        <f>IF(N399="základní",J399,0)</f>
        <v>0</v>
      </c>
      <c r="BF399" s="227">
        <f>IF(N399="snížená",J399,0)</f>
        <v>0</v>
      </c>
      <c r="BG399" s="227">
        <f>IF(N399="zákl. přenesená",J399,0)</f>
        <v>0</v>
      </c>
      <c r="BH399" s="227">
        <f>IF(N399="sníž. přenesená",J399,0)</f>
        <v>0</v>
      </c>
      <c r="BI399" s="227">
        <f>IF(N399="nulová",J399,0)</f>
        <v>0</v>
      </c>
      <c r="BJ399" s="20" t="s">
        <v>79</v>
      </c>
      <c r="BK399" s="227">
        <f>ROUND(I399*H399,2)</f>
        <v>0</v>
      </c>
      <c r="BL399" s="20" t="s">
        <v>240</v>
      </c>
      <c r="BM399" s="226" t="s">
        <v>560</v>
      </c>
    </row>
    <row r="400" s="2" customFormat="1">
      <c r="A400" s="41"/>
      <c r="B400" s="42"/>
      <c r="C400" s="43"/>
      <c r="D400" s="233" t="s">
        <v>149</v>
      </c>
      <c r="E400" s="43"/>
      <c r="F400" s="234" t="s">
        <v>561</v>
      </c>
      <c r="G400" s="43"/>
      <c r="H400" s="43"/>
      <c r="I400" s="230"/>
      <c r="J400" s="43"/>
      <c r="K400" s="43"/>
      <c r="L400" s="47"/>
      <c r="M400" s="231"/>
      <c r="N400" s="232"/>
      <c r="O400" s="87"/>
      <c r="P400" s="87"/>
      <c r="Q400" s="87"/>
      <c r="R400" s="87"/>
      <c r="S400" s="87"/>
      <c r="T400" s="88"/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T400" s="20" t="s">
        <v>149</v>
      </c>
      <c r="AU400" s="20" t="s">
        <v>81</v>
      </c>
    </row>
    <row r="401" s="13" customFormat="1">
      <c r="A401" s="13"/>
      <c r="B401" s="235"/>
      <c r="C401" s="236"/>
      <c r="D401" s="233" t="s">
        <v>151</v>
      </c>
      <c r="E401" s="237" t="s">
        <v>19</v>
      </c>
      <c r="F401" s="238" t="s">
        <v>562</v>
      </c>
      <c r="G401" s="236"/>
      <c r="H401" s="237" t="s">
        <v>19</v>
      </c>
      <c r="I401" s="239"/>
      <c r="J401" s="236"/>
      <c r="K401" s="236"/>
      <c r="L401" s="240"/>
      <c r="M401" s="241"/>
      <c r="N401" s="242"/>
      <c r="O401" s="242"/>
      <c r="P401" s="242"/>
      <c r="Q401" s="242"/>
      <c r="R401" s="242"/>
      <c r="S401" s="242"/>
      <c r="T401" s="24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44" t="s">
        <v>151</v>
      </c>
      <c r="AU401" s="244" t="s">
        <v>81</v>
      </c>
      <c r="AV401" s="13" t="s">
        <v>79</v>
      </c>
      <c r="AW401" s="13" t="s">
        <v>34</v>
      </c>
      <c r="AX401" s="13" t="s">
        <v>72</v>
      </c>
      <c r="AY401" s="244" t="s">
        <v>137</v>
      </c>
    </row>
    <row r="402" s="14" customFormat="1">
      <c r="A402" s="14"/>
      <c r="B402" s="245"/>
      <c r="C402" s="246"/>
      <c r="D402" s="233" t="s">
        <v>151</v>
      </c>
      <c r="E402" s="247" t="s">
        <v>19</v>
      </c>
      <c r="F402" s="248" t="s">
        <v>195</v>
      </c>
      <c r="G402" s="246"/>
      <c r="H402" s="249">
        <v>9</v>
      </c>
      <c r="I402" s="250"/>
      <c r="J402" s="246"/>
      <c r="K402" s="246"/>
      <c r="L402" s="251"/>
      <c r="M402" s="252"/>
      <c r="N402" s="253"/>
      <c r="O402" s="253"/>
      <c r="P402" s="253"/>
      <c r="Q402" s="253"/>
      <c r="R402" s="253"/>
      <c r="S402" s="253"/>
      <c r="T402" s="25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55" t="s">
        <v>151</v>
      </c>
      <c r="AU402" s="255" t="s">
        <v>81</v>
      </c>
      <c r="AV402" s="14" t="s">
        <v>81</v>
      </c>
      <c r="AW402" s="14" t="s">
        <v>34</v>
      </c>
      <c r="AX402" s="14" t="s">
        <v>72</v>
      </c>
      <c r="AY402" s="255" t="s">
        <v>137</v>
      </c>
    </row>
    <row r="403" s="15" customFormat="1">
      <c r="A403" s="15"/>
      <c r="B403" s="256"/>
      <c r="C403" s="257"/>
      <c r="D403" s="233" t="s">
        <v>151</v>
      </c>
      <c r="E403" s="258" t="s">
        <v>19</v>
      </c>
      <c r="F403" s="259" t="s">
        <v>154</v>
      </c>
      <c r="G403" s="257"/>
      <c r="H403" s="260">
        <v>9</v>
      </c>
      <c r="I403" s="261"/>
      <c r="J403" s="257"/>
      <c r="K403" s="257"/>
      <c r="L403" s="262"/>
      <c r="M403" s="263"/>
      <c r="N403" s="264"/>
      <c r="O403" s="264"/>
      <c r="P403" s="264"/>
      <c r="Q403" s="264"/>
      <c r="R403" s="264"/>
      <c r="S403" s="264"/>
      <c r="T403" s="26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T403" s="266" t="s">
        <v>151</v>
      </c>
      <c r="AU403" s="266" t="s">
        <v>81</v>
      </c>
      <c r="AV403" s="15" t="s">
        <v>145</v>
      </c>
      <c r="AW403" s="15" t="s">
        <v>34</v>
      </c>
      <c r="AX403" s="15" t="s">
        <v>79</v>
      </c>
      <c r="AY403" s="266" t="s">
        <v>137</v>
      </c>
    </row>
    <row r="404" s="12" customFormat="1" ht="22.8" customHeight="1">
      <c r="A404" s="12"/>
      <c r="B404" s="199"/>
      <c r="C404" s="200"/>
      <c r="D404" s="201" t="s">
        <v>71</v>
      </c>
      <c r="E404" s="213" t="s">
        <v>563</v>
      </c>
      <c r="F404" s="213" t="s">
        <v>564</v>
      </c>
      <c r="G404" s="200"/>
      <c r="H404" s="200"/>
      <c r="I404" s="203"/>
      <c r="J404" s="214">
        <f>BK404</f>
        <v>0</v>
      </c>
      <c r="K404" s="200"/>
      <c r="L404" s="205"/>
      <c r="M404" s="206"/>
      <c r="N404" s="207"/>
      <c r="O404" s="207"/>
      <c r="P404" s="208">
        <f>SUM(P405:P463)</f>
        <v>0</v>
      </c>
      <c r="Q404" s="207"/>
      <c r="R404" s="208">
        <f>SUM(R405:R463)</f>
        <v>0.2488804761</v>
      </c>
      <c r="S404" s="207"/>
      <c r="T404" s="209">
        <f>SUM(T405:T463)</f>
        <v>0.051778060000000001</v>
      </c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R404" s="210" t="s">
        <v>81</v>
      </c>
      <c r="AT404" s="211" t="s">
        <v>71</v>
      </c>
      <c r="AU404" s="211" t="s">
        <v>79</v>
      </c>
      <c r="AY404" s="210" t="s">
        <v>137</v>
      </c>
      <c r="BK404" s="212">
        <f>SUM(BK405:BK463)</f>
        <v>0</v>
      </c>
    </row>
    <row r="405" s="2" customFormat="1" ht="16.5" customHeight="1">
      <c r="A405" s="41"/>
      <c r="B405" s="42"/>
      <c r="C405" s="215" t="s">
        <v>565</v>
      </c>
      <c r="D405" s="215" t="s">
        <v>140</v>
      </c>
      <c r="E405" s="216" t="s">
        <v>566</v>
      </c>
      <c r="F405" s="217" t="s">
        <v>567</v>
      </c>
      <c r="G405" s="218" t="s">
        <v>143</v>
      </c>
      <c r="H405" s="219">
        <v>167.02600000000001</v>
      </c>
      <c r="I405" s="220"/>
      <c r="J405" s="221">
        <f>ROUND(I405*H405,2)</f>
        <v>0</v>
      </c>
      <c r="K405" s="217" t="s">
        <v>144</v>
      </c>
      <c r="L405" s="47"/>
      <c r="M405" s="222" t="s">
        <v>19</v>
      </c>
      <c r="N405" s="223" t="s">
        <v>43</v>
      </c>
      <c r="O405" s="87"/>
      <c r="P405" s="224">
        <f>O405*H405</f>
        <v>0</v>
      </c>
      <c r="Q405" s="224">
        <v>0.001</v>
      </c>
      <c r="R405" s="224">
        <f>Q405*H405</f>
        <v>0.16702600000000001</v>
      </c>
      <c r="S405" s="224">
        <v>0.00031</v>
      </c>
      <c r="T405" s="225">
        <f>S405*H405</f>
        <v>0.051778060000000001</v>
      </c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  <c r="AR405" s="226" t="s">
        <v>240</v>
      </c>
      <c r="AT405" s="226" t="s">
        <v>140</v>
      </c>
      <c r="AU405" s="226" t="s">
        <v>81</v>
      </c>
      <c r="AY405" s="20" t="s">
        <v>137</v>
      </c>
      <c r="BE405" s="227">
        <f>IF(N405="základní",J405,0)</f>
        <v>0</v>
      </c>
      <c r="BF405" s="227">
        <f>IF(N405="snížená",J405,0)</f>
        <v>0</v>
      </c>
      <c r="BG405" s="227">
        <f>IF(N405="zákl. přenesená",J405,0)</f>
        <v>0</v>
      </c>
      <c r="BH405" s="227">
        <f>IF(N405="sníž. přenesená",J405,0)</f>
        <v>0</v>
      </c>
      <c r="BI405" s="227">
        <f>IF(N405="nulová",J405,0)</f>
        <v>0</v>
      </c>
      <c r="BJ405" s="20" t="s">
        <v>79</v>
      </c>
      <c r="BK405" s="227">
        <f>ROUND(I405*H405,2)</f>
        <v>0</v>
      </c>
      <c r="BL405" s="20" t="s">
        <v>240</v>
      </c>
      <c r="BM405" s="226" t="s">
        <v>568</v>
      </c>
    </row>
    <row r="406" s="2" customFormat="1">
      <c r="A406" s="41"/>
      <c r="B406" s="42"/>
      <c r="C406" s="43"/>
      <c r="D406" s="228" t="s">
        <v>147</v>
      </c>
      <c r="E406" s="43"/>
      <c r="F406" s="229" t="s">
        <v>569</v>
      </c>
      <c r="G406" s="43"/>
      <c r="H406" s="43"/>
      <c r="I406" s="230"/>
      <c r="J406" s="43"/>
      <c r="K406" s="43"/>
      <c r="L406" s="47"/>
      <c r="M406" s="231"/>
      <c r="N406" s="232"/>
      <c r="O406" s="87"/>
      <c r="P406" s="87"/>
      <c r="Q406" s="87"/>
      <c r="R406" s="87"/>
      <c r="S406" s="87"/>
      <c r="T406" s="88"/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T406" s="20" t="s">
        <v>147</v>
      </c>
      <c r="AU406" s="20" t="s">
        <v>81</v>
      </c>
    </row>
    <row r="407" s="2" customFormat="1">
      <c r="A407" s="41"/>
      <c r="B407" s="42"/>
      <c r="C407" s="43"/>
      <c r="D407" s="233" t="s">
        <v>149</v>
      </c>
      <c r="E407" s="43"/>
      <c r="F407" s="234" t="s">
        <v>570</v>
      </c>
      <c r="G407" s="43"/>
      <c r="H407" s="43"/>
      <c r="I407" s="230"/>
      <c r="J407" s="43"/>
      <c r="K407" s="43"/>
      <c r="L407" s="47"/>
      <c r="M407" s="231"/>
      <c r="N407" s="232"/>
      <c r="O407" s="87"/>
      <c r="P407" s="87"/>
      <c r="Q407" s="87"/>
      <c r="R407" s="87"/>
      <c r="S407" s="87"/>
      <c r="T407" s="88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T407" s="20" t="s">
        <v>149</v>
      </c>
      <c r="AU407" s="20" t="s">
        <v>81</v>
      </c>
    </row>
    <row r="408" s="13" customFormat="1">
      <c r="A408" s="13"/>
      <c r="B408" s="235"/>
      <c r="C408" s="236"/>
      <c r="D408" s="233" t="s">
        <v>151</v>
      </c>
      <c r="E408" s="237" t="s">
        <v>19</v>
      </c>
      <c r="F408" s="238" t="s">
        <v>152</v>
      </c>
      <c r="G408" s="236"/>
      <c r="H408" s="237" t="s">
        <v>19</v>
      </c>
      <c r="I408" s="239"/>
      <c r="J408" s="236"/>
      <c r="K408" s="236"/>
      <c r="L408" s="240"/>
      <c r="M408" s="241"/>
      <c r="N408" s="242"/>
      <c r="O408" s="242"/>
      <c r="P408" s="242"/>
      <c r="Q408" s="242"/>
      <c r="R408" s="242"/>
      <c r="S408" s="242"/>
      <c r="T408" s="24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44" t="s">
        <v>151</v>
      </c>
      <c r="AU408" s="244" t="s">
        <v>81</v>
      </c>
      <c r="AV408" s="13" t="s">
        <v>79</v>
      </c>
      <c r="AW408" s="13" t="s">
        <v>34</v>
      </c>
      <c r="AX408" s="13" t="s">
        <v>72</v>
      </c>
      <c r="AY408" s="244" t="s">
        <v>137</v>
      </c>
    </row>
    <row r="409" s="14" customFormat="1">
      <c r="A409" s="14"/>
      <c r="B409" s="245"/>
      <c r="C409" s="246"/>
      <c r="D409" s="233" t="s">
        <v>151</v>
      </c>
      <c r="E409" s="247" t="s">
        <v>19</v>
      </c>
      <c r="F409" s="248" t="s">
        <v>245</v>
      </c>
      <c r="G409" s="246"/>
      <c r="H409" s="249">
        <v>64.049999999999997</v>
      </c>
      <c r="I409" s="250"/>
      <c r="J409" s="246"/>
      <c r="K409" s="246"/>
      <c r="L409" s="251"/>
      <c r="M409" s="252"/>
      <c r="N409" s="253"/>
      <c r="O409" s="253"/>
      <c r="P409" s="253"/>
      <c r="Q409" s="253"/>
      <c r="R409" s="253"/>
      <c r="S409" s="253"/>
      <c r="T409" s="25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55" t="s">
        <v>151</v>
      </c>
      <c r="AU409" s="255" t="s">
        <v>81</v>
      </c>
      <c r="AV409" s="14" t="s">
        <v>81</v>
      </c>
      <c r="AW409" s="14" t="s">
        <v>34</v>
      </c>
      <c r="AX409" s="14" t="s">
        <v>72</v>
      </c>
      <c r="AY409" s="255" t="s">
        <v>137</v>
      </c>
    </row>
    <row r="410" s="16" customFormat="1">
      <c r="A410" s="16"/>
      <c r="B410" s="267"/>
      <c r="C410" s="268"/>
      <c r="D410" s="233" t="s">
        <v>151</v>
      </c>
      <c r="E410" s="269" t="s">
        <v>19</v>
      </c>
      <c r="F410" s="270" t="s">
        <v>168</v>
      </c>
      <c r="G410" s="268"/>
      <c r="H410" s="271">
        <v>64.049999999999997</v>
      </c>
      <c r="I410" s="272"/>
      <c r="J410" s="268"/>
      <c r="K410" s="268"/>
      <c r="L410" s="273"/>
      <c r="M410" s="274"/>
      <c r="N410" s="275"/>
      <c r="O410" s="275"/>
      <c r="P410" s="275"/>
      <c r="Q410" s="275"/>
      <c r="R410" s="275"/>
      <c r="S410" s="275"/>
      <c r="T410" s="27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T410" s="277" t="s">
        <v>151</v>
      </c>
      <c r="AU410" s="277" t="s">
        <v>81</v>
      </c>
      <c r="AV410" s="16" t="s">
        <v>138</v>
      </c>
      <c r="AW410" s="16" t="s">
        <v>34</v>
      </c>
      <c r="AX410" s="16" t="s">
        <v>72</v>
      </c>
      <c r="AY410" s="277" t="s">
        <v>137</v>
      </c>
    </row>
    <row r="411" s="14" customFormat="1">
      <c r="A411" s="14"/>
      <c r="B411" s="245"/>
      <c r="C411" s="246"/>
      <c r="D411" s="233" t="s">
        <v>151</v>
      </c>
      <c r="E411" s="247" t="s">
        <v>19</v>
      </c>
      <c r="F411" s="248" t="s">
        <v>212</v>
      </c>
      <c r="G411" s="246"/>
      <c r="H411" s="249">
        <v>22.911999999999999</v>
      </c>
      <c r="I411" s="250"/>
      <c r="J411" s="246"/>
      <c r="K411" s="246"/>
      <c r="L411" s="251"/>
      <c r="M411" s="252"/>
      <c r="N411" s="253"/>
      <c r="O411" s="253"/>
      <c r="P411" s="253"/>
      <c r="Q411" s="253"/>
      <c r="R411" s="253"/>
      <c r="S411" s="253"/>
      <c r="T411" s="25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55" t="s">
        <v>151</v>
      </c>
      <c r="AU411" s="255" t="s">
        <v>81</v>
      </c>
      <c r="AV411" s="14" t="s">
        <v>81</v>
      </c>
      <c r="AW411" s="14" t="s">
        <v>34</v>
      </c>
      <c r="AX411" s="14" t="s">
        <v>72</v>
      </c>
      <c r="AY411" s="255" t="s">
        <v>137</v>
      </c>
    </row>
    <row r="412" s="14" customFormat="1">
      <c r="A412" s="14"/>
      <c r="B412" s="245"/>
      <c r="C412" s="246"/>
      <c r="D412" s="233" t="s">
        <v>151</v>
      </c>
      <c r="E412" s="247" t="s">
        <v>19</v>
      </c>
      <c r="F412" s="248" t="s">
        <v>571</v>
      </c>
      <c r="G412" s="246"/>
      <c r="H412" s="249">
        <v>28.576000000000001</v>
      </c>
      <c r="I412" s="250"/>
      <c r="J412" s="246"/>
      <c r="K412" s="246"/>
      <c r="L412" s="251"/>
      <c r="M412" s="252"/>
      <c r="N412" s="253"/>
      <c r="O412" s="253"/>
      <c r="P412" s="253"/>
      <c r="Q412" s="253"/>
      <c r="R412" s="253"/>
      <c r="S412" s="253"/>
      <c r="T412" s="25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55" t="s">
        <v>151</v>
      </c>
      <c r="AU412" s="255" t="s">
        <v>81</v>
      </c>
      <c r="AV412" s="14" t="s">
        <v>81</v>
      </c>
      <c r="AW412" s="14" t="s">
        <v>34</v>
      </c>
      <c r="AX412" s="14" t="s">
        <v>72</v>
      </c>
      <c r="AY412" s="255" t="s">
        <v>137</v>
      </c>
    </row>
    <row r="413" s="14" customFormat="1">
      <c r="A413" s="14"/>
      <c r="B413" s="245"/>
      <c r="C413" s="246"/>
      <c r="D413" s="233" t="s">
        <v>151</v>
      </c>
      <c r="E413" s="247" t="s">
        <v>19</v>
      </c>
      <c r="F413" s="248" t="s">
        <v>212</v>
      </c>
      <c r="G413" s="246"/>
      <c r="H413" s="249">
        <v>22.911999999999999</v>
      </c>
      <c r="I413" s="250"/>
      <c r="J413" s="246"/>
      <c r="K413" s="246"/>
      <c r="L413" s="251"/>
      <c r="M413" s="252"/>
      <c r="N413" s="253"/>
      <c r="O413" s="253"/>
      <c r="P413" s="253"/>
      <c r="Q413" s="253"/>
      <c r="R413" s="253"/>
      <c r="S413" s="253"/>
      <c r="T413" s="25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55" t="s">
        <v>151</v>
      </c>
      <c r="AU413" s="255" t="s">
        <v>81</v>
      </c>
      <c r="AV413" s="14" t="s">
        <v>81</v>
      </c>
      <c r="AW413" s="14" t="s">
        <v>34</v>
      </c>
      <c r="AX413" s="14" t="s">
        <v>72</v>
      </c>
      <c r="AY413" s="255" t="s">
        <v>137</v>
      </c>
    </row>
    <row r="414" s="14" customFormat="1">
      <c r="A414" s="14"/>
      <c r="B414" s="245"/>
      <c r="C414" s="246"/>
      <c r="D414" s="233" t="s">
        <v>151</v>
      </c>
      <c r="E414" s="247" t="s">
        <v>19</v>
      </c>
      <c r="F414" s="248" t="s">
        <v>571</v>
      </c>
      <c r="G414" s="246"/>
      <c r="H414" s="249">
        <v>28.576000000000001</v>
      </c>
      <c r="I414" s="250"/>
      <c r="J414" s="246"/>
      <c r="K414" s="246"/>
      <c r="L414" s="251"/>
      <c r="M414" s="252"/>
      <c r="N414" s="253"/>
      <c r="O414" s="253"/>
      <c r="P414" s="253"/>
      <c r="Q414" s="253"/>
      <c r="R414" s="253"/>
      <c r="S414" s="253"/>
      <c r="T414" s="25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55" t="s">
        <v>151</v>
      </c>
      <c r="AU414" s="255" t="s">
        <v>81</v>
      </c>
      <c r="AV414" s="14" t="s">
        <v>81</v>
      </c>
      <c r="AW414" s="14" t="s">
        <v>34</v>
      </c>
      <c r="AX414" s="14" t="s">
        <v>72</v>
      </c>
      <c r="AY414" s="255" t="s">
        <v>137</v>
      </c>
    </row>
    <row r="415" s="16" customFormat="1">
      <c r="A415" s="16"/>
      <c r="B415" s="267"/>
      <c r="C415" s="268"/>
      <c r="D415" s="233" t="s">
        <v>151</v>
      </c>
      <c r="E415" s="269" t="s">
        <v>19</v>
      </c>
      <c r="F415" s="270" t="s">
        <v>168</v>
      </c>
      <c r="G415" s="268"/>
      <c r="H415" s="271">
        <v>102.976</v>
      </c>
      <c r="I415" s="272"/>
      <c r="J415" s="268"/>
      <c r="K415" s="268"/>
      <c r="L415" s="273"/>
      <c r="M415" s="274"/>
      <c r="N415" s="275"/>
      <c r="O415" s="275"/>
      <c r="P415" s="275"/>
      <c r="Q415" s="275"/>
      <c r="R415" s="275"/>
      <c r="S415" s="275"/>
      <c r="T415" s="27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T415" s="277" t="s">
        <v>151</v>
      </c>
      <c r="AU415" s="277" t="s">
        <v>81</v>
      </c>
      <c r="AV415" s="16" t="s">
        <v>138</v>
      </c>
      <c r="AW415" s="16" t="s">
        <v>34</v>
      </c>
      <c r="AX415" s="16" t="s">
        <v>72</v>
      </c>
      <c r="AY415" s="277" t="s">
        <v>137</v>
      </c>
    </row>
    <row r="416" s="15" customFormat="1">
      <c r="A416" s="15"/>
      <c r="B416" s="256"/>
      <c r="C416" s="257"/>
      <c r="D416" s="233" t="s">
        <v>151</v>
      </c>
      <c r="E416" s="258" t="s">
        <v>19</v>
      </c>
      <c r="F416" s="259" t="s">
        <v>154</v>
      </c>
      <c r="G416" s="257"/>
      <c r="H416" s="260">
        <v>167.02600000000001</v>
      </c>
      <c r="I416" s="261"/>
      <c r="J416" s="257"/>
      <c r="K416" s="257"/>
      <c r="L416" s="262"/>
      <c r="M416" s="263"/>
      <c r="N416" s="264"/>
      <c r="O416" s="264"/>
      <c r="P416" s="264"/>
      <c r="Q416" s="264"/>
      <c r="R416" s="264"/>
      <c r="S416" s="264"/>
      <c r="T416" s="26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T416" s="266" t="s">
        <v>151</v>
      </c>
      <c r="AU416" s="266" t="s">
        <v>81</v>
      </c>
      <c r="AV416" s="15" t="s">
        <v>145</v>
      </c>
      <c r="AW416" s="15" t="s">
        <v>34</v>
      </c>
      <c r="AX416" s="15" t="s">
        <v>79</v>
      </c>
      <c r="AY416" s="266" t="s">
        <v>137</v>
      </c>
    </row>
    <row r="417" s="2" customFormat="1" ht="24.15" customHeight="1">
      <c r="A417" s="41"/>
      <c r="B417" s="42"/>
      <c r="C417" s="215" t="s">
        <v>572</v>
      </c>
      <c r="D417" s="215" t="s">
        <v>140</v>
      </c>
      <c r="E417" s="216" t="s">
        <v>573</v>
      </c>
      <c r="F417" s="217" t="s">
        <v>574</v>
      </c>
      <c r="G417" s="218" t="s">
        <v>222</v>
      </c>
      <c r="H417" s="219">
        <v>5</v>
      </c>
      <c r="I417" s="220"/>
      <c r="J417" s="221">
        <f>ROUND(I417*H417,2)</f>
        <v>0</v>
      </c>
      <c r="K417" s="217" t="s">
        <v>19</v>
      </c>
      <c r="L417" s="47"/>
      <c r="M417" s="222" t="s">
        <v>19</v>
      </c>
      <c r="N417" s="223" t="s">
        <v>43</v>
      </c>
      <c r="O417" s="87"/>
      <c r="P417" s="224">
        <f>O417*H417</f>
        <v>0</v>
      </c>
      <c r="Q417" s="224">
        <v>0</v>
      </c>
      <c r="R417" s="224">
        <f>Q417*H417</f>
        <v>0</v>
      </c>
      <c r="S417" s="224">
        <v>0</v>
      </c>
      <c r="T417" s="225">
        <f>S417*H417</f>
        <v>0</v>
      </c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R417" s="226" t="s">
        <v>240</v>
      </c>
      <c r="AT417" s="226" t="s">
        <v>140</v>
      </c>
      <c r="AU417" s="226" t="s">
        <v>81</v>
      </c>
      <c r="AY417" s="20" t="s">
        <v>137</v>
      </c>
      <c r="BE417" s="227">
        <f>IF(N417="základní",J417,0)</f>
        <v>0</v>
      </c>
      <c r="BF417" s="227">
        <f>IF(N417="snížená",J417,0)</f>
        <v>0</v>
      </c>
      <c r="BG417" s="227">
        <f>IF(N417="zákl. přenesená",J417,0)</f>
        <v>0</v>
      </c>
      <c r="BH417" s="227">
        <f>IF(N417="sníž. přenesená",J417,0)</f>
        <v>0</v>
      </c>
      <c r="BI417" s="227">
        <f>IF(N417="nulová",J417,0)</f>
        <v>0</v>
      </c>
      <c r="BJ417" s="20" t="s">
        <v>79</v>
      </c>
      <c r="BK417" s="227">
        <f>ROUND(I417*H417,2)</f>
        <v>0</v>
      </c>
      <c r="BL417" s="20" t="s">
        <v>240</v>
      </c>
      <c r="BM417" s="226" t="s">
        <v>575</v>
      </c>
    </row>
    <row r="418" s="14" customFormat="1">
      <c r="A418" s="14"/>
      <c r="B418" s="245"/>
      <c r="C418" s="246"/>
      <c r="D418" s="233" t="s">
        <v>151</v>
      </c>
      <c r="E418" s="247" t="s">
        <v>19</v>
      </c>
      <c r="F418" s="248" t="s">
        <v>576</v>
      </c>
      <c r="G418" s="246"/>
      <c r="H418" s="249">
        <v>5</v>
      </c>
      <c r="I418" s="250"/>
      <c r="J418" s="246"/>
      <c r="K418" s="246"/>
      <c r="L418" s="251"/>
      <c r="M418" s="252"/>
      <c r="N418" s="253"/>
      <c r="O418" s="253"/>
      <c r="P418" s="253"/>
      <c r="Q418" s="253"/>
      <c r="R418" s="253"/>
      <c r="S418" s="253"/>
      <c r="T418" s="25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55" t="s">
        <v>151</v>
      </c>
      <c r="AU418" s="255" t="s">
        <v>81</v>
      </c>
      <c r="AV418" s="14" t="s">
        <v>81</v>
      </c>
      <c r="AW418" s="14" t="s">
        <v>34</v>
      </c>
      <c r="AX418" s="14" t="s">
        <v>79</v>
      </c>
      <c r="AY418" s="255" t="s">
        <v>137</v>
      </c>
    </row>
    <row r="419" s="2" customFormat="1" ht="24.15" customHeight="1">
      <c r="A419" s="41"/>
      <c r="B419" s="42"/>
      <c r="C419" s="215" t="s">
        <v>577</v>
      </c>
      <c r="D419" s="215" t="s">
        <v>140</v>
      </c>
      <c r="E419" s="216" t="s">
        <v>578</v>
      </c>
      <c r="F419" s="217" t="s">
        <v>579</v>
      </c>
      <c r="G419" s="218" t="s">
        <v>143</v>
      </c>
      <c r="H419" s="219">
        <v>17.640000000000001</v>
      </c>
      <c r="I419" s="220"/>
      <c r="J419" s="221">
        <f>ROUND(I419*H419,2)</f>
        <v>0</v>
      </c>
      <c r="K419" s="217" t="s">
        <v>19</v>
      </c>
      <c r="L419" s="47"/>
      <c r="M419" s="222" t="s">
        <v>19</v>
      </c>
      <c r="N419" s="223" t="s">
        <v>43</v>
      </c>
      <c r="O419" s="87"/>
      <c r="P419" s="224">
        <f>O419*H419</f>
        <v>0</v>
      </c>
      <c r="Q419" s="224">
        <v>0</v>
      </c>
      <c r="R419" s="224">
        <f>Q419*H419</f>
        <v>0</v>
      </c>
      <c r="S419" s="224">
        <v>0</v>
      </c>
      <c r="T419" s="225">
        <f>S419*H419</f>
        <v>0</v>
      </c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R419" s="226" t="s">
        <v>240</v>
      </c>
      <c r="AT419" s="226" t="s">
        <v>140</v>
      </c>
      <c r="AU419" s="226" t="s">
        <v>81</v>
      </c>
      <c r="AY419" s="20" t="s">
        <v>137</v>
      </c>
      <c r="BE419" s="227">
        <f>IF(N419="základní",J419,0)</f>
        <v>0</v>
      </c>
      <c r="BF419" s="227">
        <f>IF(N419="snížená",J419,0)</f>
        <v>0</v>
      </c>
      <c r="BG419" s="227">
        <f>IF(N419="zákl. přenesená",J419,0)</f>
        <v>0</v>
      </c>
      <c r="BH419" s="227">
        <f>IF(N419="sníž. přenesená",J419,0)</f>
        <v>0</v>
      </c>
      <c r="BI419" s="227">
        <f>IF(N419="nulová",J419,0)</f>
        <v>0</v>
      </c>
      <c r="BJ419" s="20" t="s">
        <v>79</v>
      </c>
      <c r="BK419" s="227">
        <f>ROUND(I419*H419,2)</f>
        <v>0</v>
      </c>
      <c r="BL419" s="20" t="s">
        <v>240</v>
      </c>
      <c r="BM419" s="226" t="s">
        <v>580</v>
      </c>
    </row>
    <row r="420" s="13" customFormat="1">
      <c r="A420" s="13"/>
      <c r="B420" s="235"/>
      <c r="C420" s="236"/>
      <c r="D420" s="233" t="s">
        <v>151</v>
      </c>
      <c r="E420" s="237" t="s">
        <v>19</v>
      </c>
      <c r="F420" s="238" t="s">
        <v>152</v>
      </c>
      <c r="G420" s="236"/>
      <c r="H420" s="237" t="s">
        <v>19</v>
      </c>
      <c r="I420" s="239"/>
      <c r="J420" s="236"/>
      <c r="K420" s="236"/>
      <c r="L420" s="240"/>
      <c r="M420" s="241"/>
      <c r="N420" s="242"/>
      <c r="O420" s="242"/>
      <c r="P420" s="242"/>
      <c r="Q420" s="242"/>
      <c r="R420" s="242"/>
      <c r="S420" s="242"/>
      <c r="T420" s="24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44" t="s">
        <v>151</v>
      </c>
      <c r="AU420" s="244" t="s">
        <v>81</v>
      </c>
      <c r="AV420" s="13" t="s">
        <v>79</v>
      </c>
      <c r="AW420" s="13" t="s">
        <v>34</v>
      </c>
      <c r="AX420" s="13" t="s">
        <v>72</v>
      </c>
      <c r="AY420" s="244" t="s">
        <v>137</v>
      </c>
    </row>
    <row r="421" s="14" customFormat="1">
      <c r="A421" s="14"/>
      <c r="B421" s="245"/>
      <c r="C421" s="246"/>
      <c r="D421" s="233" t="s">
        <v>151</v>
      </c>
      <c r="E421" s="247" t="s">
        <v>19</v>
      </c>
      <c r="F421" s="248" t="s">
        <v>217</v>
      </c>
      <c r="G421" s="246"/>
      <c r="H421" s="249">
        <v>1.8</v>
      </c>
      <c r="I421" s="250"/>
      <c r="J421" s="246"/>
      <c r="K421" s="246"/>
      <c r="L421" s="251"/>
      <c r="M421" s="252"/>
      <c r="N421" s="253"/>
      <c r="O421" s="253"/>
      <c r="P421" s="253"/>
      <c r="Q421" s="253"/>
      <c r="R421" s="253"/>
      <c r="S421" s="253"/>
      <c r="T421" s="25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55" t="s">
        <v>151</v>
      </c>
      <c r="AU421" s="255" t="s">
        <v>81</v>
      </c>
      <c r="AV421" s="14" t="s">
        <v>81</v>
      </c>
      <c r="AW421" s="14" t="s">
        <v>34</v>
      </c>
      <c r="AX421" s="14" t="s">
        <v>72</v>
      </c>
      <c r="AY421" s="255" t="s">
        <v>137</v>
      </c>
    </row>
    <row r="422" s="14" customFormat="1">
      <c r="A422" s="14"/>
      <c r="B422" s="245"/>
      <c r="C422" s="246"/>
      <c r="D422" s="233" t="s">
        <v>151</v>
      </c>
      <c r="E422" s="247" t="s">
        <v>19</v>
      </c>
      <c r="F422" s="248" t="s">
        <v>218</v>
      </c>
      <c r="G422" s="246"/>
      <c r="H422" s="249">
        <v>15.84</v>
      </c>
      <c r="I422" s="250"/>
      <c r="J422" s="246"/>
      <c r="K422" s="246"/>
      <c r="L422" s="251"/>
      <c r="M422" s="252"/>
      <c r="N422" s="253"/>
      <c r="O422" s="253"/>
      <c r="P422" s="253"/>
      <c r="Q422" s="253"/>
      <c r="R422" s="253"/>
      <c r="S422" s="253"/>
      <c r="T422" s="25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55" t="s">
        <v>151</v>
      </c>
      <c r="AU422" s="255" t="s">
        <v>81</v>
      </c>
      <c r="AV422" s="14" t="s">
        <v>81</v>
      </c>
      <c r="AW422" s="14" t="s">
        <v>34</v>
      </c>
      <c r="AX422" s="14" t="s">
        <v>72</v>
      </c>
      <c r="AY422" s="255" t="s">
        <v>137</v>
      </c>
    </row>
    <row r="423" s="16" customFormat="1">
      <c r="A423" s="16"/>
      <c r="B423" s="267"/>
      <c r="C423" s="268"/>
      <c r="D423" s="233" t="s">
        <v>151</v>
      </c>
      <c r="E423" s="269" t="s">
        <v>19</v>
      </c>
      <c r="F423" s="270" t="s">
        <v>168</v>
      </c>
      <c r="G423" s="268"/>
      <c r="H423" s="271">
        <v>17.640000000000001</v>
      </c>
      <c r="I423" s="272"/>
      <c r="J423" s="268"/>
      <c r="K423" s="268"/>
      <c r="L423" s="273"/>
      <c r="M423" s="274"/>
      <c r="N423" s="275"/>
      <c r="O423" s="275"/>
      <c r="P423" s="275"/>
      <c r="Q423" s="275"/>
      <c r="R423" s="275"/>
      <c r="S423" s="275"/>
      <c r="T423" s="27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T423" s="277" t="s">
        <v>151</v>
      </c>
      <c r="AU423" s="277" t="s">
        <v>81</v>
      </c>
      <c r="AV423" s="16" t="s">
        <v>138</v>
      </c>
      <c r="AW423" s="16" t="s">
        <v>34</v>
      </c>
      <c r="AX423" s="16" t="s">
        <v>72</v>
      </c>
      <c r="AY423" s="277" t="s">
        <v>137</v>
      </c>
    </row>
    <row r="424" s="15" customFormat="1">
      <c r="A424" s="15"/>
      <c r="B424" s="256"/>
      <c r="C424" s="257"/>
      <c r="D424" s="233" t="s">
        <v>151</v>
      </c>
      <c r="E424" s="258" t="s">
        <v>19</v>
      </c>
      <c r="F424" s="259" t="s">
        <v>154</v>
      </c>
      <c r="G424" s="257"/>
      <c r="H424" s="260">
        <v>17.640000000000001</v>
      </c>
      <c r="I424" s="261"/>
      <c r="J424" s="257"/>
      <c r="K424" s="257"/>
      <c r="L424" s="262"/>
      <c r="M424" s="263"/>
      <c r="N424" s="264"/>
      <c r="O424" s="264"/>
      <c r="P424" s="264"/>
      <c r="Q424" s="264"/>
      <c r="R424" s="264"/>
      <c r="S424" s="264"/>
      <c r="T424" s="26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T424" s="266" t="s">
        <v>151</v>
      </c>
      <c r="AU424" s="266" t="s">
        <v>81</v>
      </c>
      <c r="AV424" s="15" t="s">
        <v>145</v>
      </c>
      <c r="AW424" s="15" t="s">
        <v>34</v>
      </c>
      <c r="AX424" s="15" t="s">
        <v>79</v>
      </c>
      <c r="AY424" s="266" t="s">
        <v>137</v>
      </c>
    </row>
    <row r="425" s="2" customFormat="1" ht="24.15" customHeight="1">
      <c r="A425" s="41"/>
      <c r="B425" s="42"/>
      <c r="C425" s="215" t="s">
        <v>581</v>
      </c>
      <c r="D425" s="215" t="s">
        <v>140</v>
      </c>
      <c r="E425" s="216" t="s">
        <v>582</v>
      </c>
      <c r="F425" s="217" t="s">
        <v>583</v>
      </c>
      <c r="G425" s="218" t="s">
        <v>143</v>
      </c>
      <c r="H425" s="219">
        <v>11.609</v>
      </c>
      <c r="I425" s="220"/>
      <c r="J425" s="221">
        <f>ROUND(I425*H425,2)</f>
        <v>0</v>
      </c>
      <c r="K425" s="217" t="s">
        <v>19</v>
      </c>
      <c r="L425" s="47"/>
      <c r="M425" s="222" t="s">
        <v>19</v>
      </c>
      <c r="N425" s="223" t="s">
        <v>43</v>
      </c>
      <c r="O425" s="87"/>
      <c r="P425" s="224">
        <f>O425*H425</f>
        <v>0</v>
      </c>
      <c r="Q425" s="224">
        <v>0</v>
      </c>
      <c r="R425" s="224">
        <f>Q425*H425</f>
        <v>0</v>
      </c>
      <c r="S425" s="224">
        <v>0</v>
      </c>
      <c r="T425" s="225">
        <f>S425*H425</f>
        <v>0</v>
      </c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  <c r="AR425" s="226" t="s">
        <v>240</v>
      </c>
      <c r="AT425" s="226" t="s">
        <v>140</v>
      </c>
      <c r="AU425" s="226" t="s">
        <v>81</v>
      </c>
      <c r="AY425" s="20" t="s">
        <v>137</v>
      </c>
      <c r="BE425" s="227">
        <f>IF(N425="základní",J425,0)</f>
        <v>0</v>
      </c>
      <c r="BF425" s="227">
        <f>IF(N425="snížená",J425,0)</f>
        <v>0</v>
      </c>
      <c r="BG425" s="227">
        <f>IF(N425="zákl. přenesená",J425,0)</f>
        <v>0</v>
      </c>
      <c r="BH425" s="227">
        <f>IF(N425="sníž. přenesená",J425,0)</f>
        <v>0</v>
      </c>
      <c r="BI425" s="227">
        <f>IF(N425="nulová",J425,0)</f>
        <v>0</v>
      </c>
      <c r="BJ425" s="20" t="s">
        <v>79</v>
      </c>
      <c r="BK425" s="227">
        <f>ROUND(I425*H425,2)</f>
        <v>0</v>
      </c>
      <c r="BL425" s="20" t="s">
        <v>240</v>
      </c>
      <c r="BM425" s="226" t="s">
        <v>584</v>
      </c>
    </row>
    <row r="426" s="14" customFormat="1">
      <c r="A426" s="14"/>
      <c r="B426" s="245"/>
      <c r="C426" s="246"/>
      <c r="D426" s="233" t="s">
        <v>151</v>
      </c>
      <c r="E426" s="247" t="s">
        <v>19</v>
      </c>
      <c r="F426" s="248" t="s">
        <v>585</v>
      </c>
      <c r="G426" s="246"/>
      <c r="H426" s="249">
        <v>11.609</v>
      </c>
      <c r="I426" s="250"/>
      <c r="J426" s="246"/>
      <c r="K426" s="246"/>
      <c r="L426" s="251"/>
      <c r="M426" s="252"/>
      <c r="N426" s="253"/>
      <c r="O426" s="253"/>
      <c r="P426" s="253"/>
      <c r="Q426" s="253"/>
      <c r="R426" s="253"/>
      <c r="S426" s="253"/>
      <c r="T426" s="25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55" t="s">
        <v>151</v>
      </c>
      <c r="AU426" s="255" t="s">
        <v>81</v>
      </c>
      <c r="AV426" s="14" t="s">
        <v>81</v>
      </c>
      <c r="AW426" s="14" t="s">
        <v>34</v>
      </c>
      <c r="AX426" s="14" t="s">
        <v>72</v>
      </c>
      <c r="AY426" s="255" t="s">
        <v>137</v>
      </c>
    </row>
    <row r="427" s="15" customFormat="1">
      <c r="A427" s="15"/>
      <c r="B427" s="256"/>
      <c r="C427" s="257"/>
      <c r="D427" s="233" t="s">
        <v>151</v>
      </c>
      <c r="E427" s="258" t="s">
        <v>19</v>
      </c>
      <c r="F427" s="259" t="s">
        <v>154</v>
      </c>
      <c r="G427" s="257"/>
      <c r="H427" s="260">
        <v>11.609</v>
      </c>
      <c r="I427" s="261"/>
      <c r="J427" s="257"/>
      <c r="K427" s="257"/>
      <c r="L427" s="262"/>
      <c r="M427" s="263"/>
      <c r="N427" s="264"/>
      <c r="O427" s="264"/>
      <c r="P427" s="264"/>
      <c r="Q427" s="264"/>
      <c r="R427" s="264"/>
      <c r="S427" s="264"/>
      <c r="T427" s="26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T427" s="266" t="s">
        <v>151</v>
      </c>
      <c r="AU427" s="266" t="s">
        <v>81</v>
      </c>
      <c r="AV427" s="15" t="s">
        <v>145</v>
      </c>
      <c r="AW427" s="15" t="s">
        <v>34</v>
      </c>
      <c r="AX427" s="15" t="s">
        <v>79</v>
      </c>
      <c r="AY427" s="266" t="s">
        <v>137</v>
      </c>
    </row>
    <row r="428" s="2" customFormat="1" ht="16.5" customHeight="1">
      <c r="A428" s="41"/>
      <c r="B428" s="42"/>
      <c r="C428" s="215" t="s">
        <v>586</v>
      </c>
      <c r="D428" s="215" t="s">
        <v>140</v>
      </c>
      <c r="E428" s="216" t="s">
        <v>587</v>
      </c>
      <c r="F428" s="217" t="s">
        <v>588</v>
      </c>
      <c r="G428" s="218" t="s">
        <v>143</v>
      </c>
      <c r="H428" s="219">
        <v>163.80799999999999</v>
      </c>
      <c r="I428" s="220"/>
      <c r="J428" s="221">
        <f>ROUND(I428*H428,2)</f>
        <v>0</v>
      </c>
      <c r="K428" s="217" t="s">
        <v>144</v>
      </c>
      <c r="L428" s="47"/>
      <c r="M428" s="222" t="s">
        <v>19</v>
      </c>
      <c r="N428" s="223" t="s">
        <v>43</v>
      </c>
      <c r="O428" s="87"/>
      <c r="P428" s="224">
        <f>O428*H428</f>
        <v>0</v>
      </c>
      <c r="Q428" s="224">
        <v>0.00020799999999999999</v>
      </c>
      <c r="R428" s="224">
        <f>Q428*H428</f>
        <v>0.034072063999999999</v>
      </c>
      <c r="S428" s="224">
        <v>0</v>
      </c>
      <c r="T428" s="225">
        <f>S428*H428</f>
        <v>0</v>
      </c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  <c r="AR428" s="226" t="s">
        <v>240</v>
      </c>
      <c r="AT428" s="226" t="s">
        <v>140</v>
      </c>
      <c r="AU428" s="226" t="s">
        <v>81</v>
      </c>
      <c r="AY428" s="20" t="s">
        <v>137</v>
      </c>
      <c r="BE428" s="227">
        <f>IF(N428="základní",J428,0)</f>
        <v>0</v>
      </c>
      <c r="BF428" s="227">
        <f>IF(N428="snížená",J428,0)</f>
        <v>0</v>
      </c>
      <c r="BG428" s="227">
        <f>IF(N428="zákl. přenesená",J428,0)</f>
        <v>0</v>
      </c>
      <c r="BH428" s="227">
        <f>IF(N428="sníž. přenesená",J428,0)</f>
        <v>0</v>
      </c>
      <c r="BI428" s="227">
        <f>IF(N428="nulová",J428,0)</f>
        <v>0</v>
      </c>
      <c r="BJ428" s="20" t="s">
        <v>79</v>
      </c>
      <c r="BK428" s="227">
        <f>ROUND(I428*H428,2)</f>
        <v>0</v>
      </c>
      <c r="BL428" s="20" t="s">
        <v>240</v>
      </c>
      <c r="BM428" s="226" t="s">
        <v>589</v>
      </c>
    </row>
    <row r="429" s="2" customFormat="1">
      <c r="A429" s="41"/>
      <c r="B429" s="42"/>
      <c r="C429" s="43"/>
      <c r="D429" s="228" t="s">
        <v>147</v>
      </c>
      <c r="E429" s="43"/>
      <c r="F429" s="229" t="s">
        <v>590</v>
      </c>
      <c r="G429" s="43"/>
      <c r="H429" s="43"/>
      <c r="I429" s="230"/>
      <c r="J429" s="43"/>
      <c r="K429" s="43"/>
      <c r="L429" s="47"/>
      <c r="M429" s="231"/>
      <c r="N429" s="232"/>
      <c r="O429" s="87"/>
      <c r="P429" s="87"/>
      <c r="Q429" s="87"/>
      <c r="R429" s="87"/>
      <c r="S429" s="87"/>
      <c r="T429" s="88"/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  <c r="AT429" s="20" t="s">
        <v>147</v>
      </c>
      <c r="AU429" s="20" t="s">
        <v>81</v>
      </c>
    </row>
    <row r="430" s="2" customFormat="1">
      <c r="A430" s="41"/>
      <c r="B430" s="42"/>
      <c r="C430" s="43"/>
      <c r="D430" s="233" t="s">
        <v>149</v>
      </c>
      <c r="E430" s="43"/>
      <c r="F430" s="234" t="s">
        <v>591</v>
      </c>
      <c r="G430" s="43"/>
      <c r="H430" s="43"/>
      <c r="I430" s="230"/>
      <c r="J430" s="43"/>
      <c r="K430" s="43"/>
      <c r="L430" s="47"/>
      <c r="M430" s="231"/>
      <c r="N430" s="232"/>
      <c r="O430" s="87"/>
      <c r="P430" s="87"/>
      <c r="Q430" s="87"/>
      <c r="R430" s="87"/>
      <c r="S430" s="87"/>
      <c r="T430" s="88"/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  <c r="AE430" s="41"/>
      <c r="AT430" s="20" t="s">
        <v>149</v>
      </c>
      <c r="AU430" s="20" t="s">
        <v>81</v>
      </c>
    </row>
    <row r="431" s="13" customFormat="1">
      <c r="A431" s="13"/>
      <c r="B431" s="235"/>
      <c r="C431" s="236"/>
      <c r="D431" s="233" t="s">
        <v>151</v>
      </c>
      <c r="E431" s="237" t="s">
        <v>19</v>
      </c>
      <c r="F431" s="238" t="s">
        <v>152</v>
      </c>
      <c r="G431" s="236"/>
      <c r="H431" s="237" t="s">
        <v>19</v>
      </c>
      <c r="I431" s="239"/>
      <c r="J431" s="236"/>
      <c r="K431" s="236"/>
      <c r="L431" s="240"/>
      <c r="M431" s="241"/>
      <c r="N431" s="242"/>
      <c r="O431" s="242"/>
      <c r="P431" s="242"/>
      <c r="Q431" s="242"/>
      <c r="R431" s="242"/>
      <c r="S431" s="242"/>
      <c r="T431" s="24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44" t="s">
        <v>151</v>
      </c>
      <c r="AU431" s="244" t="s">
        <v>81</v>
      </c>
      <c r="AV431" s="13" t="s">
        <v>79</v>
      </c>
      <c r="AW431" s="13" t="s">
        <v>34</v>
      </c>
      <c r="AX431" s="13" t="s">
        <v>72</v>
      </c>
      <c r="AY431" s="244" t="s">
        <v>137</v>
      </c>
    </row>
    <row r="432" s="14" customFormat="1">
      <c r="A432" s="14"/>
      <c r="B432" s="245"/>
      <c r="C432" s="246"/>
      <c r="D432" s="233" t="s">
        <v>151</v>
      </c>
      <c r="E432" s="247" t="s">
        <v>19</v>
      </c>
      <c r="F432" s="248" t="s">
        <v>245</v>
      </c>
      <c r="G432" s="246"/>
      <c r="H432" s="249">
        <v>64.049999999999997</v>
      </c>
      <c r="I432" s="250"/>
      <c r="J432" s="246"/>
      <c r="K432" s="246"/>
      <c r="L432" s="251"/>
      <c r="M432" s="252"/>
      <c r="N432" s="253"/>
      <c r="O432" s="253"/>
      <c r="P432" s="253"/>
      <c r="Q432" s="253"/>
      <c r="R432" s="253"/>
      <c r="S432" s="253"/>
      <c r="T432" s="25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55" t="s">
        <v>151</v>
      </c>
      <c r="AU432" s="255" t="s">
        <v>81</v>
      </c>
      <c r="AV432" s="14" t="s">
        <v>81</v>
      </c>
      <c r="AW432" s="14" t="s">
        <v>34</v>
      </c>
      <c r="AX432" s="14" t="s">
        <v>72</v>
      </c>
      <c r="AY432" s="255" t="s">
        <v>137</v>
      </c>
    </row>
    <row r="433" s="16" customFormat="1">
      <c r="A433" s="16"/>
      <c r="B433" s="267"/>
      <c r="C433" s="268"/>
      <c r="D433" s="233" t="s">
        <v>151</v>
      </c>
      <c r="E433" s="269" t="s">
        <v>19</v>
      </c>
      <c r="F433" s="270" t="s">
        <v>592</v>
      </c>
      <c r="G433" s="268"/>
      <c r="H433" s="271">
        <v>64.049999999999997</v>
      </c>
      <c r="I433" s="272"/>
      <c r="J433" s="268"/>
      <c r="K433" s="268"/>
      <c r="L433" s="273"/>
      <c r="M433" s="274"/>
      <c r="N433" s="275"/>
      <c r="O433" s="275"/>
      <c r="P433" s="275"/>
      <c r="Q433" s="275"/>
      <c r="R433" s="275"/>
      <c r="S433" s="275"/>
      <c r="T433" s="27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T433" s="277" t="s">
        <v>151</v>
      </c>
      <c r="AU433" s="277" t="s">
        <v>81</v>
      </c>
      <c r="AV433" s="16" t="s">
        <v>138</v>
      </c>
      <c r="AW433" s="16" t="s">
        <v>34</v>
      </c>
      <c r="AX433" s="16" t="s">
        <v>72</v>
      </c>
      <c r="AY433" s="277" t="s">
        <v>137</v>
      </c>
    </row>
    <row r="434" s="14" customFormat="1">
      <c r="A434" s="14"/>
      <c r="B434" s="245"/>
      <c r="C434" s="246"/>
      <c r="D434" s="233" t="s">
        <v>151</v>
      </c>
      <c r="E434" s="247" t="s">
        <v>19</v>
      </c>
      <c r="F434" s="248" t="s">
        <v>593</v>
      </c>
      <c r="G434" s="246"/>
      <c r="H434" s="249">
        <v>22.196000000000002</v>
      </c>
      <c r="I434" s="250"/>
      <c r="J434" s="246"/>
      <c r="K434" s="246"/>
      <c r="L434" s="251"/>
      <c r="M434" s="252"/>
      <c r="N434" s="253"/>
      <c r="O434" s="253"/>
      <c r="P434" s="253"/>
      <c r="Q434" s="253"/>
      <c r="R434" s="253"/>
      <c r="S434" s="253"/>
      <c r="T434" s="25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55" t="s">
        <v>151</v>
      </c>
      <c r="AU434" s="255" t="s">
        <v>81</v>
      </c>
      <c r="AV434" s="14" t="s">
        <v>81</v>
      </c>
      <c r="AW434" s="14" t="s">
        <v>34</v>
      </c>
      <c r="AX434" s="14" t="s">
        <v>72</v>
      </c>
      <c r="AY434" s="255" t="s">
        <v>137</v>
      </c>
    </row>
    <row r="435" s="14" customFormat="1">
      <c r="A435" s="14"/>
      <c r="B435" s="245"/>
      <c r="C435" s="246"/>
      <c r="D435" s="233" t="s">
        <v>151</v>
      </c>
      <c r="E435" s="247" t="s">
        <v>19</v>
      </c>
      <c r="F435" s="248" t="s">
        <v>594</v>
      </c>
      <c r="G435" s="246"/>
      <c r="H435" s="249">
        <v>27.683</v>
      </c>
      <c r="I435" s="250"/>
      <c r="J435" s="246"/>
      <c r="K435" s="246"/>
      <c r="L435" s="251"/>
      <c r="M435" s="252"/>
      <c r="N435" s="253"/>
      <c r="O435" s="253"/>
      <c r="P435" s="253"/>
      <c r="Q435" s="253"/>
      <c r="R435" s="253"/>
      <c r="S435" s="253"/>
      <c r="T435" s="25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55" t="s">
        <v>151</v>
      </c>
      <c r="AU435" s="255" t="s">
        <v>81</v>
      </c>
      <c r="AV435" s="14" t="s">
        <v>81</v>
      </c>
      <c r="AW435" s="14" t="s">
        <v>34</v>
      </c>
      <c r="AX435" s="14" t="s">
        <v>72</v>
      </c>
      <c r="AY435" s="255" t="s">
        <v>137</v>
      </c>
    </row>
    <row r="436" s="14" customFormat="1">
      <c r="A436" s="14"/>
      <c r="B436" s="245"/>
      <c r="C436" s="246"/>
      <c r="D436" s="233" t="s">
        <v>151</v>
      </c>
      <c r="E436" s="247" t="s">
        <v>19</v>
      </c>
      <c r="F436" s="248" t="s">
        <v>593</v>
      </c>
      <c r="G436" s="246"/>
      <c r="H436" s="249">
        <v>22.196000000000002</v>
      </c>
      <c r="I436" s="250"/>
      <c r="J436" s="246"/>
      <c r="K436" s="246"/>
      <c r="L436" s="251"/>
      <c r="M436" s="252"/>
      <c r="N436" s="253"/>
      <c r="O436" s="253"/>
      <c r="P436" s="253"/>
      <c r="Q436" s="253"/>
      <c r="R436" s="253"/>
      <c r="S436" s="253"/>
      <c r="T436" s="25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55" t="s">
        <v>151</v>
      </c>
      <c r="AU436" s="255" t="s">
        <v>81</v>
      </c>
      <c r="AV436" s="14" t="s">
        <v>81</v>
      </c>
      <c r="AW436" s="14" t="s">
        <v>34</v>
      </c>
      <c r="AX436" s="14" t="s">
        <v>72</v>
      </c>
      <c r="AY436" s="255" t="s">
        <v>137</v>
      </c>
    </row>
    <row r="437" s="14" customFormat="1">
      <c r="A437" s="14"/>
      <c r="B437" s="245"/>
      <c r="C437" s="246"/>
      <c r="D437" s="233" t="s">
        <v>151</v>
      </c>
      <c r="E437" s="247" t="s">
        <v>19</v>
      </c>
      <c r="F437" s="248" t="s">
        <v>594</v>
      </c>
      <c r="G437" s="246"/>
      <c r="H437" s="249">
        <v>27.683</v>
      </c>
      <c r="I437" s="250"/>
      <c r="J437" s="246"/>
      <c r="K437" s="246"/>
      <c r="L437" s="251"/>
      <c r="M437" s="252"/>
      <c r="N437" s="253"/>
      <c r="O437" s="253"/>
      <c r="P437" s="253"/>
      <c r="Q437" s="253"/>
      <c r="R437" s="253"/>
      <c r="S437" s="253"/>
      <c r="T437" s="25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55" t="s">
        <v>151</v>
      </c>
      <c r="AU437" s="255" t="s">
        <v>81</v>
      </c>
      <c r="AV437" s="14" t="s">
        <v>81</v>
      </c>
      <c r="AW437" s="14" t="s">
        <v>34</v>
      </c>
      <c r="AX437" s="14" t="s">
        <v>72</v>
      </c>
      <c r="AY437" s="255" t="s">
        <v>137</v>
      </c>
    </row>
    <row r="438" s="16" customFormat="1">
      <c r="A438" s="16"/>
      <c r="B438" s="267"/>
      <c r="C438" s="268"/>
      <c r="D438" s="233" t="s">
        <v>151</v>
      </c>
      <c r="E438" s="269" t="s">
        <v>19</v>
      </c>
      <c r="F438" s="270" t="s">
        <v>168</v>
      </c>
      <c r="G438" s="268"/>
      <c r="H438" s="271">
        <v>99.757999999999996</v>
      </c>
      <c r="I438" s="272"/>
      <c r="J438" s="268"/>
      <c r="K438" s="268"/>
      <c r="L438" s="273"/>
      <c r="M438" s="274"/>
      <c r="N438" s="275"/>
      <c r="O438" s="275"/>
      <c r="P438" s="275"/>
      <c r="Q438" s="275"/>
      <c r="R438" s="275"/>
      <c r="S438" s="275"/>
      <c r="T438" s="27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T438" s="277" t="s">
        <v>151</v>
      </c>
      <c r="AU438" s="277" t="s">
        <v>81</v>
      </c>
      <c r="AV438" s="16" t="s">
        <v>138</v>
      </c>
      <c r="AW438" s="16" t="s">
        <v>34</v>
      </c>
      <c r="AX438" s="16" t="s">
        <v>72</v>
      </c>
      <c r="AY438" s="277" t="s">
        <v>137</v>
      </c>
    </row>
    <row r="439" s="15" customFormat="1">
      <c r="A439" s="15"/>
      <c r="B439" s="256"/>
      <c r="C439" s="257"/>
      <c r="D439" s="233" t="s">
        <v>151</v>
      </c>
      <c r="E439" s="258" t="s">
        <v>19</v>
      </c>
      <c r="F439" s="259" t="s">
        <v>154</v>
      </c>
      <c r="G439" s="257"/>
      <c r="H439" s="260">
        <v>163.80799999999999</v>
      </c>
      <c r="I439" s="261"/>
      <c r="J439" s="257"/>
      <c r="K439" s="257"/>
      <c r="L439" s="262"/>
      <c r="M439" s="263"/>
      <c r="N439" s="264"/>
      <c r="O439" s="264"/>
      <c r="P439" s="264"/>
      <c r="Q439" s="264"/>
      <c r="R439" s="264"/>
      <c r="S439" s="264"/>
      <c r="T439" s="26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T439" s="266" t="s">
        <v>151</v>
      </c>
      <c r="AU439" s="266" t="s">
        <v>81</v>
      </c>
      <c r="AV439" s="15" t="s">
        <v>145</v>
      </c>
      <c r="AW439" s="15" t="s">
        <v>34</v>
      </c>
      <c r="AX439" s="15" t="s">
        <v>79</v>
      </c>
      <c r="AY439" s="266" t="s">
        <v>137</v>
      </c>
    </row>
    <row r="440" s="2" customFormat="1" ht="24.15" customHeight="1">
      <c r="A440" s="41"/>
      <c r="B440" s="42"/>
      <c r="C440" s="215" t="s">
        <v>595</v>
      </c>
      <c r="D440" s="215" t="s">
        <v>140</v>
      </c>
      <c r="E440" s="216" t="s">
        <v>596</v>
      </c>
      <c r="F440" s="217" t="s">
        <v>597</v>
      </c>
      <c r="G440" s="218" t="s">
        <v>143</v>
      </c>
      <c r="H440" s="219">
        <v>163.80799999999999</v>
      </c>
      <c r="I440" s="220"/>
      <c r="J440" s="221">
        <f>ROUND(I440*H440,2)</f>
        <v>0</v>
      </c>
      <c r="K440" s="217" t="s">
        <v>144</v>
      </c>
      <c r="L440" s="47"/>
      <c r="M440" s="222" t="s">
        <v>19</v>
      </c>
      <c r="N440" s="223" t="s">
        <v>43</v>
      </c>
      <c r="O440" s="87"/>
      <c r="P440" s="224">
        <f>O440*H440</f>
        <v>0</v>
      </c>
      <c r="Q440" s="224">
        <v>0.00028600000000000001</v>
      </c>
      <c r="R440" s="224">
        <f>Q440*H440</f>
        <v>0.046849087999999997</v>
      </c>
      <c r="S440" s="224">
        <v>0</v>
      </c>
      <c r="T440" s="225">
        <f>S440*H440</f>
        <v>0</v>
      </c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  <c r="AR440" s="226" t="s">
        <v>240</v>
      </c>
      <c r="AT440" s="226" t="s">
        <v>140</v>
      </c>
      <c r="AU440" s="226" t="s">
        <v>81</v>
      </c>
      <c r="AY440" s="20" t="s">
        <v>137</v>
      </c>
      <c r="BE440" s="227">
        <f>IF(N440="základní",J440,0)</f>
        <v>0</v>
      </c>
      <c r="BF440" s="227">
        <f>IF(N440="snížená",J440,0)</f>
        <v>0</v>
      </c>
      <c r="BG440" s="227">
        <f>IF(N440="zákl. přenesená",J440,0)</f>
        <v>0</v>
      </c>
      <c r="BH440" s="227">
        <f>IF(N440="sníž. přenesená",J440,0)</f>
        <v>0</v>
      </c>
      <c r="BI440" s="227">
        <f>IF(N440="nulová",J440,0)</f>
        <v>0</v>
      </c>
      <c r="BJ440" s="20" t="s">
        <v>79</v>
      </c>
      <c r="BK440" s="227">
        <f>ROUND(I440*H440,2)</f>
        <v>0</v>
      </c>
      <c r="BL440" s="20" t="s">
        <v>240</v>
      </c>
      <c r="BM440" s="226" t="s">
        <v>598</v>
      </c>
    </row>
    <row r="441" s="2" customFormat="1">
      <c r="A441" s="41"/>
      <c r="B441" s="42"/>
      <c r="C441" s="43"/>
      <c r="D441" s="228" t="s">
        <v>147</v>
      </c>
      <c r="E441" s="43"/>
      <c r="F441" s="229" t="s">
        <v>599</v>
      </c>
      <c r="G441" s="43"/>
      <c r="H441" s="43"/>
      <c r="I441" s="230"/>
      <c r="J441" s="43"/>
      <c r="K441" s="43"/>
      <c r="L441" s="47"/>
      <c r="M441" s="231"/>
      <c r="N441" s="232"/>
      <c r="O441" s="87"/>
      <c r="P441" s="87"/>
      <c r="Q441" s="87"/>
      <c r="R441" s="87"/>
      <c r="S441" s="87"/>
      <c r="T441" s="88"/>
      <c r="U441" s="41"/>
      <c r="V441" s="41"/>
      <c r="W441" s="41"/>
      <c r="X441" s="41"/>
      <c r="Y441" s="41"/>
      <c r="Z441" s="41"/>
      <c r="AA441" s="41"/>
      <c r="AB441" s="41"/>
      <c r="AC441" s="41"/>
      <c r="AD441" s="41"/>
      <c r="AE441" s="41"/>
      <c r="AT441" s="20" t="s">
        <v>147</v>
      </c>
      <c r="AU441" s="20" t="s">
        <v>81</v>
      </c>
    </row>
    <row r="442" s="2" customFormat="1">
      <c r="A442" s="41"/>
      <c r="B442" s="42"/>
      <c r="C442" s="43"/>
      <c r="D442" s="233" t="s">
        <v>149</v>
      </c>
      <c r="E442" s="43"/>
      <c r="F442" s="234" t="s">
        <v>600</v>
      </c>
      <c r="G442" s="43"/>
      <c r="H442" s="43"/>
      <c r="I442" s="230"/>
      <c r="J442" s="43"/>
      <c r="K442" s="43"/>
      <c r="L442" s="47"/>
      <c r="M442" s="231"/>
      <c r="N442" s="232"/>
      <c r="O442" s="87"/>
      <c r="P442" s="87"/>
      <c r="Q442" s="87"/>
      <c r="R442" s="87"/>
      <c r="S442" s="87"/>
      <c r="T442" s="88"/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  <c r="AT442" s="20" t="s">
        <v>149</v>
      </c>
      <c r="AU442" s="20" t="s">
        <v>81</v>
      </c>
    </row>
    <row r="443" s="14" customFormat="1">
      <c r="A443" s="14"/>
      <c r="B443" s="245"/>
      <c r="C443" s="246"/>
      <c r="D443" s="233" t="s">
        <v>151</v>
      </c>
      <c r="E443" s="247" t="s">
        <v>19</v>
      </c>
      <c r="F443" s="248" t="s">
        <v>601</v>
      </c>
      <c r="G443" s="246"/>
      <c r="H443" s="249">
        <v>163.80799999999999</v>
      </c>
      <c r="I443" s="250"/>
      <c r="J443" s="246"/>
      <c r="K443" s="246"/>
      <c r="L443" s="251"/>
      <c r="M443" s="252"/>
      <c r="N443" s="253"/>
      <c r="O443" s="253"/>
      <c r="P443" s="253"/>
      <c r="Q443" s="253"/>
      <c r="R443" s="253"/>
      <c r="S443" s="253"/>
      <c r="T443" s="25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55" t="s">
        <v>151</v>
      </c>
      <c r="AU443" s="255" t="s">
        <v>81</v>
      </c>
      <c r="AV443" s="14" t="s">
        <v>81</v>
      </c>
      <c r="AW443" s="14" t="s">
        <v>34</v>
      </c>
      <c r="AX443" s="14" t="s">
        <v>79</v>
      </c>
      <c r="AY443" s="255" t="s">
        <v>137</v>
      </c>
    </row>
    <row r="444" s="2" customFormat="1" ht="24.15" customHeight="1">
      <c r="A444" s="41"/>
      <c r="B444" s="42"/>
      <c r="C444" s="215" t="s">
        <v>602</v>
      </c>
      <c r="D444" s="215" t="s">
        <v>140</v>
      </c>
      <c r="E444" s="216" t="s">
        <v>603</v>
      </c>
      <c r="F444" s="217" t="s">
        <v>604</v>
      </c>
      <c r="G444" s="218" t="s">
        <v>222</v>
      </c>
      <c r="H444" s="219">
        <v>13.359999999999999</v>
      </c>
      <c r="I444" s="220"/>
      <c r="J444" s="221">
        <f>ROUND(I444*H444,2)</f>
        <v>0</v>
      </c>
      <c r="K444" s="217" t="s">
        <v>144</v>
      </c>
      <c r="L444" s="47"/>
      <c r="M444" s="222" t="s">
        <v>19</v>
      </c>
      <c r="N444" s="223" t="s">
        <v>43</v>
      </c>
      <c r="O444" s="87"/>
      <c r="P444" s="224">
        <f>O444*H444</f>
        <v>0</v>
      </c>
      <c r="Q444" s="224">
        <v>0</v>
      </c>
      <c r="R444" s="224">
        <f>Q444*H444</f>
        <v>0</v>
      </c>
      <c r="S444" s="224">
        <v>0</v>
      </c>
      <c r="T444" s="225">
        <f>S444*H444</f>
        <v>0</v>
      </c>
      <c r="U444" s="41"/>
      <c r="V444" s="41"/>
      <c r="W444" s="41"/>
      <c r="X444" s="41"/>
      <c r="Y444" s="41"/>
      <c r="Z444" s="41"/>
      <c r="AA444" s="41"/>
      <c r="AB444" s="41"/>
      <c r="AC444" s="41"/>
      <c r="AD444" s="41"/>
      <c r="AE444" s="41"/>
      <c r="AR444" s="226" t="s">
        <v>240</v>
      </c>
      <c r="AT444" s="226" t="s">
        <v>140</v>
      </c>
      <c r="AU444" s="226" t="s">
        <v>81</v>
      </c>
      <c r="AY444" s="20" t="s">
        <v>137</v>
      </c>
      <c r="BE444" s="227">
        <f>IF(N444="základní",J444,0)</f>
        <v>0</v>
      </c>
      <c r="BF444" s="227">
        <f>IF(N444="snížená",J444,0)</f>
        <v>0</v>
      </c>
      <c r="BG444" s="227">
        <f>IF(N444="zákl. přenesená",J444,0)</f>
        <v>0</v>
      </c>
      <c r="BH444" s="227">
        <f>IF(N444="sníž. přenesená",J444,0)</f>
        <v>0</v>
      </c>
      <c r="BI444" s="227">
        <f>IF(N444="nulová",J444,0)</f>
        <v>0</v>
      </c>
      <c r="BJ444" s="20" t="s">
        <v>79</v>
      </c>
      <c r="BK444" s="227">
        <f>ROUND(I444*H444,2)</f>
        <v>0</v>
      </c>
      <c r="BL444" s="20" t="s">
        <v>240</v>
      </c>
      <c r="BM444" s="226" t="s">
        <v>605</v>
      </c>
    </row>
    <row r="445" s="2" customFormat="1">
      <c r="A445" s="41"/>
      <c r="B445" s="42"/>
      <c r="C445" s="43"/>
      <c r="D445" s="228" t="s">
        <v>147</v>
      </c>
      <c r="E445" s="43"/>
      <c r="F445" s="229" t="s">
        <v>606</v>
      </c>
      <c r="G445" s="43"/>
      <c r="H445" s="43"/>
      <c r="I445" s="230"/>
      <c r="J445" s="43"/>
      <c r="K445" s="43"/>
      <c r="L445" s="47"/>
      <c r="M445" s="231"/>
      <c r="N445" s="232"/>
      <c r="O445" s="87"/>
      <c r="P445" s="87"/>
      <c r="Q445" s="87"/>
      <c r="R445" s="87"/>
      <c r="S445" s="87"/>
      <c r="T445" s="88"/>
      <c r="U445" s="41"/>
      <c r="V445" s="41"/>
      <c r="W445" s="41"/>
      <c r="X445" s="41"/>
      <c r="Y445" s="41"/>
      <c r="Z445" s="41"/>
      <c r="AA445" s="41"/>
      <c r="AB445" s="41"/>
      <c r="AC445" s="41"/>
      <c r="AD445" s="41"/>
      <c r="AE445" s="41"/>
      <c r="AT445" s="20" t="s">
        <v>147</v>
      </c>
      <c r="AU445" s="20" t="s">
        <v>81</v>
      </c>
    </row>
    <row r="446" s="13" customFormat="1">
      <c r="A446" s="13"/>
      <c r="B446" s="235"/>
      <c r="C446" s="236"/>
      <c r="D446" s="233" t="s">
        <v>151</v>
      </c>
      <c r="E446" s="237" t="s">
        <v>19</v>
      </c>
      <c r="F446" s="238" t="s">
        <v>152</v>
      </c>
      <c r="G446" s="236"/>
      <c r="H446" s="237" t="s">
        <v>19</v>
      </c>
      <c r="I446" s="239"/>
      <c r="J446" s="236"/>
      <c r="K446" s="236"/>
      <c r="L446" s="240"/>
      <c r="M446" s="241"/>
      <c r="N446" s="242"/>
      <c r="O446" s="242"/>
      <c r="P446" s="242"/>
      <c r="Q446" s="242"/>
      <c r="R446" s="242"/>
      <c r="S446" s="242"/>
      <c r="T446" s="24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44" t="s">
        <v>151</v>
      </c>
      <c r="AU446" s="244" t="s">
        <v>81</v>
      </c>
      <c r="AV446" s="13" t="s">
        <v>79</v>
      </c>
      <c r="AW446" s="13" t="s">
        <v>34</v>
      </c>
      <c r="AX446" s="13" t="s">
        <v>72</v>
      </c>
      <c r="AY446" s="244" t="s">
        <v>137</v>
      </c>
    </row>
    <row r="447" s="14" customFormat="1">
      <c r="A447" s="14"/>
      <c r="B447" s="245"/>
      <c r="C447" s="246"/>
      <c r="D447" s="233" t="s">
        <v>151</v>
      </c>
      <c r="E447" s="247" t="s">
        <v>19</v>
      </c>
      <c r="F447" s="248" t="s">
        <v>607</v>
      </c>
      <c r="G447" s="246"/>
      <c r="H447" s="249">
        <v>13.359999999999999</v>
      </c>
      <c r="I447" s="250"/>
      <c r="J447" s="246"/>
      <c r="K447" s="246"/>
      <c r="L447" s="251"/>
      <c r="M447" s="252"/>
      <c r="N447" s="253"/>
      <c r="O447" s="253"/>
      <c r="P447" s="253"/>
      <c r="Q447" s="253"/>
      <c r="R447" s="253"/>
      <c r="S447" s="253"/>
      <c r="T447" s="25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55" t="s">
        <v>151</v>
      </c>
      <c r="AU447" s="255" t="s">
        <v>81</v>
      </c>
      <c r="AV447" s="14" t="s">
        <v>81</v>
      </c>
      <c r="AW447" s="14" t="s">
        <v>34</v>
      </c>
      <c r="AX447" s="14" t="s">
        <v>72</v>
      </c>
      <c r="AY447" s="255" t="s">
        <v>137</v>
      </c>
    </row>
    <row r="448" s="15" customFormat="1">
      <c r="A448" s="15"/>
      <c r="B448" s="256"/>
      <c r="C448" s="257"/>
      <c r="D448" s="233" t="s">
        <v>151</v>
      </c>
      <c r="E448" s="258" t="s">
        <v>19</v>
      </c>
      <c r="F448" s="259" t="s">
        <v>154</v>
      </c>
      <c r="G448" s="257"/>
      <c r="H448" s="260">
        <v>13.359999999999999</v>
      </c>
      <c r="I448" s="261"/>
      <c r="J448" s="257"/>
      <c r="K448" s="257"/>
      <c r="L448" s="262"/>
      <c r="M448" s="263"/>
      <c r="N448" s="264"/>
      <c r="O448" s="264"/>
      <c r="P448" s="264"/>
      <c r="Q448" s="264"/>
      <c r="R448" s="264"/>
      <c r="S448" s="264"/>
      <c r="T448" s="26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T448" s="266" t="s">
        <v>151</v>
      </c>
      <c r="AU448" s="266" t="s">
        <v>81</v>
      </c>
      <c r="AV448" s="15" t="s">
        <v>145</v>
      </c>
      <c r="AW448" s="15" t="s">
        <v>34</v>
      </c>
      <c r="AX448" s="15" t="s">
        <v>79</v>
      </c>
      <c r="AY448" s="266" t="s">
        <v>137</v>
      </c>
    </row>
    <row r="449" s="2" customFormat="1" ht="24.15" customHeight="1">
      <c r="A449" s="41"/>
      <c r="B449" s="42"/>
      <c r="C449" s="215" t="s">
        <v>608</v>
      </c>
      <c r="D449" s="215" t="s">
        <v>140</v>
      </c>
      <c r="E449" s="216" t="s">
        <v>609</v>
      </c>
      <c r="F449" s="217" t="s">
        <v>610</v>
      </c>
      <c r="G449" s="218" t="s">
        <v>143</v>
      </c>
      <c r="H449" s="219">
        <v>22.196000000000002</v>
      </c>
      <c r="I449" s="220"/>
      <c r="J449" s="221">
        <f>ROUND(I449*H449,2)</f>
        <v>0</v>
      </c>
      <c r="K449" s="217" t="s">
        <v>144</v>
      </c>
      <c r="L449" s="47"/>
      <c r="M449" s="222" t="s">
        <v>19</v>
      </c>
      <c r="N449" s="223" t="s">
        <v>43</v>
      </c>
      <c r="O449" s="87"/>
      <c r="P449" s="224">
        <f>O449*H449</f>
        <v>0</v>
      </c>
      <c r="Q449" s="224">
        <v>1.04E-05</v>
      </c>
      <c r="R449" s="224">
        <f>Q449*H449</f>
        <v>0.00023083840000000003</v>
      </c>
      <c r="S449" s="224">
        <v>0</v>
      </c>
      <c r="T449" s="225">
        <f>S449*H449</f>
        <v>0</v>
      </c>
      <c r="U449" s="41"/>
      <c r="V449" s="41"/>
      <c r="W449" s="41"/>
      <c r="X449" s="41"/>
      <c r="Y449" s="41"/>
      <c r="Z449" s="41"/>
      <c r="AA449" s="41"/>
      <c r="AB449" s="41"/>
      <c r="AC449" s="41"/>
      <c r="AD449" s="41"/>
      <c r="AE449" s="41"/>
      <c r="AR449" s="226" t="s">
        <v>240</v>
      </c>
      <c r="AT449" s="226" t="s">
        <v>140</v>
      </c>
      <c r="AU449" s="226" t="s">
        <v>81</v>
      </c>
      <c r="AY449" s="20" t="s">
        <v>137</v>
      </c>
      <c r="BE449" s="227">
        <f>IF(N449="základní",J449,0)</f>
        <v>0</v>
      </c>
      <c r="BF449" s="227">
        <f>IF(N449="snížená",J449,0)</f>
        <v>0</v>
      </c>
      <c r="BG449" s="227">
        <f>IF(N449="zákl. přenesená",J449,0)</f>
        <v>0</v>
      </c>
      <c r="BH449" s="227">
        <f>IF(N449="sníž. přenesená",J449,0)</f>
        <v>0</v>
      </c>
      <c r="BI449" s="227">
        <f>IF(N449="nulová",J449,0)</f>
        <v>0</v>
      </c>
      <c r="BJ449" s="20" t="s">
        <v>79</v>
      </c>
      <c r="BK449" s="227">
        <f>ROUND(I449*H449,2)</f>
        <v>0</v>
      </c>
      <c r="BL449" s="20" t="s">
        <v>240</v>
      </c>
      <c r="BM449" s="226" t="s">
        <v>611</v>
      </c>
    </row>
    <row r="450" s="2" customFormat="1">
      <c r="A450" s="41"/>
      <c r="B450" s="42"/>
      <c r="C450" s="43"/>
      <c r="D450" s="228" t="s">
        <v>147</v>
      </c>
      <c r="E450" s="43"/>
      <c r="F450" s="229" t="s">
        <v>612</v>
      </c>
      <c r="G450" s="43"/>
      <c r="H450" s="43"/>
      <c r="I450" s="230"/>
      <c r="J450" s="43"/>
      <c r="K450" s="43"/>
      <c r="L450" s="47"/>
      <c r="M450" s="231"/>
      <c r="N450" s="232"/>
      <c r="O450" s="87"/>
      <c r="P450" s="87"/>
      <c r="Q450" s="87"/>
      <c r="R450" s="87"/>
      <c r="S450" s="87"/>
      <c r="T450" s="88"/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  <c r="AT450" s="20" t="s">
        <v>147</v>
      </c>
      <c r="AU450" s="20" t="s">
        <v>81</v>
      </c>
    </row>
    <row r="451" s="13" customFormat="1">
      <c r="A451" s="13"/>
      <c r="B451" s="235"/>
      <c r="C451" s="236"/>
      <c r="D451" s="233" t="s">
        <v>151</v>
      </c>
      <c r="E451" s="237" t="s">
        <v>19</v>
      </c>
      <c r="F451" s="238" t="s">
        <v>152</v>
      </c>
      <c r="G451" s="236"/>
      <c r="H451" s="237" t="s">
        <v>19</v>
      </c>
      <c r="I451" s="239"/>
      <c r="J451" s="236"/>
      <c r="K451" s="236"/>
      <c r="L451" s="240"/>
      <c r="M451" s="241"/>
      <c r="N451" s="242"/>
      <c r="O451" s="242"/>
      <c r="P451" s="242"/>
      <c r="Q451" s="242"/>
      <c r="R451" s="242"/>
      <c r="S451" s="242"/>
      <c r="T451" s="24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44" t="s">
        <v>151</v>
      </c>
      <c r="AU451" s="244" t="s">
        <v>81</v>
      </c>
      <c r="AV451" s="13" t="s">
        <v>79</v>
      </c>
      <c r="AW451" s="13" t="s">
        <v>34</v>
      </c>
      <c r="AX451" s="13" t="s">
        <v>72</v>
      </c>
      <c r="AY451" s="244" t="s">
        <v>137</v>
      </c>
    </row>
    <row r="452" s="14" customFormat="1">
      <c r="A452" s="14"/>
      <c r="B452" s="245"/>
      <c r="C452" s="246"/>
      <c r="D452" s="233" t="s">
        <v>151</v>
      </c>
      <c r="E452" s="247" t="s">
        <v>19</v>
      </c>
      <c r="F452" s="248" t="s">
        <v>593</v>
      </c>
      <c r="G452" s="246"/>
      <c r="H452" s="249">
        <v>22.196000000000002</v>
      </c>
      <c r="I452" s="250"/>
      <c r="J452" s="246"/>
      <c r="K452" s="246"/>
      <c r="L452" s="251"/>
      <c r="M452" s="252"/>
      <c r="N452" s="253"/>
      <c r="O452" s="253"/>
      <c r="P452" s="253"/>
      <c r="Q452" s="253"/>
      <c r="R452" s="253"/>
      <c r="S452" s="253"/>
      <c r="T452" s="25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55" t="s">
        <v>151</v>
      </c>
      <c r="AU452" s="255" t="s">
        <v>81</v>
      </c>
      <c r="AV452" s="14" t="s">
        <v>81</v>
      </c>
      <c r="AW452" s="14" t="s">
        <v>34</v>
      </c>
      <c r="AX452" s="14" t="s">
        <v>72</v>
      </c>
      <c r="AY452" s="255" t="s">
        <v>137</v>
      </c>
    </row>
    <row r="453" s="16" customFormat="1">
      <c r="A453" s="16"/>
      <c r="B453" s="267"/>
      <c r="C453" s="268"/>
      <c r="D453" s="233" t="s">
        <v>151</v>
      </c>
      <c r="E453" s="269" t="s">
        <v>19</v>
      </c>
      <c r="F453" s="270" t="s">
        <v>168</v>
      </c>
      <c r="G453" s="268"/>
      <c r="H453" s="271">
        <v>22.196000000000002</v>
      </c>
      <c r="I453" s="272"/>
      <c r="J453" s="268"/>
      <c r="K453" s="268"/>
      <c r="L453" s="273"/>
      <c r="M453" s="274"/>
      <c r="N453" s="275"/>
      <c r="O453" s="275"/>
      <c r="P453" s="275"/>
      <c r="Q453" s="275"/>
      <c r="R453" s="275"/>
      <c r="S453" s="275"/>
      <c r="T453" s="27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T453" s="277" t="s">
        <v>151</v>
      </c>
      <c r="AU453" s="277" t="s">
        <v>81</v>
      </c>
      <c r="AV453" s="16" t="s">
        <v>138</v>
      </c>
      <c r="AW453" s="16" t="s">
        <v>34</v>
      </c>
      <c r="AX453" s="16" t="s">
        <v>72</v>
      </c>
      <c r="AY453" s="277" t="s">
        <v>137</v>
      </c>
    </row>
    <row r="454" s="15" customFormat="1">
      <c r="A454" s="15"/>
      <c r="B454" s="256"/>
      <c r="C454" s="257"/>
      <c r="D454" s="233" t="s">
        <v>151</v>
      </c>
      <c r="E454" s="258" t="s">
        <v>19</v>
      </c>
      <c r="F454" s="259" t="s">
        <v>154</v>
      </c>
      <c r="G454" s="257"/>
      <c r="H454" s="260">
        <v>22.196000000000002</v>
      </c>
      <c r="I454" s="261"/>
      <c r="J454" s="257"/>
      <c r="K454" s="257"/>
      <c r="L454" s="262"/>
      <c r="M454" s="263"/>
      <c r="N454" s="264"/>
      <c r="O454" s="264"/>
      <c r="P454" s="264"/>
      <c r="Q454" s="264"/>
      <c r="R454" s="264"/>
      <c r="S454" s="264"/>
      <c r="T454" s="26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T454" s="266" t="s">
        <v>151</v>
      </c>
      <c r="AU454" s="266" t="s">
        <v>81</v>
      </c>
      <c r="AV454" s="15" t="s">
        <v>145</v>
      </c>
      <c r="AW454" s="15" t="s">
        <v>34</v>
      </c>
      <c r="AX454" s="15" t="s">
        <v>79</v>
      </c>
      <c r="AY454" s="266" t="s">
        <v>137</v>
      </c>
    </row>
    <row r="455" s="2" customFormat="1" ht="21.75" customHeight="1">
      <c r="A455" s="41"/>
      <c r="B455" s="42"/>
      <c r="C455" s="215" t="s">
        <v>613</v>
      </c>
      <c r="D455" s="215" t="s">
        <v>140</v>
      </c>
      <c r="E455" s="216" t="s">
        <v>614</v>
      </c>
      <c r="F455" s="217" t="s">
        <v>615</v>
      </c>
      <c r="G455" s="218" t="s">
        <v>143</v>
      </c>
      <c r="H455" s="219">
        <v>17.640000000000001</v>
      </c>
      <c r="I455" s="220"/>
      <c r="J455" s="221">
        <f>ROUND(I455*H455,2)</f>
        <v>0</v>
      </c>
      <c r="K455" s="217" t="s">
        <v>144</v>
      </c>
      <c r="L455" s="47"/>
      <c r="M455" s="222" t="s">
        <v>19</v>
      </c>
      <c r="N455" s="223" t="s">
        <v>43</v>
      </c>
      <c r="O455" s="87"/>
      <c r="P455" s="224">
        <f>O455*H455</f>
        <v>0</v>
      </c>
      <c r="Q455" s="224">
        <v>1.713E-05</v>
      </c>
      <c r="R455" s="224">
        <f>Q455*H455</f>
        <v>0.0003021732</v>
      </c>
      <c r="S455" s="224">
        <v>0</v>
      </c>
      <c r="T455" s="225">
        <f>S455*H455</f>
        <v>0</v>
      </c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  <c r="AR455" s="226" t="s">
        <v>240</v>
      </c>
      <c r="AT455" s="226" t="s">
        <v>140</v>
      </c>
      <c r="AU455" s="226" t="s">
        <v>81</v>
      </c>
      <c r="AY455" s="20" t="s">
        <v>137</v>
      </c>
      <c r="BE455" s="227">
        <f>IF(N455="základní",J455,0)</f>
        <v>0</v>
      </c>
      <c r="BF455" s="227">
        <f>IF(N455="snížená",J455,0)</f>
        <v>0</v>
      </c>
      <c r="BG455" s="227">
        <f>IF(N455="zákl. přenesená",J455,0)</f>
        <v>0</v>
      </c>
      <c r="BH455" s="227">
        <f>IF(N455="sníž. přenesená",J455,0)</f>
        <v>0</v>
      </c>
      <c r="BI455" s="227">
        <f>IF(N455="nulová",J455,0)</f>
        <v>0</v>
      </c>
      <c r="BJ455" s="20" t="s">
        <v>79</v>
      </c>
      <c r="BK455" s="227">
        <f>ROUND(I455*H455,2)</f>
        <v>0</v>
      </c>
      <c r="BL455" s="20" t="s">
        <v>240</v>
      </c>
      <c r="BM455" s="226" t="s">
        <v>616</v>
      </c>
    </row>
    <row r="456" s="2" customFormat="1">
      <c r="A456" s="41"/>
      <c r="B456" s="42"/>
      <c r="C456" s="43"/>
      <c r="D456" s="228" t="s">
        <v>147</v>
      </c>
      <c r="E456" s="43"/>
      <c r="F456" s="229" t="s">
        <v>617</v>
      </c>
      <c r="G456" s="43"/>
      <c r="H456" s="43"/>
      <c r="I456" s="230"/>
      <c r="J456" s="43"/>
      <c r="K456" s="43"/>
      <c r="L456" s="47"/>
      <c r="M456" s="231"/>
      <c r="N456" s="232"/>
      <c r="O456" s="87"/>
      <c r="P456" s="87"/>
      <c r="Q456" s="87"/>
      <c r="R456" s="87"/>
      <c r="S456" s="87"/>
      <c r="T456" s="88"/>
      <c r="U456" s="41"/>
      <c r="V456" s="41"/>
      <c r="W456" s="41"/>
      <c r="X456" s="41"/>
      <c r="Y456" s="41"/>
      <c r="Z456" s="41"/>
      <c r="AA456" s="41"/>
      <c r="AB456" s="41"/>
      <c r="AC456" s="41"/>
      <c r="AD456" s="41"/>
      <c r="AE456" s="41"/>
      <c r="AT456" s="20" t="s">
        <v>147</v>
      </c>
      <c r="AU456" s="20" t="s">
        <v>81</v>
      </c>
    </row>
    <row r="457" s="14" customFormat="1">
      <c r="A457" s="14"/>
      <c r="B457" s="245"/>
      <c r="C457" s="246"/>
      <c r="D457" s="233" t="s">
        <v>151</v>
      </c>
      <c r="E457" s="247" t="s">
        <v>19</v>
      </c>
      <c r="F457" s="248" t="s">
        <v>618</v>
      </c>
      <c r="G457" s="246"/>
      <c r="H457" s="249">
        <v>15.84</v>
      </c>
      <c r="I457" s="250"/>
      <c r="J457" s="246"/>
      <c r="K457" s="246"/>
      <c r="L457" s="251"/>
      <c r="M457" s="252"/>
      <c r="N457" s="253"/>
      <c r="O457" s="253"/>
      <c r="P457" s="253"/>
      <c r="Q457" s="253"/>
      <c r="R457" s="253"/>
      <c r="S457" s="253"/>
      <c r="T457" s="25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55" t="s">
        <v>151</v>
      </c>
      <c r="AU457" s="255" t="s">
        <v>81</v>
      </c>
      <c r="AV457" s="14" t="s">
        <v>81</v>
      </c>
      <c r="AW457" s="14" t="s">
        <v>34</v>
      </c>
      <c r="AX457" s="14" t="s">
        <v>72</v>
      </c>
      <c r="AY457" s="255" t="s">
        <v>137</v>
      </c>
    </row>
    <row r="458" s="14" customFormat="1">
      <c r="A458" s="14"/>
      <c r="B458" s="245"/>
      <c r="C458" s="246"/>
      <c r="D458" s="233" t="s">
        <v>151</v>
      </c>
      <c r="E458" s="247" t="s">
        <v>19</v>
      </c>
      <c r="F458" s="248" t="s">
        <v>619</v>
      </c>
      <c r="G458" s="246"/>
      <c r="H458" s="249">
        <v>1.8</v>
      </c>
      <c r="I458" s="250"/>
      <c r="J458" s="246"/>
      <c r="K458" s="246"/>
      <c r="L458" s="251"/>
      <c r="M458" s="252"/>
      <c r="N458" s="253"/>
      <c r="O458" s="253"/>
      <c r="P458" s="253"/>
      <c r="Q458" s="253"/>
      <c r="R458" s="253"/>
      <c r="S458" s="253"/>
      <c r="T458" s="25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55" t="s">
        <v>151</v>
      </c>
      <c r="AU458" s="255" t="s">
        <v>81</v>
      </c>
      <c r="AV458" s="14" t="s">
        <v>81</v>
      </c>
      <c r="AW458" s="14" t="s">
        <v>34</v>
      </c>
      <c r="AX458" s="14" t="s">
        <v>72</v>
      </c>
      <c r="AY458" s="255" t="s">
        <v>137</v>
      </c>
    </row>
    <row r="459" s="15" customFormat="1">
      <c r="A459" s="15"/>
      <c r="B459" s="256"/>
      <c r="C459" s="257"/>
      <c r="D459" s="233" t="s">
        <v>151</v>
      </c>
      <c r="E459" s="258" t="s">
        <v>19</v>
      </c>
      <c r="F459" s="259" t="s">
        <v>154</v>
      </c>
      <c r="G459" s="257"/>
      <c r="H459" s="260">
        <v>17.640000000000001</v>
      </c>
      <c r="I459" s="261"/>
      <c r="J459" s="257"/>
      <c r="K459" s="257"/>
      <c r="L459" s="262"/>
      <c r="M459" s="263"/>
      <c r="N459" s="264"/>
      <c r="O459" s="264"/>
      <c r="P459" s="264"/>
      <c r="Q459" s="264"/>
      <c r="R459" s="264"/>
      <c r="S459" s="264"/>
      <c r="T459" s="26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T459" s="266" t="s">
        <v>151</v>
      </c>
      <c r="AU459" s="266" t="s">
        <v>81</v>
      </c>
      <c r="AV459" s="15" t="s">
        <v>145</v>
      </c>
      <c r="AW459" s="15" t="s">
        <v>34</v>
      </c>
      <c r="AX459" s="15" t="s">
        <v>79</v>
      </c>
      <c r="AY459" s="266" t="s">
        <v>137</v>
      </c>
    </row>
    <row r="460" s="2" customFormat="1" ht="16.5" customHeight="1">
      <c r="A460" s="41"/>
      <c r="B460" s="42"/>
      <c r="C460" s="215" t="s">
        <v>620</v>
      </c>
      <c r="D460" s="215" t="s">
        <v>140</v>
      </c>
      <c r="E460" s="216" t="s">
        <v>621</v>
      </c>
      <c r="F460" s="217" t="s">
        <v>622</v>
      </c>
      <c r="G460" s="218" t="s">
        <v>143</v>
      </c>
      <c r="H460" s="219">
        <v>64.049999999999997</v>
      </c>
      <c r="I460" s="220"/>
      <c r="J460" s="221">
        <f>ROUND(I460*H460,2)</f>
        <v>0</v>
      </c>
      <c r="K460" s="217" t="s">
        <v>144</v>
      </c>
      <c r="L460" s="47"/>
      <c r="M460" s="222" t="s">
        <v>19</v>
      </c>
      <c r="N460" s="223" t="s">
        <v>43</v>
      </c>
      <c r="O460" s="87"/>
      <c r="P460" s="224">
        <f>O460*H460</f>
        <v>0</v>
      </c>
      <c r="Q460" s="224">
        <v>6.2500000000000003E-06</v>
      </c>
      <c r="R460" s="224">
        <f>Q460*H460</f>
        <v>0.00040031250000000001</v>
      </c>
      <c r="S460" s="224">
        <v>0</v>
      </c>
      <c r="T460" s="225">
        <f>S460*H460</f>
        <v>0</v>
      </c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  <c r="AR460" s="226" t="s">
        <v>240</v>
      </c>
      <c r="AT460" s="226" t="s">
        <v>140</v>
      </c>
      <c r="AU460" s="226" t="s">
        <v>81</v>
      </c>
      <c r="AY460" s="20" t="s">
        <v>137</v>
      </c>
      <c r="BE460" s="227">
        <f>IF(N460="základní",J460,0)</f>
        <v>0</v>
      </c>
      <c r="BF460" s="227">
        <f>IF(N460="snížená",J460,0)</f>
        <v>0</v>
      </c>
      <c r="BG460" s="227">
        <f>IF(N460="zákl. přenesená",J460,0)</f>
        <v>0</v>
      </c>
      <c r="BH460" s="227">
        <f>IF(N460="sníž. přenesená",J460,0)</f>
        <v>0</v>
      </c>
      <c r="BI460" s="227">
        <f>IF(N460="nulová",J460,0)</f>
        <v>0</v>
      </c>
      <c r="BJ460" s="20" t="s">
        <v>79</v>
      </c>
      <c r="BK460" s="227">
        <f>ROUND(I460*H460,2)</f>
        <v>0</v>
      </c>
      <c r="BL460" s="20" t="s">
        <v>240</v>
      </c>
      <c r="BM460" s="226" t="s">
        <v>623</v>
      </c>
    </row>
    <row r="461" s="2" customFormat="1">
      <c r="A461" s="41"/>
      <c r="B461" s="42"/>
      <c r="C461" s="43"/>
      <c r="D461" s="228" t="s">
        <v>147</v>
      </c>
      <c r="E461" s="43"/>
      <c r="F461" s="229" t="s">
        <v>624</v>
      </c>
      <c r="G461" s="43"/>
      <c r="H461" s="43"/>
      <c r="I461" s="230"/>
      <c r="J461" s="43"/>
      <c r="K461" s="43"/>
      <c r="L461" s="47"/>
      <c r="M461" s="231"/>
      <c r="N461" s="232"/>
      <c r="O461" s="87"/>
      <c r="P461" s="87"/>
      <c r="Q461" s="87"/>
      <c r="R461" s="87"/>
      <c r="S461" s="87"/>
      <c r="T461" s="88"/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41"/>
      <c r="AT461" s="20" t="s">
        <v>147</v>
      </c>
      <c r="AU461" s="20" t="s">
        <v>81</v>
      </c>
    </row>
    <row r="462" s="14" customFormat="1">
      <c r="A462" s="14"/>
      <c r="B462" s="245"/>
      <c r="C462" s="246"/>
      <c r="D462" s="233" t="s">
        <v>151</v>
      </c>
      <c r="E462" s="247" t="s">
        <v>19</v>
      </c>
      <c r="F462" s="248" t="s">
        <v>245</v>
      </c>
      <c r="G462" s="246"/>
      <c r="H462" s="249">
        <v>64.049999999999997</v>
      </c>
      <c r="I462" s="250"/>
      <c r="J462" s="246"/>
      <c r="K462" s="246"/>
      <c r="L462" s="251"/>
      <c r="M462" s="252"/>
      <c r="N462" s="253"/>
      <c r="O462" s="253"/>
      <c r="P462" s="253"/>
      <c r="Q462" s="253"/>
      <c r="R462" s="253"/>
      <c r="S462" s="253"/>
      <c r="T462" s="25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55" t="s">
        <v>151</v>
      </c>
      <c r="AU462" s="255" t="s">
        <v>81</v>
      </c>
      <c r="AV462" s="14" t="s">
        <v>81</v>
      </c>
      <c r="AW462" s="14" t="s">
        <v>34</v>
      </c>
      <c r="AX462" s="14" t="s">
        <v>72</v>
      </c>
      <c r="AY462" s="255" t="s">
        <v>137</v>
      </c>
    </row>
    <row r="463" s="15" customFormat="1">
      <c r="A463" s="15"/>
      <c r="B463" s="256"/>
      <c r="C463" s="257"/>
      <c r="D463" s="233" t="s">
        <v>151</v>
      </c>
      <c r="E463" s="258" t="s">
        <v>19</v>
      </c>
      <c r="F463" s="259" t="s">
        <v>154</v>
      </c>
      <c r="G463" s="257"/>
      <c r="H463" s="260">
        <v>64.049999999999997</v>
      </c>
      <c r="I463" s="261"/>
      <c r="J463" s="257"/>
      <c r="K463" s="257"/>
      <c r="L463" s="262"/>
      <c r="M463" s="263"/>
      <c r="N463" s="264"/>
      <c r="O463" s="264"/>
      <c r="P463" s="264"/>
      <c r="Q463" s="264"/>
      <c r="R463" s="264"/>
      <c r="S463" s="264"/>
      <c r="T463" s="26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T463" s="266" t="s">
        <v>151</v>
      </c>
      <c r="AU463" s="266" t="s">
        <v>81</v>
      </c>
      <c r="AV463" s="15" t="s">
        <v>145</v>
      </c>
      <c r="AW463" s="15" t="s">
        <v>34</v>
      </c>
      <c r="AX463" s="15" t="s">
        <v>79</v>
      </c>
      <c r="AY463" s="266" t="s">
        <v>137</v>
      </c>
    </row>
    <row r="464" s="12" customFormat="1" ht="22.8" customHeight="1">
      <c r="A464" s="12"/>
      <c r="B464" s="199"/>
      <c r="C464" s="200"/>
      <c r="D464" s="201" t="s">
        <v>71</v>
      </c>
      <c r="E464" s="213" t="s">
        <v>625</v>
      </c>
      <c r="F464" s="213" t="s">
        <v>626</v>
      </c>
      <c r="G464" s="200"/>
      <c r="H464" s="200"/>
      <c r="I464" s="203"/>
      <c r="J464" s="214">
        <f>BK464</f>
        <v>0</v>
      </c>
      <c r="K464" s="200"/>
      <c r="L464" s="205"/>
      <c r="M464" s="206"/>
      <c r="N464" s="207"/>
      <c r="O464" s="207"/>
      <c r="P464" s="208">
        <f>SUM(P465:P480)</f>
        <v>0</v>
      </c>
      <c r="Q464" s="207"/>
      <c r="R464" s="208">
        <f>SUM(R465:R480)</f>
        <v>0.10424231999999999</v>
      </c>
      <c r="S464" s="207"/>
      <c r="T464" s="209">
        <f>SUM(T465:T480)</f>
        <v>0</v>
      </c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R464" s="210" t="s">
        <v>81</v>
      </c>
      <c r="AT464" s="211" t="s">
        <v>71</v>
      </c>
      <c r="AU464" s="211" t="s">
        <v>79</v>
      </c>
      <c r="AY464" s="210" t="s">
        <v>137</v>
      </c>
      <c r="BK464" s="212">
        <f>SUM(BK465:BK480)</f>
        <v>0</v>
      </c>
    </row>
    <row r="465" s="2" customFormat="1" ht="24.15" customHeight="1">
      <c r="A465" s="41"/>
      <c r="B465" s="42"/>
      <c r="C465" s="215" t="s">
        <v>627</v>
      </c>
      <c r="D465" s="215" t="s">
        <v>140</v>
      </c>
      <c r="E465" s="216" t="s">
        <v>628</v>
      </c>
      <c r="F465" s="217" t="s">
        <v>629</v>
      </c>
      <c r="G465" s="218" t="s">
        <v>254</v>
      </c>
      <c r="H465" s="219">
        <v>3</v>
      </c>
      <c r="I465" s="220"/>
      <c r="J465" s="221">
        <f>ROUND(I465*H465,2)</f>
        <v>0</v>
      </c>
      <c r="K465" s="217" t="s">
        <v>19</v>
      </c>
      <c r="L465" s="47"/>
      <c r="M465" s="222" t="s">
        <v>19</v>
      </c>
      <c r="N465" s="223" t="s">
        <v>43</v>
      </c>
      <c r="O465" s="87"/>
      <c r="P465" s="224">
        <f>O465*H465</f>
        <v>0</v>
      </c>
      <c r="Q465" s="224">
        <v>0</v>
      </c>
      <c r="R465" s="224">
        <f>Q465*H465</f>
        <v>0</v>
      </c>
      <c r="S465" s="224">
        <v>0</v>
      </c>
      <c r="T465" s="225">
        <f>S465*H465</f>
        <v>0</v>
      </c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  <c r="AR465" s="226" t="s">
        <v>240</v>
      </c>
      <c r="AT465" s="226" t="s">
        <v>140</v>
      </c>
      <c r="AU465" s="226" t="s">
        <v>81</v>
      </c>
      <c r="AY465" s="20" t="s">
        <v>137</v>
      </c>
      <c r="BE465" s="227">
        <f>IF(N465="základní",J465,0)</f>
        <v>0</v>
      </c>
      <c r="BF465" s="227">
        <f>IF(N465="snížená",J465,0)</f>
        <v>0</v>
      </c>
      <c r="BG465" s="227">
        <f>IF(N465="zákl. přenesená",J465,0)</f>
        <v>0</v>
      </c>
      <c r="BH465" s="227">
        <f>IF(N465="sníž. přenesená",J465,0)</f>
        <v>0</v>
      </c>
      <c r="BI465" s="227">
        <f>IF(N465="nulová",J465,0)</f>
        <v>0</v>
      </c>
      <c r="BJ465" s="20" t="s">
        <v>79</v>
      </c>
      <c r="BK465" s="227">
        <f>ROUND(I465*H465,2)</f>
        <v>0</v>
      </c>
      <c r="BL465" s="20" t="s">
        <v>240</v>
      </c>
      <c r="BM465" s="226" t="s">
        <v>630</v>
      </c>
    </row>
    <row r="466" s="2" customFormat="1">
      <c r="A466" s="41"/>
      <c r="B466" s="42"/>
      <c r="C466" s="43"/>
      <c r="D466" s="233" t="s">
        <v>149</v>
      </c>
      <c r="E466" s="43"/>
      <c r="F466" s="234" t="s">
        <v>631</v>
      </c>
      <c r="G466" s="43"/>
      <c r="H466" s="43"/>
      <c r="I466" s="230"/>
      <c r="J466" s="43"/>
      <c r="K466" s="43"/>
      <c r="L466" s="47"/>
      <c r="M466" s="231"/>
      <c r="N466" s="232"/>
      <c r="O466" s="87"/>
      <c r="P466" s="87"/>
      <c r="Q466" s="87"/>
      <c r="R466" s="87"/>
      <c r="S466" s="87"/>
      <c r="T466" s="88"/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  <c r="AT466" s="20" t="s">
        <v>149</v>
      </c>
      <c r="AU466" s="20" t="s">
        <v>81</v>
      </c>
    </row>
    <row r="467" s="13" customFormat="1">
      <c r="A467" s="13"/>
      <c r="B467" s="235"/>
      <c r="C467" s="236"/>
      <c r="D467" s="233" t="s">
        <v>151</v>
      </c>
      <c r="E467" s="237" t="s">
        <v>19</v>
      </c>
      <c r="F467" s="238" t="s">
        <v>152</v>
      </c>
      <c r="G467" s="236"/>
      <c r="H467" s="237" t="s">
        <v>19</v>
      </c>
      <c r="I467" s="239"/>
      <c r="J467" s="236"/>
      <c r="K467" s="236"/>
      <c r="L467" s="240"/>
      <c r="M467" s="241"/>
      <c r="N467" s="242"/>
      <c r="O467" s="242"/>
      <c r="P467" s="242"/>
      <c r="Q467" s="242"/>
      <c r="R467" s="242"/>
      <c r="S467" s="242"/>
      <c r="T467" s="24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44" t="s">
        <v>151</v>
      </c>
      <c r="AU467" s="244" t="s">
        <v>81</v>
      </c>
      <c r="AV467" s="13" t="s">
        <v>79</v>
      </c>
      <c r="AW467" s="13" t="s">
        <v>34</v>
      </c>
      <c r="AX467" s="13" t="s">
        <v>72</v>
      </c>
      <c r="AY467" s="244" t="s">
        <v>137</v>
      </c>
    </row>
    <row r="468" s="14" customFormat="1">
      <c r="A468" s="14"/>
      <c r="B468" s="245"/>
      <c r="C468" s="246"/>
      <c r="D468" s="233" t="s">
        <v>151</v>
      </c>
      <c r="E468" s="247" t="s">
        <v>19</v>
      </c>
      <c r="F468" s="248" t="s">
        <v>138</v>
      </c>
      <c r="G468" s="246"/>
      <c r="H468" s="249">
        <v>3</v>
      </c>
      <c r="I468" s="250"/>
      <c r="J468" s="246"/>
      <c r="K468" s="246"/>
      <c r="L468" s="251"/>
      <c r="M468" s="252"/>
      <c r="N468" s="253"/>
      <c r="O468" s="253"/>
      <c r="P468" s="253"/>
      <c r="Q468" s="253"/>
      <c r="R468" s="253"/>
      <c r="S468" s="253"/>
      <c r="T468" s="25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55" t="s">
        <v>151</v>
      </c>
      <c r="AU468" s="255" t="s">
        <v>81</v>
      </c>
      <c r="AV468" s="14" t="s">
        <v>81</v>
      </c>
      <c r="AW468" s="14" t="s">
        <v>34</v>
      </c>
      <c r="AX468" s="14" t="s">
        <v>72</v>
      </c>
      <c r="AY468" s="255" t="s">
        <v>137</v>
      </c>
    </row>
    <row r="469" s="15" customFormat="1">
      <c r="A469" s="15"/>
      <c r="B469" s="256"/>
      <c r="C469" s="257"/>
      <c r="D469" s="233" t="s">
        <v>151</v>
      </c>
      <c r="E469" s="258" t="s">
        <v>19</v>
      </c>
      <c r="F469" s="259" t="s">
        <v>154</v>
      </c>
      <c r="G469" s="257"/>
      <c r="H469" s="260">
        <v>3</v>
      </c>
      <c r="I469" s="261"/>
      <c r="J469" s="257"/>
      <c r="K469" s="257"/>
      <c r="L469" s="262"/>
      <c r="M469" s="263"/>
      <c r="N469" s="264"/>
      <c r="O469" s="264"/>
      <c r="P469" s="264"/>
      <c r="Q469" s="264"/>
      <c r="R469" s="264"/>
      <c r="S469" s="264"/>
      <c r="T469" s="26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T469" s="266" t="s">
        <v>151</v>
      </c>
      <c r="AU469" s="266" t="s">
        <v>81</v>
      </c>
      <c r="AV469" s="15" t="s">
        <v>145</v>
      </c>
      <c r="AW469" s="15" t="s">
        <v>34</v>
      </c>
      <c r="AX469" s="15" t="s">
        <v>79</v>
      </c>
      <c r="AY469" s="266" t="s">
        <v>137</v>
      </c>
    </row>
    <row r="470" s="2" customFormat="1" ht="37.8" customHeight="1">
      <c r="A470" s="41"/>
      <c r="B470" s="42"/>
      <c r="C470" s="278" t="s">
        <v>632</v>
      </c>
      <c r="D470" s="278" t="s">
        <v>227</v>
      </c>
      <c r="E470" s="279" t="s">
        <v>633</v>
      </c>
      <c r="F470" s="280" t="s">
        <v>634</v>
      </c>
      <c r="G470" s="281" t="s">
        <v>143</v>
      </c>
      <c r="H470" s="282">
        <v>19.091999999999999</v>
      </c>
      <c r="I470" s="283"/>
      <c r="J470" s="284">
        <f>ROUND(I470*H470,2)</f>
        <v>0</v>
      </c>
      <c r="K470" s="280" t="s">
        <v>19</v>
      </c>
      <c r="L470" s="285"/>
      <c r="M470" s="286" t="s">
        <v>19</v>
      </c>
      <c r="N470" s="287" t="s">
        <v>43</v>
      </c>
      <c r="O470" s="87"/>
      <c r="P470" s="224">
        <f>O470*H470</f>
        <v>0</v>
      </c>
      <c r="Q470" s="224">
        <v>0.0054599999999999996</v>
      </c>
      <c r="R470" s="224">
        <f>Q470*H470</f>
        <v>0.10424231999999999</v>
      </c>
      <c r="S470" s="224">
        <v>0</v>
      </c>
      <c r="T470" s="225">
        <f>S470*H470</f>
        <v>0</v>
      </c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  <c r="AR470" s="226" t="s">
        <v>351</v>
      </c>
      <c r="AT470" s="226" t="s">
        <v>227</v>
      </c>
      <c r="AU470" s="226" t="s">
        <v>81</v>
      </c>
      <c r="AY470" s="20" t="s">
        <v>137</v>
      </c>
      <c r="BE470" s="227">
        <f>IF(N470="základní",J470,0)</f>
        <v>0</v>
      </c>
      <c r="BF470" s="227">
        <f>IF(N470="snížená",J470,0)</f>
        <v>0</v>
      </c>
      <c r="BG470" s="227">
        <f>IF(N470="zákl. přenesená",J470,0)</f>
        <v>0</v>
      </c>
      <c r="BH470" s="227">
        <f>IF(N470="sníž. přenesená",J470,0)</f>
        <v>0</v>
      </c>
      <c r="BI470" s="227">
        <f>IF(N470="nulová",J470,0)</f>
        <v>0</v>
      </c>
      <c r="BJ470" s="20" t="s">
        <v>79</v>
      </c>
      <c r="BK470" s="227">
        <f>ROUND(I470*H470,2)</f>
        <v>0</v>
      </c>
      <c r="BL470" s="20" t="s">
        <v>240</v>
      </c>
      <c r="BM470" s="226" t="s">
        <v>635</v>
      </c>
    </row>
    <row r="471" s="2" customFormat="1">
      <c r="A471" s="41"/>
      <c r="B471" s="42"/>
      <c r="C471" s="43"/>
      <c r="D471" s="233" t="s">
        <v>149</v>
      </c>
      <c r="E471" s="43"/>
      <c r="F471" s="234" t="s">
        <v>631</v>
      </c>
      <c r="G471" s="43"/>
      <c r="H471" s="43"/>
      <c r="I471" s="230"/>
      <c r="J471" s="43"/>
      <c r="K471" s="43"/>
      <c r="L471" s="47"/>
      <c r="M471" s="231"/>
      <c r="N471" s="232"/>
      <c r="O471" s="87"/>
      <c r="P471" s="87"/>
      <c r="Q471" s="87"/>
      <c r="R471" s="87"/>
      <c r="S471" s="87"/>
      <c r="T471" s="88"/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  <c r="AT471" s="20" t="s">
        <v>149</v>
      </c>
      <c r="AU471" s="20" t="s">
        <v>81</v>
      </c>
    </row>
    <row r="472" s="13" customFormat="1">
      <c r="A472" s="13"/>
      <c r="B472" s="235"/>
      <c r="C472" s="236"/>
      <c r="D472" s="233" t="s">
        <v>151</v>
      </c>
      <c r="E472" s="237" t="s">
        <v>19</v>
      </c>
      <c r="F472" s="238" t="s">
        <v>152</v>
      </c>
      <c r="G472" s="236"/>
      <c r="H472" s="237" t="s">
        <v>19</v>
      </c>
      <c r="I472" s="239"/>
      <c r="J472" s="236"/>
      <c r="K472" s="236"/>
      <c r="L472" s="240"/>
      <c r="M472" s="241"/>
      <c r="N472" s="242"/>
      <c r="O472" s="242"/>
      <c r="P472" s="242"/>
      <c r="Q472" s="242"/>
      <c r="R472" s="242"/>
      <c r="S472" s="242"/>
      <c r="T472" s="24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44" t="s">
        <v>151</v>
      </c>
      <c r="AU472" s="244" t="s">
        <v>81</v>
      </c>
      <c r="AV472" s="13" t="s">
        <v>79</v>
      </c>
      <c r="AW472" s="13" t="s">
        <v>34</v>
      </c>
      <c r="AX472" s="13" t="s">
        <v>72</v>
      </c>
      <c r="AY472" s="244" t="s">
        <v>137</v>
      </c>
    </row>
    <row r="473" s="14" customFormat="1">
      <c r="A473" s="14"/>
      <c r="B473" s="245"/>
      <c r="C473" s="246"/>
      <c r="D473" s="233" t="s">
        <v>151</v>
      </c>
      <c r="E473" s="247" t="s">
        <v>19</v>
      </c>
      <c r="F473" s="248" t="s">
        <v>636</v>
      </c>
      <c r="G473" s="246"/>
      <c r="H473" s="249">
        <v>6.194</v>
      </c>
      <c r="I473" s="250"/>
      <c r="J473" s="246"/>
      <c r="K473" s="246"/>
      <c r="L473" s="251"/>
      <c r="M473" s="252"/>
      <c r="N473" s="253"/>
      <c r="O473" s="253"/>
      <c r="P473" s="253"/>
      <c r="Q473" s="253"/>
      <c r="R473" s="253"/>
      <c r="S473" s="253"/>
      <c r="T473" s="25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55" t="s">
        <v>151</v>
      </c>
      <c r="AU473" s="255" t="s">
        <v>81</v>
      </c>
      <c r="AV473" s="14" t="s">
        <v>81</v>
      </c>
      <c r="AW473" s="14" t="s">
        <v>34</v>
      </c>
      <c r="AX473" s="14" t="s">
        <v>72</v>
      </c>
      <c r="AY473" s="255" t="s">
        <v>137</v>
      </c>
    </row>
    <row r="474" s="14" customFormat="1">
      <c r="A474" s="14"/>
      <c r="B474" s="245"/>
      <c r="C474" s="246"/>
      <c r="D474" s="233" t="s">
        <v>151</v>
      </c>
      <c r="E474" s="247" t="s">
        <v>19</v>
      </c>
      <c r="F474" s="248" t="s">
        <v>637</v>
      </c>
      <c r="G474" s="246"/>
      <c r="H474" s="249">
        <v>6.649</v>
      </c>
      <c r="I474" s="250"/>
      <c r="J474" s="246"/>
      <c r="K474" s="246"/>
      <c r="L474" s="251"/>
      <c r="M474" s="252"/>
      <c r="N474" s="253"/>
      <c r="O474" s="253"/>
      <c r="P474" s="253"/>
      <c r="Q474" s="253"/>
      <c r="R474" s="253"/>
      <c r="S474" s="253"/>
      <c r="T474" s="25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55" t="s">
        <v>151</v>
      </c>
      <c r="AU474" s="255" t="s">
        <v>81</v>
      </c>
      <c r="AV474" s="14" t="s">
        <v>81</v>
      </c>
      <c r="AW474" s="14" t="s">
        <v>34</v>
      </c>
      <c r="AX474" s="14" t="s">
        <v>72</v>
      </c>
      <c r="AY474" s="255" t="s">
        <v>137</v>
      </c>
    </row>
    <row r="475" s="14" customFormat="1">
      <c r="A475" s="14"/>
      <c r="B475" s="245"/>
      <c r="C475" s="246"/>
      <c r="D475" s="233" t="s">
        <v>151</v>
      </c>
      <c r="E475" s="247" t="s">
        <v>19</v>
      </c>
      <c r="F475" s="248" t="s">
        <v>638</v>
      </c>
      <c r="G475" s="246"/>
      <c r="H475" s="249">
        <v>6.2489999999999997</v>
      </c>
      <c r="I475" s="250"/>
      <c r="J475" s="246"/>
      <c r="K475" s="246"/>
      <c r="L475" s="251"/>
      <c r="M475" s="252"/>
      <c r="N475" s="253"/>
      <c r="O475" s="253"/>
      <c r="P475" s="253"/>
      <c r="Q475" s="253"/>
      <c r="R475" s="253"/>
      <c r="S475" s="253"/>
      <c r="T475" s="25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55" t="s">
        <v>151</v>
      </c>
      <c r="AU475" s="255" t="s">
        <v>81</v>
      </c>
      <c r="AV475" s="14" t="s">
        <v>81</v>
      </c>
      <c r="AW475" s="14" t="s">
        <v>34</v>
      </c>
      <c r="AX475" s="14" t="s">
        <v>72</v>
      </c>
      <c r="AY475" s="255" t="s">
        <v>137</v>
      </c>
    </row>
    <row r="476" s="15" customFormat="1">
      <c r="A476" s="15"/>
      <c r="B476" s="256"/>
      <c r="C476" s="257"/>
      <c r="D476" s="233" t="s">
        <v>151</v>
      </c>
      <c r="E476" s="258" t="s">
        <v>19</v>
      </c>
      <c r="F476" s="259" t="s">
        <v>154</v>
      </c>
      <c r="G476" s="257"/>
      <c r="H476" s="260">
        <v>19.091999999999999</v>
      </c>
      <c r="I476" s="261"/>
      <c r="J476" s="257"/>
      <c r="K476" s="257"/>
      <c r="L476" s="262"/>
      <c r="M476" s="263"/>
      <c r="N476" s="264"/>
      <c r="O476" s="264"/>
      <c r="P476" s="264"/>
      <c r="Q476" s="264"/>
      <c r="R476" s="264"/>
      <c r="S476" s="264"/>
      <c r="T476" s="26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T476" s="266" t="s">
        <v>151</v>
      </c>
      <c r="AU476" s="266" t="s">
        <v>81</v>
      </c>
      <c r="AV476" s="15" t="s">
        <v>145</v>
      </c>
      <c r="AW476" s="15" t="s">
        <v>34</v>
      </c>
      <c r="AX476" s="15" t="s">
        <v>79</v>
      </c>
      <c r="AY476" s="266" t="s">
        <v>137</v>
      </c>
    </row>
    <row r="477" s="2" customFormat="1" ht="24.15" customHeight="1">
      <c r="A477" s="41"/>
      <c r="B477" s="42"/>
      <c r="C477" s="215" t="s">
        <v>639</v>
      </c>
      <c r="D477" s="215" t="s">
        <v>140</v>
      </c>
      <c r="E477" s="216" t="s">
        <v>640</v>
      </c>
      <c r="F477" s="217" t="s">
        <v>641</v>
      </c>
      <c r="G477" s="218" t="s">
        <v>374</v>
      </c>
      <c r="H477" s="288"/>
      <c r="I477" s="220"/>
      <c r="J477" s="221">
        <f>ROUND(I477*H477,2)</f>
        <v>0</v>
      </c>
      <c r="K477" s="217" t="s">
        <v>144</v>
      </c>
      <c r="L477" s="47"/>
      <c r="M477" s="222" t="s">
        <v>19</v>
      </c>
      <c r="N477" s="223" t="s">
        <v>43</v>
      </c>
      <c r="O477" s="87"/>
      <c r="P477" s="224">
        <f>O477*H477</f>
        <v>0</v>
      </c>
      <c r="Q477" s="224">
        <v>0</v>
      </c>
      <c r="R477" s="224">
        <f>Q477*H477</f>
        <v>0</v>
      </c>
      <c r="S477" s="224">
        <v>0</v>
      </c>
      <c r="T477" s="225">
        <f>S477*H477</f>
        <v>0</v>
      </c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  <c r="AR477" s="226" t="s">
        <v>240</v>
      </c>
      <c r="AT477" s="226" t="s">
        <v>140</v>
      </c>
      <c r="AU477" s="226" t="s">
        <v>81</v>
      </c>
      <c r="AY477" s="20" t="s">
        <v>137</v>
      </c>
      <c r="BE477" s="227">
        <f>IF(N477="základní",J477,0)</f>
        <v>0</v>
      </c>
      <c r="BF477" s="227">
        <f>IF(N477="snížená",J477,0)</f>
        <v>0</v>
      </c>
      <c r="BG477" s="227">
        <f>IF(N477="zákl. přenesená",J477,0)</f>
        <v>0</v>
      </c>
      <c r="BH477" s="227">
        <f>IF(N477="sníž. přenesená",J477,0)</f>
        <v>0</v>
      </c>
      <c r="BI477" s="227">
        <f>IF(N477="nulová",J477,0)</f>
        <v>0</v>
      </c>
      <c r="BJ477" s="20" t="s">
        <v>79</v>
      </c>
      <c r="BK477" s="227">
        <f>ROUND(I477*H477,2)</f>
        <v>0</v>
      </c>
      <c r="BL477" s="20" t="s">
        <v>240</v>
      </c>
      <c r="BM477" s="226" t="s">
        <v>642</v>
      </c>
    </row>
    <row r="478" s="2" customFormat="1">
      <c r="A478" s="41"/>
      <c r="B478" s="42"/>
      <c r="C478" s="43"/>
      <c r="D478" s="228" t="s">
        <v>147</v>
      </c>
      <c r="E478" s="43"/>
      <c r="F478" s="229" t="s">
        <v>643</v>
      </c>
      <c r="G478" s="43"/>
      <c r="H478" s="43"/>
      <c r="I478" s="230"/>
      <c r="J478" s="43"/>
      <c r="K478" s="43"/>
      <c r="L478" s="47"/>
      <c r="M478" s="231"/>
      <c r="N478" s="232"/>
      <c r="O478" s="87"/>
      <c r="P478" s="87"/>
      <c r="Q478" s="87"/>
      <c r="R478" s="87"/>
      <c r="S478" s="87"/>
      <c r="T478" s="88"/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  <c r="AT478" s="20" t="s">
        <v>147</v>
      </c>
      <c r="AU478" s="20" t="s">
        <v>81</v>
      </c>
    </row>
    <row r="479" s="2" customFormat="1" ht="37.8" customHeight="1">
      <c r="A479" s="41"/>
      <c r="B479" s="42"/>
      <c r="C479" s="215" t="s">
        <v>644</v>
      </c>
      <c r="D479" s="215" t="s">
        <v>140</v>
      </c>
      <c r="E479" s="216" t="s">
        <v>645</v>
      </c>
      <c r="F479" s="217" t="s">
        <v>646</v>
      </c>
      <c r="G479" s="218" t="s">
        <v>374</v>
      </c>
      <c r="H479" s="288"/>
      <c r="I479" s="220"/>
      <c r="J479" s="221">
        <f>ROUND(I479*H479,2)</f>
        <v>0</v>
      </c>
      <c r="K479" s="217" t="s">
        <v>144</v>
      </c>
      <c r="L479" s="47"/>
      <c r="M479" s="222" t="s">
        <v>19</v>
      </c>
      <c r="N479" s="223" t="s">
        <v>43</v>
      </c>
      <c r="O479" s="87"/>
      <c r="P479" s="224">
        <f>O479*H479</f>
        <v>0</v>
      </c>
      <c r="Q479" s="224">
        <v>0</v>
      </c>
      <c r="R479" s="224">
        <f>Q479*H479</f>
        <v>0</v>
      </c>
      <c r="S479" s="224">
        <v>0</v>
      </c>
      <c r="T479" s="225">
        <f>S479*H479</f>
        <v>0</v>
      </c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  <c r="AR479" s="226" t="s">
        <v>240</v>
      </c>
      <c r="AT479" s="226" t="s">
        <v>140</v>
      </c>
      <c r="AU479" s="226" t="s">
        <v>81</v>
      </c>
      <c r="AY479" s="20" t="s">
        <v>137</v>
      </c>
      <c r="BE479" s="227">
        <f>IF(N479="základní",J479,0)</f>
        <v>0</v>
      </c>
      <c r="BF479" s="227">
        <f>IF(N479="snížená",J479,0)</f>
        <v>0</v>
      </c>
      <c r="BG479" s="227">
        <f>IF(N479="zákl. přenesená",J479,0)</f>
        <v>0</v>
      </c>
      <c r="BH479" s="227">
        <f>IF(N479="sníž. přenesená",J479,0)</f>
        <v>0</v>
      </c>
      <c r="BI479" s="227">
        <f>IF(N479="nulová",J479,0)</f>
        <v>0</v>
      </c>
      <c r="BJ479" s="20" t="s">
        <v>79</v>
      </c>
      <c r="BK479" s="227">
        <f>ROUND(I479*H479,2)</f>
        <v>0</v>
      </c>
      <c r="BL479" s="20" t="s">
        <v>240</v>
      </c>
      <c r="BM479" s="226" t="s">
        <v>647</v>
      </c>
    </row>
    <row r="480" s="2" customFormat="1">
      <c r="A480" s="41"/>
      <c r="B480" s="42"/>
      <c r="C480" s="43"/>
      <c r="D480" s="228" t="s">
        <v>147</v>
      </c>
      <c r="E480" s="43"/>
      <c r="F480" s="229" t="s">
        <v>648</v>
      </c>
      <c r="G480" s="43"/>
      <c r="H480" s="43"/>
      <c r="I480" s="230"/>
      <c r="J480" s="43"/>
      <c r="K480" s="43"/>
      <c r="L480" s="47"/>
      <c r="M480" s="289"/>
      <c r="N480" s="290"/>
      <c r="O480" s="291"/>
      <c r="P480" s="291"/>
      <c r="Q480" s="291"/>
      <c r="R480" s="291"/>
      <c r="S480" s="291"/>
      <c r="T480" s="292"/>
      <c r="U480" s="41"/>
      <c r="V480" s="41"/>
      <c r="W480" s="41"/>
      <c r="X480" s="41"/>
      <c r="Y480" s="41"/>
      <c r="Z480" s="41"/>
      <c r="AA480" s="41"/>
      <c r="AB480" s="41"/>
      <c r="AC480" s="41"/>
      <c r="AD480" s="41"/>
      <c r="AE480" s="41"/>
      <c r="AT480" s="20" t="s">
        <v>147</v>
      </c>
      <c r="AU480" s="20" t="s">
        <v>81</v>
      </c>
    </row>
    <row r="481" s="2" customFormat="1" ht="6.96" customHeight="1">
      <c r="A481" s="41"/>
      <c r="B481" s="62"/>
      <c r="C481" s="63"/>
      <c r="D481" s="63"/>
      <c r="E481" s="63"/>
      <c r="F481" s="63"/>
      <c r="G481" s="63"/>
      <c r="H481" s="63"/>
      <c r="I481" s="63"/>
      <c r="J481" s="63"/>
      <c r="K481" s="63"/>
      <c r="L481" s="47"/>
      <c r="M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  <c r="AA481" s="41"/>
      <c r="AB481" s="41"/>
      <c r="AC481" s="41"/>
      <c r="AD481" s="41"/>
      <c r="AE481" s="41"/>
    </row>
  </sheetData>
  <sheetProtection sheet="1" autoFilter="0" formatColumns="0" formatRows="0" objects="1" scenarios="1" spinCount="100000" saltValue="upBOcs94Urpe8Ti4KGNJI2WH8eJS2fTwNuz/Je40ykkRY3iqMfU8HZfgUvTlz1iNuK9rRpBcNT5mkLYPS1TDoA==" hashValue="Lljfjpuxd6WZx0dl/k7P5da91dYVyi0wnl2xZWjIVcbnuvOrSt2QMfiSdzo+SZlu+vbHm9mCyakwR9eFsLcbbw==" algorithmName="SHA-512" password="CC45"/>
  <autoFilter ref="C101:K480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90:H90"/>
    <mergeCell ref="E92:H92"/>
    <mergeCell ref="E94:H94"/>
    <mergeCell ref="L2:V2"/>
  </mergeCells>
  <hyperlinks>
    <hyperlink ref="F106" r:id="rId1" display="https://podminky.urs.cz/item/CS_URS_2025_01/346272236"/>
    <hyperlink ref="F113" r:id="rId2" display="https://podminky.urs.cz/item/CS_URS_2025_01/612135101"/>
    <hyperlink ref="F116" r:id="rId3" display="https://podminky.urs.cz/item/CS_URS_2025_01/611325412"/>
    <hyperlink ref="F124" r:id="rId4" display="https://podminky.urs.cz/item/CS_URS_2025_01/611131121"/>
    <hyperlink ref="F126" r:id="rId5" display="https://podminky.urs.cz/item/CS_URS_2025_01/611142001"/>
    <hyperlink ref="F128" r:id="rId6" display="https://podminky.urs.cz/item/CS_URS_2025_01/611321132"/>
    <hyperlink ref="F130" r:id="rId7" display="https://podminky.urs.cz/item/CS_URS_2025_01/612325412"/>
    <hyperlink ref="F139" r:id="rId8" display="https://podminky.urs.cz/item/CS_URS_2025_01/612131121"/>
    <hyperlink ref="F148" r:id="rId9" display="https://podminky.urs.cz/item/CS_URS_2025_01/612142001"/>
    <hyperlink ref="F152" r:id="rId10" display="https://podminky.urs.cz/item/CS_URS_2025_01/612321131"/>
    <hyperlink ref="F156" r:id="rId11" display="https://podminky.urs.cz/item/CS_URS_2025_01/612321141"/>
    <hyperlink ref="F162" r:id="rId12" display="https://podminky.urs.cz/item/CS_URS_2025_01/619991011"/>
    <hyperlink ref="F184" r:id="rId13" display="https://podminky.urs.cz/item/CS_URS_2025_01/949101111"/>
    <hyperlink ref="F188" r:id="rId14" display="https://podminky.urs.cz/item/CS_URS_2025_01/952901111"/>
    <hyperlink ref="F193" r:id="rId15" display="https://podminky.urs.cz/item/CS_URS_2025_01/953993326"/>
    <hyperlink ref="F200" r:id="rId16" display="https://podminky.urs.cz/item/CS_URS_2025_01/974042553"/>
    <hyperlink ref="F206" r:id="rId17" display="https://podminky.urs.cz/item/CS_URS_2025_01/974042565"/>
    <hyperlink ref="F213" r:id="rId18" display="https://podminky.urs.cz/item/CS_URS_2025_01/997006012"/>
    <hyperlink ref="F215" r:id="rId19" display="https://podminky.urs.cz/item/CS_URS_2025_01/997013212"/>
    <hyperlink ref="F217" r:id="rId20" display="https://podminky.urs.cz/item/CS_URS_2025_01/997013219"/>
    <hyperlink ref="F220" r:id="rId21" display="https://podminky.urs.cz/item/CS_URS_2025_01/997013501"/>
    <hyperlink ref="F222" r:id="rId22" display="https://podminky.urs.cz/item/CS_URS_2025_01/997013509"/>
    <hyperlink ref="F226" r:id="rId23" display="https://podminky.urs.cz/item/CS_URS_2025_01/997013813"/>
    <hyperlink ref="F233" r:id="rId24" display="https://podminky.urs.cz/item/CS_URS_2025_01/997013869"/>
    <hyperlink ref="F240" r:id="rId25" display="https://podminky.urs.cz/item/CS_URS_2025_01/997013871"/>
    <hyperlink ref="F250" r:id="rId26" display="https://podminky.urs.cz/item/CS_URS_2025_01/998018002"/>
    <hyperlink ref="F254" r:id="rId27" display="https://podminky.urs.cz/item/CS_URS_2025_01/734291951"/>
    <hyperlink ref="F264" r:id="rId28" display="https://podminky.urs.cz/item/CS_URS_2025_01/998735201"/>
    <hyperlink ref="F266" r:id="rId29" display="https://podminky.urs.cz/item/CS_URS_2025_01/998735293"/>
    <hyperlink ref="F271" r:id="rId30" display="https://podminky.urs.cz/item/CS_URS_2025_01/763131451"/>
    <hyperlink ref="F282" r:id="rId31" display="https://podminky.urs.cz/item/CS_URS_2025_01/763231912"/>
    <hyperlink ref="F286" r:id="rId32" display="https://podminky.urs.cz/item/CS_URS_2025_01/763231913"/>
    <hyperlink ref="F292" r:id="rId33" display="https://podminky.urs.cz/item/CS_URS_2025_01/998763402"/>
    <hyperlink ref="F294" r:id="rId34" display="https://podminky.urs.cz/item/CS_URS_2025_01/998763491"/>
    <hyperlink ref="F312" r:id="rId35" display="https://podminky.urs.cz/item/CS_URS_2025_01/998766202"/>
    <hyperlink ref="F314" r:id="rId36" display="https://podminky.urs.cz/item/CS_URS_2025_01/998766292"/>
    <hyperlink ref="F317" r:id="rId37" display="https://podminky.urs.cz/item/CS_URS_2025_01/771471810"/>
    <hyperlink ref="F328" r:id="rId38" display="https://podminky.urs.cz/item/CS_URS_2025_01/776201814"/>
    <hyperlink ref="F334" r:id="rId39" display="https://podminky.urs.cz/item/CS_URS_2025_01/776201812"/>
    <hyperlink ref="F340" r:id="rId40" display="https://podminky.urs.cz/item/CS_URS_2025_01/776111116"/>
    <hyperlink ref="F346" r:id="rId41" display="https://podminky.urs.cz/item/CS_URS_2025_01/776111115"/>
    <hyperlink ref="F349" r:id="rId42" display="https://podminky.urs.cz/item/CS_URS_2025_01/776111311"/>
    <hyperlink ref="F352" r:id="rId43" display="https://podminky.urs.cz/item/CS_URS_2025_01/776121112"/>
    <hyperlink ref="F358" r:id="rId44" display="https://podminky.urs.cz/item/CS_URS_2025_01/776231111"/>
    <hyperlink ref="F369" r:id="rId45" display="https://podminky.urs.cz/item/CS_URS_2025_01/776411211"/>
    <hyperlink ref="F382" r:id="rId46" display="https://podminky.urs.cz/item/CS_URS_2025_01/776421312"/>
    <hyperlink ref="F390" r:id="rId47" display="https://podminky.urs.cz/item/CS_URS_2025_01/998776202"/>
    <hyperlink ref="F392" r:id="rId48" display="https://podminky.urs.cz/item/CS_URS_2025_01/998776292"/>
    <hyperlink ref="F406" r:id="rId49" display="https://podminky.urs.cz/item/CS_URS_2025_01/784121001"/>
    <hyperlink ref="F429" r:id="rId50" display="https://podminky.urs.cz/item/CS_URS_2025_01/784181101"/>
    <hyperlink ref="F441" r:id="rId51" display="https://podminky.urs.cz/item/CS_URS_2025_01/784221101"/>
    <hyperlink ref="F445" r:id="rId52" display="https://podminky.urs.cz/item/CS_URS_2025_01/784221133"/>
    <hyperlink ref="F450" r:id="rId53" display="https://podminky.urs.cz/item/CS_URS_2025_01/784221153"/>
    <hyperlink ref="F456" r:id="rId54" display="https://podminky.urs.cz/item/CS_URS_2025_01/784191003"/>
    <hyperlink ref="F461" r:id="rId55" display="https://podminky.urs.cz/item/CS_URS_2025_01/784191007"/>
    <hyperlink ref="F478" r:id="rId56" display="https://podminky.urs.cz/item/CS_URS_2025_01/998786202"/>
    <hyperlink ref="F480" r:id="rId57" display="https://podminky.urs.cz/item/CS_URS_2025_01/99878629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8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89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81</v>
      </c>
    </row>
    <row r="4" s="1" customFormat="1" ht="24.96" customHeight="1">
      <c r="B4" s="23"/>
      <c r="D4" s="143" t="s">
        <v>96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Odborné učebny v objektu ZŠ Za Chlumem 824, Bílina - D4</v>
      </c>
      <c r="F7" s="145"/>
      <c r="G7" s="145"/>
      <c r="H7" s="145"/>
      <c r="L7" s="23"/>
    </row>
    <row r="8" s="1" customFormat="1" ht="12" customHeight="1">
      <c r="B8" s="23"/>
      <c r="D8" s="145" t="s">
        <v>97</v>
      </c>
      <c r="L8" s="23"/>
    </row>
    <row r="9" s="2" customFormat="1" ht="16.5" customHeight="1">
      <c r="A9" s="41"/>
      <c r="B9" s="47"/>
      <c r="C9" s="41"/>
      <c r="D9" s="41"/>
      <c r="E9" s="146" t="s">
        <v>98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99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649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22. 1. 2026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tr">
        <f>IF('Rekapitulace stavby'!AN10="","",'Rekapitulace stavby'!AN10)</f>
        <v/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tr">
        <f>IF('Rekapitulace stavby'!E11="","",'Rekapitulace stavby'!E11)</f>
        <v>Město Bílina</v>
      </c>
      <c r="F17" s="41"/>
      <c r="G17" s="41"/>
      <c r="H17" s="41"/>
      <c r="I17" s="145" t="s">
        <v>28</v>
      </c>
      <c r="J17" s="136" t="str">
        <f>IF('Rekapitulace stavby'!AN11="","",'Rekapitulace stavby'!AN11)</f>
        <v/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29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28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31</v>
      </c>
      <c r="E22" s="41"/>
      <c r="F22" s="41"/>
      <c r="G22" s="41"/>
      <c r="H22" s="41"/>
      <c r="I22" s="145" t="s">
        <v>26</v>
      </c>
      <c r="J22" s="136" t="str">
        <f>IF('Rekapitulace stavby'!AN16="","",'Rekapitulace stavby'!AN16)</f>
        <v>73660680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tr">
        <f>IF('Rekapitulace stavby'!E17="","",'Rekapitulace stavby'!E17)</f>
        <v>Ing. arch. Jan Heller, ČKA 04261</v>
      </c>
      <c r="F23" s="41"/>
      <c r="G23" s="41"/>
      <c r="H23" s="41"/>
      <c r="I23" s="145" t="s">
        <v>28</v>
      </c>
      <c r="J23" s="136" t="str">
        <f>IF('Rekapitulace stavby'!AN17="","",'Rekapitulace stavby'!AN17)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35</v>
      </c>
      <c r="E25" s="41"/>
      <c r="F25" s="41"/>
      <c r="G25" s="41"/>
      <c r="H25" s="41"/>
      <c r="I25" s="145" t="s">
        <v>26</v>
      </c>
      <c r="J25" s="136" t="str">
        <f>IF('Rekapitulace stavby'!AN19="","",'Rekapitulace stavby'!AN19)</f>
        <v/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tr">
        <f>IF('Rekapitulace stavby'!E20="","",'Rekapitulace stavby'!E20)</f>
        <v xml:space="preserve"> </v>
      </c>
      <c r="F26" s="41"/>
      <c r="G26" s="41"/>
      <c r="H26" s="41"/>
      <c r="I26" s="145" t="s">
        <v>28</v>
      </c>
      <c r="J26" s="136" t="str">
        <f>IF('Rekapitulace stavby'!AN20="","",'Rekapitulace stavby'!AN20)</f>
        <v/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36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38</v>
      </c>
      <c r="E32" s="41"/>
      <c r="F32" s="41"/>
      <c r="G32" s="41"/>
      <c r="H32" s="41"/>
      <c r="I32" s="41"/>
      <c r="J32" s="156">
        <f>ROUND(J102,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40</v>
      </c>
      <c r="G34" s="41"/>
      <c r="H34" s="41"/>
      <c r="I34" s="157" t="s">
        <v>39</v>
      </c>
      <c r="J34" s="157" t="s">
        <v>41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42</v>
      </c>
      <c r="E35" s="145" t="s">
        <v>43</v>
      </c>
      <c r="F35" s="159">
        <f>ROUND((SUM(BE102:BE264)),  2)</f>
        <v>0</v>
      </c>
      <c r="G35" s="41"/>
      <c r="H35" s="41"/>
      <c r="I35" s="160">
        <v>0.20999999999999999</v>
      </c>
      <c r="J35" s="159">
        <f>ROUND(((SUM(BE102:BE264))*I35),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44</v>
      </c>
      <c r="F36" s="159">
        <f>ROUND((SUM(BF102:BF264)),  2)</f>
        <v>0</v>
      </c>
      <c r="G36" s="41"/>
      <c r="H36" s="41"/>
      <c r="I36" s="160">
        <v>0.12</v>
      </c>
      <c r="J36" s="159">
        <f>ROUND(((SUM(BF102:BF264))*I36),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45</v>
      </c>
      <c r="F37" s="159">
        <f>ROUND((SUM(BG102:BG264)),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46</v>
      </c>
      <c r="F38" s="159">
        <f>ROUND((SUM(BH102:BH264)),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47</v>
      </c>
      <c r="F39" s="159">
        <f>ROUND((SUM(BI102:BI264)),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48</v>
      </c>
      <c r="E41" s="163"/>
      <c r="F41" s="163"/>
      <c r="G41" s="164" t="s">
        <v>49</v>
      </c>
      <c r="H41" s="165" t="s">
        <v>50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101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Odborné učebny v objektu ZŠ Za Chlumem 824, Bílina - D4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97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98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99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4.4 - Elektroinstalace - silnoproud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22. 1. 2026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25.65" customHeight="1">
      <c r="A58" s="41"/>
      <c r="B58" s="42"/>
      <c r="C58" s="35" t="s">
        <v>25</v>
      </c>
      <c r="D58" s="43"/>
      <c r="E58" s="43"/>
      <c r="F58" s="30" t="str">
        <f>E17</f>
        <v>Město Bílina</v>
      </c>
      <c r="G58" s="43"/>
      <c r="H58" s="43"/>
      <c r="I58" s="35" t="s">
        <v>31</v>
      </c>
      <c r="J58" s="39" t="str">
        <f>E23</f>
        <v>Ing. arch. Jan Heller, ČKA 04261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29</v>
      </c>
      <c r="D59" s="43"/>
      <c r="E59" s="43"/>
      <c r="F59" s="30" t="str">
        <f>IF(E20="","",E20)</f>
        <v>Vyplň údaj</v>
      </c>
      <c r="G59" s="43"/>
      <c r="H59" s="43"/>
      <c r="I59" s="35" t="s">
        <v>35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102</v>
      </c>
      <c r="D61" s="174"/>
      <c r="E61" s="174"/>
      <c r="F61" s="174"/>
      <c r="G61" s="174"/>
      <c r="H61" s="174"/>
      <c r="I61" s="174"/>
      <c r="J61" s="175" t="s">
        <v>103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70</v>
      </c>
      <c r="D63" s="43"/>
      <c r="E63" s="43"/>
      <c r="F63" s="43"/>
      <c r="G63" s="43"/>
      <c r="H63" s="43"/>
      <c r="I63" s="43"/>
      <c r="J63" s="105">
        <f>J102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104</v>
      </c>
    </row>
    <row r="64" s="9" customFormat="1" ht="24.96" customHeight="1">
      <c r="A64" s="9"/>
      <c r="B64" s="177"/>
      <c r="C64" s="178"/>
      <c r="D64" s="179" t="s">
        <v>650</v>
      </c>
      <c r="E64" s="180"/>
      <c r="F64" s="180"/>
      <c r="G64" s="180"/>
      <c r="H64" s="180"/>
      <c r="I64" s="180"/>
      <c r="J64" s="181">
        <f>J103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651</v>
      </c>
      <c r="E65" s="185"/>
      <c r="F65" s="185"/>
      <c r="G65" s="185"/>
      <c r="H65" s="185"/>
      <c r="I65" s="185"/>
      <c r="J65" s="186">
        <f>J104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652</v>
      </c>
      <c r="E66" s="185"/>
      <c r="F66" s="185"/>
      <c r="G66" s="185"/>
      <c r="H66" s="185"/>
      <c r="I66" s="185"/>
      <c r="J66" s="186">
        <f>J125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8"/>
      <c r="D67" s="184" t="s">
        <v>653</v>
      </c>
      <c r="E67" s="185"/>
      <c r="F67" s="185"/>
      <c r="G67" s="185"/>
      <c r="H67" s="185"/>
      <c r="I67" s="185"/>
      <c r="J67" s="186">
        <f>J139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3"/>
      <c r="C68" s="128"/>
      <c r="D68" s="184" t="s">
        <v>654</v>
      </c>
      <c r="E68" s="185"/>
      <c r="F68" s="185"/>
      <c r="G68" s="185"/>
      <c r="H68" s="185"/>
      <c r="I68" s="185"/>
      <c r="J68" s="186">
        <f>J142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3"/>
      <c r="C69" s="128"/>
      <c r="D69" s="184" t="s">
        <v>655</v>
      </c>
      <c r="E69" s="185"/>
      <c r="F69" s="185"/>
      <c r="G69" s="185"/>
      <c r="H69" s="185"/>
      <c r="I69" s="185"/>
      <c r="J69" s="186">
        <f>J171</f>
        <v>0</v>
      </c>
      <c r="K69" s="128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3"/>
      <c r="C70" s="128"/>
      <c r="D70" s="184" t="s">
        <v>656</v>
      </c>
      <c r="E70" s="185"/>
      <c r="F70" s="185"/>
      <c r="G70" s="185"/>
      <c r="H70" s="185"/>
      <c r="I70" s="185"/>
      <c r="J70" s="186">
        <f>J200</f>
        <v>0</v>
      </c>
      <c r="K70" s="128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3"/>
      <c r="C71" s="128"/>
      <c r="D71" s="184" t="s">
        <v>657</v>
      </c>
      <c r="E71" s="185"/>
      <c r="F71" s="185"/>
      <c r="G71" s="185"/>
      <c r="H71" s="185"/>
      <c r="I71" s="185"/>
      <c r="J71" s="186">
        <f>J203</f>
        <v>0</v>
      </c>
      <c r="K71" s="128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3"/>
      <c r="C72" s="128"/>
      <c r="D72" s="184" t="s">
        <v>658</v>
      </c>
      <c r="E72" s="185"/>
      <c r="F72" s="185"/>
      <c r="G72" s="185"/>
      <c r="H72" s="185"/>
      <c r="I72" s="185"/>
      <c r="J72" s="186">
        <f>J211</f>
        <v>0</v>
      </c>
      <c r="K72" s="128"/>
      <c r="L72" s="18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3"/>
      <c r="C73" s="128"/>
      <c r="D73" s="184" t="s">
        <v>659</v>
      </c>
      <c r="E73" s="185"/>
      <c r="F73" s="185"/>
      <c r="G73" s="185"/>
      <c r="H73" s="185"/>
      <c r="I73" s="185"/>
      <c r="J73" s="186">
        <f>J218</f>
        <v>0</v>
      </c>
      <c r="K73" s="128"/>
      <c r="L73" s="18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3"/>
      <c r="C74" s="128"/>
      <c r="D74" s="184" t="s">
        <v>660</v>
      </c>
      <c r="E74" s="185"/>
      <c r="F74" s="185"/>
      <c r="G74" s="185"/>
      <c r="H74" s="185"/>
      <c r="I74" s="185"/>
      <c r="J74" s="186">
        <f>J221</f>
        <v>0</v>
      </c>
      <c r="K74" s="128"/>
      <c r="L74" s="18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3"/>
      <c r="C75" s="128"/>
      <c r="D75" s="184" t="s">
        <v>661</v>
      </c>
      <c r="E75" s="185"/>
      <c r="F75" s="185"/>
      <c r="G75" s="185"/>
      <c r="H75" s="185"/>
      <c r="I75" s="185"/>
      <c r="J75" s="186">
        <f>J230</f>
        <v>0</v>
      </c>
      <c r="K75" s="128"/>
      <c r="L75" s="187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3"/>
      <c r="C76" s="128"/>
      <c r="D76" s="184" t="s">
        <v>662</v>
      </c>
      <c r="E76" s="185"/>
      <c r="F76" s="185"/>
      <c r="G76" s="185"/>
      <c r="H76" s="185"/>
      <c r="I76" s="185"/>
      <c r="J76" s="186">
        <f>J239</f>
        <v>0</v>
      </c>
      <c r="K76" s="128"/>
      <c r="L76" s="187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3"/>
      <c r="C77" s="128"/>
      <c r="D77" s="184" t="s">
        <v>663</v>
      </c>
      <c r="E77" s="185"/>
      <c r="F77" s="185"/>
      <c r="G77" s="185"/>
      <c r="H77" s="185"/>
      <c r="I77" s="185"/>
      <c r="J77" s="186">
        <f>J242</f>
        <v>0</v>
      </c>
      <c r="K77" s="128"/>
      <c r="L77" s="187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3"/>
      <c r="C78" s="128"/>
      <c r="D78" s="184" t="s">
        <v>664</v>
      </c>
      <c r="E78" s="185"/>
      <c r="F78" s="185"/>
      <c r="G78" s="185"/>
      <c r="H78" s="185"/>
      <c r="I78" s="185"/>
      <c r="J78" s="186">
        <f>J247</f>
        <v>0</v>
      </c>
      <c r="K78" s="128"/>
      <c r="L78" s="187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3"/>
      <c r="C79" s="128"/>
      <c r="D79" s="184" t="s">
        <v>665</v>
      </c>
      <c r="E79" s="185"/>
      <c r="F79" s="185"/>
      <c r="G79" s="185"/>
      <c r="H79" s="185"/>
      <c r="I79" s="185"/>
      <c r="J79" s="186">
        <f>J252</f>
        <v>0</v>
      </c>
      <c r="K79" s="128"/>
      <c r="L79" s="187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83"/>
      <c r="C80" s="128"/>
      <c r="D80" s="184" t="s">
        <v>666</v>
      </c>
      <c r="E80" s="185"/>
      <c r="F80" s="185"/>
      <c r="G80" s="185"/>
      <c r="H80" s="185"/>
      <c r="I80" s="185"/>
      <c r="J80" s="186">
        <f>J255</f>
        <v>0</v>
      </c>
      <c r="K80" s="128"/>
      <c r="L80" s="187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2" customFormat="1" ht="21.84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62"/>
      <c r="C82" s="63"/>
      <c r="D82" s="63"/>
      <c r="E82" s="63"/>
      <c r="F82" s="63"/>
      <c r="G82" s="63"/>
      <c r="H82" s="63"/>
      <c r="I82" s="63"/>
      <c r="J82" s="63"/>
      <c r="K82" s="6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6" s="2" customFormat="1" ht="6.96" customHeight="1">
      <c r="A86" s="41"/>
      <c r="B86" s="64"/>
      <c r="C86" s="65"/>
      <c r="D86" s="65"/>
      <c r="E86" s="65"/>
      <c r="F86" s="65"/>
      <c r="G86" s="65"/>
      <c r="H86" s="65"/>
      <c r="I86" s="65"/>
      <c r="J86" s="65"/>
      <c r="K86" s="65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24.96" customHeight="1">
      <c r="A87" s="41"/>
      <c r="B87" s="42"/>
      <c r="C87" s="26" t="s">
        <v>122</v>
      </c>
      <c r="D87" s="43"/>
      <c r="E87" s="43"/>
      <c r="F87" s="43"/>
      <c r="G87" s="43"/>
      <c r="H87" s="43"/>
      <c r="I87" s="43"/>
      <c r="J87" s="43"/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2" customHeight="1">
      <c r="A89" s="41"/>
      <c r="B89" s="42"/>
      <c r="C89" s="35" t="s">
        <v>16</v>
      </c>
      <c r="D89" s="43"/>
      <c r="E89" s="43"/>
      <c r="F89" s="43"/>
      <c r="G89" s="43"/>
      <c r="H89" s="43"/>
      <c r="I89" s="43"/>
      <c r="J89" s="43"/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6.5" customHeight="1">
      <c r="A90" s="41"/>
      <c r="B90" s="42"/>
      <c r="C90" s="43"/>
      <c r="D90" s="43"/>
      <c r="E90" s="172" t="str">
        <f>E7</f>
        <v>Odborné učebny v objektu ZŠ Za Chlumem 824, Bílina - D4</v>
      </c>
      <c r="F90" s="35"/>
      <c r="G90" s="35"/>
      <c r="H90" s="35"/>
      <c r="I90" s="43"/>
      <c r="J90" s="43"/>
      <c r="K90" s="43"/>
      <c r="L90" s="14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1" customFormat="1" ht="12" customHeight="1">
      <c r="B91" s="24"/>
      <c r="C91" s="35" t="s">
        <v>97</v>
      </c>
      <c r="D91" s="25"/>
      <c r="E91" s="25"/>
      <c r="F91" s="25"/>
      <c r="G91" s="25"/>
      <c r="H91" s="25"/>
      <c r="I91" s="25"/>
      <c r="J91" s="25"/>
      <c r="K91" s="25"/>
      <c r="L91" s="23"/>
    </row>
    <row r="92" s="2" customFormat="1" ht="16.5" customHeight="1">
      <c r="A92" s="41"/>
      <c r="B92" s="42"/>
      <c r="C92" s="43"/>
      <c r="D92" s="43"/>
      <c r="E92" s="172" t="s">
        <v>98</v>
      </c>
      <c r="F92" s="43"/>
      <c r="G92" s="43"/>
      <c r="H92" s="43"/>
      <c r="I92" s="43"/>
      <c r="J92" s="43"/>
      <c r="K92" s="43"/>
      <c r="L92" s="14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2" customHeight="1">
      <c r="A93" s="41"/>
      <c r="B93" s="42"/>
      <c r="C93" s="35" t="s">
        <v>99</v>
      </c>
      <c r="D93" s="43"/>
      <c r="E93" s="43"/>
      <c r="F93" s="43"/>
      <c r="G93" s="43"/>
      <c r="H93" s="43"/>
      <c r="I93" s="43"/>
      <c r="J93" s="43"/>
      <c r="K93" s="43"/>
      <c r="L93" s="147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16.5" customHeight="1">
      <c r="A94" s="41"/>
      <c r="B94" s="42"/>
      <c r="C94" s="43"/>
      <c r="D94" s="43"/>
      <c r="E94" s="72" t="str">
        <f>E11</f>
        <v>4.4 - Elektroinstalace - silnoproud</v>
      </c>
      <c r="F94" s="43"/>
      <c r="G94" s="43"/>
      <c r="H94" s="43"/>
      <c r="I94" s="43"/>
      <c r="J94" s="43"/>
      <c r="K94" s="43"/>
      <c r="L94" s="147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6.96" customHeight="1">
      <c r="A95" s="41"/>
      <c r="B95" s="42"/>
      <c r="C95" s="43"/>
      <c r="D95" s="43"/>
      <c r="E95" s="43"/>
      <c r="F95" s="43"/>
      <c r="G95" s="43"/>
      <c r="H95" s="43"/>
      <c r="I95" s="43"/>
      <c r="J95" s="43"/>
      <c r="K95" s="43"/>
      <c r="L95" s="147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12" customHeight="1">
      <c r="A96" s="41"/>
      <c r="B96" s="42"/>
      <c r="C96" s="35" t="s">
        <v>21</v>
      </c>
      <c r="D96" s="43"/>
      <c r="E96" s="43"/>
      <c r="F96" s="30" t="str">
        <f>F14</f>
        <v xml:space="preserve"> </v>
      </c>
      <c r="G96" s="43"/>
      <c r="H96" s="43"/>
      <c r="I96" s="35" t="s">
        <v>23</v>
      </c>
      <c r="J96" s="75" t="str">
        <f>IF(J14="","",J14)</f>
        <v>22. 1. 2026</v>
      </c>
      <c r="K96" s="43"/>
      <c r="L96" s="147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 s="2" customFormat="1" ht="6.96" customHeight="1">
      <c r="A97" s="41"/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147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</row>
    <row r="98" s="2" customFormat="1" ht="25.65" customHeight="1">
      <c r="A98" s="41"/>
      <c r="B98" s="42"/>
      <c r="C98" s="35" t="s">
        <v>25</v>
      </c>
      <c r="D98" s="43"/>
      <c r="E98" s="43"/>
      <c r="F98" s="30" t="str">
        <f>E17</f>
        <v>Město Bílina</v>
      </c>
      <c r="G98" s="43"/>
      <c r="H98" s="43"/>
      <c r="I98" s="35" t="s">
        <v>31</v>
      </c>
      <c r="J98" s="39" t="str">
        <f>E23</f>
        <v>Ing. arch. Jan Heller, ČKA 04261</v>
      </c>
      <c r="K98" s="43"/>
      <c r="L98" s="147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</row>
    <row r="99" s="2" customFormat="1" ht="15.15" customHeight="1">
      <c r="A99" s="41"/>
      <c r="B99" s="42"/>
      <c r="C99" s="35" t="s">
        <v>29</v>
      </c>
      <c r="D99" s="43"/>
      <c r="E99" s="43"/>
      <c r="F99" s="30" t="str">
        <f>IF(E20="","",E20)</f>
        <v>Vyplň údaj</v>
      </c>
      <c r="G99" s="43"/>
      <c r="H99" s="43"/>
      <c r="I99" s="35" t="s">
        <v>35</v>
      </c>
      <c r="J99" s="39" t="str">
        <f>E26</f>
        <v xml:space="preserve"> </v>
      </c>
      <c r="K99" s="43"/>
      <c r="L99" s="147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</row>
    <row r="100" s="2" customFormat="1" ht="10.32" customHeight="1">
      <c r="A100" s="41"/>
      <c r="B100" s="42"/>
      <c r="C100" s="43"/>
      <c r="D100" s="43"/>
      <c r="E100" s="43"/>
      <c r="F100" s="43"/>
      <c r="G100" s="43"/>
      <c r="H100" s="43"/>
      <c r="I100" s="43"/>
      <c r="J100" s="43"/>
      <c r="K100" s="43"/>
      <c r="L100" s="147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</row>
    <row r="101" s="11" customFormat="1" ht="29.28" customHeight="1">
      <c r="A101" s="188"/>
      <c r="B101" s="189"/>
      <c r="C101" s="190" t="s">
        <v>123</v>
      </c>
      <c r="D101" s="191" t="s">
        <v>57</v>
      </c>
      <c r="E101" s="191" t="s">
        <v>53</v>
      </c>
      <c r="F101" s="191" t="s">
        <v>54</v>
      </c>
      <c r="G101" s="191" t="s">
        <v>124</v>
      </c>
      <c r="H101" s="191" t="s">
        <v>125</v>
      </c>
      <c r="I101" s="191" t="s">
        <v>126</v>
      </c>
      <c r="J101" s="191" t="s">
        <v>103</v>
      </c>
      <c r="K101" s="192" t="s">
        <v>127</v>
      </c>
      <c r="L101" s="193"/>
      <c r="M101" s="95" t="s">
        <v>19</v>
      </c>
      <c r="N101" s="96" t="s">
        <v>42</v>
      </c>
      <c r="O101" s="96" t="s">
        <v>128</v>
      </c>
      <c r="P101" s="96" t="s">
        <v>129</v>
      </c>
      <c r="Q101" s="96" t="s">
        <v>130</v>
      </c>
      <c r="R101" s="96" t="s">
        <v>131</v>
      </c>
      <c r="S101" s="96" t="s">
        <v>132</v>
      </c>
      <c r="T101" s="97" t="s">
        <v>133</v>
      </c>
      <c r="U101" s="188"/>
      <c r="V101" s="188"/>
      <c r="W101" s="188"/>
      <c r="X101" s="188"/>
      <c r="Y101" s="188"/>
      <c r="Z101" s="188"/>
      <c r="AA101" s="188"/>
      <c r="AB101" s="188"/>
      <c r="AC101" s="188"/>
      <c r="AD101" s="188"/>
      <c r="AE101" s="188"/>
    </row>
    <row r="102" s="2" customFormat="1" ht="22.8" customHeight="1">
      <c r="A102" s="41"/>
      <c r="B102" s="42"/>
      <c r="C102" s="102" t="s">
        <v>134</v>
      </c>
      <c r="D102" s="43"/>
      <c r="E102" s="43"/>
      <c r="F102" s="43"/>
      <c r="G102" s="43"/>
      <c r="H102" s="43"/>
      <c r="I102" s="43"/>
      <c r="J102" s="194">
        <f>BK102</f>
        <v>0</v>
      </c>
      <c r="K102" s="43"/>
      <c r="L102" s="47"/>
      <c r="M102" s="98"/>
      <c r="N102" s="195"/>
      <c r="O102" s="99"/>
      <c r="P102" s="196">
        <f>P103</f>
        <v>0</v>
      </c>
      <c r="Q102" s="99"/>
      <c r="R102" s="196">
        <f>R103</f>
        <v>0</v>
      </c>
      <c r="S102" s="99"/>
      <c r="T102" s="197">
        <f>T103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71</v>
      </c>
      <c r="AU102" s="20" t="s">
        <v>104</v>
      </c>
      <c r="BK102" s="198">
        <f>BK103</f>
        <v>0</v>
      </c>
    </row>
    <row r="103" s="12" customFormat="1" ht="25.92" customHeight="1">
      <c r="A103" s="12"/>
      <c r="B103" s="199"/>
      <c r="C103" s="200"/>
      <c r="D103" s="201" t="s">
        <v>71</v>
      </c>
      <c r="E103" s="202" t="s">
        <v>227</v>
      </c>
      <c r="F103" s="202" t="s">
        <v>667</v>
      </c>
      <c r="G103" s="200"/>
      <c r="H103" s="200"/>
      <c r="I103" s="203"/>
      <c r="J103" s="204">
        <f>BK103</f>
        <v>0</v>
      </c>
      <c r="K103" s="200"/>
      <c r="L103" s="205"/>
      <c r="M103" s="206"/>
      <c r="N103" s="207"/>
      <c r="O103" s="207"/>
      <c r="P103" s="208">
        <f>P104+P125+P139+P142+P171+P200+P203+P211+P218+P221+P230+P239+P242+P247+P252+P255</f>
        <v>0</v>
      </c>
      <c r="Q103" s="207"/>
      <c r="R103" s="208">
        <f>R104+R125+R139+R142+R171+R200+R203+R211+R218+R221+R230+R239+R242+R247+R252+R255</f>
        <v>0</v>
      </c>
      <c r="S103" s="207"/>
      <c r="T103" s="209">
        <f>T104+T125+T139+T142+T171+T200+T203+T211+T218+T221+T230+T239+T242+T247+T252+T255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10" t="s">
        <v>138</v>
      </c>
      <c r="AT103" s="211" t="s">
        <v>71</v>
      </c>
      <c r="AU103" s="211" t="s">
        <v>72</v>
      </c>
      <c r="AY103" s="210" t="s">
        <v>137</v>
      </c>
      <c r="BK103" s="212">
        <f>BK104+BK125+BK139+BK142+BK171+BK200+BK203+BK211+BK218+BK221+BK230+BK239+BK242+BK247+BK252+BK255</f>
        <v>0</v>
      </c>
    </row>
    <row r="104" s="12" customFormat="1" ht="22.8" customHeight="1">
      <c r="A104" s="12"/>
      <c r="B104" s="199"/>
      <c r="C104" s="200"/>
      <c r="D104" s="201" t="s">
        <v>71</v>
      </c>
      <c r="E104" s="213" t="s">
        <v>668</v>
      </c>
      <c r="F104" s="213" t="s">
        <v>669</v>
      </c>
      <c r="G104" s="200"/>
      <c r="H104" s="200"/>
      <c r="I104" s="203"/>
      <c r="J104" s="214">
        <f>BK104</f>
        <v>0</v>
      </c>
      <c r="K104" s="200"/>
      <c r="L104" s="205"/>
      <c r="M104" s="206"/>
      <c r="N104" s="207"/>
      <c r="O104" s="207"/>
      <c r="P104" s="208">
        <f>SUM(P105:P124)</f>
        <v>0</v>
      </c>
      <c r="Q104" s="207"/>
      <c r="R104" s="208">
        <f>SUM(R105:R124)</f>
        <v>0</v>
      </c>
      <c r="S104" s="207"/>
      <c r="T104" s="209">
        <f>SUM(T105:T124)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10" t="s">
        <v>138</v>
      </c>
      <c r="AT104" s="211" t="s">
        <v>71</v>
      </c>
      <c r="AU104" s="211" t="s">
        <v>79</v>
      </c>
      <c r="AY104" s="210" t="s">
        <v>137</v>
      </c>
      <c r="BK104" s="212">
        <f>SUM(BK105:BK124)</f>
        <v>0</v>
      </c>
    </row>
    <row r="105" s="2" customFormat="1" ht="16.5" customHeight="1">
      <c r="A105" s="41"/>
      <c r="B105" s="42"/>
      <c r="C105" s="278" t="s">
        <v>79</v>
      </c>
      <c r="D105" s="278" t="s">
        <v>227</v>
      </c>
      <c r="E105" s="279" t="s">
        <v>670</v>
      </c>
      <c r="F105" s="280" t="s">
        <v>671</v>
      </c>
      <c r="G105" s="281" t="s">
        <v>672</v>
      </c>
      <c r="H105" s="282">
        <v>1</v>
      </c>
      <c r="I105" s="283"/>
      <c r="J105" s="284">
        <f>ROUND(I105*H105,2)</f>
        <v>0</v>
      </c>
      <c r="K105" s="280" t="s">
        <v>19</v>
      </c>
      <c r="L105" s="285"/>
      <c r="M105" s="286" t="s">
        <v>19</v>
      </c>
      <c r="N105" s="287" t="s">
        <v>43</v>
      </c>
      <c r="O105" s="87"/>
      <c r="P105" s="224">
        <f>O105*H105</f>
        <v>0</v>
      </c>
      <c r="Q105" s="224">
        <v>0</v>
      </c>
      <c r="R105" s="224">
        <f>Q105*H105</f>
        <v>0</v>
      </c>
      <c r="S105" s="224">
        <v>0</v>
      </c>
      <c r="T105" s="225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6" t="s">
        <v>673</v>
      </c>
      <c r="AT105" s="226" t="s">
        <v>227</v>
      </c>
      <c r="AU105" s="226" t="s">
        <v>81</v>
      </c>
      <c r="AY105" s="20" t="s">
        <v>137</v>
      </c>
      <c r="BE105" s="227">
        <f>IF(N105="základní",J105,0)</f>
        <v>0</v>
      </c>
      <c r="BF105" s="227">
        <f>IF(N105="snížená",J105,0)</f>
        <v>0</v>
      </c>
      <c r="BG105" s="227">
        <f>IF(N105="zákl. přenesená",J105,0)</f>
        <v>0</v>
      </c>
      <c r="BH105" s="227">
        <f>IF(N105="sníž. přenesená",J105,0)</f>
        <v>0</v>
      </c>
      <c r="BI105" s="227">
        <f>IF(N105="nulová",J105,0)</f>
        <v>0</v>
      </c>
      <c r="BJ105" s="20" t="s">
        <v>79</v>
      </c>
      <c r="BK105" s="227">
        <f>ROUND(I105*H105,2)</f>
        <v>0</v>
      </c>
      <c r="BL105" s="20" t="s">
        <v>535</v>
      </c>
      <c r="BM105" s="226" t="s">
        <v>674</v>
      </c>
    </row>
    <row r="106" s="2" customFormat="1" ht="24.15" customHeight="1">
      <c r="A106" s="41"/>
      <c r="B106" s="42"/>
      <c r="C106" s="278" t="s">
        <v>81</v>
      </c>
      <c r="D106" s="278" t="s">
        <v>227</v>
      </c>
      <c r="E106" s="279" t="s">
        <v>675</v>
      </c>
      <c r="F106" s="280" t="s">
        <v>676</v>
      </c>
      <c r="G106" s="281" t="s">
        <v>672</v>
      </c>
      <c r="H106" s="282">
        <v>1</v>
      </c>
      <c r="I106" s="283"/>
      <c r="J106" s="284">
        <f>ROUND(I106*H106,2)</f>
        <v>0</v>
      </c>
      <c r="K106" s="280" t="s">
        <v>19</v>
      </c>
      <c r="L106" s="285"/>
      <c r="M106" s="286" t="s">
        <v>19</v>
      </c>
      <c r="N106" s="287" t="s">
        <v>43</v>
      </c>
      <c r="O106" s="87"/>
      <c r="P106" s="224">
        <f>O106*H106</f>
        <v>0</v>
      </c>
      <c r="Q106" s="224">
        <v>0</v>
      </c>
      <c r="R106" s="224">
        <f>Q106*H106</f>
        <v>0</v>
      </c>
      <c r="S106" s="224">
        <v>0</v>
      </c>
      <c r="T106" s="225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26" t="s">
        <v>673</v>
      </c>
      <c r="AT106" s="226" t="s">
        <v>227</v>
      </c>
      <c r="AU106" s="226" t="s">
        <v>81</v>
      </c>
      <c r="AY106" s="20" t="s">
        <v>137</v>
      </c>
      <c r="BE106" s="227">
        <f>IF(N106="základní",J106,0)</f>
        <v>0</v>
      </c>
      <c r="BF106" s="227">
        <f>IF(N106="snížená",J106,0)</f>
        <v>0</v>
      </c>
      <c r="BG106" s="227">
        <f>IF(N106="zákl. přenesená",J106,0)</f>
        <v>0</v>
      </c>
      <c r="BH106" s="227">
        <f>IF(N106="sníž. přenesená",J106,0)</f>
        <v>0</v>
      </c>
      <c r="BI106" s="227">
        <f>IF(N106="nulová",J106,0)</f>
        <v>0</v>
      </c>
      <c r="BJ106" s="20" t="s">
        <v>79</v>
      </c>
      <c r="BK106" s="227">
        <f>ROUND(I106*H106,2)</f>
        <v>0</v>
      </c>
      <c r="BL106" s="20" t="s">
        <v>535</v>
      </c>
      <c r="BM106" s="226" t="s">
        <v>677</v>
      </c>
    </row>
    <row r="107" s="2" customFormat="1" ht="24.15" customHeight="1">
      <c r="A107" s="41"/>
      <c r="B107" s="42"/>
      <c r="C107" s="278" t="s">
        <v>138</v>
      </c>
      <c r="D107" s="278" t="s">
        <v>227</v>
      </c>
      <c r="E107" s="279" t="s">
        <v>678</v>
      </c>
      <c r="F107" s="280" t="s">
        <v>679</v>
      </c>
      <c r="G107" s="281" t="s">
        <v>672</v>
      </c>
      <c r="H107" s="282">
        <v>1</v>
      </c>
      <c r="I107" s="283"/>
      <c r="J107" s="284">
        <f>ROUND(I107*H107,2)</f>
        <v>0</v>
      </c>
      <c r="K107" s="280" t="s">
        <v>19</v>
      </c>
      <c r="L107" s="285"/>
      <c r="M107" s="286" t="s">
        <v>19</v>
      </c>
      <c r="N107" s="287" t="s">
        <v>43</v>
      </c>
      <c r="O107" s="87"/>
      <c r="P107" s="224">
        <f>O107*H107</f>
        <v>0</v>
      </c>
      <c r="Q107" s="224">
        <v>0</v>
      </c>
      <c r="R107" s="224">
        <f>Q107*H107</f>
        <v>0</v>
      </c>
      <c r="S107" s="224">
        <v>0</v>
      </c>
      <c r="T107" s="225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26" t="s">
        <v>673</v>
      </c>
      <c r="AT107" s="226" t="s">
        <v>227</v>
      </c>
      <c r="AU107" s="226" t="s">
        <v>81</v>
      </c>
      <c r="AY107" s="20" t="s">
        <v>137</v>
      </c>
      <c r="BE107" s="227">
        <f>IF(N107="základní",J107,0)</f>
        <v>0</v>
      </c>
      <c r="BF107" s="227">
        <f>IF(N107="snížená",J107,0)</f>
        <v>0</v>
      </c>
      <c r="BG107" s="227">
        <f>IF(N107="zákl. přenesená",J107,0)</f>
        <v>0</v>
      </c>
      <c r="BH107" s="227">
        <f>IF(N107="sníž. přenesená",J107,0)</f>
        <v>0</v>
      </c>
      <c r="BI107" s="227">
        <f>IF(N107="nulová",J107,0)</f>
        <v>0</v>
      </c>
      <c r="BJ107" s="20" t="s">
        <v>79</v>
      </c>
      <c r="BK107" s="227">
        <f>ROUND(I107*H107,2)</f>
        <v>0</v>
      </c>
      <c r="BL107" s="20" t="s">
        <v>535</v>
      </c>
      <c r="BM107" s="226" t="s">
        <v>680</v>
      </c>
    </row>
    <row r="108" s="2" customFormat="1" ht="16.5" customHeight="1">
      <c r="A108" s="41"/>
      <c r="B108" s="42"/>
      <c r="C108" s="278" t="s">
        <v>145</v>
      </c>
      <c r="D108" s="278" t="s">
        <v>227</v>
      </c>
      <c r="E108" s="279" t="s">
        <v>681</v>
      </c>
      <c r="F108" s="280" t="s">
        <v>682</v>
      </c>
      <c r="G108" s="281" t="s">
        <v>672</v>
      </c>
      <c r="H108" s="282">
        <v>1</v>
      </c>
      <c r="I108" s="283"/>
      <c r="J108" s="284">
        <f>ROUND(I108*H108,2)</f>
        <v>0</v>
      </c>
      <c r="K108" s="280" t="s">
        <v>19</v>
      </c>
      <c r="L108" s="285"/>
      <c r="M108" s="286" t="s">
        <v>19</v>
      </c>
      <c r="N108" s="287" t="s">
        <v>43</v>
      </c>
      <c r="O108" s="87"/>
      <c r="P108" s="224">
        <f>O108*H108</f>
        <v>0</v>
      </c>
      <c r="Q108" s="224">
        <v>0</v>
      </c>
      <c r="R108" s="224">
        <f>Q108*H108</f>
        <v>0</v>
      </c>
      <c r="S108" s="224">
        <v>0</v>
      </c>
      <c r="T108" s="225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26" t="s">
        <v>673</v>
      </c>
      <c r="AT108" s="226" t="s">
        <v>227</v>
      </c>
      <c r="AU108" s="226" t="s">
        <v>81</v>
      </c>
      <c r="AY108" s="20" t="s">
        <v>137</v>
      </c>
      <c r="BE108" s="227">
        <f>IF(N108="základní",J108,0)</f>
        <v>0</v>
      </c>
      <c r="BF108" s="227">
        <f>IF(N108="snížená",J108,0)</f>
        <v>0</v>
      </c>
      <c r="BG108" s="227">
        <f>IF(N108="zákl. přenesená",J108,0)</f>
        <v>0</v>
      </c>
      <c r="BH108" s="227">
        <f>IF(N108="sníž. přenesená",J108,0)</f>
        <v>0</v>
      </c>
      <c r="BI108" s="227">
        <f>IF(N108="nulová",J108,0)</f>
        <v>0</v>
      </c>
      <c r="BJ108" s="20" t="s">
        <v>79</v>
      </c>
      <c r="BK108" s="227">
        <f>ROUND(I108*H108,2)</f>
        <v>0</v>
      </c>
      <c r="BL108" s="20" t="s">
        <v>535</v>
      </c>
      <c r="BM108" s="226" t="s">
        <v>683</v>
      </c>
    </row>
    <row r="109" s="2" customFormat="1" ht="16.5" customHeight="1">
      <c r="A109" s="41"/>
      <c r="B109" s="42"/>
      <c r="C109" s="278" t="s">
        <v>173</v>
      </c>
      <c r="D109" s="278" t="s">
        <v>227</v>
      </c>
      <c r="E109" s="279" t="s">
        <v>684</v>
      </c>
      <c r="F109" s="280" t="s">
        <v>685</v>
      </c>
      <c r="G109" s="281" t="s">
        <v>672</v>
      </c>
      <c r="H109" s="282">
        <v>1</v>
      </c>
      <c r="I109" s="283"/>
      <c r="J109" s="284">
        <f>ROUND(I109*H109,2)</f>
        <v>0</v>
      </c>
      <c r="K109" s="280" t="s">
        <v>19</v>
      </c>
      <c r="L109" s="285"/>
      <c r="M109" s="286" t="s">
        <v>19</v>
      </c>
      <c r="N109" s="287" t="s">
        <v>43</v>
      </c>
      <c r="O109" s="87"/>
      <c r="P109" s="224">
        <f>O109*H109</f>
        <v>0</v>
      </c>
      <c r="Q109" s="224">
        <v>0</v>
      </c>
      <c r="R109" s="224">
        <f>Q109*H109</f>
        <v>0</v>
      </c>
      <c r="S109" s="224">
        <v>0</v>
      </c>
      <c r="T109" s="225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26" t="s">
        <v>673</v>
      </c>
      <c r="AT109" s="226" t="s">
        <v>227</v>
      </c>
      <c r="AU109" s="226" t="s">
        <v>81</v>
      </c>
      <c r="AY109" s="20" t="s">
        <v>137</v>
      </c>
      <c r="BE109" s="227">
        <f>IF(N109="základní",J109,0)</f>
        <v>0</v>
      </c>
      <c r="BF109" s="227">
        <f>IF(N109="snížená",J109,0)</f>
        <v>0</v>
      </c>
      <c r="BG109" s="227">
        <f>IF(N109="zákl. přenesená",J109,0)</f>
        <v>0</v>
      </c>
      <c r="BH109" s="227">
        <f>IF(N109="sníž. přenesená",J109,0)</f>
        <v>0</v>
      </c>
      <c r="BI109" s="227">
        <f>IF(N109="nulová",J109,0)</f>
        <v>0</v>
      </c>
      <c r="BJ109" s="20" t="s">
        <v>79</v>
      </c>
      <c r="BK109" s="227">
        <f>ROUND(I109*H109,2)</f>
        <v>0</v>
      </c>
      <c r="BL109" s="20" t="s">
        <v>535</v>
      </c>
      <c r="BM109" s="226" t="s">
        <v>686</v>
      </c>
    </row>
    <row r="110" s="2" customFormat="1" ht="16.5" customHeight="1">
      <c r="A110" s="41"/>
      <c r="B110" s="42"/>
      <c r="C110" s="278" t="s">
        <v>155</v>
      </c>
      <c r="D110" s="278" t="s">
        <v>227</v>
      </c>
      <c r="E110" s="279" t="s">
        <v>687</v>
      </c>
      <c r="F110" s="280" t="s">
        <v>688</v>
      </c>
      <c r="G110" s="281" t="s">
        <v>672</v>
      </c>
      <c r="H110" s="282">
        <v>6</v>
      </c>
      <c r="I110" s="283"/>
      <c r="J110" s="284">
        <f>ROUND(I110*H110,2)</f>
        <v>0</v>
      </c>
      <c r="K110" s="280" t="s">
        <v>19</v>
      </c>
      <c r="L110" s="285"/>
      <c r="M110" s="286" t="s">
        <v>19</v>
      </c>
      <c r="N110" s="287" t="s">
        <v>43</v>
      </c>
      <c r="O110" s="87"/>
      <c r="P110" s="224">
        <f>O110*H110</f>
        <v>0</v>
      </c>
      <c r="Q110" s="224">
        <v>0</v>
      </c>
      <c r="R110" s="224">
        <f>Q110*H110</f>
        <v>0</v>
      </c>
      <c r="S110" s="224">
        <v>0</v>
      </c>
      <c r="T110" s="225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26" t="s">
        <v>673</v>
      </c>
      <c r="AT110" s="226" t="s">
        <v>227</v>
      </c>
      <c r="AU110" s="226" t="s">
        <v>81</v>
      </c>
      <c r="AY110" s="20" t="s">
        <v>137</v>
      </c>
      <c r="BE110" s="227">
        <f>IF(N110="základní",J110,0)</f>
        <v>0</v>
      </c>
      <c r="BF110" s="227">
        <f>IF(N110="snížená",J110,0)</f>
        <v>0</v>
      </c>
      <c r="BG110" s="227">
        <f>IF(N110="zákl. přenesená",J110,0)</f>
        <v>0</v>
      </c>
      <c r="BH110" s="227">
        <f>IF(N110="sníž. přenesená",J110,0)</f>
        <v>0</v>
      </c>
      <c r="BI110" s="227">
        <f>IF(N110="nulová",J110,0)</f>
        <v>0</v>
      </c>
      <c r="BJ110" s="20" t="s">
        <v>79</v>
      </c>
      <c r="BK110" s="227">
        <f>ROUND(I110*H110,2)</f>
        <v>0</v>
      </c>
      <c r="BL110" s="20" t="s">
        <v>535</v>
      </c>
      <c r="BM110" s="226" t="s">
        <v>689</v>
      </c>
    </row>
    <row r="111" s="2" customFormat="1" ht="16.5" customHeight="1">
      <c r="A111" s="41"/>
      <c r="B111" s="42"/>
      <c r="C111" s="278" t="s">
        <v>182</v>
      </c>
      <c r="D111" s="278" t="s">
        <v>227</v>
      </c>
      <c r="E111" s="279" t="s">
        <v>690</v>
      </c>
      <c r="F111" s="280" t="s">
        <v>691</v>
      </c>
      <c r="G111" s="281" t="s">
        <v>672</v>
      </c>
      <c r="H111" s="282">
        <v>3</v>
      </c>
      <c r="I111" s="283"/>
      <c r="J111" s="284">
        <f>ROUND(I111*H111,2)</f>
        <v>0</v>
      </c>
      <c r="K111" s="280" t="s">
        <v>19</v>
      </c>
      <c r="L111" s="285"/>
      <c r="M111" s="286" t="s">
        <v>19</v>
      </c>
      <c r="N111" s="287" t="s">
        <v>43</v>
      </c>
      <c r="O111" s="87"/>
      <c r="P111" s="224">
        <f>O111*H111</f>
        <v>0</v>
      </c>
      <c r="Q111" s="224">
        <v>0</v>
      </c>
      <c r="R111" s="224">
        <f>Q111*H111</f>
        <v>0</v>
      </c>
      <c r="S111" s="224">
        <v>0</v>
      </c>
      <c r="T111" s="225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26" t="s">
        <v>673</v>
      </c>
      <c r="AT111" s="226" t="s">
        <v>227</v>
      </c>
      <c r="AU111" s="226" t="s">
        <v>81</v>
      </c>
      <c r="AY111" s="20" t="s">
        <v>137</v>
      </c>
      <c r="BE111" s="227">
        <f>IF(N111="základní",J111,0)</f>
        <v>0</v>
      </c>
      <c r="BF111" s="227">
        <f>IF(N111="snížená",J111,0)</f>
        <v>0</v>
      </c>
      <c r="BG111" s="227">
        <f>IF(N111="zákl. přenesená",J111,0)</f>
        <v>0</v>
      </c>
      <c r="BH111" s="227">
        <f>IF(N111="sníž. přenesená",J111,0)</f>
        <v>0</v>
      </c>
      <c r="BI111" s="227">
        <f>IF(N111="nulová",J111,0)</f>
        <v>0</v>
      </c>
      <c r="BJ111" s="20" t="s">
        <v>79</v>
      </c>
      <c r="BK111" s="227">
        <f>ROUND(I111*H111,2)</f>
        <v>0</v>
      </c>
      <c r="BL111" s="20" t="s">
        <v>535</v>
      </c>
      <c r="BM111" s="226" t="s">
        <v>692</v>
      </c>
    </row>
    <row r="112" s="2" customFormat="1" ht="16.5" customHeight="1">
      <c r="A112" s="41"/>
      <c r="B112" s="42"/>
      <c r="C112" s="278" t="s">
        <v>190</v>
      </c>
      <c r="D112" s="278" t="s">
        <v>227</v>
      </c>
      <c r="E112" s="279" t="s">
        <v>693</v>
      </c>
      <c r="F112" s="280" t="s">
        <v>694</v>
      </c>
      <c r="G112" s="281" t="s">
        <v>672</v>
      </c>
      <c r="H112" s="282">
        <v>3</v>
      </c>
      <c r="I112" s="283"/>
      <c r="J112" s="284">
        <f>ROUND(I112*H112,2)</f>
        <v>0</v>
      </c>
      <c r="K112" s="280" t="s">
        <v>19</v>
      </c>
      <c r="L112" s="285"/>
      <c r="M112" s="286" t="s">
        <v>19</v>
      </c>
      <c r="N112" s="287" t="s">
        <v>43</v>
      </c>
      <c r="O112" s="87"/>
      <c r="P112" s="224">
        <f>O112*H112</f>
        <v>0</v>
      </c>
      <c r="Q112" s="224">
        <v>0</v>
      </c>
      <c r="R112" s="224">
        <f>Q112*H112</f>
        <v>0</v>
      </c>
      <c r="S112" s="224">
        <v>0</v>
      </c>
      <c r="T112" s="225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26" t="s">
        <v>673</v>
      </c>
      <c r="AT112" s="226" t="s">
        <v>227</v>
      </c>
      <c r="AU112" s="226" t="s">
        <v>81</v>
      </c>
      <c r="AY112" s="20" t="s">
        <v>137</v>
      </c>
      <c r="BE112" s="227">
        <f>IF(N112="základní",J112,0)</f>
        <v>0</v>
      </c>
      <c r="BF112" s="227">
        <f>IF(N112="snížená",J112,0)</f>
        <v>0</v>
      </c>
      <c r="BG112" s="227">
        <f>IF(N112="zákl. přenesená",J112,0)</f>
        <v>0</v>
      </c>
      <c r="BH112" s="227">
        <f>IF(N112="sníž. přenesená",J112,0)</f>
        <v>0</v>
      </c>
      <c r="BI112" s="227">
        <f>IF(N112="nulová",J112,0)</f>
        <v>0</v>
      </c>
      <c r="BJ112" s="20" t="s">
        <v>79</v>
      </c>
      <c r="BK112" s="227">
        <f>ROUND(I112*H112,2)</f>
        <v>0</v>
      </c>
      <c r="BL112" s="20" t="s">
        <v>535</v>
      </c>
      <c r="BM112" s="226" t="s">
        <v>695</v>
      </c>
    </row>
    <row r="113" s="2" customFormat="1" ht="24.15" customHeight="1">
      <c r="A113" s="41"/>
      <c r="B113" s="42"/>
      <c r="C113" s="278" t="s">
        <v>195</v>
      </c>
      <c r="D113" s="278" t="s">
        <v>227</v>
      </c>
      <c r="E113" s="279" t="s">
        <v>696</v>
      </c>
      <c r="F113" s="280" t="s">
        <v>697</v>
      </c>
      <c r="G113" s="281" t="s">
        <v>672</v>
      </c>
      <c r="H113" s="282">
        <v>6</v>
      </c>
      <c r="I113" s="283"/>
      <c r="J113" s="284">
        <f>ROUND(I113*H113,2)</f>
        <v>0</v>
      </c>
      <c r="K113" s="280" t="s">
        <v>19</v>
      </c>
      <c r="L113" s="285"/>
      <c r="M113" s="286" t="s">
        <v>19</v>
      </c>
      <c r="N113" s="287" t="s">
        <v>43</v>
      </c>
      <c r="O113" s="87"/>
      <c r="P113" s="224">
        <f>O113*H113</f>
        <v>0</v>
      </c>
      <c r="Q113" s="224">
        <v>0</v>
      </c>
      <c r="R113" s="224">
        <f>Q113*H113</f>
        <v>0</v>
      </c>
      <c r="S113" s="224">
        <v>0</v>
      </c>
      <c r="T113" s="225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26" t="s">
        <v>673</v>
      </c>
      <c r="AT113" s="226" t="s">
        <v>227</v>
      </c>
      <c r="AU113" s="226" t="s">
        <v>81</v>
      </c>
      <c r="AY113" s="20" t="s">
        <v>137</v>
      </c>
      <c r="BE113" s="227">
        <f>IF(N113="základní",J113,0)</f>
        <v>0</v>
      </c>
      <c r="BF113" s="227">
        <f>IF(N113="snížená",J113,0)</f>
        <v>0</v>
      </c>
      <c r="BG113" s="227">
        <f>IF(N113="zákl. přenesená",J113,0)</f>
        <v>0</v>
      </c>
      <c r="BH113" s="227">
        <f>IF(N113="sníž. přenesená",J113,0)</f>
        <v>0</v>
      </c>
      <c r="BI113" s="227">
        <f>IF(N113="nulová",J113,0)</f>
        <v>0</v>
      </c>
      <c r="BJ113" s="20" t="s">
        <v>79</v>
      </c>
      <c r="BK113" s="227">
        <f>ROUND(I113*H113,2)</f>
        <v>0</v>
      </c>
      <c r="BL113" s="20" t="s">
        <v>535</v>
      </c>
      <c r="BM113" s="226" t="s">
        <v>698</v>
      </c>
    </row>
    <row r="114" s="2" customFormat="1" ht="24.15" customHeight="1">
      <c r="A114" s="41"/>
      <c r="B114" s="42"/>
      <c r="C114" s="278" t="s">
        <v>201</v>
      </c>
      <c r="D114" s="278" t="s">
        <v>227</v>
      </c>
      <c r="E114" s="279" t="s">
        <v>699</v>
      </c>
      <c r="F114" s="280" t="s">
        <v>700</v>
      </c>
      <c r="G114" s="281" t="s">
        <v>672</v>
      </c>
      <c r="H114" s="282">
        <v>1</v>
      </c>
      <c r="I114" s="283"/>
      <c r="J114" s="284">
        <f>ROUND(I114*H114,2)</f>
        <v>0</v>
      </c>
      <c r="K114" s="280" t="s">
        <v>19</v>
      </c>
      <c r="L114" s="285"/>
      <c r="M114" s="286" t="s">
        <v>19</v>
      </c>
      <c r="N114" s="287" t="s">
        <v>43</v>
      </c>
      <c r="O114" s="87"/>
      <c r="P114" s="224">
        <f>O114*H114</f>
        <v>0</v>
      </c>
      <c r="Q114" s="224">
        <v>0</v>
      </c>
      <c r="R114" s="224">
        <f>Q114*H114</f>
        <v>0</v>
      </c>
      <c r="S114" s="224">
        <v>0</v>
      </c>
      <c r="T114" s="225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26" t="s">
        <v>673</v>
      </c>
      <c r="AT114" s="226" t="s">
        <v>227</v>
      </c>
      <c r="AU114" s="226" t="s">
        <v>81</v>
      </c>
      <c r="AY114" s="20" t="s">
        <v>137</v>
      </c>
      <c r="BE114" s="227">
        <f>IF(N114="základní",J114,0)</f>
        <v>0</v>
      </c>
      <c r="BF114" s="227">
        <f>IF(N114="snížená",J114,0)</f>
        <v>0</v>
      </c>
      <c r="BG114" s="227">
        <f>IF(N114="zákl. přenesená",J114,0)</f>
        <v>0</v>
      </c>
      <c r="BH114" s="227">
        <f>IF(N114="sníž. přenesená",J114,0)</f>
        <v>0</v>
      </c>
      <c r="BI114" s="227">
        <f>IF(N114="nulová",J114,0)</f>
        <v>0</v>
      </c>
      <c r="BJ114" s="20" t="s">
        <v>79</v>
      </c>
      <c r="BK114" s="227">
        <f>ROUND(I114*H114,2)</f>
        <v>0</v>
      </c>
      <c r="BL114" s="20" t="s">
        <v>535</v>
      </c>
      <c r="BM114" s="226" t="s">
        <v>701</v>
      </c>
    </row>
    <row r="115" s="2" customFormat="1" ht="16.5" customHeight="1">
      <c r="A115" s="41"/>
      <c r="B115" s="42"/>
      <c r="C115" s="278" t="s">
        <v>206</v>
      </c>
      <c r="D115" s="278" t="s">
        <v>227</v>
      </c>
      <c r="E115" s="279" t="s">
        <v>702</v>
      </c>
      <c r="F115" s="280" t="s">
        <v>703</v>
      </c>
      <c r="G115" s="281" t="s">
        <v>672</v>
      </c>
      <c r="H115" s="282">
        <v>1</v>
      </c>
      <c r="I115" s="283"/>
      <c r="J115" s="284">
        <f>ROUND(I115*H115,2)</f>
        <v>0</v>
      </c>
      <c r="K115" s="280" t="s">
        <v>19</v>
      </c>
      <c r="L115" s="285"/>
      <c r="M115" s="286" t="s">
        <v>19</v>
      </c>
      <c r="N115" s="287" t="s">
        <v>43</v>
      </c>
      <c r="O115" s="87"/>
      <c r="P115" s="224">
        <f>O115*H115</f>
        <v>0</v>
      </c>
      <c r="Q115" s="224">
        <v>0</v>
      </c>
      <c r="R115" s="224">
        <f>Q115*H115</f>
        <v>0</v>
      </c>
      <c r="S115" s="224">
        <v>0</v>
      </c>
      <c r="T115" s="225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26" t="s">
        <v>673</v>
      </c>
      <c r="AT115" s="226" t="s">
        <v>227</v>
      </c>
      <c r="AU115" s="226" t="s">
        <v>81</v>
      </c>
      <c r="AY115" s="20" t="s">
        <v>137</v>
      </c>
      <c r="BE115" s="227">
        <f>IF(N115="základní",J115,0)</f>
        <v>0</v>
      </c>
      <c r="BF115" s="227">
        <f>IF(N115="snížená",J115,0)</f>
        <v>0</v>
      </c>
      <c r="BG115" s="227">
        <f>IF(N115="zákl. přenesená",J115,0)</f>
        <v>0</v>
      </c>
      <c r="BH115" s="227">
        <f>IF(N115="sníž. přenesená",J115,0)</f>
        <v>0</v>
      </c>
      <c r="BI115" s="227">
        <f>IF(N115="nulová",J115,0)</f>
        <v>0</v>
      </c>
      <c r="BJ115" s="20" t="s">
        <v>79</v>
      </c>
      <c r="BK115" s="227">
        <f>ROUND(I115*H115,2)</f>
        <v>0</v>
      </c>
      <c r="BL115" s="20" t="s">
        <v>535</v>
      </c>
      <c r="BM115" s="226" t="s">
        <v>704</v>
      </c>
    </row>
    <row r="116" s="2" customFormat="1" ht="16.5" customHeight="1">
      <c r="A116" s="41"/>
      <c r="B116" s="42"/>
      <c r="C116" s="278" t="s">
        <v>8</v>
      </c>
      <c r="D116" s="278" t="s">
        <v>227</v>
      </c>
      <c r="E116" s="279" t="s">
        <v>705</v>
      </c>
      <c r="F116" s="280" t="s">
        <v>706</v>
      </c>
      <c r="G116" s="281" t="s">
        <v>672</v>
      </c>
      <c r="H116" s="282">
        <v>1</v>
      </c>
      <c r="I116" s="283"/>
      <c r="J116" s="284">
        <f>ROUND(I116*H116,2)</f>
        <v>0</v>
      </c>
      <c r="K116" s="280" t="s">
        <v>19</v>
      </c>
      <c r="L116" s="285"/>
      <c r="M116" s="286" t="s">
        <v>19</v>
      </c>
      <c r="N116" s="287" t="s">
        <v>43</v>
      </c>
      <c r="O116" s="87"/>
      <c r="P116" s="224">
        <f>O116*H116</f>
        <v>0</v>
      </c>
      <c r="Q116" s="224">
        <v>0</v>
      </c>
      <c r="R116" s="224">
        <f>Q116*H116</f>
        <v>0</v>
      </c>
      <c r="S116" s="224">
        <v>0</v>
      </c>
      <c r="T116" s="225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26" t="s">
        <v>673</v>
      </c>
      <c r="AT116" s="226" t="s">
        <v>227</v>
      </c>
      <c r="AU116" s="226" t="s">
        <v>81</v>
      </c>
      <c r="AY116" s="20" t="s">
        <v>137</v>
      </c>
      <c r="BE116" s="227">
        <f>IF(N116="základní",J116,0)</f>
        <v>0</v>
      </c>
      <c r="BF116" s="227">
        <f>IF(N116="snížená",J116,0)</f>
        <v>0</v>
      </c>
      <c r="BG116" s="227">
        <f>IF(N116="zákl. přenesená",J116,0)</f>
        <v>0</v>
      </c>
      <c r="BH116" s="227">
        <f>IF(N116="sníž. přenesená",J116,0)</f>
        <v>0</v>
      </c>
      <c r="BI116" s="227">
        <f>IF(N116="nulová",J116,0)</f>
        <v>0</v>
      </c>
      <c r="BJ116" s="20" t="s">
        <v>79</v>
      </c>
      <c r="BK116" s="227">
        <f>ROUND(I116*H116,2)</f>
        <v>0</v>
      </c>
      <c r="BL116" s="20" t="s">
        <v>535</v>
      </c>
      <c r="BM116" s="226" t="s">
        <v>707</v>
      </c>
    </row>
    <row r="117" s="2" customFormat="1" ht="24.15" customHeight="1">
      <c r="A117" s="41"/>
      <c r="B117" s="42"/>
      <c r="C117" s="278" t="s">
        <v>219</v>
      </c>
      <c r="D117" s="278" t="s">
        <v>227</v>
      </c>
      <c r="E117" s="279" t="s">
        <v>708</v>
      </c>
      <c r="F117" s="280" t="s">
        <v>709</v>
      </c>
      <c r="G117" s="281" t="s">
        <v>672</v>
      </c>
      <c r="H117" s="282">
        <v>1</v>
      </c>
      <c r="I117" s="283"/>
      <c r="J117" s="284">
        <f>ROUND(I117*H117,2)</f>
        <v>0</v>
      </c>
      <c r="K117" s="280" t="s">
        <v>19</v>
      </c>
      <c r="L117" s="285"/>
      <c r="M117" s="286" t="s">
        <v>19</v>
      </c>
      <c r="N117" s="287" t="s">
        <v>43</v>
      </c>
      <c r="O117" s="87"/>
      <c r="P117" s="224">
        <f>O117*H117</f>
        <v>0</v>
      </c>
      <c r="Q117" s="224">
        <v>0</v>
      </c>
      <c r="R117" s="224">
        <f>Q117*H117</f>
        <v>0</v>
      </c>
      <c r="S117" s="224">
        <v>0</v>
      </c>
      <c r="T117" s="225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26" t="s">
        <v>673</v>
      </c>
      <c r="AT117" s="226" t="s">
        <v>227</v>
      </c>
      <c r="AU117" s="226" t="s">
        <v>81</v>
      </c>
      <c r="AY117" s="20" t="s">
        <v>137</v>
      </c>
      <c r="BE117" s="227">
        <f>IF(N117="základní",J117,0)</f>
        <v>0</v>
      </c>
      <c r="BF117" s="227">
        <f>IF(N117="snížená",J117,0)</f>
        <v>0</v>
      </c>
      <c r="BG117" s="227">
        <f>IF(N117="zákl. přenesená",J117,0)</f>
        <v>0</v>
      </c>
      <c r="BH117" s="227">
        <f>IF(N117="sníž. přenesená",J117,0)</f>
        <v>0</v>
      </c>
      <c r="BI117" s="227">
        <f>IF(N117="nulová",J117,0)</f>
        <v>0</v>
      </c>
      <c r="BJ117" s="20" t="s">
        <v>79</v>
      </c>
      <c r="BK117" s="227">
        <f>ROUND(I117*H117,2)</f>
        <v>0</v>
      </c>
      <c r="BL117" s="20" t="s">
        <v>535</v>
      </c>
      <c r="BM117" s="226" t="s">
        <v>710</v>
      </c>
    </row>
    <row r="118" s="2" customFormat="1" ht="16.5" customHeight="1">
      <c r="A118" s="41"/>
      <c r="B118" s="42"/>
      <c r="C118" s="278" t="s">
        <v>226</v>
      </c>
      <c r="D118" s="278" t="s">
        <v>227</v>
      </c>
      <c r="E118" s="279" t="s">
        <v>711</v>
      </c>
      <c r="F118" s="280" t="s">
        <v>712</v>
      </c>
      <c r="G118" s="281" t="s">
        <v>672</v>
      </c>
      <c r="H118" s="282">
        <v>1</v>
      </c>
      <c r="I118" s="283"/>
      <c r="J118" s="284">
        <f>ROUND(I118*H118,2)</f>
        <v>0</v>
      </c>
      <c r="K118" s="280" t="s">
        <v>19</v>
      </c>
      <c r="L118" s="285"/>
      <c r="M118" s="286" t="s">
        <v>19</v>
      </c>
      <c r="N118" s="287" t="s">
        <v>43</v>
      </c>
      <c r="O118" s="87"/>
      <c r="P118" s="224">
        <f>O118*H118</f>
        <v>0</v>
      </c>
      <c r="Q118" s="224">
        <v>0</v>
      </c>
      <c r="R118" s="224">
        <f>Q118*H118</f>
        <v>0</v>
      </c>
      <c r="S118" s="224">
        <v>0</v>
      </c>
      <c r="T118" s="225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26" t="s">
        <v>673</v>
      </c>
      <c r="AT118" s="226" t="s">
        <v>227</v>
      </c>
      <c r="AU118" s="226" t="s">
        <v>81</v>
      </c>
      <c r="AY118" s="20" t="s">
        <v>137</v>
      </c>
      <c r="BE118" s="227">
        <f>IF(N118="základní",J118,0)</f>
        <v>0</v>
      </c>
      <c r="BF118" s="227">
        <f>IF(N118="snížená",J118,0)</f>
        <v>0</v>
      </c>
      <c r="BG118" s="227">
        <f>IF(N118="zákl. přenesená",J118,0)</f>
        <v>0</v>
      </c>
      <c r="BH118" s="227">
        <f>IF(N118="sníž. přenesená",J118,0)</f>
        <v>0</v>
      </c>
      <c r="BI118" s="227">
        <f>IF(N118="nulová",J118,0)</f>
        <v>0</v>
      </c>
      <c r="BJ118" s="20" t="s">
        <v>79</v>
      </c>
      <c r="BK118" s="227">
        <f>ROUND(I118*H118,2)</f>
        <v>0</v>
      </c>
      <c r="BL118" s="20" t="s">
        <v>535</v>
      </c>
      <c r="BM118" s="226" t="s">
        <v>713</v>
      </c>
    </row>
    <row r="119" s="2" customFormat="1" ht="24.15" customHeight="1">
      <c r="A119" s="41"/>
      <c r="B119" s="42"/>
      <c r="C119" s="278" t="s">
        <v>232</v>
      </c>
      <c r="D119" s="278" t="s">
        <v>227</v>
      </c>
      <c r="E119" s="279" t="s">
        <v>714</v>
      </c>
      <c r="F119" s="280" t="s">
        <v>715</v>
      </c>
      <c r="G119" s="281" t="s">
        <v>672</v>
      </c>
      <c r="H119" s="282">
        <v>0</v>
      </c>
      <c r="I119" s="283"/>
      <c r="J119" s="284">
        <f>ROUND(I119*H119,2)</f>
        <v>0</v>
      </c>
      <c r="K119" s="280" t="s">
        <v>19</v>
      </c>
      <c r="L119" s="285"/>
      <c r="M119" s="286" t="s">
        <v>19</v>
      </c>
      <c r="N119" s="287" t="s">
        <v>43</v>
      </c>
      <c r="O119" s="87"/>
      <c r="P119" s="224">
        <f>O119*H119</f>
        <v>0</v>
      </c>
      <c r="Q119" s="224">
        <v>0</v>
      </c>
      <c r="R119" s="224">
        <f>Q119*H119</f>
        <v>0</v>
      </c>
      <c r="S119" s="224">
        <v>0</v>
      </c>
      <c r="T119" s="225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26" t="s">
        <v>673</v>
      </c>
      <c r="AT119" s="226" t="s">
        <v>227</v>
      </c>
      <c r="AU119" s="226" t="s">
        <v>81</v>
      </c>
      <c r="AY119" s="20" t="s">
        <v>137</v>
      </c>
      <c r="BE119" s="227">
        <f>IF(N119="základní",J119,0)</f>
        <v>0</v>
      </c>
      <c r="BF119" s="227">
        <f>IF(N119="snížená",J119,0)</f>
        <v>0</v>
      </c>
      <c r="BG119" s="227">
        <f>IF(N119="zákl. přenesená",J119,0)</f>
        <v>0</v>
      </c>
      <c r="BH119" s="227">
        <f>IF(N119="sníž. přenesená",J119,0)</f>
        <v>0</v>
      </c>
      <c r="BI119" s="227">
        <f>IF(N119="nulová",J119,0)</f>
        <v>0</v>
      </c>
      <c r="BJ119" s="20" t="s">
        <v>79</v>
      </c>
      <c r="BK119" s="227">
        <f>ROUND(I119*H119,2)</f>
        <v>0</v>
      </c>
      <c r="BL119" s="20" t="s">
        <v>535</v>
      </c>
      <c r="BM119" s="226" t="s">
        <v>716</v>
      </c>
    </row>
    <row r="120" s="2" customFormat="1" ht="16.5" customHeight="1">
      <c r="A120" s="41"/>
      <c r="B120" s="42"/>
      <c r="C120" s="278" t="s">
        <v>240</v>
      </c>
      <c r="D120" s="278" t="s">
        <v>227</v>
      </c>
      <c r="E120" s="279" t="s">
        <v>717</v>
      </c>
      <c r="F120" s="280" t="s">
        <v>718</v>
      </c>
      <c r="G120" s="281" t="s">
        <v>672</v>
      </c>
      <c r="H120" s="282">
        <v>4</v>
      </c>
      <c r="I120" s="283"/>
      <c r="J120" s="284">
        <f>ROUND(I120*H120,2)</f>
        <v>0</v>
      </c>
      <c r="K120" s="280" t="s">
        <v>19</v>
      </c>
      <c r="L120" s="285"/>
      <c r="M120" s="286" t="s">
        <v>19</v>
      </c>
      <c r="N120" s="287" t="s">
        <v>43</v>
      </c>
      <c r="O120" s="87"/>
      <c r="P120" s="224">
        <f>O120*H120</f>
        <v>0</v>
      </c>
      <c r="Q120" s="224">
        <v>0</v>
      </c>
      <c r="R120" s="224">
        <f>Q120*H120</f>
        <v>0</v>
      </c>
      <c r="S120" s="224">
        <v>0</v>
      </c>
      <c r="T120" s="225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26" t="s">
        <v>673</v>
      </c>
      <c r="AT120" s="226" t="s">
        <v>227</v>
      </c>
      <c r="AU120" s="226" t="s">
        <v>81</v>
      </c>
      <c r="AY120" s="20" t="s">
        <v>137</v>
      </c>
      <c r="BE120" s="227">
        <f>IF(N120="základní",J120,0)</f>
        <v>0</v>
      </c>
      <c r="BF120" s="227">
        <f>IF(N120="snížená",J120,0)</f>
        <v>0</v>
      </c>
      <c r="BG120" s="227">
        <f>IF(N120="zákl. přenesená",J120,0)</f>
        <v>0</v>
      </c>
      <c r="BH120" s="227">
        <f>IF(N120="sníž. přenesená",J120,0)</f>
        <v>0</v>
      </c>
      <c r="BI120" s="227">
        <f>IF(N120="nulová",J120,0)</f>
        <v>0</v>
      </c>
      <c r="BJ120" s="20" t="s">
        <v>79</v>
      </c>
      <c r="BK120" s="227">
        <f>ROUND(I120*H120,2)</f>
        <v>0</v>
      </c>
      <c r="BL120" s="20" t="s">
        <v>535</v>
      </c>
      <c r="BM120" s="226" t="s">
        <v>719</v>
      </c>
    </row>
    <row r="121" s="2" customFormat="1" ht="16.5" customHeight="1">
      <c r="A121" s="41"/>
      <c r="B121" s="42"/>
      <c r="C121" s="278" t="s">
        <v>246</v>
      </c>
      <c r="D121" s="278" t="s">
        <v>227</v>
      </c>
      <c r="E121" s="279" t="s">
        <v>720</v>
      </c>
      <c r="F121" s="280" t="s">
        <v>721</v>
      </c>
      <c r="G121" s="281" t="s">
        <v>672</v>
      </c>
      <c r="H121" s="282">
        <v>3</v>
      </c>
      <c r="I121" s="283"/>
      <c r="J121" s="284">
        <f>ROUND(I121*H121,2)</f>
        <v>0</v>
      </c>
      <c r="K121" s="280" t="s">
        <v>19</v>
      </c>
      <c r="L121" s="285"/>
      <c r="M121" s="286" t="s">
        <v>19</v>
      </c>
      <c r="N121" s="287" t="s">
        <v>43</v>
      </c>
      <c r="O121" s="87"/>
      <c r="P121" s="224">
        <f>O121*H121</f>
        <v>0</v>
      </c>
      <c r="Q121" s="224">
        <v>0</v>
      </c>
      <c r="R121" s="224">
        <f>Q121*H121</f>
        <v>0</v>
      </c>
      <c r="S121" s="224">
        <v>0</v>
      </c>
      <c r="T121" s="225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26" t="s">
        <v>673</v>
      </c>
      <c r="AT121" s="226" t="s">
        <v>227</v>
      </c>
      <c r="AU121" s="226" t="s">
        <v>81</v>
      </c>
      <c r="AY121" s="20" t="s">
        <v>137</v>
      </c>
      <c r="BE121" s="227">
        <f>IF(N121="základní",J121,0)</f>
        <v>0</v>
      </c>
      <c r="BF121" s="227">
        <f>IF(N121="snížená",J121,0)</f>
        <v>0</v>
      </c>
      <c r="BG121" s="227">
        <f>IF(N121="zákl. přenesená",J121,0)</f>
        <v>0</v>
      </c>
      <c r="BH121" s="227">
        <f>IF(N121="sníž. přenesená",J121,0)</f>
        <v>0</v>
      </c>
      <c r="BI121" s="227">
        <f>IF(N121="nulová",J121,0)</f>
        <v>0</v>
      </c>
      <c r="BJ121" s="20" t="s">
        <v>79</v>
      </c>
      <c r="BK121" s="227">
        <f>ROUND(I121*H121,2)</f>
        <v>0</v>
      </c>
      <c r="BL121" s="20" t="s">
        <v>535</v>
      </c>
      <c r="BM121" s="226" t="s">
        <v>722</v>
      </c>
    </row>
    <row r="122" s="2" customFormat="1" ht="16.5" customHeight="1">
      <c r="A122" s="41"/>
      <c r="B122" s="42"/>
      <c r="C122" s="278" t="s">
        <v>251</v>
      </c>
      <c r="D122" s="278" t="s">
        <v>227</v>
      </c>
      <c r="E122" s="279" t="s">
        <v>723</v>
      </c>
      <c r="F122" s="280" t="s">
        <v>724</v>
      </c>
      <c r="G122" s="281" t="s">
        <v>672</v>
      </c>
      <c r="H122" s="282">
        <v>14</v>
      </c>
      <c r="I122" s="283"/>
      <c r="J122" s="284">
        <f>ROUND(I122*H122,2)</f>
        <v>0</v>
      </c>
      <c r="K122" s="280" t="s">
        <v>19</v>
      </c>
      <c r="L122" s="285"/>
      <c r="M122" s="286" t="s">
        <v>19</v>
      </c>
      <c r="N122" s="287" t="s">
        <v>43</v>
      </c>
      <c r="O122" s="87"/>
      <c r="P122" s="224">
        <f>O122*H122</f>
        <v>0</v>
      </c>
      <c r="Q122" s="224">
        <v>0</v>
      </c>
      <c r="R122" s="224">
        <f>Q122*H122</f>
        <v>0</v>
      </c>
      <c r="S122" s="224">
        <v>0</v>
      </c>
      <c r="T122" s="225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26" t="s">
        <v>673</v>
      </c>
      <c r="AT122" s="226" t="s">
        <v>227</v>
      </c>
      <c r="AU122" s="226" t="s">
        <v>81</v>
      </c>
      <c r="AY122" s="20" t="s">
        <v>137</v>
      </c>
      <c r="BE122" s="227">
        <f>IF(N122="základní",J122,0)</f>
        <v>0</v>
      </c>
      <c r="BF122" s="227">
        <f>IF(N122="snížená",J122,0)</f>
        <v>0</v>
      </c>
      <c r="BG122" s="227">
        <f>IF(N122="zákl. přenesená",J122,0)</f>
        <v>0</v>
      </c>
      <c r="BH122" s="227">
        <f>IF(N122="sníž. přenesená",J122,0)</f>
        <v>0</v>
      </c>
      <c r="BI122" s="227">
        <f>IF(N122="nulová",J122,0)</f>
        <v>0</v>
      </c>
      <c r="BJ122" s="20" t="s">
        <v>79</v>
      </c>
      <c r="BK122" s="227">
        <f>ROUND(I122*H122,2)</f>
        <v>0</v>
      </c>
      <c r="BL122" s="20" t="s">
        <v>535</v>
      </c>
      <c r="BM122" s="226" t="s">
        <v>725</v>
      </c>
    </row>
    <row r="123" s="2" customFormat="1" ht="24.15" customHeight="1">
      <c r="A123" s="41"/>
      <c r="B123" s="42"/>
      <c r="C123" s="278" t="s">
        <v>259</v>
      </c>
      <c r="D123" s="278" t="s">
        <v>227</v>
      </c>
      <c r="E123" s="279" t="s">
        <v>726</v>
      </c>
      <c r="F123" s="280" t="s">
        <v>727</v>
      </c>
      <c r="G123" s="281" t="s">
        <v>672</v>
      </c>
      <c r="H123" s="282">
        <v>2</v>
      </c>
      <c r="I123" s="283"/>
      <c r="J123" s="284">
        <f>ROUND(I123*H123,2)</f>
        <v>0</v>
      </c>
      <c r="K123" s="280" t="s">
        <v>19</v>
      </c>
      <c r="L123" s="285"/>
      <c r="M123" s="286" t="s">
        <v>19</v>
      </c>
      <c r="N123" s="287" t="s">
        <v>43</v>
      </c>
      <c r="O123" s="87"/>
      <c r="P123" s="224">
        <f>O123*H123</f>
        <v>0</v>
      </c>
      <c r="Q123" s="224">
        <v>0</v>
      </c>
      <c r="R123" s="224">
        <f>Q123*H123</f>
        <v>0</v>
      </c>
      <c r="S123" s="224">
        <v>0</v>
      </c>
      <c r="T123" s="225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26" t="s">
        <v>673</v>
      </c>
      <c r="AT123" s="226" t="s">
        <v>227</v>
      </c>
      <c r="AU123" s="226" t="s">
        <v>81</v>
      </c>
      <c r="AY123" s="20" t="s">
        <v>137</v>
      </c>
      <c r="BE123" s="227">
        <f>IF(N123="základní",J123,0)</f>
        <v>0</v>
      </c>
      <c r="BF123" s="227">
        <f>IF(N123="snížená",J123,0)</f>
        <v>0</v>
      </c>
      <c r="BG123" s="227">
        <f>IF(N123="zákl. přenesená",J123,0)</f>
        <v>0</v>
      </c>
      <c r="BH123" s="227">
        <f>IF(N123="sníž. přenesená",J123,0)</f>
        <v>0</v>
      </c>
      <c r="BI123" s="227">
        <f>IF(N123="nulová",J123,0)</f>
        <v>0</v>
      </c>
      <c r="BJ123" s="20" t="s">
        <v>79</v>
      </c>
      <c r="BK123" s="227">
        <f>ROUND(I123*H123,2)</f>
        <v>0</v>
      </c>
      <c r="BL123" s="20" t="s">
        <v>535</v>
      </c>
      <c r="BM123" s="226" t="s">
        <v>728</v>
      </c>
    </row>
    <row r="124" s="2" customFormat="1" ht="16.5" customHeight="1">
      <c r="A124" s="41"/>
      <c r="B124" s="42"/>
      <c r="C124" s="278" t="s">
        <v>263</v>
      </c>
      <c r="D124" s="278" t="s">
        <v>227</v>
      </c>
      <c r="E124" s="279" t="s">
        <v>729</v>
      </c>
      <c r="F124" s="280" t="s">
        <v>730</v>
      </c>
      <c r="G124" s="281" t="s">
        <v>672</v>
      </c>
      <c r="H124" s="282">
        <v>68</v>
      </c>
      <c r="I124" s="283"/>
      <c r="J124" s="284">
        <f>ROUND(I124*H124,2)</f>
        <v>0</v>
      </c>
      <c r="K124" s="280" t="s">
        <v>19</v>
      </c>
      <c r="L124" s="285"/>
      <c r="M124" s="286" t="s">
        <v>19</v>
      </c>
      <c r="N124" s="287" t="s">
        <v>43</v>
      </c>
      <c r="O124" s="87"/>
      <c r="P124" s="224">
        <f>O124*H124</f>
        <v>0</v>
      </c>
      <c r="Q124" s="224">
        <v>0</v>
      </c>
      <c r="R124" s="224">
        <f>Q124*H124</f>
        <v>0</v>
      </c>
      <c r="S124" s="224">
        <v>0</v>
      </c>
      <c r="T124" s="225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26" t="s">
        <v>673</v>
      </c>
      <c r="AT124" s="226" t="s">
        <v>227</v>
      </c>
      <c r="AU124" s="226" t="s">
        <v>81</v>
      </c>
      <c r="AY124" s="20" t="s">
        <v>137</v>
      </c>
      <c r="BE124" s="227">
        <f>IF(N124="základní",J124,0)</f>
        <v>0</v>
      </c>
      <c r="BF124" s="227">
        <f>IF(N124="snížená",J124,0)</f>
        <v>0</v>
      </c>
      <c r="BG124" s="227">
        <f>IF(N124="zákl. přenesená",J124,0)</f>
        <v>0</v>
      </c>
      <c r="BH124" s="227">
        <f>IF(N124="sníž. přenesená",J124,0)</f>
        <v>0</v>
      </c>
      <c r="BI124" s="227">
        <f>IF(N124="nulová",J124,0)</f>
        <v>0</v>
      </c>
      <c r="BJ124" s="20" t="s">
        <v>79</v>
      </c>
      <c r="BK124" s="227">
        <f>ROUND(I124*H124,2)</f>
        <v>0</v>
      </c>
      <c r="BL124" s="20" t="s">
        <v>535</v>
      </c>
      <c r="BM124" s="226" t="s">
        <v>731</v>
      </c>
    </row>
    <row r="125" s="12" customFormat="1" ht="22.8" customHeight="1">
      <c r="A125" s="12"/>
      <c r="B125" s="199"/>
      <c r="C125" s="200"/>
      <c r="D125" s="201" t="s">
        <v>71</v>
      </c>
      <c r="E125" s="213" t="s">
        <v>732</v>
      </c>
      <c r="F125" s="213" t="s">
        <v>733</v>
      </c>
      <c r="G125" s="200"/>
      <c r="H125" s="200"/>
      <c r="I125" s="203"/>
      <c r="J125" s="214">
        <f>BK125</f>
        <v>0</v>
      </c>
      <c r="K125" s="200"/>
      <c r="L125" s="205"/>
      <c r="M125" s="206"/>
      <c r="N125" s="207"/>
      <c r="O125" s="207"/>
      <c r="P125" s="208">
        <f>SUM(P126:P138)</f>
        <v>0</v>
      </c>
      <c r="Q125" s="207"/>
      <c r="R125" s="208">
        <f>SUM(R126:R138)</f>
        <v>0</v>
      </c>
      <c r="S125" s="207"/>
      <c r="T125" s="209">
        <f>SUM(T126:T138)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0" t="s">
        <v>138</v>
      </c>
      <c r="AT125" s="211" t="s">
        <v>71</v>
      </c>
      <c r="AU125" s="211" t="s">
        <v>79</v>
      </c>
      <c r="AY125" s="210" t="s">
        <v>137</v>
      </c>
      <c r="BK125" s="212">
        <f>SUM(BK126:BK138)</f>
        <v>0</v>
      </c>
    </row>
    <row r="126" s="2" customFormat="1" ht="16.5" customHeight="1">
      <c r="A126" s="41"/>
      <c r="B126" s="42"/>
      <c r="C126" s="215" t="s">
        <v>7</v>
      </c>
      <c r="D126" s="215" t="s">
        <v>140</v>
      </c>
      <c r="E126" s="216" t="s">
        <v>670</v>
      </c>
      <c r="F126" s="217" t="s">
        <v>671</v>
      </c>
      <c r="G126" s="218" t="s">
        <v>672</v>
      </c>
      <c r="H126" s="219">
        <v>1</v>
      </c>
      <c r="I126" s="220"/>
      <c r="J126" s="221">
        <f>ROUND(I126*H126,2)</f>
        <v>0</v>
      </c>
      <c r="K126" s="217" t="s">
        <v>19</v>
      </c>
      <c r="L126" s="47"/>
      <c r="M126" s="222" t="s">
        <v>19</v>
      </c>
      <c r="N126" s="223" t="s">
        <v>43</v>
      </c>
      <c r="O126" s="87"/>
      <c r="P126" s="224">
        <f>O126*H126</f>
        <v>0</v>
      </c>
      <c r="Q126" s="224">
        <v>0</v>
      </c>
      <c r="R126" s="224">
        <f>Q126*H126</f>
        <v>0</v>
      </c>
      <c r="S126" s="224">
        <v>0</v>
      </c>
      <c r="T126" s="225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26" t="s">
        <v>535</v>
      </c>
      <c r="AT126" s="226" t="s">
        <v>140</v>
      </c>
      <c r="AU126" s="226" t="s">
        <v>81</v>
      </c>
      <c r="AY126" s="20" t="s">
        <v>137</v>
      </c>
      <c r="BE126" s="227">
        <f>IF(N126="základní",J126,0)</f>
        <v>0</v>
      </c>
      <c r="BF126" s="227">
        <f>IF(N126="snížená",J126,0)</f>
        <v>0</v>
      </c>
      <c r="BG126" s="227">
        <f>IF(N126="zákl. přenesená",J126,0)</f>
        <v>0</v>
      </c>
      <c r="BH126" s="227">
        <f>IF(N126="sníž. přenesená",J126,0)</f>
        <v>0</v>
      </c>
      <c r="BI126" s="227">
        <f>IF(N126="nulová",J126,0)</f>
        <v>0</v>
      </c>
      <c r="BJ126" s="20" t="s">
        <v>79</v>
      </c>
      <c r="BK126" s="227">
        <f>ROUND(I126*H126,2)</f>
        <v>0</v>
      </c>
      <c r="BL126" s="20" t="s">
        <v>535</v>
      </c>
      <c r="BM126" s="226" t="s">
        <v>734</v>
      </c>
    </row>
    <row r="127" s="2" customFormat="1" ht="16.5" customHeight="1">
      <c r="A127" s="41"/>
      <c r="B127" s="42"/>
      <c r="C127" s="215" t="s">
        <v>277</v>
      </c>
      <c r="D127" s="215" t="s">
        <v>140</v>
      </c>
      <c r="E127" s="216" t="s">
        <v>705</v>
      </c>
      <c r="F127" s="217" t="s">
        <v>706</v>
      </c>
      <c r="G127" s="218" t="s">
        <v>672</v>
      </c>
      <c r="H127" s="219">
        <v>1</v>
      </c>
      <c r="I127" s="220"/>
      <c r="J127" s="221">
        <f>ROUND(I127*H127,2)</f>
        <v>0</v>
      </c>
      <c r="K127" s="217" t="s">
        <v>19</v>
      </c>
      <c r="L127" s="47"/>
      <c r="M127" s="222" t="s">
        <v>19</v>
      </c>
      <c r="N127" s="223" t="s">
        <v>43</v>
      </c>
      <c r="O127" s="87"/>
      <c r="P127" s="224">
        <f>O127*H127</f>
        <v>0</v>
      </c>
      <c r="Q127" s="224">
        <v>0</v>
      </c>
      <c r="R127" s="224">
        <f>Q127*H127</f>
        <v>0</v>
      </c>
      <c r="S127" s="224">
        <v>0</v>
      </c>
      <c r="T127" s="225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26" t="s">
        <v>535</v>
      </c>
      <c r="AT127" s="226" t="s">
        <v>140</v>
      </c>
      <c r="AU127" s="226" t="s">
        <v>81</v>
      </c>
      <c r="AY127" s="20" t="s">
        <v>137</v>
      </c>
      <c r="BE127" s="227">
        <f>IF(N127="základní",J127,0)</f>
        <v>0</v>
      </c>
      <c r="BF127" s="227">
        <f>IF(N127="snížená",J127,0)</f>
        <v>0</v>
      </c>
      <c r="BG127" s="227">
        <f>IF(N127="zákl. přenesená",J127,0)</f>
        <v>0</v>
      </c>
      <c r="BH127" s="227">
        <f>IF(N127="sníž. přenesená",J127,0)</f>
        <v>0</v>
      </c>
      <c r="BI127" s="227">
        <f>IF(N127="nulová",J127,0)</f>
        <v>0</v>
      </c>
      <c r="BJ127" s="20" t="s">
        <v>79</v>
      </c>
      <c r="BK127" s="227">
        <f>ROUND(I127*H127,2)</f>
        <v>0</v>
      </c>
      <c r="BL127" s="20" t="s">
        <v>535</v>
      </c>
      <c r="BM127" s="226" t="s">
        <v>735</v>
      </c>
    </row>
    <row r="128" s="2" customFormat="1" ht="24.15" customHeight="1">
      <c r="A128" s="41"/>
      <c r="B128" s="42"/>
      <c r="C128" s="215" t="s">
        <v>283</v>
      </c>
      <c r="D128" s="215" t="s">
        <v>140</v>
      </c>
      <c r="E128" s="216" t="s">
        <v>708</v>
      </c>
      <c r="F128" s="217" t="s">
        <v>709</v>
      </c>
      <c r="G128" s="218" t="s">
        <v>672</v>
      </c>
      <c r="H128" s="219">
        <v>1</v>
      </c>
      <c r="I128" s="220"/>
      <c r="J128" s="221">
        <f>ROUND(I128*H128,2)</f>
        <v>0</v>
      </c>
      <c r="K128" s="217" t="s">
        <v>19</v>
      </c>
      <c r="L128" s="47"/>
      <c r="M128" s="222" t="s">
        <v>19</v>
      </c>
      <c r="N128" s="223" t="s">
        <v>43</v>
      </c>
      <c r="O128" s="87"/>
      <c r="P128" s="224">
        <f>O128*H128</f>
        <v>0</v>
      </c>
      <c r="Q128" s="224">
        <v>0</v>
      </c>
      <c r="R128" s="224">
        <f>Q128*H128</f>
        <v>0</v>
      </c>
      <c r="S128" s="224">
        <v>0</v>
      </c>
      <c r="T128" s="225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26" t="s">
        <v>535</v>
      </c>
      <c r="AT128" s="226" t="s">
        <v>140</v>
      </c>
      <c r="AU128" s="226" t="s">
        <v>81</v>
      </c>
      <c r="AY128" s="20" t="s">
        <v>137</v>
      </c>
      <c r="BE128" s="227">
        <f>IF(N128="základní",J128,0)</f>
        <v>0</v>
      </c>
      <c r="BF128" s="227">
        <f>IF(N128="snížená",J128,0)</f>
        <v>0</v>
      </c>
      <c r="BG128" s="227">
        <f>IF(N128="zákl. přenesená",J128,0)</f>
        <v>0</v>
      </c>
      <c r="BH128" s="227">
        <f>IF(N128="sníž. přenesená",J128,0)</f>
        <v>0</v>
      </c>
      <c r="BI128" s="227">
        <f>IF(N128="nulová",J128,0)</f>
        <v>0</v>
      </c>
      <c r="BJ128" s="20" t="s">
        <v>79</v>
      </c>
      <c r="BK128" s="227">
        <f>ROUND(I128*H128,2)</f>
        <v>0</v>
      </c>
      <c r="BL128" s="20" t="s">
        <v>535</v>
      </c>
      <c r="BM128" s="226" t="s">
        <v>736</v>
      </c>
    </row>
    <row r="129" s="2" customFormat="1" ht="16.5" customHeight="1">
      <c r="A129" s="41"/>
      <c r="B129" s="42"/>
      <c r="C129" s="215" t="s">
        <v>288</v>
      </c>
      <c r="D129" s="215" t="s">
        <v>140</v>
      </c>
      <c r="E129" s="216" t="s">
        <v>711</v>
      </c>
      <c r="F129" s="217" t="s">
        <v>712</v>
      </c>
      <c r="G129" s="218" t="s">
        <v>672</v>
      </c>
      <c r="H129" s="219">
        <v>1</v>
      </c>
      <c r="I129" s="220"/>
      <c r="J129" s="221">
        <f>ROUND(I129*H129,2)</f>
        <v>0</v>
      </c>
      <c r="K129" s="217" t="s">
        <v>19</v>
      </c>
      <c r="L129" s="47"/>
      <c r="M129" s="222" t="s">
        <v>19</v>
      </c>
      <c r="N129" s="223" t="s">
        <v>43</v>
      </c>
      <c r="O129" s="87"/>
      <c r="P129" s="224">
        <f>O129*H129</f>
        <v>0</v>
      </c>
      <c r="Q129" s="224">
        <v>0</v>
      </c>
      <c r="R129" s="224">
        <f>Q129*H129</f>
        <v>0</v>
      </c>
      <c r="S129" s="224">
        <v>0</v>
      </c>
      <c r="T129" s="225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26" t="s">
        <v>535</v>
      </c>
      <c r="AT129" s="226" t="s">
        <v>140</v>
      </c>
      <c r="AU129" s="226" t="s">
        <v>81</v>
      </c>
      <c r="AY129" s="20" t="s">
        <v>137</v>
      </c>
      <c r="BE129" s="227">
        <f>IF(N129="základní",J129,0)</f>
        <v>0</v>
      </c>
      <c r="BF129" s="227">
        <f>IF(N129="snížená",J129,0)</f>
        <v>0</v>
      </c>
      <c r="BG129" s="227">
        <f>IF(N129="zákl. přenesená",J129,0)</f>
        <v>0</v>
      </c>
      <c r="BH129" s="227">
        <f>IF(N129="sníž. přenesená",J129,0)</f>
        <v>0</v>
      </c>
      <c r="BI129" s="227">
        <f>IF(N129="nulová",J129,0)</f>
        <v>0</v>
      </c>
      <c r="BJ129" s="20" t="s">
        <v>79</v>
      </c>
      <c r="BK129" s="227">
        <f>ROUND(I129*H129,2)</f>
        <v>0</v>
      </c>
      <c r="BL129" s="20" t="s">
        <v>535</v>
      </c>
      <c r="BM129" s="226" t="s">
        <v>737</v>
      </c>
    </row>
    <row r="130" s="2" customFormat="1" ht="24.15" customHeight="1">
      <c r="A130" s="41"/>
      <c r="B130" s="42"/>
      <c r="C130" s="278" t="s">
        <v>294</v>
      </c>
      <c r="D130" s="278" t="s">
        <v>227</v>
      </c>
      <c r="E130" s="279" t="s">
        <v>714</v>
      </c>
      <c r="F130" s="280" t="s">
        <v>715</v>
      </c>
      <c r="G130" s="281" t="s">
        <v>672</v>
      </c>
      <c r="H130" s="282">
        <v>1</v>
      </c>
      <c r="I130" s="283"/>
      <c r="J130" s="284">
        <f>ROUND(I130*H130,2)</f>
        <v>0</v>
      </c>
      <c r="K130" s="280" t="s">
        <v>19</v>
      </c>
      <c r="L130" s="285"/>
      <c r="M130" s="286" t="s">
        <v>19</v>
      </c>
      <c r="N130" s="287" t="s">
        <v>43</v>
      </c>
      <c r="O130" s="87"/>
      <c r="P130" s="224">
        <f>O130*H130</f>
        <v>0</v>
      </c>
      <c r="Q130" s="224">
        <v>0</v>
      </c>
      <c r="R130" s="224">
        <f>Q130*H130</f>
        <v>0</v>
      </c>
      <c r="S130" s="224">
        <v>0</v>
      </c>
      <c r="T130" s="225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26" t="s">
        <v>673</v>
      </c>
      <c r="AT130" s="226" t="s">
        <v>227</v>
      </c>
      <c r="AU130" s="226" t="s">
        <v>81</v>
      </c>
      <c r="AY130" s="20" t="s">
        <v>137</v>
      </c>
      <c r="BE130" s="227">
        <f>IF(N130="základní",J130,0)</f>
        <v>0</v>
      </c>
      <c r="BF130" s="227">
        <f>IF(N130="snížená",J130,0)</f>
        <v>0</v>
      </c>
      <c r="BG130" s="227">
        <f>IF(N130="zákl. přenesená",J130,0)</f>
        <v>0</v>
      </c>
      <c r="BH130" s="227">
        <f>IF(N130="sníž. přenesená",J130,0)</f>
        <v>0</v>
      </c>
      <c r="BI130" s="227">
        <f>IF(N130="nulová",J130,0)</f>
        <v>0</v>
      </c>
      <c r="BJ130" s="20" t="s">
        <v>79</v>
      </c>
      <c r="BK130" s="227">
        <f>ROUND(I130*H130,2)</f>
        <v>0</v>
      </c>
      <c r="BL130" s="20" t="s">
        <v>535</v>
      </c>
      <c r="BM130" s="226" t="s">
        <v>738</v>
      </c>
    </row>
    <row r="131" s="2" customFormat="1" ht="16.5" customHeight="1">
      <c r="A131" s="41"/>
      <c r="B131" s="42"/>
      <c r="C131" s="215" t="s">
        <v>299</v>
      </c>
      <c r="D131" s="215" t="s">
        <v>140</v>
      </c>
      <c r="E131" s="216" t="s">
        <v>717</v>
      </c>
      <c r="F131" s="217" t="s">
        <v>718</v>
      </c>
      <c r="G131" s="218" t="s">
        <v>672</v>
      </c>
      <c r="H131" s="219">
        <v>4</v>
      </c>
      <c r="I131" s="220"/>
      <c r="J131" s="221">
        <f>ROUND(I131*H131,2)</f>
        <v>0</v>
      </c>
      <c r="K131" s="217" t="s">
        <v>19</v>
      </c>
      <c r="L131" s="47"/>
      <c r="M131" s="222" t="s">
        <v>19</v>
      </c>
      <c r="N131" s="223" t="s">
        <v>43</v>
      </c>
      <c r="O131" s="87"/>
      <c r="P131" s="224">
        <f>O131*H131</f>
        <v>0</v>
      </c>
      <c r="Q131" s="224">
        <v>0</v>
      </c>
      <c r="R131" s="224">
        <f>Q131*H131</f>
        <v>0</v>
      </c>
      <c r="S131" s="224">
        <v>0</v>
      </c>
      <c r="T131" s="225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26" t="s">
        <v>535</v>
      </c>
      <c r="AT131" s="226" t="s">
        <v>140</v>
      </c>
      <c r="AU131" s="226" t="s">
        <v>81</v>
      </c>
      <c r="AY131" s="20" t="s">
        <v>137</v>
      </c>
      <c r="BE131" s="227">
        <f>IF(N131="základní",J131,0)</f>
        <v>0</v>
      </c>
      <c r="BF131" s="227">
        <f>IF(N131="snížená",J131,0)</f>
        <v>0</v>
      </c>
      <c r="BG131" s="227">
        <f>IF(N131="zákl. přenesená",J131,0)</f>
        <v>0</v>
      </c>
      <c r="BH131" s="227">
        <f>IF(N131="sníž. přenesená",J131,0)</f>
        <v>0</v>
      </c>
      <c r="BI131" s="227">
        <f>IF(N131="nulová",J131,0)</f>
        <v>0</v>
      </c>
      <c r="BJ131" s="20" t="s">
        <v>79</v>
      </c>
      <c r="BK131" s="227">
        <f>ROUND(I131*H131,2)</f>
        <v>0</v>
      </c>
      <c r="BL131" s="20" t="s">
        <v>535</v>
      </c>
      <c r="BM131" s="226" t="s">
        <v>739</v>
      </c>
    </row>
    <row r="132" s="2" customFormat="1" ht="16.5" customHeight="1">
      <c r="A132" s="41"/>
      <c r="B132" s="42"/>
      <c r="C132" s="215" t="s">
        <v>306</v>
      </c>
      <c r="D132" s="215" t="s">
        <v>140</v>
      </c>
      <c r="E132" s="216" t="s">
        <v>720</v>
      </c>
      <c r="F132" s="217" t="s">
        <v>721</v>
      </c>
      <c r="G132" s="218" t="s">
        <v>672</v>
      </c>
      <c r="H132" s="219">
        <v>3</v>
      </c>
      <c r="I132" s="220"/>
      <c r="J132" s="221">
        <f>ROUND(I132*H132,2)</f>
        <v>0</v>
      </c>
      <c r="K132" s="217" t="s">
        <v>19</v>
      </c>
      <c r="L132" s="47"/>
      <c r="M132" s="222" t="s">
        <v>19</v>
      </c>
      <c r="N132" s="223" t="s">
        <v>43</v>
      </c>
      <c r="O132" s="87"/>
      <c r="P132" s="224">
        <f>O132*H132</f>
        <v>0</v>
      </c>
      <c r="Q132" s="224">
        <v>0</v>
      </c>
      <c r="R132" s="224">
        <f>Q132*H132</f>
        <v>0</v>
      </c>
      <c r="S132" s="224">
        <v>0</v>
      </c>
      <c r="T132" s="225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26" t="s">
        <v>535</v>
      </c>
      <c r="AT132" s="226" t="s">
        <v>140</v>
      </c>
      <c r="AU132" s="226" t="s">
        <v>81</v>
      </c>
      <c r="AY132" s="20" t="s">
        <v>137</v>
      </c>
      <c r="BE132" s="227">
        <f>IF(N132="základní",J132,0)</f>
        <v>0</v>
      </c>
      <c r="BF132" s="227">
        <f>IF(N132="snížená",J132,0)</f>
        <v>0</v>
      </c>
      <c r="BG132" s="227">
        <f>IF(N132="zákl. přenesená",J132,0)</f>
        <v>0</v>
      </c>
      <c r="BH132" s="227">
        <f>IF(N132="sníž. přenesená",J132,0)</f>
        <v>0</v>
      </c>
      <c r="BI132" s="227">
        <f>IF(N132="nulová",J132,0)</f>
        <v>0</v>
      </c>
      <c r="BJ132" s="20" t="s">
        <v>79</v>
      </c>
      <c r="BK132" s="227">
        <f>ROUND(I132*H132,2)</f>
        <v>0</v>
      </c>
      <c r="BL132" s="20" t="s">
        <v>535</v>
      </c>
      <c r="BM132" s="226" t="s">
        <v>740</v>
      </c>
    </row>
    <row r="133" s="2" customFormat="1" ht="16.5" customHeight="1">
      <c r="A133" s="41"/>
      <c r="B133" s="42"/>
      <c r="C133" s="215" t="s">
        <v>314</v>
      </c>
      <c r="D133" s="215" t="s">
        <v>140</v>
      </c>
      <c r="E133" s="216" t="s">
        <v>723</v>
      </c>
      <c r="F133" s="217" t="s">
        <v>724</v>
      </c>
      <c r="G133" s="218" t="s">
        <v>672</v>
      </c>
      <c r="H133" s="219">
        <v>14</v>
      </c>
      <c r="I133" s="220"/>
      <c r="J133" s="221">
        <f>ROUND(I133*H133,2)</f>
        <v>0</v>
      </c>
      <c r="K133" s="217" t="s">
        <v>19</v>
      </c>
      <c r="L133" s="47"/>
      <c r="M133" s="222" t="s">
        <v>19</v>
      </c>
      <c r="N133" s="223" t="s">
        <v>43</v>
      </c>
      <c r="O133" s="87"/>
      <c r="P133" s="224">
        <f>O133*H133</f>
        <v>0</v>
      </c>
      <c r="Q133" s="224">
        <v>0</v>
      </c>
      <c r="R133" s="224">
        <f>Q133*H133</f>
        <v>0</v>
      </c>
      <c r="S133" s="224">
        <v>0</v>
      </c>
      <c r="T133" s="225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26" t="s">
        <v>535</v>
      </c>
      <c r="AT133" s="226" t="s">
        <v>140</v>
      </c>
      <c r="AU133" s="226" t="s">
        <v>81</v>
      </c>
      <c r="AY133" s="20" t="s">
        <v>137</v>
      </c>
      <c r="BE133" s="227">
        <f>IF(N133="základní",J133,0)</f>
        <v>0</v>
      </c>
      <c r="BF133" s="227">
        <f>IF(N133="snížená",J133,0)</f>
        <v>0</v>
      </c>
      <c r="BG133" s="227">
        <f>IF(N133="zákl. přenesená",J133,0)</f>
        <v>0</v>
      </c>
      <c r="BH133" s="227">
        <f>IF(N133="sníž. přenesená",J133,0)</f>
        <v>0</v>
      </c>
      <c r="BI133" s="227">
        <f>IF(N133="nulová",J133,0)</f>
        <v>0</v>
      </c>
      <c r="BJ133" s="20" t="s">
        <v>79</v>
      </c>
      <c r="BK133" s="227">
        <f>ROUND(I133*H133,2)</f>
        <v>0</v>
      </c>
      <c r="BL133" s="20" t="s">
        <v>535</v>
      </c>
      <c r="BM133" s="226" t="s">
        <v>741</v>
      </c>
    </row>
    <row r="134" s="2" customFormat="1" ht="24.15" customHeight="1">
      <c r="A134" s="41"/>
      <c r="B134" s="42"/>
      <c r="C134" s="278" t="s">
        <v>323</v>
      </c>
      <c r="D134" s="278" t="s">
        <v>227</v>
      </c>
      <c r="E134" s="279" t="s">
        <v>726</v>
      </c>
      <c r="F134" s="280" t="s">
        <v>727</v>
      </c>
      <c r="G134" s="281" t="s">
        <v>672</v>
      </c>
      <c r="H134" s="282">
        <v>2</v>
      </c>
      <c r="I134" s="283"/>
      <c r="J134" s="284">
        <f>ROUND(I134*H134,2)</f>
        <v>0</v>
      </c>
      <c r="K134" s="280" t="s">
        <v>19</v>
      </c>
      <c r="L134" s="285"/>
      <c r="M134" s="286" t="s">
        <v>19</v>
      </c>
      <c r="N134" s="287" t="s">
        <v>43</v>
      </c>
      <c r="O134" s="87"/>
      <c r="P134" s="224">
        <f>O134*H134</f>
        <v>0</v>
      </c>
      <c r="Q134" s="224">
        <v>0</v>
      </c>
      <c r="R134" s="224">
        <f>Q134*H134</f>
        <v>0</v>
      </c>
      <c r="S134" s="224">
        <v>0</v>
      </c>
      <c r="T134" s="225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26" t="s">
        <v>673</v>
      </c>
      <c r="AT134" s="226" t="s">
        <v>227</v>
      </c>
      <c r="AU134" s="226" t="s">
        <v>81</v>
      </c>
      <c r="AY134" s="20" t="s">
        <v>137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20" t="s">
        <v>79</v>
      </c>
      <c r="BK134" s="227">
        <f>ROUND(I134*H134,2)</f>
        <v>0</v>
      </c>
      <c r="BL134" s="20" t="s">
        <v>535</v>
      </c>
      <c r="BM134" s="226" t="s">
        <v>742</v>
      </c>
    </row>
    <row r="135" s="2" customFormat="1" ht="16.5" customHeight="1">
      <c r="A135" s="41"/>
      <c r="B135" s="42"/>
      <c r="C135" s="215" t="s">
        <v>336</v>
      </c>
      <c r="D135" s="215" t="s">
        <v>140</v>
      </c>
      <c r="E135" s="216" t="s">
        <v>743</v>
      </c>
      <c r="F135" s="217" t="s">
        <v>730</v>
      </c>
      <c r="G135" s="218" t="s">
        <v>672</v>
      </c>
      <c r="H135" s="219">
        <v>68</v>
      </c>
      <c r="I135" s="220"/>
      <c r="J135" s="221">
        <f>ROUND(I135*H135,2)</f>
        <v>0</v>
      </c>
      <c r="K135" s="217" t="s">
        <v>19</v>
      </c>
      <c r="L135" s="47"/>
      <c r="M135" s="222" t="s">
        <v>19</v>
      </c>
      <c r="N135" s="223" t="s">
        <v>43</v>
      </c>
      <c r="O135" s="87"/>
      <c r="P135" s="224">
        <f>O135*H135</f>
        <v>0</v>
      </c>
      <c r="Q135" s="224">
        <v>0</v>
      </c>
      <c r="R135" s="224">
        <f>Q135*H135</f>
        <v>0</v>
      </c>
      <c r="S135" s="224">
        <v>0</v>
      </c>
      <c r="T135" s="225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26" t="s">
        <v>535</v>
      </c>
      <c r="AT135" s="226" t="s">
        <v>140</v>
      </c>
      <c r="AU135" s="226" t="s">
        <v>81</v>
      </c>
      <c r="AY135" s="20" t="s">
        <v>137</v>
      </c>
      <c r="BE135" s="227">
        <f>IF(N135="základní",J135,0)</f>
        <v>0</v>
      </c>
      <c r="BF135" s="227">
        <f>IF(N135="snížená",J135,0)</f>
        <v>0</v>
      </c>
      <c r="BG135" s="227">
        <f>IF(N135="zákl. přenesená",J135,0)</f>
        <v>0</v>
      </c>
      <c r="BH135" s="227">
        <f>IF(N135="sníž. přenesená",J135,0)</f>
        <v>0</v>
      </c>
      <c r="BI135" s="227">
        <f>IF(N135="nulová",J135,0)</f>
        <v>0</v>
      </c>
      <c r="BJ135" s="20" t="s">
        <v>79</v>
      </c>
      <c r="BK135" s="227">
        <f>ROUND(I135*H135,2)</f>
        <v>0</v>
      </c>
      <c r="BL135" s="20" t="s">
        <v>535</v>
      </c>
      <c r="BM135" s="226" t="s">
        <v>744</v>
      </c>
    </row>
    <row r="136" s="2" customFormat="1" ht="16.5" customHeight="1">
      <c r="A136" s="41"/>
      <c r="B136" s="42"/>
      <c r="C136" s="215" t="s">
        <v>345</v>
      </c>
      <c r="D136" s="215" t="s">
        <v>140</v>
      </c>
      <c r="E136" s="216" t="s">
        <v>745</v>
      </c>
      <c r="F136" s="217" t="s">
        <v>746</v>
      </c>
      <c r="G136" s="218" t="s">
        <v>672</v>
      </c>
      <c r="H136" s="219">
        <v>63</v>
      </c>
      <c r="I136" s="220"/>
      <c r="J136" s="221">
        <f>ROUND(I136*H136,2)</f>
        <v>0</v>
      </c>
      <c r="K136" s="217" t="s">
        <v>19</v>
      </c>
      <c r="L136" s="47"/>
      <c r="M136" s="222" t="s">
        <v>19</v>
      </c>
      <c r="N136" s="223" t="s">
        <v>43</v>
      </c>
      <c r="O136" s="87"/>
      <c r="P136" s="224">
        <f>O136*H136</f>
        <v>0</v>
      </c>
      <c r="Q136" s="224">
        <v>0</v>
      </c>
      <c r="R136" s="224">
        <f>Q136*H136</f>
        <v>0</v>
      </c>
      <c r="S136" s="224">
        <v>0</v>
      </c>
      <c r="T136" s="225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26" t="s">
        <v>535</v>
      </c>
      <c r="AT136" s="226" t="s">
        <v>140</v>
      </c>
      <c r="AU136" s="226" t="s">
        <v>81</v>
      </c>
      <c r="AY136" s="20" t="s">
        <v>137</v>
      </c>
      <c r="BE136" s="227">
        <f>IF(N136="základní",J136,0)</f>
        <v>0</v>
      </c>
      <c r="BF136" s="227">
        <f>IF(N136="snížená",J136,0)</f>
        <v>0</v>
      </c>
      <c r="BG136" s="227">
        <f>IF(N136="zákl. přenesená",J136,0)</f>
        <v>0</v>
      </c>
      <c r="BH136" s="227">
        <f>IF(N136="sníž. přenesená",J136,0)</f>
        <v>0</v>
      </c>
      <c r="BI136" s="227">
        <f>IF(N136="nulová",J136,0)</f>
        <v>0</v>
      </c>
      <c r="BJ136" s="20" t="s">
        <v>79</v>
      </c>
      <c r="BK136" s="227">
        <f>ROUND(I136*H136,2)</f>
        <v>0</v>
      </c>
      <c r="BL136" s="20" t="s">
        <v>535</v>
      </c>
      <c r="BM136" s="226" t="s">
        <v>747</v>
      </c>
    </row>
    <row r="137" s="2" customFormat="1" ht="16.5" customHeight="1">
      <c r="A137" s="41"/>
      <c r="B137" s="42"/>
      <c r="C137" s="215" t="s">
        <v>351</v>
      </c>
      <c r="D137" s="215" t="s">
        <v>140</v>
      </c>
      <c r="E137" s="216" t="s">
        <v>748</v>
      </c>
      <c r="F137" s="217" t="s">
        <v>749</v>
      </c>
      <c r="G137" s="218" t="s">
        <v>672</v>
      </c>
      <c r="H137" s="219">
        <v>5</v>
      </c>
      <c r="I137" s="220"/>
      <c r="J137" s="221">
        <f>ROUND(I137*H137,2)</f>
        <v>0</v>
      </c>
      <c r="K137" s="217" t="s">
        <v>19</v>
      </c>
      <c r="L137" s="47"/>
      <c r="M137" s="222" t="s">
        <v>19</v>
      </c>
      <c r="N137" s="223" t="s">
        <v>43</v>
      </c>
      <c r="O137" s="87"/>
      <c r="P137" s="224">
        <f>O137*H137</f>
        <v>0</v>
      </c>
      <c r="Q137" s="224">
        <v>0</v>
      </c>
      <c r="R137" s="224">
        <f>Q137*H137</f>
        <v>0</v>
      </c>
      <c r="S137" s="224">
        <v>0</v>
      </c>
      <c r="T137" s="225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26" t="s">
        <v>535</v>
      </c>
      <c r="AT137" s="226" t="s">
        <v>140</v>
      </c>
      <c r="AU137" s="226" t="s">
        <v>81</v>
      </c>
      <c r="AY137" s="20" t="s">
        <v>137</v>
      </c>
      <c r="BE137" s="227">
        <f>IF(N137="základní",J137,0)</f>
        <v>0</v>
      </c>
      <c r="BF137" s="227">
        <f>IF(N137="snížená",J137,0)</f>
        <v>0</v>
      </c>
      <c r="BG137" s="227">
        <f>IF(N137="zákl. přenesená",J137,0)</f>
        <v>0</v>
      </c>
      <c r="BH137" s="227">
        <f>IF(N137="sníž. přenesená",J137,0)</f>
        <v>0</v>
      </c>
      <c r="BI137" s="227">
        <f>IF(N137="nulová",J137,0)</f>
        <v>0</v>
      </c>
      <c r="BJ137" s="20" t="s">
        <v>79</v>
      </c>
      <c r="BK137" s="227">
        <f>ROUND(I137*H137,2)</f>
        <v>0</v>
      </c>
      <c r="BL137" s="20" t="s">
        <v>535</v>
      </c>
      <c r="BM137" s="226" t="s">
        <v>750</v>
      </c>
    </row>
    <row r="138" s="2" customFormat="1" ht="16.5" customHeight="1">
      <c r="A138" s="41"/>
      <c r="B138" s="42"/>
      <c r="C138" s="215" t="s">
        <v>357</v>
      </c>
      <c r="D138" s="215" t="s">
        <v>140</v>
      </c>
      <c r="E138" s="216" t="s">
        <v>751</v>
      </c>
      <c r="F138" s="217" t="s">
        <v>752</v>
      </c>
      <c r="G138" s="218" t="s">
        <v>672</v>
      </c>
      <c r="H138" s="219">
        <v>1</v>
      </c>
      <c r="I138" s="220"/>
      <c r="J138" s="221">
        <f>ROUND(I138*H138,2)</f>
        <v>0</v>
      </c>
      <c r="K138" s="217" t="s">
        <v>19</v>
      </c>
      <c r="L138" s="47"/>
      <c r="M138" s="222" t="s">
        <v>19</v>
      </c>
      <c r="N138" s="223" t="s">
        <v>43</v>
      </c>
      <c r="O138" s="87"/>
      <c r="P138" s="224">
        <f>O138*H138</f>
        <v>0</v>
      </c>
      <c r="Q138" s="224">
        <v>0</v>
      </c>
      <c r="R138" s="224">
        <f>Q138*H138</f>
        <v>0</v>
      </c>
      <c r="S138" s="224">
        <v>0</v>
      </c>
      <c r="T138" s="225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26" t="s">
        <v>535</v>
      </c>
      <c r="AT138" s="226" t="s">
        <v>140</v>
      </c>
      <c r="AU138" s="226" t="s">
        <v>81</v>
      </c>
      <c r="AY138" s="20" t="s">
        <v>137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20" t="s">
        <v>79</v>
      </c>
      <c r="BK138" s="227">
        <f>ROUND(I138*H138,2)</f>
        <v>0</v>
      </c>
      <c r="BL138" s="20" t="s">
        <v>535</v>
      </c>
      <c r="BM138" s="226" t="s">
        <v>753</v>
      </c>
    </row>
    <row r="139" s="12" customFormat="1" ht="22.8" customHeight="1">
      <c r="A139" s="12"/>
      <c r="B139" s="199"/>
      <c r="C139" s="200"/>
      <c r="D139" s="201" t="s">
        <v>71</v>
      </c>
      <c r="E139" s="213" t="s">
        <v>754</v>
      </c>
      <c r="F139" s="213" t="s">
        <v>755</v>
      </c>
      <c r="G139" s="200"/>
      <c r="H139" s="200"/>
      <c r="I139" s="203"/>
      <c r="J139" s="214">
        <f>BK139</f>
        <v>0</v>
      </c>
      <c r="K139" s="200"/>
      <c r="L139" s="205"/>
      <c r="M139" s="206"/>
      <c r="N139" s="207"/>
      <c r="O139" s="207"/>
      <c r="P139" s="208">
        <f>SUM(P140:P141)</f>
        <v>0</v>
      </c>
      <c r="Q139" s="207"/>
      <c r="R139" s="208">
        <f>SUM(R140:R141)</f>
        <v>0</v>
      </c>
      <c r="S139" s="207"/>
      <c r="T139" s="209">
        <f>SUM(T140:T141)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0" t="s">
        <v>138</v>
      </c>
      <c r="AT139" s="211" t="s">
        <v>71</v>
      </c>
      <c r="AU139" s="211" t="s">
        <v>79</v>
      </c>
      <c r="AY139" s="210" t="s">
        <v>137</v>
      </c>
      <c r="BK139" s="212">
        <f>SUM(BK140:BK141)</f>
        <v>0</v>
      </c>
    </row>
    <row r="140" s="2" customFormat="1" ht="16.5" customHeight="1">
      <c r="A140" s="41"/>
      <c r="B140" s="42"/>
      <c r="C140" s="215" t="s">
        <v>362</v>
      </c>
      <c r="D140" s="215" t="s">
        <v>140</v>
      </c>
      <c r="E140" s="216" t="s">
        <v>756</v>
      </c>
      <c r="F140" s="217" t="s">
        <v>757</v>
      </c>
      <c r="G140" s="218" t="s">
        <v>360</v>
      </c>
      <c r="H140" s="219">
        <v>1</v>
      </c>
      <c r="I140" s="220"/>
      <c r="J140" s="221">
        <f>ROUND(I140*H140,2)</f>
        <v>0</v>
      </c>
      <c r="K140" s="217" t="s">
        <v>19</v>
      </c>
      <c r="L140" s="47"/>
      <c r="M140" s="222" t="s">
        <v>19</v>
      </c>
      <c r="N140" s="223" t="s">
        <v>43</v>
      </c>
      <c r="O140" s="87"/>
      <c r="P140" s="224">
        <f>O140*H140</f>
        <v>0</v>
      </c>
      <c r="Q140" s="224">
        <v>0</v>
      </c>
      <c r="R140" s="224">
        <f>Q140*H140</f>
        <v>0</v>
      </c>
      <c r="S140" s="224">
        <v>0</v>
      </c>
      <c r="T140" s="225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26" t="s">
        <v>535</v>
      </c>
      <c r="AT140" s="226" t="s">
        <v>140</v>
      </c>
      <c r="AU140" s="226" t="s">
        <v>81</v>
      </c>
      <c r="AY140" s="20" t="s">
        <v>137</v>
      </c>
      <c r="BE140" s="227">
        <f>IF(N140="základní",J140,0)</f>
        <v>0</v>
      </c>
      <c r="BF140" s="227">
        <f>IF(N140="snížená",J140,0)</f>
        <v>0</v>
      </c>
      <c r="BG140" s="227">
        <f>IF(N140="zákl. přenesená",J140,0)</f>
        <v>0</v>
      </c>
      <c r="BH140" s="227">
        <f>IF(N140="sníž. přenesená",J140,0)</f>
        <v>0</v>
      </c>
      <c r="BI140" s="227">
        <f>IF(N140="nulová",J140,0)</f>
        <v>0</v>
      </c>
      <c r="BJ140" s="20" t="s">
        <v>79</v>
      </c>
      <c r="BK140" s="227">
        <f>ROUND(I140*H140,2)</f>
        <v>0</v>
      </c>
      <c r="BL140" s="20" t="s">
        <v>535</v>
      </c>
      <c r="BM140" s="226" t="s">
        <v>758</v>
      </c>
    </row>
    <row r="141" s="2" customFormat="1" ht="16.5" customHeight="1">
      <c r="A141" s="41"/>
      <c r="B141" s="42"/>
      <c r="C141" s="215" t="s">
        <v>367</v>
      </c>
      <c r="D141" s="215" t="s">
        <v>140</v>
      </c>
      <c r="E141" s="216" t="s">
        <v>759</v>
      </c>
      <c r="F141" s="217" t="s">
        <v>760</v>
      </c>
      <c r="G141" s="218" t="s">
        <v>360</v>
      </c>
      <c r="H141" s="219">
        <v>1</v>
      </c>
      <c r="I141" s="220"/>
      <c r="J141" s="221">
        <f>ROUND(I141*H141,2)</f>
        <v>0</v>
      </c>
      <c r="K141" s="217" t="s">
        <v>19</v>
      </c>
      <c r="L141" s="47"/>
      <c r="M141" s="222" t="s">
        <v>19</v>
      </c>
      <c r="N141" s="223" t="s">
        <v>43</v>
      </c>
      <c r="O141" s="87"/>
      <c r="P141" s="224">
        <f>O141*H141</f>
        <v>0</v>
      </c>
      <c r="Q141" s="224">
        <v>0</v>
      </c>
      <c r="R141" s="224">
        <f>Q141*H141</f>
        <v>0</v>
      </c>
      <c r="S141" s="224">
        <v>0</v>
      </c>
      <c r="T141" s="225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26" t="s">
        <v>535</v>
      </c>
      <c r="AT141" s="226" t="s">
        <v>140</v>
      </c>
      <c r="AU141" s="226" t="s">
        <v>81</v>
      </c>
      <c r="AY141" s="20" t="s">
        <v>137</v>
      </c>
      <c r="BE141" s="227">
        <f>IF(N141="základní",J141,0)</f>
        <v>0</v>
      </c>
      <c r="BF141" s="227">
        <f>IF(N141="snížená",J141,0)</f>
        <v>0</v>
      </c>
      <c r="BG141" s="227">
        <f>IF(N141="zákl. přenesená",J141,0)</f>
        <v>0</v>
      </c>
      <c r="BH141" s="227">
        <f>IF(N141="sníž. přenesená",J141,0)</f>
        <v>0</v>
      </c>
      <c r="BI141" s="227">
        <f>IF(N141="nulová",J141,0)</f>
        <v>0</v>
      </c>
      <c r="BJ141" s="20" t="s">
        <v>79</v>
      </c>
      <c r="BK141" s="227">
        <f>ROUND(I141*H141,2)</f>
        <v>0</v>
      </c>
      <c r="BL141" s="20" t="s">
        <v>535</v>
      </c>
      <c r="BM141" s="226" t="s">
        <v>761</v>
      </c>
    </row>
    <row r="142" s="12" customFormat="1" ht="22.8" customHeight="1">
      <c r="A142" s="12"/>
      <c r="B142" s="199"/>
      <c r="C142" s="200"/>
      <c r="D142" s="201" t="s">
        <v>71</v>
      </c>
      <c r="E142" s="213" t="s">
        <v>762</v>
      </c>
      <c r="F142" s="213" t="s">
        <v>763</v>
      </c>
      <c r="G142" s="200"/>
      <c r="H142" s="200"/>
      <c r="I142" s="203"/>
      <c r="J142" s="214">
        <f>BK142</f>
        <v>0</v>
      </c>
      <c r="K142" s="200"/>
      <c r="L142" s="205"/>
      <c r="M142" s="206"/>
      <c r="N142" s="207"/>
      <c r="O142" s="207"/>
      <c r="P142" s="208">
        <f>SUM(P143:P170)</f>
        <v>0</v>
      </c>
      <c r="Q142" s="207"/>
      <c r="R142" s="208">
        <f>SUM(R143:R170)</f>
        <v>0</v>
      </c>
      <c r="S142" s="207"/>
      <c r="T142" s="209">
        <f>SUM(T143:T170)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0" t="s">
        <v>138</v>
      </c>
      <c r="AT142" s="211" t="s">
        <v>71</v>
      </c>
      <c r="AU142" s="211" t="s">
        <v>79</v>
      </c>
      <c r="AY142" s="210" t="s">
        <v>137</v>
      </c>
      <c r="BK142" s="212">
        <f>SUM(BK143:BK170)</f>
        <v>0</v>
      </c>
    </row>
    <row r="143" s="2" customFormat="1" ht="16.5" customHeight="1">
      <c r="A143" s="41"/>
      <c r="B143" s="42"/>
      <c r="C143" s="278" t="s">
        <v>371</v>
      </c>
      <c r="D143" s="278" t="s">
        <v>227</v>
      </c>
      <c r="E143" s="279" t="s">
        <v>764</v>
      </c>
      <c r="F143" s="280" t="s">
        <v>765</v>
      </c>
      <c r="G143" s="281" t="s">
        <v>672</v>
      </c>
      <c r="H143" s="282">
        <v>1</v>
      </c>
      <c r="I143" s="283"/>
      <c r="J143" s="284">
        <f>ROUND(I143*H143,2)</f>
        <v>0</v>
      </c>
      <c r="K143" s="280" t="s">
        <v>19</v>
      </c>
      <c r="L143" s="285"/>
      <c r="M143" s="286" t="s">
        <v>19</v>
      </c>
      <c r="N143" s="287" t="s">
        <v>43</v>
      </c>
      <c r="O143" s="87"/>
      <c r="P143" s="224">
        <f>O143*H143</f>
        <v>0</v>
      </c>
      <c r="Q143" s="224">
        <v>0</v>
      </c>
      <c r="R143" s="224">
        <f>Q143*H143</f>
        <v>0</v>
      </c>
      <c r="S143" s="224">
        <v>0</v>
      </c>
      <c r="T143" s="225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26" t="s">
        <v>673</v>
      </c>
      <c r="AT143" s="226" t="s">
        <v>227</v>
      </c>
      <c r="AU143" s="226" t="s">
        <v>81</v>
      </c>
      <c r="AY143" s="20" t="s">
        <v>137</v>
      </c>
      <c r="BE143" s="227">
        <f>IF(N143="základní",J143,0)</f>
        <v>0</v>
      </c>
      <c r="BF143" s="227">
        <f>IF(N143="snížená",J143,0)</f>
        <v>0</v>
      </c>
      <c r="BG143" s="227">
        <f>IF(N143="zákl. přenesená",J143,0)</f>
        <v>0</v>
      </c>
      <c r="BH143" s="227">
        <f>IF(N143="sníž. přenesená",J143,0)</f>
        <v>0</v>
      </c>
      <c r="BI143" s="227">
        <f>IF(N143="nulová",J143,0)</f>
        <v>0</v>
      </c>
      <c r="BJ143" s="20" t="s">
        <v>79</v>
      </c>
      <c r="BK143" s="227">
        <f>ROUND(I143*H143,2)</f>
        <v>0</v>
      </c>
      <c r="BL143" s="20" t="s">
        <v>535</v>
      </c>
      <c r="BM143" s="226" t="s">
        <v>766</v>
      </c>
    </row>
    <row r="144" s="2" customFormat="1" ht="16.5" customHeight="1">
      <c r="A144" s="41"/>
      <c r="B144" s="42"/>
      <c r="C144" s="278" t="s">
        <v>377</v>
      </c>
      <c r="D144" s="278" t="s">
        <v>227</v>
      </c>
      <c r="E144" s="279" t="s">
        <v>767</v>
      </c>
      <c r="F144" s="280" t="s">
        <v>768</v>
      </c>
      <c r="G144" s="281" t="s">
        <v>672</v>
      </c>
      <c r="H144" s="282">
        <v>1</v>
      </c>
      <c r="I144" s="283"/>
      <c r="J144" s="284">
        <f>ROUND(I144*H144,2)</f>
        <v>0</v>
      </c>
      <c r="K144" s="280" t="s">
        <v>19</v>
      </c>
      <c r="L144" s="285"/>
      <c r="M144" s="286" t="s">
        <v>19</v>
      </c>
      <c r="N144" s="287" t="s">
        <v>43</v>
      </c>
      <c r="O144" s="87"/>
      <c r="P144" s="224">
        <f>O144*H144</f>
        <v>0</v>
      </c>
      <c r="Q144" s="224">
        <v>0</v>
      </c>
      <c r="R144" s="224">
        <f>Q144*H144</f>
        <v>0</v>
      </c>
      <c r="S144" s="224">
        <v>0</v>
      </c>
      <c r="T144" s="225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26" t="s">
        <v>673</v>
      </c>
      <c r="AT144" s="226" t="s">
        <v>227</v>
      </c>
      <c r="AU144" s="226" t="s">
        <v>81</v>
      </c>
      <c r="AY144" s="20" t="s">
        <v>137</v>
      </c>
      <c r="BE144" s="227">
        <f>IF(N144="základní",J144,0)</f>
        <v>0</v>
      </c>
      <c r="BF144" s="227">
        <f>IF(N144="snížená",J144,0)</f>
        <v>0</v>
      </c>
      <c r="BG144" s="227">
        <f>IF(N144="zákl. přenesená",J144,0)</f>
        <v>0</v>
      </c>
      <c r="BH144" s="227">
        <f>IF(N144="sníž. přenesená",J144,0)</f>
        <v>0</v>
      </c>
      <c r="BI144" s="227">
        <f>IF(N144="nulová",J144,0)</f>
        <v>0</v>
      </c>
      <c r="BJ144" s="20" t="s">
        <v>79</v>
      </c>
      <c r="BK144" s="227">
        <f>ROUND(I144*H144,2)</f>
        <v>0</v>
      </c>
      <c r="BL144" s="20" t="s">
        <v>535</v>
      </c>
      <c r="BM144" s="226" t="s">
        <v>769</v>
      </c>
    </row>
    <row r="145" s="2" customFormat="1" ht="16.5" customHeight="1">
      <c r="A145" s="41"/>
      <c r="B145" s="42"/>
      <c r="C145" s="278" t="s">
        <v>383</v>
      </c>
      <c r="D145" s="278" t="s">
        <v>227</v>
      </c>
      <c r="E145" s="279" t="s">
        <v>770</v>
      </c>
      <c r="F145" s="280" t="s">
        <v>771</v>
      </c>
      <c r="G145" s="281" t="s">
        <v>672</v>
      </c>
      <c r="H145" s="282">
        <v>1</v>
      </c>
      <c r="I145" s="283"/>
      <c r="J145" s="284">
        <f>ROUND(I145*H145,2)</f>
        <v>0</v>
      </c>
      <c r="K145" s="280" t="s">
        <v>19</v>
      </c>
      <c r="L145" s="285"/>
      <c r="M145" s="286" t="s">
        <v>19</v>
      </c>
      <c r="N145" s="287" t="s">
        <v>43</v>
      </c>
      <c r="O145" s="87"/>
      <c r="P145" s="224">
        <f>O145*H145</f>
        <v>0</v>
      </c>
      <c r="Q145" s="224">
        <v>0</v>
      </c>
      <c r="R145" s="224">
        <f>Q145*H145</f>
        <v>0</v>
      </c>
      <c r="S145" s="224">
        <v>0</v>
      </c>
      <c r="T145" s="225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26" t="s">
        <v>673</v>
      </c>
      <c r="AT145" s="226" t="s">
        <v>227</v>
      </c>
      <c r="AU145" s="226" t="s">
        <v>81</v>
      </c>
      <c r="AY145" s="20" t="s">
        <v>137</v>
      </c>
      <c r="BE145" s="227">
        <f>IF(N145="základní",J145,0)</f>
        <v>0</v>
      </c>
      <c r="BF145" s="227">
        <f>IF(N145="snížená",J145,0)</f>
        <v>0</v>
      </c>
      <c r="BG145" s="227">
        <f>IF(N145="zákl. přenesená",J145,0)</f>
        <v>0</v>
      </c>
      <c r="BH145" s="227">
        <f>IF(N145="sníž. přenesená",J145,0)</f>
        <v>0</v>
      </c>
      <c r="BI145" s="227">
        <f>IF(N145="nulová",J145,0)</f>
        <v>0</v>
      </c>
      <c r="BJ145" s="20" t="s">
        <v>79</v>
      </c>
      <c r="BK145" s="227">
        <f>ROUND(I145*H145,2)</f>
        <v>0</v>
      </c>
      <c r="BL145" s="20" t="s">
        <v>535</v>
      </c>
      <c r="BM145" s="226" t="s">
        <v>772</v>
      </c>
    </row>
    <row r="146" s="2" customFormat="1" ht="16.5" customHeight="1">
      <c r="A146" s="41"/>
      <c r="B146" s="42"/>
      <c r="C146" s="278" t="s">
        <v>390</v>
      </c>
      <c r="D146" s="278" t="s">
        <v>227</v>
      </c>
      <c r="E146" s="279" t="s">
        <v>773</v>
      </c>
      <c r="F146" s="280" t="s">
        <v>774</v>
      </c>
      <c r="G146" s="281" t="s">
        <v>672</v>
      </c>
      <c r="H146" s="282">
        <v>3</v>
      </c>
      <c r="I146" s="283"/>
      <c r="J146" s="284">
        <f>ROUND(I146*H146,2)</f>
        <v>0</v>
      </c>
      <c r="K146" s="280" t="s">
        <v>19</v>
      </c>
      <c r="L146" s="285"/>
      <c r="M146" s="286" t="s">
        <v>19</v>
      </c>
      <c r="N146" s="287" t="s">
        <v>43</v>
      </c>
      <c r="O146" s="87"/>
      <c r="P146" s="224">
        <f>O146*H146</f>
        <v>0</v>
      </c>
      <c r="Q146" s="224">
        <v>0</v>
      </c>
      <c r="R146" s="224">
        <f>Q146*H146</f>
        <v>0</v>
      </c>
      <c r="S146" s="224">
        <v>0</v>
      </c>
      <c r="T146" s="225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26" t="s">
        <v>673</v>
      </c>
      <c r="AT146" s="226" t="s">
        <v>227</v>
      </c>
      <c r="AU146" s="226" t="s">
        <v>81</v>
      </c>
      <c r="AY146" s="20" t="s">
        <v>137</v>
      </c>
      <c r="BE146" s="227">
        <f>IF(N146="základní",J146,0)</f>
        <v>0</v>
      </c>
      <c r="BF146" s="227">
        <f>IF(N146="snížená",J146,0)</f>
        <v>0</v>
      </c>
      <c r="BG146" s="227">
        <f>IF(N146="zákl. přenesená",J146,0)</f>
        <v>0</v>
      </c>
      <c r="BH146" s="227">
        <f>IF(N146="sníž. přenesená",J146,0)</f>
        <v>0</v>
      </c>
      <c r="BI146" s="227">
        <f>IF(N146="nulová",J146,0)</f>
        <v>0</v>
      </c>
      <c r="BJ146" s="20" t="s">
        <v>79</v>
      </c>
      <c r="BK146" s="227">
        <f>ROUND(I146*H146,2)</f>
        <v>0</v>
      </c>
      <c r="BL146" s="20" t="s">
        <v>535</v>
      </c>
      <c r="BM146" s="226" t="s">
        <v>775</v>
      </c>
    </row>
    <row r="147" s="2" customFormat="1" ht="16.5" customHeight="1">
      <c r="A147" s="41"/>
      <c r="B147" s="42"/>
      <c r="C147" s="278" t="s">
        <v>397</v>
      </c>
      <c r="D147" s="278" t="s">
        <v>227</v>
      </c>
      <c r="E147" s="279" t="s">
        <v>776</v>
      </c>
      <c r="F147" s="280" t="s">
        <v>777</v>
      </c>
      <c r="G147" s="281" t="s">
        <v>672</v>
      </c>
      <c r="H147" s="282">
        <v>13</v>
      </c>
      <c r="I147" s="283"/>
      <c r="J147" s="284">
        <f>ROUND(I147*H147,2)</f>
        <v>0</v>
      </c>
      <c r="K147" s="280" t="s">
        <v>19</v>
      </c>
      <c r="L147" s="285"/>
      <c r="M147" s="286" t="s">
        <v>19</v>
      </c>
      <c r="N147" s="287" t="s">
        <v>43</v>
      </c>
      <c r="O147" s="87"/>
      <c r="P147" s="224">
        <f>O147*H147</f>
        <v>0</v>
      </c>
      <c r="Q147" s="224">
        <v>0</v>
      </c>
      <c r="R147" s="224">
        <f>Q147*H147</f>
        <v>0</v>
      </c>
      <c r="S147" s="224">
        <v>0</v>
      </c>
      <c r="T147" s="225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26" t="s">
        <v>673</v>
      </c>
      <c r="AT147" s="226" t="s">
        <v>227</v>
      </c>
      <c r="AU147" s="226" t="s">
        <v>81</v>
      </c>
      <c r="AY147" s="20" t="s">
        <v>137</v>
      </c>
      <c r="BE147" s="227">
        <f>IF(N147="základní",J147,0)</f>
        <v>0</v>
      </c>
      <c r="BF147" s="227">
        <f>IF(N147="snížená",J147,0)</f>
        <v>0</v>
      </c>
      <c r="BG147" s="227">
        <f>IF(N147="zákl. přenesená",J147,0)</f>
        <v>0</v>
      </c>
      <c r="BH147" s="227">
        <f>IF(N147="sníž. přenesená",J147,0)</f>
        <v>0</v>
      </c>
      <c r="BI147" s="227">
        <f>IF(N147="nulová",J147,0)</f>
        <v>0</v>
      </c>
      <c r="BJ147" s="20" t="s">
        <v>79</v>
      </c>
      <c r="BK147" s="227">
        <f>ROUND(I147*H147,2)</f>
        <v>0</v>
      </c>
      <c r="BL147" s="20" t="s">
        <v>535</v>
      </c>
      <c r="BM147" s="226" t="s">
        <v>778</v>
      </c>
    </row>
    <row r="148" s="2" customFormat="1" ht="16.5" customHeight="1">
      <c r="A148" s="41"/>
      <c r="B148" s="42"/>
      <c r="C148" s="278" t="s">
        <v>403</v>
      </c>
      <c r="D148" s="278" t="s">
        <v>227</v>
      </c>
      <c r="E148" s="279" t="s">
        <v>779</v>
      </c>
      <c r="F148" s="280" t="s">
        <v>780</v>
      </c>
      <c r="G148" s="281" t="s">
        <v>672</v>
      </c>
      <c r="H148" s="282">
        <v>1</v>
      </c>
      <c r="I148" s="283"/>
      <c r="J148" s="284">
        <f>ROUND(I148*H148,2)</f>
        <v>0</v>
      </c>
      <c r="K148" s="280" t="s">
        <v>19</v>
      </c>
      <c r="L148" s="285"/>
      <c r="M148" s="286" t="s">
        <v>19</v>
      </c>
      <c r="N148" s="287" t="s">
        <v>43</v>
      </c>
      <c r="O148" s="87"/>
      <c r="P148" s="224">
        <f>O148*H148</f>
        <v>0</v>
      </c>
      <c r="Q148" s="224">
        <v>0</v>
      </c>
      <c r="R148" s="224">
        <f>Q148*H148</f>
        <v>0</v>
      </c>
      <c r="S148" s="224">
        <v>0</v>
      </c>
      <c r="T148" s="225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26" t="s">
        <v>673</v>
      </c>
      <c r="AT148" s="226" t="s">
        <v>227</v>
      </c>
      <c r="AU148" s="226" t="s">
        <v>81</v>
      </c>
      <c r="AY148" s="20" t="s">
        <v>137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20" t="s">
        <v>79</v>
      </c>
      <c r="BK148" s="227">
        <f>ROUND(I148*H148,2)</f>
        <v>0</v>
      </c>
      <c r="BL148" s="20" t="s">
        <v>535</v>
      </c>
      <c r="BM148" s="226" t="s">
        <v>781</v>
      </c>
    </row>
    <row r="149" s="2" customFormat="1" ht="16.5" customHeight="1">
      <c r="A149" s="41"/>
      <c r="B149" s="42"/>
      <c r="C149" s="278" t="s">
        <v>409</v>
      </c>
      <c r="D149" s="278" t="s">
        <v>227</v>
      </c>
      <c r="E149" s="279" t="s">
        <v>782</v>
      </c>
      <c r="F149" s="280" t="s">
        <v>783</v>
      </c>
      <c r="G149" s="281" t="s">
        <v>672</v>
      </c>
      <c r="H149" s="282">
        <v>5</v>
      </c>
      <c r="I149" s="283"/>
      <c r="J149" s="284">
        <f>ROUND(I149*H149,2)</f>
        <v>0</v>
      </c>
      <c r="K149" s="280" t="s">
        <v>19</v>
      </c>
      <c r="L149" s="285"/>
      <c r="M149" s="286" t="s">
        <v>19</v>
      </c>
      <c r="N149" s="287" t="s">
        <v>43</v>
      </c>
      <c r="O149" s="87"/>
      <c r="P149" s="224">
        <f>O149*H149</f>
        <v>0</v>
      </c>
      <c r="Q149" s="224">
        <v>0</v>
      </c>
      <c r="R149" s="224">
        <f>Q149*H149</f>
        <v>0</v>
      </c>
      <c r="S149" s="224">
        <v>0</v>
      </c>
      <c r="T149" s="225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26" t="s">
        <v>673</v>
      </c>
      <c r="AT149" s="226" t="s">
        <v>227</v>
      </c>
      <c r="AU149" s="226" t="s">
        <v>81</v>
      </c>
      <c r="AY149" s="20" t="s">
        <v>137</v>
      </c>
      <c r="BE149" s="227">
        <f>IF(N149="základní",J149,0)</f>
        <v>0</v>
      </c>
      <c r="BF149" s="227">
        <f>IF(N149="snížená",J149,0)</f>
        <v>0</v>
      </c>
      <c r="BG149" s="227">
        <f>IF(N149="zákl. přenesená",J149,0)</f>
        <v>0</v>
      </c>
      <c r="BH149" s="227">
        <f>IF(N149="sníž. přenesená",J149,0)</f>
        <v>0</v>
      </c>
      <c r="BI149" s="227">
        <f>IF(N149="nulová",J149,0)</f>
        <v>0</v>
      </c>
      <c r="BJ149" s="20" t="s">
        <v>79</v>
      </c>
      <c r="BK149" s="227">
        <f>ROUND(I149*H149,2)</f>
        <v>0</v>
      </c>
      <c r="BL149" s="20" t="s">
        <v>535</v>
      </c>
      <c r="BM149" s="226" t="s">
        <v>784</v>
      </c>
    </row>
    <row r="150" s="2" customFormat="1" ht="16.5" customHeight="1">
      <c r="A150" s="41"/>
      <c r="B150" s="42"/>
      <c r="C150" s="278" t="s">
        <v>413</v>
      </c>
      <c r="D150" s="278" t="s">
        <v>227</v>
      </c>
      <c r="E150" s="279" t="s">
        <v>785</v>
      </c>
      <c r="F150" s="280" t="s">
        <v>786</v>
      </c>
      <c r="G150" s="281" t="s">
        <v>672</v>
      </c>
      <c r="H150" s="282">
        <v>2</v>
      </c>
      <c r="I150" s="283"/>
      <c r="J150" s="284">
        <f>ROUND(I150*H150,2)</f>
        <v>0</v>
      </c>
      <c r="K150" s="280" t="s">
        <v>19</v>
      </c>
      <c r="L150" s="285"/>
      <c r="M150" s="286" t="s">
        <v>19</v>
      </c>
      <c r="N150" s="287" t="s">
        <v>43</v>
      </c>
      <c r="O150" s="87"/>
      <c r="P150" s="224">
        <f>O150*H150</f>
        <v>0</v>
      </c>
      <c r="Q150" s="224">
        <v>0</v>
      </c>
      <c r="R150" s="224">
        <f>Q150*H150</f>
        <v>0</v>
      </c>
      <c r="S150" s="224">
        <v>0</v>
      </c>
      <c r="T150" s="225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26" t="s">
        <v>673</v>
      </c>
      <c r="AT150" s="226" t="s">
        <v>227</v>
      </c>
      <c r="AU150" s="226" t="s">
        <v>81</v>
      </c>
      <c r="AY150" s="20" t="s">
        <v>137</v>
      </c>
      <c r="BE150" s="227">
        <f>IF(N150="základní",J150,0)</f>
        <v>0</v>
      </c>
      <c r="BF150" s="227">
        <f>IF(N150="snížená",J150,0)</f>
        <v>0</v>
      </c>
      <c r="BG150" s="227">
        <f>IF(N150="zákl. přenesená",J150,0)</f>
        <v>0</v>
      </c>
      <c r="BH150" s="227">
        <f>IF(N150="sníž. přenesená",J150,0)</f>
        <v>0</v>
      </c>
      <c r="BI150" s="227">
        <f>IF(N150="nulová",J150,0)</f>
        <v>0</v>
      </c>
      <c r="BJ150" s="20" t="s">
        <v>79</v>
      </c>
      <c r="BK150" s="227">
        <f>ROUND(I150*H150,2)</f>
        <v>0</v>
      </c>
      <c r="BL150" s="20" t="s">
        <v>535</v>
      </c>
      <c r="BM150" s="226" t="s">
        <v>787</v>
      </c>
    </row>
    <row r="151" s="2" customFormat="1" ht="16.5" customHeight="1">
      <c r="A151" s="41"/>
      <c r="B151" s="42"/>
      <c r="C151" s="278" t="s">
        <v>419</v>
      </c>
      <c r="D151" s="278" t="s">
        <v>227</v>
      </c>
      <c r="E151" s="279" t="s">
        <v>788</v>
      </c>
      <c r="F151" s="280" t="s">
        <v>789</v>
      </c>
      <c r="G151" s="281" t="s">
        <v>672</v>
      </c>
      <c r="H151" s="282">
        <v>1</v>
      </c>
      <c r="I151" s="283"/>
      <c r="J151" s="284">
        <f>ROUND(I151*H151,2)</f>
        <v>0</v>
      </c>
      <c r="K151" s="280" t="s">
        <v>19</v>
      </c>
      <c r="L151" s="285"/>
      <c r="M151" s="286" t="s">
        <v>19</v>
      </c>
      <c r="N151" s="287" t="s">
        <v>43</v>
      </c>
      <c r="O151" s="87"/>
      <c r="P151" s="224">
        <f>O151*H151</f>
        <v>0</v>
      </c>
      <c r="Q151" s="224">
        <v>0</v>
      </c>
      <c r="R151" s="224">
        <f>Q151*H151</f>
        <v>0</v>
      </c>
      <c r="S151" s="224">
        <v>0</v>
      </c>
      <c r="T151" s="225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26" t="s">
        <v>673</v>
      </c>
      <c r="AT151" s="226" t="s">
        <v>227</v>
      </c>
      <c r="AU151" s="226" t="s">
        <v>81</v>
      </c>
      <c r="AY151" s="20" t="s">
        <v>137</v>
      </c>
      <c r="BE151" s="227">
        <f>IF(N151="základní",J151,0)</f>
        <v>0</v>
      </c>
      <c r="BF151" s="227">
        <f>IF(N151="snížená",J151,0)</f>
        <v>0</v>
      </c>
      <c r="BG151" s="227">
        <f>IF(N151="zákl. přenesená",J151,0)</f>
        <v>0</v>
      </c>
      <c r="BH151" s="227">
        <f>IF(N151="sníž. přenesená",J151,0)</f>
        <v>0</v>
      </c>
      <c r="BI151" s="227">
        <f>IF(N151="nulová",J151,0)</f>
        <v>0</v>
      </c>
      <c r="BJ151" s="20" t="s">
        <v>79</v>
      </c>
      <c r="BK151" s="227">
        <f>ROUND(I151*H151,2)</f>
        <v>0</v>
      </c>
      <c r="BL151" s="20" t="s">
        <v>535</v>
      </c>
      <c r="BM151" s="226" t="s">
        <v>790</v>
      </c>
    </row>
    <row r="152" s="2" customFormat="1" ht="16.5" customHeight="1">
      <c r="A152" s="41"/>
      <c r="B152" s="42"/>
      <c r="C152" s="278" t="s">
        <v>424</v>
      </c>
      <c r="D152" s="278" t="s">
        <v>227</v>
      </c>
      <c r="E152" s="279" t="s">
        <v>791</v>
      </c>
      <c r="F152" s="280" t="s">
        <v>792</v>
      </c>
      <c r="G152" s="281" t="s">
        <v>672</v>
      </c>
      <c r="H152" s="282">
        <v>0</v>
      </c>
      <c r="I152" s="283"/>
      <c r="J152" s="284">
        <f>ROUND(I152*H152,2)</f>
        <v>0</v>
      </c>
      <c r="K152" s="280" t="s">
        <v>19</v>
      </c>
      <c r="L152" s="285"/>
      <c r="M152" s="286" t="s">
        <v>19</v>
      </c>
      <c r="N152" s="287" t="s">
        <v>43</v>
      </c>
      <c r="O152" s="87"/>
      <c r="P152" s="224">
        <f>O152*H152</f>
        <v>0</v>
      </c>
      <c r="Q152" s="224">
        <v>0</v>
      </c>
      <c r="R152" s="224">
        <f>Q152*H152</f>
        <v>0</v>
      </c>
      <c r="S152" s="224">
        <v>0</v>
      </c>
      <c r="T152" s="225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26" t="s">
        <v>673</v>
      </c>
      <c r="AT152" s="226" t="s">
        <v>227</v>
      </c>
      <c r="AU152" s="226" t="s">
        <v>81</v>
      </c>
      <c r="AY152" s="20" t="s">
        <v>137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20" t="s">
        <v>79</v>
      </c>
      <c r="BK152" s="227">
        <f>ROUND(I152*H152,2)</f>
        <v>0</v>
      </c>
      <c r="BL152" s="20" t="s">
        <v>535</v>
      </c>
      <c r="BM152" s="226" t="s">
        <v>793</v>
      </c>
    </row>
    <row r="153" s="2" customFormat="1" ht="16.5" customHeight="1">
      <c r="A153" s="41"/>
      <c r="B153" s="42"/>
      <c r="C153" s="278" t="s">
        <v>431</v>
      </c>
      <c r="D153" s="278" t="s">
        <v>227</v>
      </c>
      <c r="E153" s="279" t="s">
        <v>794</v>
      </c>
      <c r="F153" s="280" t="s">
        <v>795</v>
      </c>
      <c r="G153" s="281" t="s">
        <v>672</v>
      </c>
      <c r="H153" s="282">
        <v>8</v>
      </c>
      <c r="I153" s="283"/>
      <c r="J153" s="284">
        <f>ROUND(I153*H153,2)</f>
        <v>0</v>
      </c>
      <c r="K153" s="280" t="s">
        <v>19</v>
      </c>
      <c r="L153" s="285"/>
      <c r="M153" s="286" t="s">
        <v>19</v>
      </c>
      <c r="N153" s="287" t="s">
        <v>43</v>
      </c>
      <c r="O153" s="87"/>
      <c r="P153" s="224">
        <f>O153*H153</f>
        <v>0</v>
      </c>
      <c r="Q153" s="224">
        <v>0</v>
      </c>
      <c r="R153" s="224">
        <f>Q153*H153</f>
        <v>0</v>
      </c>
      <c r="S153" s="224">
        <v>0</v>
      </c>
      <c r="T153" s="225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26" t="s">
        <v>673</v>
      </c>
      <c r="AT153" s="226" t="s">
        <v>227</v>
      </c>
      <c r="AU153" s="226" t="s">
        <v>81</v>
      </c>
      <c r="AY153" s="20" t="s">
        <v>137</v>
      </c>
      <c r="BE153" s="227">
        <f>IF(N153="základní",J153,0)</f>
        <v>0</v>
      </c>
      <c r="BF153" s="227">
        <f>IF(N153="snížená",J153,0)</f>
        <v>0</v>
      </c>
      <c r="BG153" s="227">
        <f>IF(N153="zákl. přenesená",J153,0)</f>
        <v>0</v>
      </c>
      <c r="BH153" s="227">
        <f>IF(N153="sníž. přenesená",J153,0)</f>
        <v>0</v>
      </c>
      <c r="BI153" s="227">
        <f>IF(N153="nulová",J153,0)</f>
        <v>0</v>
      </c>
      <c r="BJ153" s="20" t="s">
        <v>79</v>
      </c>
      <c r="BK153" s="227">
        <f>ROUND(I153*H153,2)</f>
        <v>0</v>
      </c>
      <c r="BL153" s="20" t="s">
        <v>535</v>
      </c>
      <c r="BM153" s="226" t="s">
        <v>796</v>
      </c>
    </row>
    <row r="154" s="2" customFormat="1">
      <c r="A154" s="41"/>
      <c r="B154" s="42"/>
      <c r="C154" s="43"/>
      <c r="D154" s="233" t="s">
        <v>149</v>
      </c>
      <c r="E154" s="43"/>
      <c r="F154" s="234" t="s">
        <v>797</v>
      </c>
      <c r="G154" s="43"/>
      <c r="H154" s="43"/>
      <c r="I154" s="230"/>
      <c r="J154" s="43"/>
      <c r="K154" s="43"/>
      <c r="L154" s="47"/>
      <c r="M154" s="231"/>
      <c r="N154" s="232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149</v>
      </c>
      <c r="AU154" s="20" t="s">
        <v>81</v>
      </c>
    </row>
    <row r="155" s="2" customFormat="1" ht="16.5" customHeight="1">
      <c r="A155" s="41"/>
      <c r="B155" s="42"/>
      <c r="C155" s="278" t="s">
        <v>436</v>
      </c>
      <c r="D155" s="278" t="s">
        <v>227</v>
      </c>
      <c r="E155" s="279" t="s">
        <v>798</v>
      </c>
      <c r="F155" s="280" t="s">
        <v>799</v>
      </c>
      <c r="G155" s="281" t="s">
        <v>672</v>
      </c>
      <c r="H155" s="282">
        <v>1</v>
      </c>
      <c r="I155" s="283"/>
      <c r="J155" s="284">
        <f>ROUND(I155*H155,2)</f>
        <v>0</v>
      </c>
      <c r="K155" s="280" t="s">
        <v>19</v>
      </c>
      <c r="L155" s="285"/>
      <c r="M155" s="286" t="s">
        <v>19</v>
      </c>
      <c r="N155" s="287" t="s">
        <v>43</v>
      </c>
      <c r="O155" s="87"/>
      <c r="P155" s="224">
        <f>O155*H155</f>
        <v>0</v>
      </c>
      <c r="Q155" s="224">
        <v>0</v>
      </c>
      <c r="R155" s="224">
        <f>Q155*H155</f>
        <v>0</v>
      </c>
      <c r="S155" s="224">
        <v>0</v>
      </c>
      <c r="T155" s="225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26" t="s">
        <v>673</v>
      </c>
      <c r="AT155" s="226" t="s">
        <v>227</v>
      </c>
      <c r="AU155" s="226" t="s">
        <v>81</v>
      </c>
      <c r="AY155" s="20" t="s">
        <v>137</v>
      </c>
      <c r="BE155" s="227">
        <f>IF(N155="základní",J155,0)</f>
        <v>0</v>
      </c>
      <c r="BF155" s="227">
        <f>IF(N155="snížená",J155,0)</f>
        <v>0</v>
      </c>
      <c r="BG155" s="227">
        <f>IF(N155="zákl. přenesená",J155,0)</f>
        <v>0</v>
      </c>
      <c r="BH155" s="227">
        <f>IF(N155="sníž. přenesená",J155,0)</f>
        <v>0</v>
      </c>
      <c r="BI155" s="227">
        <f>IF(N155="nulová",J155,0)</f>
        <v>0</v>
      </c>
      <c r="BJ155" s="20" t="s">
        <v>79</v>
      </c>
      <c r="BK155" s="227">
        <f>ROUND(I155*H155,2)</f>
        <v>0</v>
      </c>
      <c r="BL155" s="20" t="s">
        <v>535</v>
      </c>
      <c r="BM155" s="226" t="s">
        <v>800</v>
      </c>
    </row>
    <row r="156" s="2" customFormat="1">
      <c r="A156" s="41"/>
      <c r="B156" s="42"/>
      <c r="C156" s="43"/>
      <c r="D156" s="233" t="s">
        <v>149</v>
      </c>
      <c r="E156" s="43"/>
      <c r="F156" s="234" t="s">
        <v>797</v>
      </c>
      <c r="G156" s="43"/>
      <c r="H156" s="43"/>
      <c r="I156" s="230"/>
      <c r="J156" s="43"/>
      <c r="K156" s="43"/>
      <c r="L156" s="47"/>
      <c r="M156" s="231"/>
      <c r="N156" s="232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149</v>
      </c>
      <c r="AU156" s="20" t="s">
        <v>81</v>
      </c>
    </row>
    <row r="157" s="2" customFormat="1" ht="16.5" customHeight="1">
      <c r="A157" s="41"/>
      <c r="B157" s="42"/>
      <c r="C157" s="278" t="s">
        <v>441</v>
      </c>
      <c r="D157" s="278" t="s">
        <v>227</v>
      </c>
      <c r="E157" s="279" t="s">
        <v>801</v>
      </c>
      <c r="F157" s="280" t="s">
        <v>802</v>
      </c>
      <c r="G157" s="281" t="s">
        <v>672</v>
      </c>
      <c r="H157" s="282">
        <v>43</v>
      </c>
      <c r="I157" s="283"/>
      <c r="J157" s="284">
        <f>ROUND(I157*H157,2)</f>
        <v>0</v>
      </c>
      <c r="K157" s="280" t="s">
        <v>19</v>
      </c>
      <c r="L157" s="285"/>
      <c r="M157" s="286" t="s">
        <v>19</v>
      </c>
      <c r="N157" s="287" t="s">
        <v>43</v>
      </c>
      <c r="O157" s="87"/>
      <c r="P157" s="224">
        <f>O157*H157</f>
        <v>0</v>
      </c>
      <c r="Q157" s="224">
        <v>0</v>
      </c>
      <c r="R157" s="224">
        <f>Q157*H157</f>
        <v>0</v>
      </c>
      <c r="S157" s="224">
        <v>0</v>
      </c>
      <c r="T157" s="225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26" t="s">
        <v>673</v>
      </c>
      <c r="AT157" s="226" t="s">
        <v>227</v>
      </c>
      <c r="AU157" s="226" t="s">
        <v>81</v>
      </c>
      <c r="AY157" s="20" t="s">
        <v>137</v>
      </c>
      <c r="BE157" s="227">
        <f>IF(N157="základní",J157,0)</f>
        <v>0</v>
      </c>
      <c r="BF157" s="227">
        <f>IF(N157="snížená",J157,0)</f>
        <v>0</v>
      </c>
      <c r="BG157" s="227">
        <f>IF(N157="zákl. přenesená",J157,0)</f>
        <v>0</v>
      </c>
      <c r="BH157" s="227">
        <f>IF(N157="sníž. přenesená",J157,0)</f>
        <v>0</v>
      </c>
      <c r="BI157" s="227">
        <f>IF(N157="nulová",J157,0)</f>
        <v>0</v>
      </c>
      <c r="BJ157" s="20" t="s">
        <v>79</v>
      </c>
      <c r="BK157" s="227">
        <f>ROUND(I157*H157,2)</f>
        <v>0</v>
      </c>
      <c r="BL157" s="20" t="s">
        <v>535</v>
      </c>
      <c r="BM157" s="226" t="s">
        <v>803</v>
      </c>
    </row>
    <row r="158" s="2" customFormat="1">
      <c r="A158" s="41"/>
      <c r="B158" s="42"/>
      <c r="C158" s="43"/>
      <c r="D158" s="233" t="s">
        <v>149</v>
      </c>
      <c r="E158" s="43"/>
      <c r="F158" s="234" t="s">
        <v>797</v>
      </c>
      <c r="G158" s="43"/>
      <c r="H158" s="43"/>
      <c r="I158" s="230"/>
      <c r="J158" s="43"/>
      <c r="K158" s="43"/>
      <c r="L158" s="47"/>
      <c r="M158" s="231"/>
      <c r="N158" s="232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149</v>
      </c>
      <c r="AU158" s="20" t="s">
        <v>81</v>
      </c>
    </row>
    <row r="159" s="2" customFormat="1" ht="21.75" customHeight="1">
      <c r="A159" s="41"/>
      <c r="B159" s="42"/>
      <c r="C159" s="278" t="s">
        <v>447</v>
      </c>
      <c r="D159" s="278" t="s">
        <v>227</v>
      </c>
      <c r="E159" s="279" t="s">
        <v>804</v>
      </c>
      <c r="F159" s="280" t="s">
        <v>805</v>
      </c>
      <c r="G159" s="281" t="s">
        <v>672</v>
      </c>
      <c r="H159" s="282">
        <v>9</v>
      </c>
      <c r="I159" s="283"/>
      <c r="J159" s="284">
        <f>ROUND(I159*H159,2)</f>
        <v>0</v>
      </c>
      <c r="K159" s="280" t="s">
        <v>19</v>
      </c>
      <c r="L159" s="285"/>
      <c r="M159" s="286" t="s">
        <v>19</v>
      </c>
      <c r="N159" s="287" t="s">
        <v>43</v>
      </c>
      <c r="O159" s="87"/>
      <c r="P159" s="224">
        <f>O159*H159</f>
        <v>0</v>
      </c>
      <c r="Q159" s="224">
        <v>0</v>
      </c>
      <c r="R159" s="224">
        <f>Q159*H159</f>
        <v>0</v>
      </c>
      <c r="S159" s="224">
        <v>0</v>
      </c>
      <c r="T159" s="225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26" t="s">
        <v>673</v>
      </c>
      <c r="AT159" s="226" t="s">
        <v>227</v>
      </c>
      <c r="AU159" s="226" t="s">
        <v>81</v>
      </c>
      <c r="AY159" s="20" t="s">
        <v>137</v>
      </c>
      <c r="BE159" s="227">
        <f>IF(N159="základní",J159,0)</f>
        <v>0</v>
      </c>
      <c r="BF159" s="227">
        <f>IF(N159="snížená",J159,0)</f>
        <v>0</v>
      </c>
      <c r="BG159" s="227">
        <f>IF(N159="zákl. přenesená",J159,0)</f>
        <v>0</v>
      </c>
      <c r="BH159" s="227">
        <f>IF(N159="sníž. přenesená",J159,0)</f>
        <v>0</v>
      </c>
      <c r="BI159" s="227">
        <f>IF(N159="nulová",J159,0)</f>
        <v>0</v>
      </c>
      <c r="BJ159" s="20" t="s">
        <v>79</v>
      </c>
      <c r="BK159" s="227">
        <f>ROUND(I159*H159,2)</f>
        <v>0</v>
      </c>
      <c r="BL159" s="20" t="s">
        <v>535</v>
      </c>
      <c r="BM159" s="226" t="s">
        <v>806</v>
      </c>
    </row>
    <row r="160" s="2" customFormat="1">
      <c r="A160" s="41"/>
      <c r="B160" s="42"/>
      <c r="C160" s="43"/>
      <c r="D160" s="233" t="s">
        <v>149</v>
      </c>
      <c r="E160" s="43"/>
      <c r="F160" s="234" t="s">
        <v>797</v>
      </c>
      <c r="G160" s="43"/>
      <c r="H160" s="43"/>
      <c r="I160" s="230"/>
      <c r="J160" s="43"/>
      <c r="K160" s="43"/>
      <c r="L160" s="47"/>
      <c r="M160" s="231"/>
      <c r="N160" s="232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149</v>
      </c>
      <c r="AU160" s="20" t="s">
        <v>81</v>
      </c>
    </row>
    <row r="161" s="2" customFormat="1" ht="16.5" customHeight="1">
      <c r="A161" s="41"/>
      <c r="B161" s="42"/>
      <c r="C161" s="278" t="s">
        <v>452</v>
      </c>
      <c r="D161" s="278" t="s">
        <v>227</v>
      </c>
      <c r="E161" s="279" t="s">
        <v>807</v>
      </c>
      <c r="F161" s="280" t="s">
        <v>808</v>
      </c>
      <c r="G161" s="281" t="s">
        <v>672</v>
      </c>
      <c r="H161" s="282">
        <v>42</v>
      </c>
      <c r="I161" s="283"/>
      <c r="J161" s="284">
        <f>ROUND(I161*H161,2)</f>
        <v>0</v>
      </c>
      <c r="K161" s="280" t="s">
        <v>19</v>
      </c>
      <c r="L161" s="285"/>
      <c r="M161" s="286" t="s">
        <v>19</v>
      </c>
      <c r="N161" s="287" t="s">
        <v>43</v>
      </c>
      <c r="O161" s="87"/>
      <c r="P161" s="224">
        <f>O161*H161</f>
        <v>0</v>
      </c>
      <c r="Q161" s="224">
        <v>0</v>
      </c>
      <c r="R161" s="224">
        <f>Q161*H161</f>
        <v>0</v>
      </c>
      <c r="S161" s="224">
        <v>0</v>
      </c>
      <c r="T161" s="225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26" t="s">
        <v>673</v>
      </c>
      <c r="AT161" s="226" t="s">
        <v>227</v>
      </c>
      <c r="AU161" s="226" t="s">
        <v>81</v>
      </c>
      <c r="AY161" s="20" t="s">
        <v>137</v>
      </c>
      <c r="BE161" s="227">
        <f>IF(N161="základní",J161,0)</f>
        <v>0</v>
      </c>
      <c r="BF161" s="227">
        <f>IF(N161="snížená",J161,0)</f>
        <v>0</v>
      </c>
      <c r="BG161" s="227">
        <f>IF(N161="zákl. přenesená",J161,0)</f>
        <v>0</v>
      </c>
      <c r="BH161" s="227">
        <f>IF(N161="sníž. přenesená",J161,0)</f>
        <v>0</v>
      </c>
      <c r="BI161" s="227">
        <f>IF(N161="nulová",J161,0)</f>
        <v>0</v>
      </c>
      <c r="BJ161" s="20" t="s">
        <v>79</v>
      </c>
      <c r="BK161" s="227">
        <f>ROUND(I161*H161,2)</f>
        <v>0</v>
      </c>
      <c r="BL161" s="20" t="s">
        <v>535</v>
      </c>
      <c r="BM161" s="226" t="s">
        <v>809</v>
      </c>
    </row>
    <row r="162" s="2" customFormat="1">
      <c r="A162" s="41"/>
      <c r="B162" s="42"/>
      <c r="C162" s="43"/>
      <c r="D162" s="233" t="s">
        <v>149</v>
      </c>
      <c r="E162" s="43"/>
      <c r="F162" s="234" t="s">
        <v>797</v>
      </c>
      <c r="G162" s="43"/>
      <c r="H162" s="43"/>
      <c r="I162" s="230"/>
      <c r="J162" s="43"/>
      <c r="K162" s="43"/>
      <c r="L162" s="47"/>
      <c r="M162" s="231"/>
      <c r="N162" s="232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149</v>
      </c>
      <c r="AU162" s="20" t="s">
        <v>81</v>
      </c>
    </row>
    <row r="163" s="2" customFormat="1" ht="16.5" customHeight="1">
      <c r="A163" s="41"/>
      <c r="B163" s="42"/>
      <c r="C163" s="278" t="s">
        <v>459</v>
      </c>
      <c r="D163" s="278" t="s">
        <v>227</v>
      </c>
      <c r="E163" s="279" t="s">
        <v>810</v>
      </c>
      <c r="F163" s="280" t="s">
        <v>811</v>
      </c>
      <c r="G163" s="281" t="s">
        <v>672</v>
      </c>
      <c r="H163" s="282">
        <v>10</v>
      </c>
      <c r="I163" s="283"/>
      <c r="J163" s="284">
        <f>ROUND(I163*H163,2)</f>
        <v>0</v>
      </c>
      <c r="K163" s="280" t="s">
        <v>19</v>
      </c>
      <c r="L163" s="285"/>
      <c r="M163" s="286" t="s">
        <v>19</v>
      </c>
      <c r="N163" s="287" t="s">
        <v>43</v>
      </c>
      <c r="O163" s="87"/>
      <c r="P163" s="224">
        <f>O163*H163</f>
        <v>0</v>
      </c>
      <c r="Q163" s="224">
        <v>0</v>
      </c>
      <c r="R163" s="224">
        <f>Q163*H163</f>
        <v>0</v>
      </c>
      <c r="S163" s="224">
        <v>0</v>
      </c>
      <c r="T163" s="225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26" t="s">
        <v>673</v>
      </c>
      <c r="AT163" s="226" t="s">
        <v>227</v>
      </c>
      <c r="AU163" s="226" t="s">
        <v>81</v>
      </c>
      <c r="AY163" s="20" t="s">
        <v>137</v>
      </c>
      <c r="BE163" s="227">
        <f>IF(N163="základní",J163,0)</f>
        <v>0</v>
      </c>
      <c r="BF163" s="227">
        <f>IF(N163="snížená",J163,0)</f>
        <v>0</v>
      </c>
      <c r="BG163" s="227">
        <f>IF(N163="zákl. přenesená",J163,0)</f>
        <v>0</v>
      </c>
      <c r="BH163" s="227">
        <f>IF(N163="sníž. přenesená",J163,0)</f>
        <v>0</v>
      </c>
      <c r="BI163" s="227">
        <f>IF(N163="nulová",J163,0)</f>
        <v>0</v>
      </c>
      <c r="BJ163" s="20" t="s">
        <v>79</v>
      </c>
      <c r="BK163" s="227">
        <f>ROUND(I163*H163,2)</f>
        <v>0</v>
      </c>
      <c r="BL163" s="20" t="s">
        <v>535</v>
      </c>
      <c r="BM163" s="226" t="s">
        <v>812</v>
      </c>
    </row>
    <row r="164" s="2" customFormat="1">
      <c r="A164" s="41"/>
      <c r="B164" s="42"/>
      <c r="C164" s="43"/>
      <c r="D164" s="233" t="s">
        <v>149</v>
      </c>
      <c r="E164" s="43"/>
      <c r="F164" s="234" t="s">
        <v>797</v>
      </c>
      <c r="G164" s="43"/>
      <c r="H164" s="43"/>
      <c r="I164" s="230"/>
      <c r="J164" s="43"/>
      <c r="K164" s="43"/>
      <c r="L164" s="47"/>
      <c r="M164" s="231"/>
      <c r="N164" s="232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149</v>
      </c>
      <c r="AU164" s="20" t="s">
        <v>81</v>
      </c>
    </row>
    <row r="165" s="2" customFormat="1" ht="16.5" customHeight="1">
      <c r="A165" s="41"/>
      <c r="B165" s="42"/>
      <c r="C165" s="278" t="s">
        <v>470</v>
      </c>
      <c r="D165" s="278" t="s">
        <v>227</v>
      </c>
      <c r="E165" s="279" t="s">
        <v>813</v>
      </c>
      <c r="F165" s="280" t="s">
        <v>814</v>
      </c>
      <c r="G165" s="281" t="s">
        <v>672</v>
      </c>
      <c r="H165" s="282">
        <v>25</v>
      </c>
      <c r="I165" s="283"/>
      <c r="J165" s="284">
        <f>ROUND(I165*H165,2)</f>
        <v>0</v>
      </c>
      <c r="K165" s="280" t="s">
        <v>19</v>
      </c>
      <c r="L165" s="285"/>
      <c r="M165" s="286" t="s">
        <v>19</v>
      </c>
      <c r="N165" s="287" t="s">
        <v>43</v>
      </c>
      <c r="O165" s="87"/>
      <c r="P165" s="224">
        <f>O165*H165</f>
        <v>0</v>
      </c>
      <c r="Q165" s="224">
        <v>0</v>
      </c>
      <c r="R165" s="224">
        <f>Q165*H165</f>
        <v>0</v>
      </c>
      <c r="S165" s="224">
        <v>0</v>
      </c>
      <c r="T165" s="225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26" t="s">
        <v>673</v>
      </c>
      <c r="AT165" s="226" t="s">
        <v>227</v>
      </c>
      <c r="AU165" s="226" t="s">
        <v>81</v>
      </c>
      <c r="AY165" s="20" t="s">
        <v>137</v>
      </c>
      <c r="BE165" s="227">
        <f>IF(N165="základní",J165,0)</f>
        <v>0</v>
      </c>
      <c r="BF165" s="227">
        <f>IF(N165="snížená",J165,0)</f>
        <v>0</v>
      </c>
      <c r="BG165" s="227">
        <f>IF(N165="zákl. přenesená",J165,0)</f>
        <v>0</v>
      </c>
      <c r="BH165" s="227">
        <f>IF(N165="sníž. přenesená",J165,0)</f>
        <v>0</v>
      </c>
      <c r="BI165" s="227">
        <f>IF(N165="nulová",J165,0)</f>
        <v>0</v>
      </c>
      <c r="BJ165" s="20" t="s">
        <v>79</v>
      </c>
      <c r="BK165" s="227">
        <f>ROUND(I165*H165,2)</f>
        <v>0</v>
      </c>
      <c r="BL165" s="20" t="s">
        <v>535</v>
      </c>
      <c r="BM165" s="226" t="s">
        <v>815</v>
      </c>
    </row>
    <row r="166" s="2" customFormat="1">
      <c r="A166" s="41"/>
      <c r="B166" s="42"/>
      <c r="C166" s="43"/>
      <c r="D166" s="233" t="s">
        <v>149</v>
      </c>
      <c r="E166" s="43"/>
      <c r="F166" s="234" t="s">
        <v>797</v>
      </c>
      <c r="G166" s="43"/>
      <c r="H166" s="43"/>
      <c r="I166" s="230"/>
      <c r="J166" s="43"/>
      <c r="K166" s="43"/>
      <c r="L166" s="47"/>
      <c r="M166" s="231"/>
      <c r="N166" s="232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149</v>
      </c>
      <c r="AU166" s="20" t="s">
        <v>81</v>
      </c>
    </row>
    <row r="167" s="2" customFormat="1" ht="16.5" customHeight="1">
      <c r="A167" s="41"/>
      <c r="B167" s="42"/>
      <c r="C167" s="278" t="s">
        <v>476</v>
      </c>
      <c r="D167" s="278" t="s">
        <v>227</v>
      </c>
      <c r="E167" s="279" t="s">
        <v>816</v>
      </c>
      <c r="F167" s="280" t="s">
        <v>817</v>
      </c>
      <c r="G167" s="281" t="s">
        <v>672</v>
      </c>
      <c r="H167" s="282">
        <v>0</v>
      </c>
      <c r="I167" s="283"/>
      <c r="J167" s="284">
        <f>ROUND(I167*H167,2)</f>
        <v>0</v>
      </c>
      <c r="K167" s="280" t="s">
        <v>19</v>
      </c>
      <c r="L167" s="285"/>
      <c r="M167" s="286" t="s">
        <v>19</v>
      </c>
      <c r="N167" s="287" t="s">
        <v>43</v>
      </c>
      <c r="O167" s="87"/>
      <c r="P167" s="224">
        <f>O167*H167</f>
        <v>0</v>
      </c>
      <c r="Q167" s="224">
        <v>0</v>
      </c>
      <c r="R167" s="224">
        <f>Q167*H167</f>
        <v>0</v>
      </c>
      <c r="S167" s="224">
        <v>0</v>
      </c>
      <c r="T167" s="225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26" t="s">
        <v>673</v>
      </c>
      <c r="AT167" s="226" t="s">
        <v>227</v>
      </c>
      <c r="AU167" s="226" t="s">
        <v>81</v>
      </c>
      <c r="AY167" s="20" t="s">
        <v>137</v>
      </c>
      <c r="BE167" s="227">
        <f>IF(N167="základní",J167,0)</f>
        <v>0</v>
      </c>
      <c r="BF167" s="227">
        <f>IF(N167="snížená",J167,0)</f>
        <v>0</v>
      </c>
      <c r="BG167" s="227">
        <f>IF(N167="zákl. přenesená",J167,0)</f>
        <v>0</v>
      </c>
      <c r="BH167" s="227">
        <f>IF(N167="sníž. přenesená",J167,0)</f>
        <v>0</v>
      </c>
      <c r="BI167" s="227">
        <f>IF(N167="nulová",J167,0)</f>
        <v>0</v>
      </c>
      <c r="BJ167" s="20" t="s">
        <v>79</v>
      </c>
      <c r="BK167" s="227">
        <f>ROUND(I167*H167,2)</f>
        <v>0</v>
      </c>
      <c r="BL167" s="20" t="s">
        <v>535</v>
      </c>
      <c r="BM167" s="226" t="s">
        <v>818</v>
      </c>
    </row>
    <row r="168" s="2" customFormat="1">
      <c r="A168" s="41"/>
      <c r="B168" s="42"/>
      <c r="C168" s="43"/>
      <c r="D168" s="233" t="s">
        <v>149</v>
      </c>
      <c r="E168" s="43"/>
      <c r="F168" s="234" t="s">
        <v>819</v>
      </c>
      <c r="G168" s="43"/>
      <c r="H168" s="43"/>
      <c r="I168" s="230"/>
      <c r="J168" s="43"/>
      <c r="K168" s="43"/>
      <c r="L168" s="47"/>
      <c r="M168" s="231"/>
      <c r="N168" s="232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149</v>
      </c>
      <c r="AU168" s="20" t="s">
        <v>81</v>
      </c>
    </row>
    <row r="169" s="2" customFormat="1" ht="16.5" customHeight="1">
      <c r="A169" s="41"/>
      <c r="B169" s="42"/>
      <c r="C169" s="278" t="s">
        <v>482</v>
      </c>
      <c r="D169" s="278" t="s">
        <v>227</v>
      </c>
      <c r="E169" s="279" t="s">
        <v>820</v>
      </c>
      <c r="F169" s="280" t="s">
        <v>821</v>
      </c>
      <c r="G169" s="281" t="s">
        <v>672</v>
      </c>
      <c r="H169" s="282">
        <v>0</v>
      </c>
      <c r="I169" s="283"/>
      <c r="J169" s="284">
        <f>ROUND(I169*H169,2)</f>
        <v>0</v>
      </c>
      <c r="K169" s="280" t="s">
        <v>19</v>
      </c>
      <c r="L169" s="285"/>
      <c r="M169" s="286" t="s">
        <v>19</v>
      </c>
      <c r="N169" s="287" t="s">
        <v>43</v>
      </c>
      <c r="O169" s="87"/>
      <c r="P169" s="224">
        <f>O169*H169</f>
        <v>0</v>
      </c>
      <c r="Q169" s="224">
        <v>0</v>
      </c>
      <c r="R169" s="224">
        <f>Q169*H169</f>
        <v>0</v>
      </c>
      <c r="S169" s="224">
        <v>0</v>
      </c>
      <c r="T169" s="225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26" t="s">
        <v>673</v>
      </c>
      <c r="AT169" s="226" t="s">
        <v>227</v>
      </c>
      <c r="AU169" s="226" t="s">
        <v>81</v>
      </c>
      <c r="AY169" s="20" t="s">
        <v>137</v>
      </c>
      <c r="BE169" s="227">
        <f>IF(N169="základní",J169,0)</f>
        <v>0</v>
      </c>
      <c r="BF169" s="227">
        <f>IF(N169="snížená",J169,0)</f>
        <v>0</v>
      </c>
      <c r="BG169" s="227">
        <f>IF(N169="zákl. přenesená",J169,0)</f>
        <v>0</v>
      </c>
      <c r="BH169" s="227">
        <f>IF(N169="sníž. přenesená",J169,0)</f>
        <v>0</v>
      </c>
      <c r="BI169" s="227">
        <f>IF(N169="nulová",J169,0)</f>
        <v>0</v>
      </c>
      <c r="BJ169" s="20" t="s">
        <v>79</v>
      </c>
      <c r="BK169" s="227">
        <f>ROUND(I169*H169,2)</f>
        <v>0</v>
      </c>
      <c r="BL169" s="20" t="s">
        <v>535</v>
      </c>
      <c r="BM169" s="226" t="s">
        <v>822</v>
      </c>
    </row>
    <row r="170" s="2" customFormat="1">
      <c r="A170" s="41"/>
      <c r="B170" s="42"/>
      <c r="C170" s="43"/>
      <c r="D170" s="233" t="s">
        <v>149</v>
      </c>
      <c r="E170" s="43"/>
      <c r="F170" s="234" t="s">
        <v>819</v>
      </c>
      <c r="G170" s="43"/>
      <c r="H170" s="43"/>
      <c r="I170" s="230"/>
      <c r="J170" s="43"/>
      <c r="K170" s="43"/>
      <c r="L170" s="47"/>
      <c r="M170" s="231"/>
      <c r="N170" s="232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149</v>
      </c>
      <c r="AU170" s="20" t="s">
        <v>81</v>
      </c>
    </row>
    <row r="171" s="12" customFormat="1" ht="22.8" customHeight="1">
      <c r="A171" s="12"/>
      <c r="B171" s="199"/>
      <c r="C171" s="200"/>
      <c r="D171" s="201" t="s">
        <v>71</v>
      </c>
      <c r="E171" s="213" t="s">
        <v>823</v>
      </c>
      <c r="F171" s="213" t="s">
        <v>824</v>
      </c>
      <c r="G171" s="200"/>
      <c r="H171" s="200"/>
      <c r="I171" s="203"/>
      <c r="J171" s="214">
        <f>BK171</f>
        <v>0</v>
      </c>
      <c r="K171" s="200"/>
      <c r="L171" s="205"/>
      <c r="M171" s="206"/>
      <c r="N171" s="207"/>
      <c r="O171" s="207"/>
      <c r="P171" s="208">
        <f>SUM(P172:P199)</f>
        <v>0</v>
      </c>
      <c r="Q171" s="207"/>
      <c r="R171" s="208">
        <f>SUM(R172:R199)</f>
        <v>0</v>
      </c>
      <c r="S171" s="207"/>
      <c r="T171" s="209">
        <f>SUM(T172:T199)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10" t="s">
        <v>138</v>
      </c>
      <c r="AT171" s="211" t="s">
        <v>71</v>
      </c>
      <c r="AU171" s="211" t="s">
        <v>79</v>
      </c>
      <c r="AY171" s="210" t="s">
        <v>137</v>
      </c>
      <c r="BK171" s="212">
        <f>SUM(BK172:BK199)</f>
        <v>0</v>
      </c>
    </row>
    <row r="172" s="2" customFormat="1" ht="16.5" customHeight="1">
      <c r="A172" s="41"/>
      <c r="B172" s="42"/>
      <c r="C172" s="215" t="s">
        <v>487</v>
      </c>
      <c r="D172" s="215" t="s">
        <v>140</v>
      </c>
      <c r="E172" s="216" t="s">
        <v>825</v>
      </c>
      <c r="F172" s="217" t="s">
        <v>765</v>
      </c>
      <c r="G172" s="218" t="s">
        <v>672</v>
      </c>
      <c r="H172" s="219">
        <v>1</v>
      </c>
      <c r="I172" s="220"/>
      <c r="J172" s="221">
        <f>ROUND(I172*H172,2)</f>
        <v>0</v>
      </c>
      <c r="K172" s="217" t="s">
        <v>19</v>
      </c>
      <c r="L172" s="47"/>
      <c r="M172" s="222" t="s">
        <v>19</v>
      </c>
      <c r="N172" s="223" t="s">
        <v>43</v>
      </c>
      <c r="O172" s="87"/>
      <c r="P172" s="224">
        <f>O172*H172</f>
        <v>0</v>
      </c>
      <c r="Q172" s="224">
        <v>0</v>
      </c>
      <c r="R172" s="224">
        <f>Q172*H172</f>
        <v>0</v>
      </c>
      <c r="S172" s="224">
        <v>0</v>
      </c>
      <c r="T172" s="225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26" t="s">
        <v>535</v>
      </c>
      <c r="AT172" s="226" t="s">
        <v>140</v>
      </c>
      <c r="AU172" s="226" t="s">
        <v>81</v>
      </c>
      <c r="AY172" s="20" t="s">
        <v>137</v>
      </c>
      <c r="BE172" s="227">
        <f>IF(N172="základní",J172,0)</f>
        <v>0</v>
      </c>
      <c r="BF172" s="227">
        <f>IF(N172="snížená",J172,0)</f>
        <v>0</v>
      </c>
      <c r="BG172" s="227">
        <f>IF(N172="zákl. přenesená",J172,0)</f>
        <v>0</v>
      </c>
      <c r="BH172" s="227">
        <f>IF(N172="sníž. přenesená",J172,0)</f>
        <v>0</v>
      </c>
      <c r="BI172" s="227">
        <f>IF(N172="nulová",J172,0)</f>
        <v>0</v>
      </c>
      <c r="BJ172" s="20" t="s">
        <v>79</v>
      </c>
      <c r="BK172" s="227">
        <f>ROUND(I172*H172,2)</f>
        <v>0</v>
      </c>
      <c r="BL172" s="20" t="s">
        <v>535</v>
      </c>
      <c r="BM172" s="226" t="s">
        <v>826</v>
      </c>
    </row>
    <row r="173" s="2" customFormat="1" ht="16.5" customHeight="1">
      <c r="A173" s="41"/>
      <c r="B173" s="42"/>
      <c r="C173" s="215" t="s">
        <v>492</v>
      </c>
      <c r="D173" s="215" t="s">
        <v>140</v>
      </c>
      <c r="E173" s="216" t="s">
        <v>767</v>
      </c>
      <c r="F173" s="217" t="s">
        <v>768</v>
      </c>
      <c r="G173" s="218" t="s">
        <v>672</v>
      </c>
      <c r="H173" s="219">
        <v>1</v>
      </c>
      <c r="I173" s="220"/>
      <c r="J173" s="221">
        <f>ROUND(I173*H173,2)</f>
        <v>0</v>
      </c>
      <c r="K173" s="217" t="s">
        <v>19</v>
      </c>
      <c r="L173" s="47"/>
      <c r="M173" s="222" t="s">
        <v>19</v>
      </c>
      <c r="N173" s="223" t="s">
        <v>43</v>
      </c>
      <c r="O173" s="87"/>
      <c r="P173" s="224">
        <f>O173*H173</f>
        <v>0</v>
      </c>
      <c r="Q173" s="224">
        <v>0</v>
      </c>
      <c r="R173" s="224">
        <f>Q173*H173</f>
        <v>0</v>
      </c>
      <c r="S173" s="224">
        <v>0</v>
      </c>
      <c r="T173" s="225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26" t="s">
        <v>535</v>
      </c>
      <c r="AT173" s="226" t="s">
        <v>140</v>
      </c>
      <c r="AU173" s="226" t="s">
        <v>81</v>
      </c>
      <c r="AY173" s="20" t="s">
        <v>137</v>
      </c>
      <c r="BE173" s="227">
        <f>IF(N173="základní",J173,0)</f>
        <v>0</v>
      </c>
      <c r="BF173" s="227">
        <f>IF(N173="snížená",J173,0)</f>
        <v>0</v>
      </c>
      <c r="BG173" s="227">
        <f>IF(N173="zákl. přenesená",J173,0)</f>
        <v>0</v>
      </c>
      <c r="BH173" s="227">
        <f>IF(N173="sníž. přenesená",J173,0)</f>
        <v>0</v>
      </c>
      <c r="BI173" s="227">
        <f>IF(N173="nulová",J173,0)</f>
        <v>0</v>
      </c>
      <c r="BJ173" s="20" t="s">
        <v>79</v>
      </c>
      <c r="BK173" s="227">
        <f>ROUND(I173*H173,2)</f>
        <v>0</v>
      </c>
      <c r="BL173" s="20" t="s">
        <v>535</v>
      </c>
      <c r="BM173" s="226" t="s">
        <v>827</v>
      </c>
    </row>
    <row r="174" s="2" customFormat="1" ht="16.5" customHeight="1">
      <c r="A174" s="41"/>
      <c r="B174" s="42"/>
      <c r="C174" s="215" t="s">
        <v>497</v>
      </c>
      <c r="D174" s="215" t="s">
        <v>140</v>
      </c>
      <c r="E174" s="216" t="s">
        <v>828</v>
      </c>
      <c r="F174" s="217" t="s">
        <v>771</v>
      </c>
      <c r="G174" s="218" t="s">
        <v>672</v>
      </c>
      <c r="H174" s="219">
        <v>1</v>
      </c>
      <c r="I174" s="220"/>
      <c r="J174" s="221">
        <f>ROUND(I174*H174,2)</f>
        <v>0</v>
      </c>
      <c r="K174" s="217" t="s">
        <v>19</v>
      </c>
      <c r="L174" s="47"/>
      <c r="M174" s="222" t="s">
        <v>19</v>
      </c>
      <c r="N174" s="223" t="s">
        <v>43</v>
      </c>
      <c r="O174" s="87"/>
      <c r="P174" s="224">
        <f>O174*H174</f>
        <v>0</v>
      </c>
      <c r="Q174" s="224">
        <v>0</v>
      </c>
      <c r="R174" s="224">
        <f>Q174*H174</f>
        <v>0</v>
      </c>
      <c r="S174" s="224">
        <v>0</v>
      </c>
      <c r="T174" s="225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26" t="s">
        <v>535</v>
      </c>
      <c r="AT174" s="226" t="s">
        <v>140</v>
      </c>
      <c r="AU174" s="226" t="s">
        <v>81</v>
      </c>
      <c r="AY174" s="20" t="s">
        <v>137</v>
      </c>
      <c r="BE174" s="227">
        <f>IF(N174="základní",J174,0)</f>
        <v>0</v>
      </c>
      <c r="BF174" s="227">
        <f>IF(N174="snížená",J174,0)</f>
        <v>0</v>
      </c>
      <c r="BG174" s="227">
        <f>IF(N174="zákl. přenesená",J174,0)</f>
        <v>0</v>
      </c>
      <c r="BH174" s="227">
        <f>IF(N174="sníž. přenesená",J174,0)</f>
        <v>0</v>
      </c>
      <c r="BI174" s="227">
        <f>IF(N174="nulová",J174,0)</f>
        <v>0</v>
      </c>
      <c r="BJ174" s="20" t="s">
        <v>79</v>
      </c>
      <c r="BK174" s="227">
        <f>ROUND(I174*H174,2)</f>
        <v>0</v>
      </c>
      <c r="BL174" s="20" t="s">
        <v>535</v>
      </c>
      <c r="BM174" s="226" t="s">
        <v>829</v>
      </c>
    </row>
    <row r="175" s="2" customFormat="1" ht="16.5" customHeight="1">
      <c r="A175" s="41"/>
      <c r="B175" s="42"/>
      <c r="C175" s="215" t="s">
        <v>502</v>
      </c>
      <c r="D175" s="215" t="s">
        <v>140</v>
      </c>
      <c r="E175" s="216" t="s">
        <v>830</v>
      </c>
      <c r="F175" s="217" t="s">
        <v>774</v>
      </c>
      <c r="G175" s="218" t="s">
        <v>672</v>
      </c>
      <c r="H175" s="219">
        <v>3</v>
      </c>
      <c r="I175" s="220"/>
      <c r="J175" s="221">
        <f>ROUND(I175*H175,2)</f>
        <v>0</v>
      </c>
      <c r="K175" s="217" t="s">
        <v>19</v>
      </c>
      <c r="L175" s="47"/>
      <c r="M175" s="222" t="s">
        <v>19</v>
      </c>
      <c r="N175" s="223" t="s">
        <v>43</v>
      </c>
      <c r="O175" s="87"/>
      <c r="P175" s="224">
        <f>O175*H175</f>
        <v>0</v>
      </c>
      <c r="Q175" s="224">
        <v>0</v>
      </c>
      <c r="R175" s="224">
        <f>Q175*H175</f>
        <v>0</v>
      </c>
      <c r="S175" s="224">
        <v>0</v>
      </c>
      <c r="T175" s="225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26" t="s">
        <v>535</v>
      </c>
      <c r="AT175" s="226" t="s">
        <v>140</v>
      </c>
      <c r="AU175" s="226" t="s">
        <v>81</v>
      </c>
      <c r="AY175" s="20" t="s">
        <v>137</v>
      </c>
      <c r="BE175" s="227">
        <f>IF(N175="základní",J175,0)</f>
        <v>0</v>
      </c>
      <c r="BF175" s="227">
        <f>IF(N175="snížená",J175,0)</f>
        <v>0</v>
      </c>
      <c r="BG175" s="227">
        <f>IF(N175="zákl. přenesená",J175,0)</f>
        <v>0</v>
      </c>
      <c r="BH175" s="227">
        <f>IF(N175="sníž. přenesená",J175,0)</f>
        <v>0</v>
      </c>
      <c r="BI175" s="227">
        <f>IF(N175="nulová",J175,0)</f>
        <v>0</v>
      </c>
      <c r="BJ175" s="20" t="s">
        <v>79</v>
      </c>
      <c r="BK175" s="227">
        <f>ROUND(I175*H175,2)</f>
        <v>0</v>
      </c>
      <c r="BL175" s="20" t="s">
        <v>535</v>
      </c>
      <c r="BM175" s="226" t="s">
        <v>831</v>
      </c>
    </row>
    <row r="176" s="2" customFormat="1" ht="16.5" customHeight="1">
      <c r="A176" s="41"/>
      <c r="B176" s="42"/>
      <c r="C176" s="215" t="s">
        <v>507</v>
      </c>
      <c r="D176" s="215" t="s">
        <v>140</v>
      </c>
      <c r="E176" s="216" t="s">
        <v>832</v>
      </c>
      <c r="F176" s="217" t="s">
        <v>777</v>
      </c>
      <c r="G176" s="218" t="s">
        <v>672</v>
      </c>
      <c r="H176" s="219">
        <v>13</v>
      </c>
      <c r="I176" s="220"/>
      <c r="J176" s="221">
        <f>ROUND(I176*H176,2)</f>
        <v>0</v>
      </c>
      <c r="K176" s="217" t="s">
        <v>19</v>
      </c>
      <c r="L176" s="47"/>
      <c r="M176" s="222" t="s">
        <v>19</v>
      </c>
      <c r="N176" s="223" t="s">
        <v>43</v>
      </c>
      <c r="O176" s="87"/>
      <c r="P176" s="224">
        <f>O176*H176</f>
        <v>0</v>
      </c>
      <c r="Q176" s="224">
        <v>0</v>
      </c>
      <c r="R176" s="224">
        <f>Q176*H176</f>
        <v>0</v>
      </c>
      <c r="S176" s="224">
        <v>0</v>
      </c>
      <c r="T176" s="225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26" t="s">
        <v>535</v>
      </c>
      <c r="AT176" s="226" t="s">
        <v>140</v>
      </c>
      <c r="AU176" s="226" t="s">
        <v>81</v>
      </c>
      <c r="AY176" s="20" t="s">
        <v>137</v>
      </c>
      <c r="BE176" s="227">
        <f>IF(N176="základní",J176,0)</f>
        <v>0</v>
      </c>
      <c r="BF176" s="227">
        <f>IF(N176="snížená",J176,0)</f>
        <v>0</v>
      </c>
      <c r="BG176" s="227">
        <f>IF(N176="zákl. přenesená",J176,0)</f>
        <v>0</v>
      </c>
      <c r="BH176" s="227">
        <f>IF(N176="sníž. přenesená",J176,0)</f>
        <v>0</v>
      </c>
      <c r="BI176" s="227">
        <f>IF(N176="nulová",J176,0)</f>
        <v>0</v>
      </c>
      <c r="BJ176" s="20" t="s">
        <v>79</v>
      </c>
      <c r="BK176" s="227">
        <f>ROUND(I176*H176,2)</f>
        <v>0</v>
      </c>
      <c r="BL176" s="20" t="s">
        <v>535</v>
      </c>
      <c r="BM176" s="226" t="s">
        <v>833</v>
      </c>
    </row>
    <row r="177" s="2" customFormat="1" ht="16.5" customHeight="1">
      <c r="A177" s="41"/>
      <c r="B177" s="42"/>
      <c r="C177" s="215" t="s">
        <v>512</v>
      </c>
      <c r="D177" s="215" t="s">
        <v>140</v>
      </c>
      <c r="E177" s="216" t="s">
        <v>834</v>
      </c>
      <c r="F177" s="217" t="s">
        <v>780</v>
      </c>
      <c r="G177" s="218" t="s">
        <v>672</v>
      </c>
      <c r="H177" s="219">
        <v>1</v>
      </c>
      <c r="I177" s="220"/>
      <c r="J177" s="221">
        <f>ROUND(I177*H177,2)</f>
        <v>0</v>
      </c>
      <c r="K177" s="217" t="s">
        <v>19</v>
      </c>
      <c r="L177" s="47"/>
      <c r="M177" s="222" t="s">
        <v>19</v>
      </c>
      <c r="N177" s="223" t="s">
        <v>43</v>
      </c>
      <c r="O177" s="87"/>
      <c r="P177" s="224">
        <f>O177*H177</f>
        <v>0</v>
      </c>
      <c r="Q177" s="224">
        <v>0</v>
      </c>
      <c r="R177" s="224">
        <f>Q177*H177</f>
        <v>0</v>
      </c>
      <c r="S177" s="224">
        <v>0</v>
      </c>
      <c r="T177" s="225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26" t="s">
        <v>535</v>
      </c>
      <c r="AT177" s="226" t="s">
        <v>140</v>
      </c>
      <c r="AU177" s="226" t="s">
        <v>81</v>
      </c>
      <c r="AY177" s="20" t="s">
        <v>137</v>
      </c>
      <c r="BE177" s="227">
        <f>IF(N177="základní",J177,0)</f>
        <v>0</v>
      </c>
      <c r="BF177" s="227">
        <f>IF(N177="snížená",J177,0)</f>
        <v>0</v>
      </c>
      <c r="BG177" s="227">
        <f>IF(N177="zákl. přenesená",J177,0)</f>
        <v>0</v>
      </c>
      <c r="BH177" s="227">
        <f>IF(N177="sníž. přenesená",J177,0)</f>
        <v>0</v>
      </c>
      <c r="BI177" s="227">
        <f>IF(N177="nulová",J177,0)</f>
        <v>0</v>
      </c>
      <c r="BJ177" s="20" t="s">
        <v>79</v>
      </c>
      <c r="BK177" s="227">
        <f>ROUND(I177*H177,2)</f>
        <v>0</v>
      </c>
      <c r="BL177" s="20" t="s">
        <v>535</v>
      </c>
      <c r="BM177" s="226" t="s">
        <v>835</v>
      </c>
    </row>
    <row r="178" s="2" customFormat="1" ht="16.5" customHeight="1">
      <c r="A178" s="41"/>
      <c r="B178" s="42"/>
      <c r="C178" s="215" t="s">
        <v>518</v>
      </c>
      <c r="D178" s="215" t="s">
        <v>140</v>
      </c>
      <c r="E178" s="216" t="s">
        <v>836</v>
      </c>
      <c r="F178" s="217" t="s">
        <v>783</v>
      </c>
      <c r="G178" s="218" t="s">
        <v>672</v>
      </c>
      <c r="H178" s="219">
        <v>5</v>
      </c>
      <c r="I178" s="220"/>
      <c r="J178" s="221">
        <f>ROUND(I178*H178,2)</f>
        <v>0</v>
      </c>
      <c r="K178" s="217" t="s">
        <v>19</v>
      </c>
      <c r="L178" s="47"/>
      <c r="M178" s="222" t="s">
        <v>19</v>
      </c>
      <c r="N178" s="223" t="s">
        <v>43</v>
      </c>
      <c r="O178" s="87"/>
      <c r="P178" s="224">
        <f>O178*H178</f>
        <v>0</v>
      </c>
      <c r="Q178" s="224">
        <v>0</v>
      </c>
      <c r="R178" s="224">
        <f>Q178*H178</f>
        <v>0</v>
      </c>
      <c r="S178" s="224">
        <v>0</v>
      </c>
      <c r="T178" s="225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26" t="s">
        <v>535</v>
      </c>
      <c r="AT178" s="226" t="s">
        <v>140</v>
      </c>
      <c r="AU178" s="226" t="s">
        <v>81</v>
      </c>
      <c r="AY178" s="20" t="s">
        <v>137</v>
      </c>
      <c r="BE178" s="227">
        <f>IF(N178="základní",J178,0)</f>
        <v>0</v>
      </c>
      <c r="BF178" s="227">
        <f>IF(N178="snížená",J178,0)</f>
        <v>0</v>
      </c>
      <c r="BG178" s="227">
        <f>IF(N178="zákl. přenesená",J178,0)</f>
        <v>0</v>
      </c>
      <c r="BH178" s="227">
        <f>IF(N178="sníž. přenesená",J178,0)</f>
        <v>0</v>
      </c>
      <c r="BI178" s="227">
        <f>IF(N178="nulová",J178,0)</f>
        <v>0</v>
      </c>
      <c r="BJ178" s="20" t="s">
        <v>79</v>
      </c>
      <c r="BK178" s="227">
        <f>ROUND(I178*H178,2)</f>
        <v>0</v>
      </c>
      <c r="BL178" s="20" t="s">
        <v>535</v>
      </c>
      <c r="BM178" s="226" t="s">
        <v>837</v>
      </c>
    </row>
    <row r="179" s="2" customFormat="1" ht="16.5" customHeight="1">
      <c r="A179" s="41"/>
      <c r="B179" s="42"/>
      <c r="C179" s="215" t="s">
        <v>523</v>
      </c>
      <c r="D179" s="215" t="s">
        <v>140</v>
      </c>
      <c r="E179" s="216" t="s">
        <v>838</v>
      </c>
      <c r="F179" s="217" t="s">
        <v>786</v>
      </c>
      <c r="G179" s="218" t="s">
        <v>672</v>
      </c>
      <c r="H179" s="219">
        <v>2</v>
      </c>
      <c r="I179" s="220"/>
      <c r="J179" s="221">
        <f>ROUND(I179*H179,2)</f>
        <v>0</v>
      </c>
      <c r="K179" s="217" t="s">
        <v>19</v>
      </c>
      <c r="L179" s="47"/>
      <c r="M179" s="222" t="s">
        <v>19</v>
      </c>
      <c r="N179" s="223" t="s">
        <v>43</v>
      </c>
      <c r="O179" s="87"/>
      <c r="P179" s="224">
        <f>O179*H179</f>
        <v>0</v>
      </c>
      <c r="Q179" s="224">
        <v>0</v>
      </c>
      <c r="R179" s="224">
        <f>Q179*H179</f>
        <v>0</v>
      </c>
      <c r="S179" s="224">
        <v>0</v>
      </c>
      <c r="T179" s="225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26" t="s">
        <v>535</v>
      </c>
      <c r="AT179" s="226" t="s">
        <v>140</v>
      </c>
      <c r="AU179" s="226" t="s">
        <v>81</v>
      </c>
      <c r="AY179" s="20" t="s">
        <v>137</v>
      </c>
      <c r="BE179" s="227">
        <f>IF(N179="základní",J179,0)</f>
        <v>0</v>
      </c>
      <c r="BF179" s="227">
        <f>IF(N179="snížená",J179,0)</f>
        <v>0</v>
      </c>
      <c r="BG179" s="227">
        <f>IF(N179="zákl. přenesená",J179,0)</f>
        <v>0</v>
      </c>
      <c r="BH179" s="227">
        <f>IF(N179="sníž. přenesená",J179,0)</f>
        <v>0</v>
      </c>
      <c r="BI179" s="227">
        <f>IF(N179="nulová",J179,0)</f>
        <v>0</v>
      </c>
      <c r="BJ179" s="20" t="s">
        <v>79</v>
      </c>
      <c r="BK179" s="227">
        <f>ROUND(I179*H179,2)</f>
        <v>0</v>
      </c>
      <c r="BL179" s="20" t="s">
        <v>535</v>
      </c>
      <c r="BM179" s="226" t="s">
        <v>839</v>
      </c>
    </row>
    <row r="180" s="2" customFormat="1" ht="16.5" customHeight="1">
      <c r="A180" s="41"/>
      <c r="B180" s="42"/>
      <c r="C180" s="215" t="s">
        <v>528</v>
      </c>
      <c r="D180" s="215" t="s">
        <v>140</v>
      </c>
      <c r="E180" s="216" t="s">
        <v>840</v>
      </c>
      <c r="F180" s="217" t="s">
        <v>789</v>
      </c>
      <c r="G180" s="218" t="s">
        <v>672</v>
      </c>
      <c r="H180" s="219">
        <v>1</v>
      </c>
      <c r="I180" s="220"/>
      <c r="J180" s="221">
        <f>ROUND(I180*H180,2)</f>
        <v>0</v>
      </c>
      <c r="K180" s="217" t="s">
        <v>19</v>
      </c>
      <c r="L180" s="47"/>
      <c r="M180" s="222" t="s">
        <v>19</v>
      </c>
      <c r="N180" s="223" t="s">
        <v>43</v>
      </c>
      <c r="O180" s="87"/>
      <c r="P180" s="224">
        <f>O180*H180</f>
        <v>0</v>
      </c>
      <c r="Q180" s="224">
        <v>0</v>
      </c>
      <c r="R180" s="224">
        <f>Q180*H180</f>
        <v>0</v>
      </c>
      <c r="S180" s="224">
        <v>0</v>
      </c>
      <c r="T180" s="225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26" t="s">
        <v>535</v>
      </c>
      <c r="AT180" s="226" t="s">
        <v>140</v>
      </c>
      <c r="AU180" s="226" t="s">
        <v>81</v>
      </c>
      <c r="AY180" s="20" t="s">
        <v>137</v>
      </c>
      <c r="BE180" s="227">
        <f>IF(N180="základní",J180,0)</f>
        <v>0</v>
      </c>
      <c r="BF180" s="227">
        <f>IF(N180="snížená",J180,0)</f>
        <v>0</v>
      </c>
      <c r="BG180" s="227">
        <f>IF(N180="zákl. přenesená",J180,0)</f>
        <v>0</v>
      </c>
      <c r="BH180" s="227">
        <f>IF(N180="sníž. přenesená",J180,0)</f>
        <v>0</v>
      </c>
      <c r="BI180" s="227">
        <f>IF(N180="nulová",J180,0)</f>
        <v>0</v>
      </c>
      <c r="BJ180" s="20" t="s">
        <v>79</v>
      </c>
      <c r="BK180" s="227">
        <f>ROUND(I180*H180,2)</f>
        <v>0</v>
      </c>
      <c r="BL180" s="20" t="s">
        <v>535</v>
      </c>
      <c r="BM180" s="226" t="s">
        <v>841</v>
      </c>
    </row>
    <row r="181" s="2" customFormat="1" ht="16.5" customHeight="1">
      <c r="A181" s="41"/>
      <c r="B181" s="42"/>
      <c r="C181" s="215" t="s">
        <v>535</v>
      </c>
      <c r="D181" s="215" t="s">
        <v>140</v>
      </c>
      <c r="E181" s="216" t="s">
        <v>842</v>
      </c>
      <c r="F181" s="217" t="s">
        <v>792</v>
      </c>
      <c r="G181" s="218" t="s">
        <v>672</v>
      </c>
      <c r="H181" s="219">
        <v>0</v>
      </c>
      <c r="I181" s="220"/>
      <c r="J181" s="221">
        <f>ROUND(I181*H181,2)</f>
        <v>0</v>
      </c>
      <c r="K181" s="217" t="s">
        <v>19</v>
      </c>
      <c r="L181" s="47"/>
      <c r="M181" s="222" t="s">
        <v>19</v>
      </c>
      <c r="N181" s="223" t="s">
        <v>43</v>
      </c>
      <c r="O181" s="87"/>
      <c r="P181" s="224">
        <f>O181*H181</f>
        <v>0</v>
      </c>
      <c r="Q181" s="224">
        <v>0</v>
      </c>
      <c r="R181" s="224">
        <f>Q181*H181</f>
        <v>0</v>
      </c>
      <c r="S181" s="224">
        <v>0</v>
      </c>
      <c r="T181" s="225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26" t="s">
        <v>535</v>
      </c>
      <c r="AT181" s="226" t="s">
        <v>140</v>
      </c>
      <c r="AU181" s="226" t="s">
        <v>81</v>
      </c>
      <c r="AY181" s="20" t="s">
        <v>137</v>
      </c>
      <c r="BE181" s="227">
        <f>IF(N181="základní",J181,0)</f>
        <v>0</v>
      </c>
      <c r="BF181" s="227">
        <f>IF(N181="snížená",J181,0)</f>
        <v>0</v>
      </c>
      <c r="BG181" s="227">
        <f>IF(N181="zákl. přenesená",J181,0)</f>
        <v>0</v>
      </c>
      <c r="BH181" s="227">
        <f>IF(N181="sníž. přenesená",J181,0)</f>
        <v>0</v>
      </c>
      <c r="BI181" s="227">
        <f>IF(N181="nulová",J181,0)</f>
        <v>0</v>
      </c>
      <c r="BJ181" s="20" t="s">
        <v>79</v>
      </c>
      <c r="BK181" s="227">
        <f>ROUND(I181*H181,2)</f>
        <v>0</v>
      </c>
      <c r="BL181" s="20" t="s">
        <v>535</v>
      </c>
      <c r="BM181" s="226" t="s">
        <v>843</v>
      </c>
    </row>
    <row r="182" s="2" customFormat="1" ht="16.5" customHeight="1">
      <c r="A182" s="41"/>
      <c r="B182" s="42"/>
      <c r="C182" s="215" t="s">
        <v>540</v>
      </c>
      <c r="D182" s="215" t="s">
        <v>140</v>
      </c>
      <c r="E182" s="216" t="s">
        <v>794</v>
      </c>
      <c r="F182" s="217" t="s">
        <v>795</v>
      </c>
      <c r="G182" s="218" t="s">
        <v>672</v>
      </c>
      <c r="H182" s="219">
        <v>8</v>
      </c>
      <c r="I182" s="220"/>
      <c r="J182" s="221">
        <f>ROUND(I182*H182,2)</f>
        <v>0</v>
      </c>
      <c r="K182" s="217" t="s">
        <v>19</v>
      </c>
      <c r="L182" s="47"/>
      <c r="M182" s="222" t="s">
        <v>19</v>
      </c>
      <c r="N182" s="223" t="s">
        <v>43</v>
      </c>
      <c r="O182" s="87"/>
      <c r="P182" s="224">
        <f>O182*H182</f>
        <v>0</v>
      </c>
      <c r="Q182" s="224">
        <v>0</v>
      </c>
      <c r="R182" s="224">
        <f>Q182*H182</f>
        <v>0</v>
      </c>
      <c r="S182" s="224">
        <v>0</v>
      </c>
      <c r="T182" s="225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26" t="s">
        <v>535</v>
      </c>
      <c r="AT182" s="226" t="s">
        <v>140</v>
      </c>
      <c r="AU182" s="226" t="s">
        <v>81</v>
      </c>
      <c r="AY182" s="20" t="s">
        <v>137</v>
      </c>
      <c r="BE182" s="227">
        <f>IF(N182="základní",J182,0)</f>
        <v>0</v>
      </c>
      <c r="BF182" s="227">
        <f>IF(N182="snížená",J182,0)</f>
        <v>0</v>
      </c>
      <c r="BG182" s="227">
        <f>IF(N182="zákl. přenesená",J182,0)</f>
        <v>0</v>
      </c>
      <c r="BH182" s="227">
        <f>IF(N182="sníž. přenesená",J182,0)</f>
        <v>0</v>
      </c>
      <c r="BI182" s="227">
        <f>IF(N182="nulová",J182,0)</f>
        <v>0</v>
      </c>
      <c r="BJ182" s="20" t="s">
        <v>79</v>
      </c>
      <c r="BK182" s="227">
        <f>ROUND(I182*H182,2)</f>
        <v>0</v>
      </c>
      <c r="BL182" s="20" t="s">
        <v>535</v>
      </c>
      <c r="BM182" s="226" t="s">
        <v>844</v>
      </c>
    </row>
    <row r="183" s="2" customFormat="1">
      <c r="A183" s="41"/>
      <c r="B183" s="42"/>
      <c r="C183" s="43"/>
      <c r="D183" s="233" t="s">
        <v>149</v>
      </c>
      <c r="E183" s="43"/>
      <c r="F183" s="234" t="s">
        <v>797</v>
      </c>
      <c r="G183" s="43"/>
      <c r="H183" s="43"/>
      <c r="I183" s="230"/>
      <c r="J183" s="43"/>
      <c r="K183" s="43"/>
      <c r="L183" s="47"/>
      <c r="M183" s="231"/>
      <c r="N183" s="232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149</v>
      </c>
      <c r="AU183" s="20" t="s">
        <v>81</v>
      </c>
    </row>
    <row r="184" s="2" customFormat="1" ht="16.5" customHeight="1">
      <c r="A184" s="41"/>
      <c r="B184" s="42"/>
      <c r="C184" s="215" t="s">
        <v>545</v>
      </c>
      <c r="D184" s="215" t="s">
        <v>140</v>
      </c>
      <c r="E184" s="216" t="s">
        <v>798</v>
      </c>
      <c r="F184" s="217" t="s">
        <v>799</v>
      </c>
      <c r="G184" s="218" t="s">
        <v>672</v>
      </c>
      <c r="H184" s="219">
        <v>1</v>
      </c>
      <c r="I184" s="220"/>
      <c r="J184" s="221">
        <f>ROUND(I184*H184,2)</f>
        <v>0</v>
      </c>
      <c r="K184" s="217" t="s">
        <v>19</v>
      </c>
      <c r="L184" s="47"/>
      <c r="M184" s="222" t="s">
        <v>19</v>
      </c>
      <c r="N184" s="223" t="s">
        <v>43</v>
      </c>
      <c r="O184" s="87"/>
      <c r="P184" s="224">
        <f>O184*H184</f>
        <v>0</v>
      </c>
      <c r="Q184" s="224">
        <v>0</v>
      </c>
      <c r="R184" s="224">
        <f>Q184*H184</f>
        <v>0</v>
      </c>
      <c r="S184" s="224">
        <v>0</v>
      </c>
      <c r="T184" s="225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26" t="s">
        <v>535</v>
      </c>
      <c r="AT184" s="226" t="s">
        <v>140</v>
      </c>
      <c r="AU184" s="226" t="s">
        <v>81</v>
      </c>
      <c r="AY184" s="20" t="s">
        <v>137</v>
      </c>
      <c r="BE184" s="227">
        <f>IF(N184="základní",J184,0)</f>
        <v>0</v>
      </c>
      <c r="BF184" s="227">
        <f>IF(N184="snížená",J184,0)</f>
        <v>0</v>
      </c>
      <c r="BG184" s="227">
        <f>IF(N184="zákl. přenesená",J184,0)</f>
        <v>0</v>
      </c>
      <c r="BH184" s="227">
        <f>IF(N184="sníž. přenesená",J184,0)</f>
        <v>0</v>
      </c>
      <c r="BI184" s="227">
        <f>IF(N184="nulová",J184,0)</f>
        <v>0</v>
      </c>
      <c r="BJ184" s="20" t="s">
        <v>79</v>
      </c>
      <c r="BK184" s="227">
        <f>ROUND(I184*H184,2)</f>
        <v>0</v>
      </c>
      <c r="BL184" s="20" t="s">
        <v>535</v>
      </c>
      <c r="BM184" s="226" t="s">
        <v>845</v>
      </c>
    </row>
    <row r="185" s="2" customFormat="1">
      <c r="A185" s="41"/>
      <c r="B185" s="42"/>
      <c r="C185" s="43"/>
      <c r="D185" s="233" t="s">
        <v>149</v>
      </c>
      <c r="E185" s="43"/>
      <c r="F185" s="234" t="s">
        <v>797</v>
      </c>
      <c r="G185" s="43"/>
      <c r="H185" s="43"/>
      <c r="I185" s="230"/>
      <c r="J185" s="43"/>
      <c r="K185" s="43"/>
      <c r="L185" s="47"/>
      <c r="M185" s="231"/>
      <c r="N185" s="232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149</v>
      </c>
      <c r="AU185" s="20" t="s">
        <v>81</v>
      </c>
    </row>
    <row r="186" s="2" customFormat="1" ht="16.5" customHeight="1">
      <c r="A186" s="41"/>
      <c r="B186" s="42"/>
      <c r="C186" s="215" t="s">
        <v>552</v>
      </c>
      <c r="D186" s="215" t="s">
        <v>140</v>
      </c>
      <c r="E186" s="216" t="s">
        <v>801</v>
      </c>
      <c r="F186" s="217" t="s">
        <v>802</v>
      </c>
      <c r="G186" s="218" t="s">
        <v>672</v>
      </c>
      <c r="H186" s="219">
        <v>43</v>
      </c>
      <c r="I186" s="220"/>
      <c r="J186" s="221">
        <f>ROUND(I186*H186,2)</f>
        <v>0</v>
      </c>
      <c r="K186" s="217" t="s">
        <v>19</v>
      </c>
      <c r="L186" s="47"/>
      <c r="M186" s="222" t="s">
        <v>19</v>
      </c>
      <c r="N186" s="223" t="s">
        <v>43</v>
      </c>
      <c r="O186" s="87"/>
      <c r="P186" s="224">
        <f>O186*H186</f>
        <v>0</v>
      </c>
      <c r="Q186" s="224">
        <v>0</v>
      </c>
      <c r="R186" s="224">
        <f>Q186*H186</f>
        <v>0</v>
      </c>
      <c r="S186" s="224">
        <v>0</v>
      </c>
      <c r="T186" s="225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26" t="s">
        <v>535</v>
      </c>
      <c r="AT186" s="226" t="s">
        <v>140</v>
      </c>
      <c r="AU186" s="226" t="s">
        <v>81</v>
      </c>
      <c r="AY186" s="20" t="s">
        <v>137</v>
      </c>
      <c r="BE186" s="227">
        <f>IF(N186="základní",J186,0)</f>
        <v>0</v>
      </c>
      <c r="BF186" s="227">
        <f>IF(N186="snížená",J186,0)</f>
        <v>0</v>
      </c>
      <c r="BG186" s="227">
        <f>IF(N186="zákl. přenesená",J186,0)</f>
        <v>0</v>
      </c>
      <c r="BH186" s="227">
        <f>IF(N186="sníž. přenesená",J186,0)</f>
        <v>0</v>
      </c>
      <c r="BI186" s="227">
        <f>IF(N186="nulová",J186,0)</f>
        <v>0</v>
      </c>
      <c r="BJ186" s="20" t="s">
        <v>79</v>
      </c>
      <c r="BK186" s="227">
        <f>ROUND(I186*H186,2)</f>
        <v>0</v>
      </c>
      <c r="BL186" s="20" t="s">
        <v>535</v>
      </c>
      <c r="BM186" s="226" t="s">
        <v>846</v>
      </c>
    </row>
    <row r="187" s="2" customFormat="1">
      <c r="A187" s="41"/>
      <c r="B187" s="42"/>
      <c r="C187" s="43"/>
      <c r="D187" s="233" t="s">
        <v>149</v>
      </c>
      <c r="E187" s="43"/>
      <c r="F187" s="234" t="s">
        <v>797</v>
      </c>
      <c r="G187" s="43"/>
      <c r="H187" s="43"/>
      <c r="I187" s="230"/>
      <c r="J187" s="43"/>
      <c r="K187" s="43"/>
      <c r="L187" s="47"/>
      <c r="M187" s="231"/>
      <c r="N187" s="232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149</v>
      </c>
      <c r="AU187" s="20" t="s">
        <v>81</v>
      </c>
    </row>
    <row r="188" s="2" customFormat="1" ht="21.75" customHeight="1">
      <c r="A188" s="41"/>
      <c r="B188" s="42"/>
      <c r="C188" s="215" t="s">
        <v>557</v>
      </c>
      <c r="D188" s="215" t="s">
        <v>140</v>
      </c>
      <c r="E188" s="216" t="s">
        <v>804</v>
      </c>
      <c r="F188" s="217" t="s">
        <v>805</v>
      </c>
      <c r="G188" s="218" t="s">
        <v>672</v>
      </c>
      <c r="H188" s="219">
        <v>9</v>
      </c>
      <c r="I188" s="220"/>
      <c r="J188" s="221">
        <f>ROUND(I188*H188,2)</f>
        <v>0</v>
      </c>
      <c r="K188" s="217" t="s">
        <v>19</v>
      </c>
      <c r="L188" s="47"/>
      <c r="M188" s="222" t="s">
        <v>19</v>
      </c>
      <c r="N188" s="223" t="s">
        <v>43</v>
      </c>
      <c r="O188" s="87"/>
      <c r="P188" s="224">
        <f>O188*H188</f>
        <v>0</v>
      </c>
      <c r="Q188" s="224">
        <v>0</v>
      </c>
      <c r="R188" s="224">
        <f>Q188*H188</f>
        <v>0</v>
      </c>
      <c r="S188" s="224">
        <v>0</v>
      </c>
      <c r="T188" s="225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26" t="s">
        <v>535</v>
      </c>
      <c r="AT188" s="226" t="s">
        <v>140</v>
      </c>
      <c r="AU188" s="226" t="s">
        <v>81</v>
      </c>
      <c r="AY188" s="20" t="s">
        <v>137</v>
      </c>
      <c r="BE188" s="227">
        <f>IF(N188="základní",J188,0)</f>
        <v>0</v>
      </c>
      <c r="BF188" s="227">
        <f>IF(N188="snížená",J188,0)</f>
        <v>0</v>
      </c>
      <c r="BG188" s="227">
        <f>IF(N188="zákl. přenesená",J188,0)</f>
        <v>0</v>
      </c>
      <c r="BH188" s="227">
        <f>IF(N188="sníž. přenesená",J188,0)</f>
        <v>0</v>
      </c>
      <c r="BI188" s="227">
        <f>IF(N188="nulová",J188,0)</f>
        <v>0</v>
      </c>
      <c r="BJ188" s="20" t="s">
        <v>79</v>
      </c>
      <c r="BK188" s="227">
        <f>ROUND(I188*H188,2)</f>
        <v>0</v>
      </c>
      <c r="BL188" s="20" t="s">
        <v>535</v>
      </c>
      <c r="BM188" s="226" t="s">
        <v>847</v>
      </c>
    </row>
    <row r="189" s="2" customFormat="1">
      <c r="A189" s="41"/>
      <c r="B189" s="42"/>
      <c r="C189" s="43"/>
      <c r="D189" s="233" t="s">
        <v>149</v>
      </c>
      <c r="E189" s="43"/>
      <c r="F189" s="234" t="s">
        <v>797</v>
      </c>
      <c r="G189" s="43"/>
      <c r="H189" s="43"/>
      <c r="I189" s="230"/>
      <c r="J189" s="43"/>
      <c r="K189" s="43"/>
      <c r="L189" s="47"/>
      <c r="M189" s="231"/>
      <c r="N189" s="232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149</v>
      </c>
      <c r="AU189" s="20" t="s">
        <v>81</v>
      </c>
    </row>
    <row r="190" s="2" customFormat="1" ht="16.5" customHeight="1">
      <c r="A190" s="41"/>
      <c r="B190" s="42"/>
      <c r="C190" s="215" t="s">
        <v>565</v>
      </c>
      <c r="D190" s="215" t="s">
        <v>140</v>
      </c>
      <c r="E190" s="216" t="s">
        <v>807</v>
      </c>
      <c r="F190" s="217" t="s">
        <v>808</v>
      </c>
      <c r="G190" s="218" t="s">
        <v>672</v>
      </c>
      <c r="H190" s="219">
        <v>42</v>
      </c>
      <c r="I190" s="220"/>
      <c r="J190" s="221">
        <f>ROUND(I190*H190,2)</f>
        <v>0</v>
      </c>
      <c r="K190" s="217" t="s">
        <v>19</v>
      </c>
      <c r="L190" s="47"/>
      <c r="M190" s="222" t="s">
        <v>19</v>
      </c>
      <c r="N190" s="223" t="s">
        <v>43</v>
      </c>
      <c r="O190" s="87"/>
      <c r="P190" s="224">
        <f>O190*H190</f>
        <v>0</v>
      </c>
      <c r="Q190" s="224">
        <v>0</v>
      </c>
      <c r="R190" s="224">
        <f>Q190*H190</f>
        <v>0</v>
      </c>
      <c r="S190" s="224">
        <v>0</v>
      </c>
      <c r="T190" s="225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26" t="s">
        <v>535</v>
      </c>
      <c r="AT190" s="226" t="s">
        <v>140</v>
      </c>
      <c r="AU190" s="226" t="s">
        <v>81</v>
      </c>
      <c r="AY190" s="20" t="s">
        <v>137</v>
      </c>
      <c r="BE190" s="227">
        <f>IF(N190="základní",J190,0)</f>
        <v>0</v>
      </c>
      <c r="BF190" s="227">
        <f>IF(N190="snížená",J190,0)</f>
        <v>0</v>
      </c>
      <c r="BG190" s="227">
        <f>IF(N190="zákl. přenesená",J190,0)</f>
        <v>0</v>
      </c>
      <c r="BH190" s="227">
        <f>IF(N190="sníž. přenesená",J190,0)</f>
        <v>0</v>
      </c>
      <c r="BI190" s="227">
        <f>IF(N190="nulová",J190,0)</f>
        <v>0</v>
      </c>
      <c r="BJ190" s="20" t="s">
        <v>79</v>
      </c>
      <c r="BK190" s="227">
        <f>ROUND(I190*H190,2)</f>
        <v>0</v>
      </c>
      <c r="BL190" s="20" t="s">
        <v>535</v>
      </c>
      <c r="BM190" s="226" t="s">
        <v>848</v>
      </c>
    </row>
    <row r="191" s="2" customFormat="1">
      <c r="A191" s="41"/>
      <c r="B191" s="42"/>
      <c r="C191" s="43"/>
      <c r="D191" s="233" t="s">
        <v>149</v>
      </c>
      <c r="E191" s="43"/>
      <c r="F191" s="234" t="s">
        <v>797</v>
      </c>
      <c r="G191" s="43"/>
      <c r="H191" s="43"/>
      <c r="I191" s="230"/>
      <c r="J191" s="43"/>
      <c r="K191" s="43"/>
      <c r="L191" s="47"/>
      <c r="M191" s="231"/>
      <c r="N191" s="232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0" t="s">
        <v>149</v>
      </c>
      <c r="AU191" s="20" t="s">
        <v>81</v>
      </c>
    </row>
    <row r="192" s="2" customFormat="1" ht="16.5" customHeight="1">
      <c r="A192" s="41"/>
      <c r="B192" s="42"/>
      <c r="C192" s="215" t="s">
        <v>572</v>
      </c>
      <c r="D192" s="215" t="s">
        <v>140</v>
      </c>
      <c r="E192" s="216" t="s">
        <v>810</v>
      </c>
      <c r="F192" s="217" t="s">
        <v>849</v>
      </c>
      <c r="G192" s="218" t="s">
        <v>672</v>
      </c>
      <c r="H192" s="219">
        <v>10</v>
      </c>
      <c r="I192" s="220"/>
      <c r="J192" s="221">
        <f>ROUND(I192*H192,2)</f>
        <v>0</v>
      </c>
      <c r="K192" s="217" t="s">
        <v>19</v>
      </c>
      <c r="L192" s="47"/>
      <c r="M192" s="222" t="s">
        <v>19</v>
      </c>
      <c r="N192" s="223" t="s">
        <v>43</v>
      </c>
      <c r="O192" s="87"/>
      <c r="P192" s="224">
        <f>O192*H192</f>
        <v>0</v>
      </c>
      <c r="Q192" s="224">
        <v>0</v>
      </c>
      <c r="R192" s="224">
        <f>Q192*H192</f>
        <v>0</v>
      </c>
      <c r="S192" s="224">
        <v>0</v>
      </c>
      <c r="T192" s="225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26" t="s">
        <v>535</v>
      </c>
      <c r="AT192" s="226" t="s">
        <v>140</v>
      </c>
      <c r="AU192" s="226" t="s">
        <v>81</v>
      </c>
      <c r="AY192" s="20" t="s">
        <v>137</v>
      </c>
      <c r="BE192" s="227">
        <f>IF(N192="základní",J192,0)</f>
        <v>0</v>
      </c>
      <c r="BF192" s="227">
        <f>IF(N192="snížená",J192,0)</f>
        <v>0</v>
      </c>
      <c r="BG192" s="227">
        <f>IF(N192="zákl. přenesená",J192,0)</f>
        <v>0</v>
      </c>
      <c r="BH192" s="227">
        <f>IF(N192="sníž. přenesená",J192,0)</f>
        <v>0</v>
      </c>
      <c r="BI192" s="227">
        <f>IF(N192="nulová",J192,0)</f>
        <v>0</v>
      </c>
      <c r="BJ192" s="20" t="s">
        <v>79</v>
      </c>
      <c r="BK192" s="227">
        <f>ROUND(I192*H192,2)</f>
        <v>0</v>
      </c>
      <c r="BL192" s="20" t="s">
        <v>535</v>
      </c>
      <c r="BM192" s="226" t="s">
        <v>850</v>
      </c>
    </row>
    <row r="193" s="2" customFormat="1">
      <c r="A193" s="41"/>
      <c r="B193" s="42"/>
      <c r="C193" s="43"/>
      <c r="D193" s="233" t="s">
        <v>149</v>
      </c>
      <c r="E193" s="43"/>
      <c r="F193" s="234" t="s">
        <v>797</v>
      </c>
      <c r="G193" s="43"/>
      <c r="H193" s="43"/>
      <c r="I193" s="230"/>
      <c r="J193" s="43"/>
      <c r="K193" s="43"/>
      <c r="L193" s="47"/>
      <c r="M193" s="231"/>
      <c r="N193" s="232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149</v>
      </c>
      <c r="AU193" s="20" t="s">
        <v>81</v>
      </c>
    </row>
    <row r="194" s="2" customFormat="1" ht="16.5" customHeight="1">
      <c r="A194" s="41"/>
      <c r="B194" s="42"/>
      <c r="C194" s="215" t="s">
        <v>577</v>
      </c>
      <c r="D194" s="215" t="s">
        <v>140</v>
      </c>
      <c r="E194" s="216" t="s">
        <v>813</v>
      </c>
      <c r="F194" s="217" t="s">
        <v>814</v>
      </c>
      <c r="G194" s="218" t="s">
        <v>672</v>
      </c>
      <c r="H194" s="219">
        <v>25</v>
      </c>
      <c r="I194" s="220"/>
      <c r="J194" s="221">
        <f>ROUND(I194*H194,2)</f>
        <v>0</v>
      </c>
      <c r="K194" s="217" t="s">
        <v>19</v>
      </c>
      <c r="L194" s="47"/>
      <c r="M194" s="222" t="s">
        <v>19</v>
      </c>
      <c r="N194" s="223" t="s">
        <v>43</v>
      </c>
      <c r="O194" s="87"/>
      <c r="P194" s="224">
        <f>O194*H194</f>
        <v>0</v>
      </c>
      <c r="Q194" s="224">
        <v>0</v>
      </c>
      <c r="R194" s="224">
        <f>Q194*H194</f>
        <v>0</v>
      </c>
      <c r="S194" s="224">
        <v>0</v>
      </c>
      <c r="T194" s="225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26" t="s">
        <v>535</v>
      </c>
      <c r="AT194" s="226" t="s">
        <v>140</v>
      </c>
      <c r="AU194" s="226" t="s">
        <v>81</v>
      </c>
      <c r="AY194" s="20" t="s">
        <v>137</v>
      </c>
      <c r="BE194" s="227">
        <f>IF(N194="základní",J194,0)</f>
        <v>0</v>
      </c>
      <c r="BF194" s="227">
        <f>IF(N194="snížená",J194,0)</f>
        <v>0</v>
      </c>
      <c r="BG194" s="227">
        <f>IF(N194="zákl. přenesená",J194,0)</f>
        <v>0</v>
      </c>
      <c r="BH194" s="227">
        <f>IF(N194="sníž. přenesená",J194,0)</f>
        <v>0</v>
      </c>
      <c r="BI194" s="227">
        <f>IF(N194="nulová",J194,0)</f>
        <v>0</v>
      </c>
      <c r="BJ194" s="20" t="s">
        <v>79</v>
      </c>
      <c r="BK194" s="227">
        <f>ROUND(I194*H194,2)</f>
        <v>0</v>
      </c>
      <c r="BL194" s="20" t="s">
        <v>535</v>
      </c>
      <c r="BM194" s="226" t="s">
        <v>851</v>
      </c>
    </row>
    <row r="195" s="2" customFormat="1">
      <c r="A195" s="41"/>
      <c r="B195" s="42"/>
      <c r="C195" s="43"/>
      <c r="D195" s="233" t="s">
        <v>149</v>
      </c>
      <c r="E195" s="43"/>
      <c r="F195" s="234" t="s">
        <v>797</v>
      </c>
      <c r="G195" s="43"/>
      <c r="H195" s="43"/>
      <c r="I195" s="230"/>
      <c r="J195" s="43"/>
      <c r="K195" s="43"/>
      <c r="L195" s="47"/>
      <c r="M195" s="231"/>
      <c r="N195" s="232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149</v>
      </c>
      <c r="AU195" s="20" t="s">
        <v>81</v>
      </c>
    </row>
    <row r="196" s="2" customFormat="1" ht="16.5" customHeight="1">
      <c r="A196" s="41"/>
      <c r="B196" s="42"/>
      <c r="C196" s="215" t="s">
        <v>581</v>
      </c>
      <c r="D196" s="215" t="s">
        <v>140</v>
      </c>
      <c r="E196" s="216" t="s">
        <v>816</v>
      </c>
      <c r="F196" s="217" t="s">
        <v>852</v>
      </c>
      <c r="G196" s="218" t="s">
        <v>672</v>
      </c>
      <c r="H196" s="219">
        <v>1</v>
      </c>
      <c r="I196" s="220"/>
      <c r="J196" s="221">
        <f>ROUND(I196*H196,2)</f>
        <v>0</v>
      </c>
      <c r="K196" s="217" t="s">
        <v>19</v>
      </c>
      <c r="L196" s="47"/>
      <c r="M196" s="222" t="s">
        <v>19</v>
      </c>
      <c r="N196" s="223" t="s">
        <v>43</v>
      </c>
      <c r="O196" s="87"/>
      <c r="P196" s="224">
        <f>O196*H196</f>
        <v>0</v>
      </c>
      <c r="Q196" s="224">
        <v>0</v>
      </c>
      <c r="R196" s="224">
        <f>Q196*H196</f>
        <v>0</v>
      </c>
      <c r="S196" s="224">
        <v>0</v>
      </c>
      <c r="T196" s="225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26" t="s">
        <v>535</v>
      </c>
      <c r="AT196" s="226" t="s">
        <v>140</v>
      </c>
      <c r="AU196" s="226" t="s">
        <v>81</v>
      </c>
      <c r="AY196" s="20" t="s">
        <v>137</v>
      </c>
      <c r="BE196" s="227">
        <f>IF(N196="základní",J196,0)</f>
        <v>0</v>
      </c>
      <c r="BF196" s="227">
        <f>IF(N196="snížená",J196,0)</f>
        <v>0</v>
      </c>
      <c r="BG196" s="227">
        <f>IF(N196="zákl. přenesená",J196,0)</f>
        <v>0</v>
      </c>
      <c r="BH196" s="227">
        <f>IF(N196="sníž. přenesená",J196,0)</f>
        <v>0</v>
      </c>
      <c r="BI196" s="227">
        <f>IF(N196="nulová",J196,0)</f>
        <v>0</v>
      </c>
      <c r="BJ196" s="20" t="s">
        <v>79</v>
      </c>
      <c r="BK196" s="227">
        <f>ROUND(I196*H196,2)</f>
        <v>0</v>
      </c>
      <c r="BL196" s="20" t="s">
        <v>535</v>
      </c>
      <c r="BM196" s="226" t="s">
        <v>853</v>
      </c>
    </row>
    <row r="197" s="2" customFormat="1">
      <c r="A197" s="41"/>
      <c r="B197" s="42"/>
      <c r="C197" s="43"/>
      <c r="D197" s="233" t="s">
        <v>149</v>
      </c>
      <c r="E197" s="43"/>
      <c r="F197" s="234" t="s">
        <v>819</v>
      </c>
      <c r="G197" s="43"/>
      <c r="H197" s="43"/>
      <c r="I197" s="230"/>
      <c r="J197" s="43"/>
      <c r="K197" s="43"/>
      <c r="L197" s="47"/>
      <c r="M197" s="231"/>
      <c r="N197" s="232"/>
      <c r="O197" s="87"/>
      <c r="P197" s="87"/>
      <c r="Q197" s="87"/>
      <c r="R197" s="87"/>
      <c r="S197" s="87"/>
      <c r="T197" s="88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T197" s="20" t="s">
        <v>149</v>
      </c>
      <c r="AU197" s="20" t="s">
        <v>81</v>
      </c>
    </row>
    <row r="198" s="2" customFormat="1" ht="16.5" customHeight="1">
      <c r="A198" s="41"/>
      <c r="B198" s="42"/>
      <c r="C198" s="215" t="s">
        <v>586</v>
      </c>
      <c r="D198" s="215" t="s">
        <v>140</v>
      </c>
      <c r="E198" s="216" t="s">
        <v>854</v>
      </c>
      <c r="F198" s="217" t="s">
        <v>855</v>
      </c>
      <c r="G198" s="218" t="s">
        <v>672</v>
      </c>
      <c r="H198" s="219">
        <v>3</v>
      </c>
      <c r="I198" s="220"/>
      <c r="J198" s="221">
        <f>ROUND(I198*H198,2)</f>
        <v>0</v>
      </c>
      <c r="K198" s="217" t="s">
        <v>19</v>
      </c>
      <c r="L198" s="47"/>
      <c r="M198" s="222" t="s">
        <v>19</v>
      </c>
      <c r="N198" s="223" t="s">
        <v>43</v>
      </c>
      <c r="O198" s="87"/>
      <c r="P198" s="224">
        <f>O198*H198</f>
        <v>0</v>
      </c>
      <c r="Q198" s="224">
        <v>0</v>
      </c>
      <c r="R198" s="224">
        <f>Q198*H198</f>
        <v>0</v>
      </c>
      <c r="S198" s="224">
        <v>0</v>
      </c>
      <c r="T198" s="225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26" t="s">
        <v>535</v>
      </c>
      <c r="AT198" s="226" t="s">
        <v>140</v>
      </c>
      <c r="AU198" s="226" t="s">
        <v>81</v>
      </c>
      <c r="AY198" s="20" t="s">
        <v>137</v>
      </c>
      <c r="BE198" s="227">
        <f>IF(N198="základní",J198,0)</f>
        <v>0</v>
      </c>
      <c r="BF198" s="227">
        <f>IF(N198="snížená",J198,0)</f>
        <v>0</v>
      </c>
      <c r="BG198" s="227">
        <f>IF(N198="zákl. přenesená",J198,0)</f>
        <v>0</v>
      </c>
      <c r="BH198" s="227">
        <f>IF(N198="sníž. přenesená",J198,0)</f>
        <v>0</v>
      </c>
      <c r="BI198" s="227">
        <f>IF(N198="nulová",J198,0)</f>
        <v>0</v>
      </c>
      <c r="BJ198" s="20" t="s">
        <v>79</v>
      </c>
      <c r="BK198" s="227">
        <f>ROUND(I198*H198,2)</f>
        <v>0</v>
      </c>
      <c r="BL198" s="20" t="s">
        <v>535</v>
      </c>
      <c r="BM198" s="226" t="s">
        <v>856</v>
      </c>
    </row>
    <row r="199" s="2" customFormat="1">
      <c r="A199" s="41"/>
      <c r="B199" s="42"/>
      <c r="C199" s="43"/>
      <c r="D199" s="233" t="s">
        <v>149</v>
      </c>
      <c r="E199" s="43"/>
      <c r="F199" s="234" t="s">
        <v>819</v>
      </c>
      <c r="G199" s="43"/>
      <c r="H199" s="43"/>
      <c r="I199" s="230"/>
      <c r="J199" s="43"/>
      <c r="K199" s="43"/>
      <c r="L199" s="47"/>
      <c r="M199" s="231"/>
      <c r="N199" s="232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149</v>
      </c>
      <c r="AU199" s="20" t="s">
        <v>81</v>
      </c>
    </row>
    <row r="200" s="12" customFormat="1" ht="22.8" customHeight="1">
      <c r="A200" s="12"/>
      <c r="B200" s="199"/>
      <c r="C200" s="200"/>
      <c r="D200" s="201" t="s">
        <v>71</v>
      </c>
      <c r="E200" s="213" t="s">
        <v>857</v>
      </c>
      <c r="F200" s="213" t="s">
        <v>858</v>
      </c>
      <c r="G200" s="200"/>
      <c r="H200" s="200"/>
      <c r="I200" s="203"/>
      <c r="J200" s="214">
        <f>BK200</f>
        <v>0</v>
      </c>
      <c r="K200" s="200"/>
      <c r="L200" s="205"/>
      <c r="M200" s="206"/>
      <c r="N200" s="207"/>
      <c r="O200" s="207"/>
      <c r="P200" s="208">
        <f>SUM(P201:P202)</f>
        <v>0</v>
      </c>
      <c r="Q200" s="207"/>
      <c r="R200" s="208">
        <f>SUM(R201:R202)</f>
        <v>0</v>
      </c>
      <c r="S200" s="207"/>
      <c r="T200" s="209">
        <f>SUM(T201:T202)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10" t="s">
        <v>138</v>
      </c>
      <c r="AT200" s="211" t="s">
        <v>71</v>
      </c>
      <c r="AU200" s="211" t="s">
        <v>79</v>
      </c>
      <c r="AY200" s="210" t="s">
        <v>137</v>
      </c>
      <c r="BK200" s="212">
        <f>SUM(BK201:BK202)</f>
        <v>0</v>
      </c>
    </row>
    <row r="201" s="2" customFormat="1" ht="16.5" customHeight="1">
      <c r="A201" s="41"/>
      <c r="B201" s="42"/>
      <c r="C201" s="215" t="s">
        <v>595</v>
      </c>
      <c r="D201" s="215" t="s">
        <v>140</v>
      </c>
      <c r="E201" s="216" t="s">
        <v>756</v>
      </c>
      <c r="F201" s="217" t="s">
        <v>757</v>
      </c>
      <c r="G201" s="218" t="s">
        <v>360</v>
      </c>
      <c r="H201" s="219">
        <v>1</v>
      </c>
      <c r="I201" s="220"/>
      <c r="J201" s="221">
        <f>ROUND(I201*H201,2)</f>
        <v>0</v>
      </c>
      <c r="K201" s="217" t="s">
        <v>19</v>
      </c>
      <c r="L201" s="47"/>
      <c r="M201" s="222" t="s">
        <v>19</v>
      </c>
      <c r="N201" s="223" t="s">
        <v>43</v>
      </c>
      <c r="O201" s="87"/>
      <c r="P201" s="224">
        <f>O201*H201</f>
        <v>0</v>
      </c>
      <c r="Q201" s="224">
        <v>0</v>
      </c>
      <c r="R201" s="224">
        <f>Q201*H201</f>
        <v>0</v>
      </c>
      <c r="S201" s="224">
        <v>0</v>
      </c>
      <c r="T201" s="225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26" t="s">
        <v>535</v>
      </c>
      <c r="AT201" s="226" t="s">
        <v>140</v>
      </c>
      <c r="AU201" s="226" t="s">
        <v>81</v>
      </c>
      <c r="AY201" s="20" t="s">
        <v>137</v>
      </c>
      <c r="BE201" s="227">
        <f>IF(N201="základní",J201,0)</f>
        <v>0</v>
      </c>
      <c r="BF201" s="227">
        <f>IF(N201="snížená",J201,0)</f>
        <v>0</v>
      </c>
      <c r="BG201" s="227">
        <f>IF(N201="zákl. přenesená",J201,0)</f>
        <v>0</v>
      </c>
      <c r="BH201" s="227">
        <f>IF(N201="sníž. přenesená",J201,0)</f>
        <v>0</v>
      </c>
      <c r="BI201" s="227">
        <f>IF(N201="nulová",J201,0)</f>
        <v>0</v>
      </c>
      <c r="BJ201" s="20" t="s">
        <v>79</v>
      </c>
      <c r="BK201" s="227">
        <f>ROUND(I201*H201,2)</f>
        <v>0</v>
      </c>
      <c r="BL201" s="20" t="s">
        <v>535</v>
      </c>
      <c r="BM201" s="226" t="s">
        <v>859</v>
      </c>
    </row>
    <row r="202" s="2" customFormat="1" ht="16.5" customHeight="1">
      <c r="A202" s="41"/>
      <c r="B202" s="42"/>
      <c r="C202" s="215" t="s">
        <v>602</v>
      </c>
      <c r="D202" s="215" t="s">
        <v>140</v>
      </c>
      <c r="E202" s="216" t="s">
        <v>759</v>
      </c>
      <c r="F202" s="217" t="s">
        <v>760</v>
      </c>
      <c r="G202" s="218" t="s">
        <v>360</v>
      </c>
      <c r="H202" s="219">
        <v>1</v>
      </c>
      <c r="I202" s="220"/>
      <c r="J202" s="221">
        <f>ROUND(I202*H202,2)</f>
        <v>0</v>
      </c>
      <c r="K202" s="217" t="s">
        <v>19</v>
      </c>
      <c r="L202" s="47"/>
      <c r="M202" s="222" t="s">
        <v>19</v>
      </c>
      <c r="N202" s="223" t="s">
        <v>43</v>
      </c>
      <c r="O202" s="87"/>
      <c r="P202" s="224">
        <f>O202*H202</f>
        <v>0</v>
      </c>
      <c r="Q202" s="224">
        <v>0</v>
      </c>
      <c r="R202" s="224">
        <f>Q202*H202</f>
        <v>0</v>
      </c>
      <c r="S202" s="224">
        <v>0</v>
      </c>
      <c r="T202" s="225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26" t="s">
        <v>535</v>
      </c>
      <c r="AT202" s="226" t="s">
        <v>140</v>
      </c>
      <c r="AU202" s="226" t="s">
        <v>81</v>
      </c>
      <c r="AY202" s="20" t="s">
        <v>137</v>
      </c>
      <c r="BE202" s="227">
        <f>IF(N202="základní",J202,0)</f>
        <v>0</v>
      </c>
      <c r="BF202" s="227">
        <f>IF(N202="snížená",J202,0)</f>
        <v>0</v>
      </c>
      <c r="BG202" s="227">
        <f>IF(N202="zákl. přenesená",J202,0)</f>
        <v>0</v>
      </c>
      <c r="BH202" s="227">
        <f>IF(N202="sníž. přenesená",J202,0)</f>
        <v>0</v>
      </c>
      <c r="BI202" s="227">
        <f>IF(N202="nulová",J202,0)</f>
        <v>0</v>
      </c>
      <c r="BJ202" s="20" t="s">
        <v>79</v>
      </c>
      <c r="BK202" s="227">
        <f>ROUND(I202*H202,2)</f>
        <v>0</v>
      </c>
      <c r="BL202" s="20" t="s">
        <v>535</v>
      </c>
      <c r="BM202" s="226" t="s">
        <v>860</v>
      </c>
    </row>
    <row r="203" s="12" customFormat="1" ht="22.8" customHeight="1">
      <c r="A203" s="12"/>
      <c r="B203" s="199"/>
      <c r="C203" s="200"/>
      <c r="D203" s="201" t="s">
        <v>71</v>
      </c>
      <c r="E203" s="213" t="s">
        <v>861</v>
      </c>
      <c r="F203" s="213" t="s">
        <v>862</v>
      </c>
      <c r="G203" s="200"/>
      <c r="H203" s="200"/>
      <c r="I203" s="203"/>
      <c r="J203" s="214">
        <f>BK203</f>
        <v>0</v>
      </c>
      <c r="K203" s="200"/>
      <c r="L203" s="205"/>
      <c r="M203" s="206"/>
      <c r="N203" s="207"/>
      <c r="O203" s="207"/>
      <c r="P203" s="208">
        <f>SUM(P204:P210)</f>
        <v>0</v>
      </c>
      <c r="Q203" s="207"/>
      <c r="R203" s="208">
        <f>SUM(R204:R210)</f>
        <v>0</v>
      </c>
      <c r="S203" s="207"/>
      <c r="T203" s="209">
        <f>SUM(T204:T210)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10" t="s">
        <v>138</v>
      </c>
      <c r="AT203" s="211" t="s">
        <v>71</v>
      </c>
      <c r="AU203" s="211" t="s">
        <v>79</v>
      </c>
      <c r="AY203" s="210" t="s">
        <v>137</v>
      </c>
      <c r="BK203" s="212">
        <f>SUM(BK204:BK210)</f>
        <v>0</v>
      </c>
    </row>
    <row r="204" s="2" customFormat="1" ht="16.5" customHeight="1">
      <c r="A204" s="41"/>
      <c r="B204" s="42"/>
      <c r="C204" s="278" t="s">
        <v>608</v>
      </c>
      <c r="D204" s="278" t="s">
        <v>227</v>
      </c>
      <c r="E204" s="279" t="s">
        <v>863</v>
      </c>
      <c r="F204" s="280" t="s">
        <v>864</v>
      </c>
      <c r="G204" s="281" t="s">
        <v>672</v>
      </c>
      <c r="H204" s="282">
        <v>23</v>
      </c>
      <c r="I204" s="283"/>
      <c r="J204" s="284">
        <f>ROUND(I204*H204,2)</f>
        <v>0</v>
      </c>
      <c r="K204" s="280" t="s">
        <v>19</v>
      </c>
      <c r="L204" s="285"/>
      <c r="M204" s="286" t="s">
        <v>19</v>
      </c>
      <c r="N204" s="287" t="s">
        <v>43</v>
      </c>
      <c r="O204" s="87"/>
      <c r="P204" s="224">
        <f>O204*H204</f>
        <v>0</v>
      </c>
      <c r="Q204" s="224">
        <v>0</v>
      </c>
      <c r="R204" s="224">
        <f>Q204*H204</f>
        <v>0</v>
      </c>
      <c r="S204" s="224">
        <v>0</v>
      </c>
      <c r="T204" s="225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26" t="s">
        <v>673</v>
      </c>
      <c r="AT204" s="226" t="s">
        <v>227</v>
      </c>
      <c r="AU204" s="226" t="s">
        <v>81</v>
      </c>
      <c r="AY204" s="20" t="s">
        <v>137</v>
      </c>
      <c r="BE204" s="227">
        <f>IF(N204="základní",J204,0)</f>
        <v>0</v>
      </c>
      <c r="BF204" s="227">
        <f>IF(N204="snížená",J204,0)</f>
        <v>0</v>
      </c>
      <c r="BG204" s="227">
        <f>IF(N204="zákl. přenesená",J204,0)</f>
        <v>0</v>
      </c>
      <c r="BH204" s="227">
        <f>IF(N204="sníž. přenesená",J204,0)</f>
        <v>0</v>
      </c>
      <c r="BI204" s="227">
        <f>IF(N204="nulová",J204,0)</f>
        <v>0</v>
      </c>
      <c r="BJ204" s="20" t="s">
        <v>79</v>
      </c>
      <c r="BK204" s="227">
        <f>ROUND(I204*H204,2)</f>
        <v>0</v>
      </c>
      <c r="BL204" s="20" t="s">
        <v>535</v>
      </c>
      <c r="BM204" s="226" t="s">
        <v>865</v>
      </c>
    </row>
    <row r="205" s="2" customFormat="1" ht="16.5" customHeight="1">
      <c r="A205" s="41"/>
      <c r="B205" s="42"/>
      <c r="C205" s="278" t="s">
        <v>613</v>
      </c>
      <c r="D205" s="278" t="s">
        <v>227</v>
      </c>
      <c r="E205" s="279" t="s">
        <v>866</v>
      </c>
      <c r="F205" s="280" t="s">
        <v>867</v>
      </c>
      <c r="G205" s="281" t="s">
        <v>672</v>
      </c>
      <c r="H205" s="282">
        <v>25</v>
      </c>
      <c r="I205" s="283"/>
      <c r="J205" s="284">
        <f>ROUND(I205*H205,2)</f>
        <v>0</v>
      </c>
      <c r="K205" s="280" t="s">
        <v>19</v>
      </c>
      <c r="L205" s="285"/>
      <c r="M205" s="286" t="s">
        <v>19</v>
      </c>
      <c r="N205" s="287" t="s">
        <v>43</v>
      </c>
      <c r="O205" s="87"/>
      <c r="P205" s="224">
        <f>O205*H205</f>
        <v>0</v>
      </c>
      <c r="Q205" s="224">
        <v>0</v>
      </c>
      <c r="R205" s="224">
        <f>Q205*H205</f>
        <v>0</v>
      </c>
      <c r="S205" s="224">
        <v>0</v>
      </c>
      <c r="T205" s="225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26" t="s">
        <v>673</v>
      </c>
      <c r="AT205" s="226" t="s">
        <v>227</v>
      </c>
      <c r="AU205" s="226" t="s">
        <v>81</v>
      </c>
      <c r="AY205" s="20" t="s">
        <v>137</v>
      </c>
      <c r="BE205" s="227">
        <f>IF(N205="základní",J205,0)</f>
        <v>0</v>
      </c>
      <c r="BF205" s="227">
        <f>IF(N205="snížená",J205,0)</f>
        <v>0</v>
      </c>
      <c r="BG205" s="227">
        <f>IF(N205="zákl. přenesená",J205,0)</f>
        <v>0</v>
      </c>
      <c r="BH205" s="227">
        <f>IF(N205="sníž. přenesená",J205,0)</f>
        <v>0</v>
      </c>
      <c r="BI205" s="227">
        <f>IF(N205="nulová",J205,0)</f>
        <v>0</v>
      </c>
      <c r="BJ205" s="20" t="s">
        <v>79</v>
      </c>
      <c r="BK205" s="227">
        <f>ROUND(I205*H205,2)</f>
        <v>0</v>
      </c>
      <c r="BL205" s="20" t="s">
        <v>535</v>
      </c>
      <c r="BM205" s="226" t="s">
        <v>868</v>
      </c>
    </row>
    <row r="206" s="2" customFormat="1" ht="16.5" customHeight="1">
      <c r="A206" s="41"/>
      <c r="B206" s="42"/>
      <c r="C206" s="278" t="s">
        <v>620</v>
      </c>
      <c r="D206" s="278" t="s">
        <v>227</v>
      </c>
      <c r="E206" s="279" t="s">
        <v>869</v>
      </c>
      <c r="F206" s="280" t="s">
        <v>870</v>
      </c>
      <c r="G206" s="281" t="s">
        <v>672</v>
      </c>
      <c r="H206" s="282">
        <v>100</v>
      </c>
      <c r="I206" s="283"/>
      <c r="J206" s="284">
        <f>ROUND(I206*H206,2)</f>
        <v>0</v>
      </c>
      <c r="K206" s="280" t="s">
        <v>19</v>
      </c>
      <c r="L206" s="285"/>
      <c r="M206" s="286" t="s">
        <v>19</v>
      </c>
      <c r="N206" s="287" t="s">
        <v>43</v>
      </c>
      <c r="O206" s="87"/>
      <c r="P206" s="224">
        <f>O206*H206</f>
        <v>0</v>
      </c>
      <c r="Q206" s="224">
        <v>0</v>
      </c>
      <c r="R206" s="224">
        <f>Q206*H206</f>
        <v>0</v>
      </c>
      <c r="S206" s="224">
        <v>0</v>
      </c>
      <c r="T206" s="225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26" t="s">
        <v>673</v>
      </c>
      <c r="AT206" s="226" t="s">
        <v>227</v>
      </c>
      <c r="AU206" s="226" t="s">
        <v>81</v>
      </c>
      <c r="AY206" s="20" t="s">
        <v>137</v>
      </c>
      <c r="BE206" s="227">
        <f>IF(N206="základní",J206,0)</f>
        <v>0</v>
      </c>
      <c r="BF206" s="227">
        <f>IF(N206="snížená",J206,0)</f>
        <v>0</v>
      </c>
      <c r="BG206" s="227">
        <f>IF(N206="zákl. přenesená",J206,0)</f>
        <v>0</v>
      </c>
      <c r="BH206" s="227">
        <f>IF(N206="sníž. přenesená",J206,0)</f>
        <v>0</v>
      </c>
      <c r="BI206" s="227">
        <f>IF(N206="nulová",J206,0)</f>
        <v>0</v>
      </c>
      <c r="BJ206" s="20" t="s">
        <v>79</v>
      </c>
      <c r="BK206" s="227">
        <f>ROUND(I206*H206,2)</f>
        <v>0</v>
      </c>
      <c r="BL206" s="20" t="s">
        <v>535</v>
      </c>
      <c r="BM206" s="226" t="s">
        <v>871</v>
      </c>
    </row>
    <row r="207" s="2" customFormat="1" ht="16.5" customHeight="1">
      <c r="A207" s="41"/>
      <c r="B207" s="42"/>
      <c r="C207" s="278" t="s">
        <v>627</v>
      </c>
      <c r="D207" s="278" t="s">
        <v>227</v>
      </c>
      <c r="E207" s="279" t="s">
        <v>872</v>
      </c>
      <c r="F207" s="280" t="s">
        <v>873</v>
      </c>
      <c r="G207" s="281" t="s">
        <v>222</v>
      </c>
      <c r="H207" s="282">
        <v>100</v>
      </c>
      <c r="I207" s="283"/>
      <c r="J207" s="284">
        <f>ROUND(I207*H207,2)</f>
        <v>0</v>
      </c>
      <c r="K207" s="280" t="s">
        <v>19</v>
      </c>
      <c r="L207" s="285"/>
      <c r="M207" s="286" t="s">
        <v>19</v>
      </c>
      <c r="N207" s="287" t="s">
        <v>43</v>
      </c>
      <c r="O207" s="87"/>
      <c r="P207" s="224">
        <f>O207*H207</f>
        <v>0</v>
      </c>
      <c r="Q207" s="224">
        <v>0</v>
      </c>
      <c r="R207" s="224">
        <f>Q207*H207</f>
        <v>0</v>
      </c>
      <c r="S207" s="224">
        <v>0</v>
      </c>
      <c r="T207" s="225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26" t="s">
        <v>673</v>
      </c>
      <c r="AT207" s="226" t="s">
        <v>227</v>
      </c>
      <c r="AU207" s="226" t="s">
        <v>81</v>
      </c>
      <c r="AY207" s="20" t="s">
        <v>137</v>
      </c>
      <c r="BE207" s="227">
        <f>IF(N207="základní",J207,0)</f>
        <v>0</v>
      </c>
      <c r="BF207" s="227">
        <f>IF(N207="snížená",J207,0)</f>
        <v>0</v>
      </c>
      <c r="BG207" s="227">
        <f>IF(N207="zákl. přenesená",J207,0)</f>
        <v>0</v>
      </c>
      <c r="BH207" s="227">
        <f>IF(N207="sníž. přenesená",J207,0)</f>
        <v>0</v>
      </c>
      <c r="BI207" s="227">
        <f>IF(N207="nulová",J207,0)</f>
        <v>0</v>
      </c>
      <c r="BJ207" s="20" t="s">
        <v>79</v>
      </c>
      <c r="BK207" s="227">
        <f>ROUND(I207*H207,2)</f>
        <v>0</v>
      </c>
      <c r="BL207" s="20" t="s">
        <v>535</v>
      </c>
      <c r="BM207" s="226" t="s">
        <v>874</v>
      </c>
    </row>
    <row r="208" s="2" customFormat="1" ht="16.5" customHeight="1">
      <c r="A208" s="41"/>
      <c r="B208" s="42"/>
      <c r="C208" s="278" t="s">
        <v>632</v>
      </c>
      <c r="D208" s="278" t="s">
        <v>227</v>
      </c>
      <c r="E208" s="279" t="s">
        <v>875</v>
      </c>
      <c r="F208" s="280" t="s">
        <v>876</v>
      </c>
      <c r="G208" s="281" t="s">
        <v>222</v>
      </c>
      <c r="H208" s="282">
        <v>150</v>
      </c>
      <c r="I208" s="283"/>
      <c r="J208" s="284">
        <f>ROUND(I208*H208,2)</f>
        <v>0</v>
      </c>
      <c r="K208" s="280" t="s">
        <v>19</v>
      </c>
      <c r="L208" s="285"/>
      <c r="M208" s="286" t="s">
        <v>19</v>
      </c>
      <c r="N208" s="287" t="s">
        <v>43</v>
      </c>
      <c r="O208" s="87"/>
      <c r="P208" s="224">
        <f>O208*H208</f>
        <v>0</v>
      </c>
      <c r="Q208" s="224">
        <v>0</v>
      </c>
      <c r="R208" s="224">
        <f>Q208*H208</f>
        <v>0</v>
      </c>
      <c r="S208" s="224">
        <v>0</v>
      </c>
      <c r="T208" s="225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26" t="s">
        <v>673</v>
      </c>
      <c r="AT208" s="226" t="s">
        <v>227</v>
      </c>
      <c r="AU208" s="226" t="s">
        <v>81</v>
      </c>
      <c r="AY208" s="20" t="s">
        <v>137</v>
      </c>
      <c r="BE208" s="227">
        <f>IF(N208="základní",J208,0)</f>
        <v>0</v>
      </c>
      <c r="BF208" s="227">
        <f>IF(N208="snížená",J208,0)</f>
        <v>0</v>
      </c>
      <c r="BG208" s="227">
        <f>IF(N208="zákl. přenesená",J208,0)</f>
        <v>0</v>
      </c>
      <c r="BH208" s="227">
        <f>IF(N208="sníž. přenesená",J208,0)</f>
        <v>0</v>
      </c>
      <c r="BI208" s="227">
        <f>IF(N208="nulová",J208,0)</f>
        <v>0</v>
      </c>
      <c r="BJ208" s="20" t="s">
        <v>79</v>
      </c>
      <c r="BK208" s="227">
        <f>ROUND(I208*H208,2)</f>
        <v>0</v>
      </c>
      <c r="BL208" s="20" t="s">
        <v>535</v>
      </c>
      <c r="BM208" s="226" t="s">
        <v>877</v>
      </c>
    </row>
    <row r="209" s="2" customFormat="1" ht="16.5" customHeight="1">
      <c r="A209" s="41"/>
      <c r="B209" s="42"/>
      <c r="C209" s="278" t="s">
        <v>639</v>
      </c>
      <c r="D209" s="278" t="s">
        <v>227</v>
      </c>
      <c r="E209" s="279" t="s">
        <v>878</v>
      </c>
      <c r="F209" s="280" t="s">
        <v>879</v>
      </c>
      <c r="G209" s="281" t="s">
        <v>222</v>
      </c>
      <c r="H209" s="282">
        <v>50</v>
      </c>
      <c r="I209" s="283"/>
      <c r="J209" s="284">
        <f>ROUND(I209*H209,2)</f>
        <v>0</v>
      </c>
      <c r="K209" s="280" t="s">
        <v>19</v>
      </c>
      <c r="L209" s="285"/>
      <c r="M209" s="286" t="s">
        <v>19</v>
      </c>
      <c r="N209" s="287" t="s">
        <v>43</v>
      </c>
      <c r="O209" s="87"/>
      <c r="P209" s="224">
        <f>O209*H209</f>
        <v>0</v>
      </c>
      <c r="Q209" s="224">
        <v>0</v>
      </c>
      <c r="R209" s="224">
        <f>Q209*H209</f>
        <v>0</v>
      </c>
      <c r="S209" s="224">
        <v>0</v>
      </c>
      <c r="T209" s="225">
        <f>S209*H209</f>
        <v>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226" t="s">
        <v>673</v>
      </c>
      <c r="AT209" s="226" t="s">
        <v>227</v>
      </c>
      <c r="AU209" s="226" t="s">
        <v>81</v>
      </c>
      <c r="AY209" s="20" t="s">
        <v>137</v>
      </c>
      <c r="BE209" s="227">
        <f>IF(N209="základní",J209,0)</f>
        <v>0</v>
      </c>
      <c r="BF209" s="227">
        <f>IF(N209="snížená",J209,0)</f>
        <v>0</v>
      </c>
      <c r="BG209" s="227">
        <f>IF(N209="zákl. přenesená",J209,0)</f>
        <v>0</v>
      </c>
      <c r="BH209" s="227">
        <f>IF(N209="sníž. přenesená",J209,0)</f>
        <v>0</v>
      </c>
      <c r="BI209" s="227">
        <f>IF(N209="nulová",J209,0)</f>
        <v>0</v>
      </c>
      <c r="BJ209" s="20" t="s">
        <v>79</v>
      </c>
      <c r="BK209" s="227">
        <f>ROUND(I209*H209,2)</f>
        <v>0</v>
      </c>
      <c r="BL209" s="20" t="s">
        <v>535</v>
      </c>
      <c r="BM209" s="226" t="s">
        <v>880</v>
      </c>
    </row>
    <row r="210" s="2" customFormat="1" ht="16.5" customHeight="1">
      <c r="A210" s="41"/>
      <c r="B210" s="42"/>
      <c r="C210" s="278" t="s">
        <v>644</v>
      </c>
      <c r="D210" s="278" t="s">
        <v>227</v>
      </c>
      <c r="E210" s="279" t="s">
        <v>881</v>
      </c>
      <c r="F210" s="280" t="s">
        <v>882</v>
      </c>
      <c r="G210" s="281" t="s">
        <v>883</v>
      </c>
      <c r="H210" s="282">
        <v>1</v>
      </c>
      <c r="I210" s="283"/>
      <c r="J210" s="284">
        <f>ROUND(I210*H210,2)</f>
        <v>0</v>
      </c>
      <c r="K210" s="280" t="s">
        <v>19</v>
      </c>
      <c r="L210" s="285"/>
      <c r="M210" s="286" t="s">
        <v>19</v>
      </c>
      <c r="N210" s="287" t="s">
        <v>43</v>
      </c>
      <c r="O210" s="87"/>
      <c r="P210" s="224">
        <f>O210*H210</f>
        <v>0</v>
      </c>
      <c r="Q210" s="224">
        <v>0</v>
      </c>
      <c r="R210" s="224">
        <f>Q210*H210</f>
        <v>0</v>
      </c>
      <c r="S210" s="224">
        <v>0</v>
      </c>
      <c r="T210" s="225">
        <f>S210*H210</f>
        <v>0</v>
      </c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R210" s="226" t="s">
        <v>673</v>
      </c>
      <c r="AT210" s="226" t="s">
        <v>227</v>
      </c>
      <c r="AU210" s="226" t="s">
        <v>81</v>
      </c>
      <c r="AY210" s="20" t="s">
        <v>137</v>
      </c>
      <c r="BE210" s="227">
        <f>IF(N210="základní",J210,0)</f>
        <v>0</v>
      </c>
      <c r="BF210" s="227">
        <f>IF(N210="snížená",J210,0)</f>
        <v>0</v>
      </c>
      <c r="BG210" s="227">
        <f>IF(N210="zákl. přenesená",J210,0)</f>
        <v>0</v>
      </c>
      <c r="BH210" s="227">
        <f>IF(N210="sníž. přenesená",J210,0)</f>
        <v>0</v>
      </c>
      <c r="BI210" s="227">
        <f>IF(N210="nulová",J210,0)</f>
        <v>0</v>
      </c>
      <c r="BJ210" s="20" t="s">
        <v>79</v>
      </c>
      <c r="BK210" s="227">
        <f>ROUND(I210*H210,2)</f>
        <v>0</v>
      </c>
      <c r="BL210" s="20" t="s">
        <v>535</v>
      </c>
      <c r="BM210" s="226" t="s">
        <v>884</v>
      </c>
    </row>
    <row r="211" s="12" customFormat="1" ht="22.8" customHeight="1">
      <c r="A211" s="12"/>
      <c r="B211" s="199"/>
      <c r="C211" s="200"/>
      <c r="D211" s="201" t="s">
        <v>71</v>
      </c>
      <c r="E211" s="213" t="s">
        <v>885</v>
      </c>
      <c r="F211" s="213" t="s">
        <v>886</v>
      </c>
      <c r="G211" s="200"/>
      <c r="H211" s="200"/>
      <c r="I211" s="203"/>
      <c r="J211" s="214">
        <f>BK211</f>
        <v>0</v>
      </c>
      <c r="K211" s="200"/>
      <c r="L211" s="205"/>
      <c r="M211" s="206"/>
      <c r="N211" s="207"/>
      <c r="O211" s="207"/>
      <c r="P211" s="208">
        <f>SUM(P212:P217)</f>
        <v>0</v>
      </c>
      <c r="Q211" s="207"/>
      <c r="R211" s="208">
        <f>SUM(R212:R217)</f>
        <v>0</v>
      </c>
      <c r="S211" s="207"/>
      <c r="T211" s="209">
        <f>SUM(T212:T217)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10" t="s">
        <v>138</v>
      </c>
      <c r="AT211" s="211" t="s">
        <v>71</v>
      </c>
      <c r="AU211" s="211" t="s">
        <v>79</v>
      </c>
      <c r="AY211" s="210" t="s">
        <v>137</v>
      </c>
      <c r="BK211" s="212">
        <f>SUM(BK212:BK217)</f>
        <v>0</v>
      </c>
    </row>
    <row r="212" s="2" customFormat="1" ht="16.5" customHeight="1">
      <c r="A212" s="41"/>
      <c r="B212" s="42"/>
      <c r="C212" s="215" t="s">
        <v>887</v>
      </c>
      <c r="D212" s="215" t="s">
        <v>140</v>
      </c>
      <c r="E212" s="216" t="s">
        <v>863</v>
      </c>
      <c r="F212" s="217" t="s">
        <v>864</v>
      </c>
      <c r="G212" s="218" t="s">
        <v>672</v>
      </c>
      <c r="H212" s="219">
        <v>23</v>
      </c>
      <c r="I212" s="220"/>
      <c r="J212" s="221">
        <f>ROUND(I212*H212,2)</f>
        <v>0</v>
      </c>
      <c r="K212" s="217" t="s">
        <v>19</v>
      </c>
      <c r="L212" s="47"/>
      <c r="M212" s="222" t="s">
        <v>19</v>
      </c>
      <c r="N212" s="223" t="s">
        <v>43</v>
      </c>
      <c r="O212" s="87"/>
      <c r="P212" s="224">
        <f>O212*H212</f>
        <v>0</v>
      </c>
      <c r="Q212" s="224">
        <v>0</v>
      </c>
      <c r="R212" s="224">
        <f>Q212*H212</f>
        <v>0</v>
      </c>
      <c r="S212" s="224">
        <v>0</v>
      </c>
      <c r="T212" s="225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26" t="s">
        <v>535</v>
      </c>
      <c r="AT212" s="226" t="s">
        <v>140</v>
      </c>
      <c r="AU212" s="226" t="s">
        <v>81</v>
      </c>
      <c r="AY212" s="20" t="s">
        <v>137</v>
      </c>
      <c r="BE212" s="227">
        <f>IF(N212="základní",J212,0)</f>
        <v>0</v>
      </c>
      <c r="BF212" s="227">
        <f>IF(N212="snížená",J212,0)</f>
        <v>0</v>
      </c>
      <c r="BG212" s="227">
        <f>IF(N212="zákl. přenesená",J212,0)</f>
        <v>0</v>
      </c>
      <c r="BH212" s="227">
        <f>IF(N212="sníž. přenesená",J212,0)</f>
        <v>0</v>
      </c>
      <c r="BI212" s="227">
        <f>IF(N212="nulová",J212,0)</f>
        <v>0</v>
      </c>
      <c r="BJ212" s="20" t="s">
        <v>79</v>
      </c>
      <c r="BK212" s="227">
        <f>ROUND(I212*H212,2)</f>
        <v>0</v>
      </c>
      <c r="BL212" s="20" t="s">
        <v>535</v>
      </c>
      <c r="BM212" s="226" t="s">
        <v>888</v>
      </c>
    </row>
    <row r="213" s="2" customFormat="1" ht="16.5" customHeight="1">
      <c r="A213" s="41"/>
      <c r="B213" s="42"/>
      <c r="C213" s="215" t="s">
        <v>889</v>
      </c>
      <c r="D213" s="215" t="s">
        <v>140</v>
      </c>
      <c r="E213" s="216" t="s">
        <v>866</v>
      </c>
      <c r="F213" s="217" t="s">
        <v>867</v>
      </c>
      <c r="G213" s="218" t="s">
        <v>672</v>
      </c>
      <c r="H213" s="219">
        <v>25</v>
      </c>
      <c r="I213" s="220"/>
      <c r="J213" s="221">
        <f>ROUND(I213*H213,2)</f>
        <v>0</v>
      </c>
      <c r="K213" s="217" t="s">
        <v>19</v>
      </c>
      <c r="L213" s="47"/>
      <c r="M213" s="222" t="s">
        <v>19</v>
      </c>
      <c r="N213" s="223" t="s">
        <v>43</v>
      </c>
      <c r="O213" s="87"/>
      <c r="P213" s="224">
        <f>O213*H213</f>
        <v>0</v>
      </c>
      <c r="Q213" s="224">
        <v>0</v>
      </c>
      <c r="R213" s="224">
        <f>Q213*H213</f>
        <v>0</v>
      </c>
      <c r="S213" s="224">
        <v>0</v>
      </c>
      <c r="T213" s="225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26" t="s">
        <v>535</v>
      </c>
      <c r="AT213" s="226" t="s">
        <v>140</v>
      </c>
      <c r="AU213" s="226" t="s">
        <v>81</v>
      </c>
      <c r="AY213" s="20" t="s">
        <v>137</v>
      </c>
      <c r="BE213" s="227">
        <f>IF(N213="základní",J213,0)</f>
        <v>0</v>
      </c>
      <c r="BF213" s="227">
        <f>IF(N213="snížená",J213,0)</f>
        <v>0</v>
      </c>
      <c r="BG213" s="227">
        <f>IF(N213="zákl. přenesená",J213,0)</f>
        <v>0</v>
      </c>
      <c r="BH213" s="227">
        <f>IF(N213="sníž. přenesená",J213,0)</f>
        <v>0</v>
      </c>
      <c r="BI213" s="227">
        <f>IF(N213="nulová",J213,0)</f>
        <v>0</v>
      </c>
      <c r="BJ213" s="20" t="s">
        <v>79</v>
      </c>
      <c r="BK213" s="227">
        <f>ROUND(I213*H213,2)</f>
        <v>0</v>
      </c>
      <c r="BL213" s="20" t="s">
        <v>535</v>
      </c>
      <c r="BM213" s="226" t="s">
        <v>890</v>
      </c>
    </row>
    <row r="214" s="2" customFormat="1" ht="16.5" customHeight="1">
      <c r="A214" s="41"/>
      <c r="B214" s="42"/>
      <c r="C214" s="215" t="s">
        <v>891</v>
      </c>
      <c r="D214" s="215" t="s">
        <v>140</v>
      </c>
      <c r="E214" s="216" t="s">
        <v>892</v>
      </c>
      <c r="F214" s="217" t="s">
        <v>870</v>
      </c>
      <c r="G214" s="218" t="s">
        <v>672</v>
      </c>
      <c r="H214" s="219">
        <v>100</v>
      </c>
      <c r="I214" s="220"/>
      <c r="J214" s="221">
        <f>ROUND(I214*H214,2)</f>
        <v>0</v>
      </c>
      <c r="K214" s="217" t="s">
        <v>19</v>
      </c>
      <c r="L214" s="47"/>
      <c r="M214" s="222" t="s">
        <v>19</v>
      </c>
      <c r="N214" s="223" t="s">
        <v>43</v>
      </c>
      <c r="O214" s="87"/>
      <c r="P214" s="224">
        <f>O214*H214</f>
        <v>0</v>
      </c>
      <c r="Q214" s="224">
        <v>0</v>
      </c>
      <c r="R214" s="224">
        <f>Q214*H214</f>
        <v>0</v>
      </c>
      <c r="S214" s="224">
        <v>0</v>
      </c>
      <c r="T214" s="225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26" t="s">
        <v>535</v>
      </c>
      <c r="AT214" s="226" t="s">
        <v>140</v>
      </c>
      <c r="AU214" s="226" t="s">
        <v>81</v>
      </c>
      <c r="AY214" s="20" t="s">
        <v>137</v>
      </c>
      <c r="BE214" s="227">
        <f>IF(N214="základní",J214,0)</f>
        <v>0</v>
      </c>
      <c r="BF214" s="227">
        <f>IF(N214="snížená",J214,0)</f>
        <v>0</v>
      </c>
      <c r="BG214" s="227">
        <f>IF(N214="zákl. přenesená",J214,0)</f>
        <v>0</v>
      </c>
      <c r="BH214" s="227">
        <f>IF(N214="sníž. přenesená",J214,0)</f>
        <v>0</v>
      </c>
      <c r="BI214" s="227">
        <f>IF(N214="nulová",J214,0)</f>
        <v>0</v>
      </c>
      <c r="BJ214" s="20" t="s">
        <v>79</v>
      </c>
      <c r="BK214" s="227">
        <f>ROUND(I214*H214,2)</f>
        <v>0</v>
      </c>
      <c r="BL214" s="20" t="s">
        <v>535</v>
      </c>
      <c r="BM214" s="226" t="s">
        <v>893</v>
      </c>
    </row>
    <row r="215" s="2" customFormat="1" ht="16.5" customHeight="1">
      <c r="A215" s="41"/>
      <c r="B215" s="42"/>
      <c r="C215" s="215" t="s">
        <v>894</v>
      </c>
      <c r="D215" s="215" t="s">
        <v>140</v>
      </c>
      <c r="E215" s="216" t="s">
        <v>895</v>
      </c>
      <c r="F215" s="217" t="s">
        <v>873</v>
      </c>
      <c r="G215" s="218" t="s">
        <v>222</v>
      </c>
      <c r="H215" s="219">
        <v>100</v>
      </c>
      <c r="I215" s="220"/>
      <c r="J215" s="221">
        <f>ROUND(I215*H215,2)</f>
        <v>0</v>
      </c>
      <c r="K215" s="217" t="s">
        <v>19</v>
      </c>
      <c r="L215" s="47"/>
      <c r="M215" s="222" t="s">
        <v>19</v>
      </c>
      <c r="N215" s="223" t="s">
        <v>43</v>
      </c>
      <c r="O215" s="87"/>
      <c r="P215" s="224">
        <f>O215*H215</f>
        <v>0</v>
      </c>
      <c r="Q215" s="224">
        <v>0</v>
      </c>
      <c r="R215" s="224">
        <f>Q215*H215</f>
        <v>0</v>
      </c>
      <c r="S215" s="224">
        <v>0</v>
      </c>
      <c r="T215" s="225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26" t="s">
        <v>535</v>
      </c>
      <c r="AT215" s="226" t="s">
        <v>140</v>
      </c>
      <c r="AU215" s="226" t="s">
        <v>81</v>
      </c>
      <c r="AY215" s="20" t="s">
        <v>137</v>
      </c>
      <c r="BE215" s="227">
        <f>IF(N215="základní",J215,0)</f>
        <v>0</v>
      </c>
      <c r="BF215" s="227">
        <f>IF(N215="snížená",J215,0)</f>
        <v>0</v>
      </c>
      <c r="BG215" s="227">
        <f>IF(N215="zákl. přenesená",J215,0)</f>
        <v>0</v>
      </c>
      <c r="BH215" s="227">
        <f>IF(N215="sníž. přenesená",J215,0)</f>
        <v>0</v>
      </c>
      <c r="BI215" s="227">
        <f>IF(N215="nulová",J215,0)</f>
        <v>0</v>
      </c>
      <c r="BJ215" s="20" t="s">
        <v>79</v>
      </c>
      <c r="BK215" s="227">
        <f>ROUND(I215*H215,2)</f>
        <v>0</v>
      </c>
      <c r="BL215" s="20" t="s">
        <v>535</v>
      </c>
      <c r="BM215" s="226" t="s">
        <v>896</v>
      </c>
    </row>
    <row r="216" s="2" customFormat="1" ht="16.5" customHeight="1">
      <c r="A216" s="41"/>
      <c r="B216" s="42"/>
      <c r="C216" s="215" t="s">
        <v>897</v>
      </c>
      <c r="D216" s="215" t="s">
        <v>140</v>
      </c>
      <c r="E216" s="216" t="s">
        <v>898</v>
      </c>
      <c r="F216" s="217" t="s">
        <v>876</v>
      </c>
      <c r="G216" s="218" t="s">
        <v>222</v>
      </c>
      <c r="H216" s="219">
        <v>150</v>
      </c>
      <c r="I216" s="220"/>
      <c r="J216" s="221">
        <f>ROUND(I216*H216,2)</f>
        <v>0</v>
      </c>
      <c r="K216" s="217" t="s">
        <v>19</v>
      </c>
      <c r="L216" s="47"/>
      <c r="M216" s="222" t="s">
        <v>19</v>
      </c>
      <c r="N216" s="223" t="s">
        <v>43</v>
      </c>
      <c r="O216" s="87"/>
      <c r="P216" s="224">
        <f>O216*H216</f>
        <v>0</v>
      </c>
      <c r="Q216" s="224">
        <v>0</v>
      </c>
      <c r="R216" s="224">
        <f>Q216*H216</f>
        <v>0</v>
      </c>
      <c r="S216" s="224">
        <v>0</v>
      </c>
      <c r="T216" s="225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26" t="s">
        <v>535</v>
      </c>
      <c r="AT216" s="226" t="s">
        <v>140</v>
      </c>
      <c r="AU216" s="226" t="s">
        <v>81</v>
      </c>
      <c r="AY216" s="20" t="s">
        <v>137</v>
      </c>
      <c r="BE216" s="227">
        <f>IF(N216="základní",J216,0)</f>
        <v>0</v>
      </c>
      <c r="BF216" s="227">
        <f>IF(N216="snížená",J216,0)</f>
        <v>0</v>
      </c>
      <c r="BG216" s="227">
        <f>IF(N216="zákl. přenesená",J216,0)</f>
        <v>0</v>
      </c>
      <c r="BH216" s="227">
        <f>IF(N216="sníž. přenesená",J216,0)</f>
        <v>0</v>
      </c>
      <c r="BI216" s="227">
        <f>IF(N216="nulová",J216,0)</f>
        <v>0</v>
      </c>
      <c r="BJ216" s="20" t="s">
        <v>79</v>
      </c>
      <c r="BK216" s="227">
        <f>ROUND(I216*H216,2)</f>
        <v>0</v>
      </c>
      <c r="BL216" s="20" t="s">
        <v>535</v>
      </c>
      <c r="BM216" s="226" t="s">
        <v>899</v>
      </c>
    </row>
    <row r="217" s="2" customFormat="1" ht="16.5" customHeight="1">
      <c r="A217" s="41"/>
      <c r="B217" s="42"/>
      <c r="C217" s="215" t="s">
        <v>900</v>
      </c>
      <c r="D217" s="215" t="s">
        <v>140</v>
      </c>
      <c r="E217" s="216" t="s">
        <v>901</v>
      </c>
      <c r="F217" s="217" t="s">
        <v>879</v>
      </c>
      <c r="G217" s="218" t="s">
        <v>222</v>
      </c>
      <c r="H217" s="219">
        <v>50</v>
      </c>
      <c r="I217" s="220"/>
      <c r="J217" s="221">
        <f>ROUND(I217*H217,2)</f>
        <v>0</v>
      </c>
      <c r="K217" s="217" t="s">
        <v>19</v>
      </c>
      <c r="L217" s="47"/>
      <c r="M217" s="222" t="s">
        <v>19</v>
      </c>
      <c r="N217" s="223" t="s">
        <v>43</v>
      </c>
      <c r="O217" s="87"/>
      <c r="P217" s="224">
        <f>O217*H217</f>
        <v>0</v>
      </c>
      <c r="Q217" s="224">
        <v>0</v>
      </c>
      <c r="R217" s="224">
        <f>Q217*H217</f>
        <v>0</v>
      </c>
      <c r="S217" s="224">
        <v>0</v>
      </c>
      <c r="T217" s="225">
        <f>S217*H217</f>
        <v>0</v>
      </c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R217" s="226" t="s">
        <v>535</v>
      </c>
      <c r="AT217" s="226" t="s">
        <v>140</v>
      </c>
      <c r="AU217" s="226" t="s">
        <v>81</v>
      </c>
      <c r="AY217" s="20" t="s">
        <v>137</v>
      </c>
      <c r="BE217" s="227">
        <f>IF(N217="základní",J217,0)</f>
        <v>0</v>
      </c>
      <c r="BF217" s="227">
        <f>IF(N217="snížená",J217,0)</f>
        <v>0</v>
      </c>
      <c r="BG217" s="227">
        <f>IF(N217="zákl. přenesená",J217,0)</f>
        <v>0</v>
      </c>
      <c r="BH217" s="227">
        <f>IF(N217="sníž. přenesená",J217,0)</f>
        <v>0</v>
      </c>
      <c r="BI217" s="227">
        <f>IF(N217="nulová",J217,0)</f>
        <v>0</v>
      </c>
      <c r="BJ217" s="20" t="s">
        <v>79</v>
      </c>
      <c r="BK217" s="227">
        <f>ROUND(I217*H217,2)</f>
        <v>0</v>
      </c>
      <c r="BL217" s="20" t="s">
        <v>535</v>
      </c>
      <c r="BM217" s="226" t="s">
        <v>902</v>
      </c>
    </row>
    <row r="218" s="12" customFormat="1" ht="22.8" customHeight="1">
      <c r="A218" s="12"/>
      <c r="B218" s="199"/>
      <c r="C218" s="200"/>
      <c r="D218" s="201" t="s">
        <v>71</v>
      </c>
      <c r="E218" s="213" t="s">
        <v>903</v>
      </c>
      <c r="F218" s="213" t="s">
        <v>904</v>
      </c>
      <c r="G218" s="200"/>
      <c r="H218" s="200"/>
      <c r="I218" s="203"/>
      <c r="J218" s="214">
        <f>BK218</f>
        <v>0</v>
      </c>
      <c r="K218" s="200"/>
      <c r="L218" s="205"/>
      <c r="M218" s="206"/>
      <c r="N218" s="207"/>
      <c r="O218" s="207"/>
      <c r="P218" s="208">
        <f>SUM(P219:P220)</f>
        <v>0</v>
      </c>
      <c r="Q218" s="207"/>
      <c r="R218" s="208">
        <f>SUM(R219:R220)</f>
        <v>0</v>
      </c>
      <c r="S218" s="207"/>
      <c r="T218" s="209">
        <f>SUM(T219:T220)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10" t="s">
        <v>138</v>
      </c>
      <c r="AT218" s="211" t="s">
        <v>71</v>
      </c>
      <c r="AU218" s="211" t="s">
        <v>79</v>
      </c>
      <c r="AY218" s="210" t="s">
        <v>137</v>
      </c>
      <c r="BK218" s="212">
        <f>SUM(BK219:BK220)</f>
        <v>0</v>
      </c>
    </row>
    <row r="219" s="2" customFormat="1" ht="16.5" customHeight="1">
      <c r="A219" s="41"/>
      <c r="B219" s="42"/>
      <c r="C219" s="215" t="s">
        <v>905</v>
      </c>
      <c r="D219" s="215" t="s">
        <v>140</v>
      </c>
      <c r="E219" s="216" t="s">
        <v>756</v>
      </c>
      <c r="F219" s="217" t="s">
        <v>757</v>
      </c>
      <c r="G219" s="218" t="s">
        <v>360</v>
      </c>
      <c r="H219" s="219">
        <v>1</v>
      </c>
      <c r="I219" s="220"/>
      <c r="J219" s="221">
        <f>ROUND(I219*H219,2)</f>
        <v>0</v>
      </c>
      <c r="K219" s="217" t="s">
        <v>19</v>
      </c>
      <c r="L219" s="47"/>
      <c r="M219" s="222" t="s">
        <v>19</v>
      </c>
      <c r="N219" s="223" t="s">
        <v>43</v>
      </c>
      <c r="O219" s="87"/>
      <c r="P219" s="224">
        <f>O219*H219</f>
        <v>0</v>
      </c>
      <c r="Q219" s="224">
        <v>0</v>
      </c>
      <c r="R219" s="224">
        <f>Q219*H219</f>
        <v>0</v>
      </c>
      <c r="S219" s="224">
        <v>0</v>
      </c>
      <c r="T219" s="225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26" t="s">
        <v>535</v>
      </c>
      <c r="AT219" s="226" t="s">
        <v>140</v>
      </c>
      <c r="AU219" s="226" t="s">
        <v>81</v>
      </c>
      <c r="AY219" s="20" t="s">
        <v>137</v>
      </c>
      <c r="BE219" s="227">
        <f>IF(N219="základní",J219,0)</f>
        <v>0</v>
      </c>
      <c r="BF219" s="227">
        <f>IF(N219="snížená",J219,0)</f>
        <v>0</v>
      </c>
      <c r="BG219" s="227">
        <f>IF(N219="zákl. přenesená",J219,0)</f>
        <v>0</v>
      </c>
      <c r="BH219" s="227">
        <f>IF(N219="sníž. přenesená",J219,0)</f>
        <v>0</v>
      </c>
      <c r="BI219" s="227">
        <f>IF(N219="nulová",J219,0)</f>
        <v>0</v>
      </c>
      <c r="BJ219" s="20" t="s">
        <v>79</v>
      </c>
      <c r="BK219" s="227">
        <f>ROUND(I219*H219,2)</f>
        <v>0</v>
      </c>
      <c r="BL219" s="20" t="s">
        <v>535</v>
      </c>
      <c r="BM219" s="226" t="s">
        <v>906</v>
      </c>
    </row>
    <row r="220" s="2" customFormat="1" ht="16.5" customHeight="1">
      <c r="A220" s="41"/>
      <c r="B220" s="42"/>
      <c r="C220" s="215" t="s">
        <v>907</v>
      </c>
      <c r="D220" s="215" t="s">
        <v>140</v>
      </c>
      <c r="E220" s="216" t="s">
        <v>759</v>
      </c>
      <c r="F220" s="217" t="s">
        <v>760</v>
      </c>
      <c r="G220" s="218" t="s">
        <v>360</v>
      </c>
      <c r="H220" s="219">
        <v>1</v>
      </c>
      <c r="I220" s="220"/>
      <c r="J220" s="221">
        <f>ROUND(I220*H220,2)</f>
        <v>0</v>
      </c>
      <c r="K220" s="217" t="s">
        <v>19</v>
      </c>
      <c r="L220" s="47"/>
      <c r="M220" s="222" t="s">
        <v>19</v>
      </c>
      <c r="N220" s="223" t="s">
        <v>43</v>
      </c>
      <c r="O220" s="87"/>
      <c r="P220" s="224">
        <f>O220*H220</f>
        <v>0</v>
      </c>
      <c r="Q220" s="224">
        <v>0</v>
      </c>
      <c r="R220" s="224">
        <f>Q220*H220</f>
        <v>0</v>
      </c>
      <c r="S220" s="224">
        <v>0</v>
      </c>
      <c r="T220" s="225">
        <f>S220*H220</f>
        <v>0</v>
      </c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R220" s="226" t="s">
        <v>535</v>
      </c>
      <c r="AT220" s="226" t="s">
        <v>140</v>
      </c>
      <c r="AU220" s="226" t="s">
        <v>81</v>
      </c>
      <c r="AY220" s="20" t="s">
        <v>137</v>
      </c>
      <c r="BE220" s="227">
        <f>IF(N220="základní",J220,0)</f>
        <v>0</v>
      </c>
      <c r="BF220" s="227">
        <f>IF(N220="snížená",J220,0)</f>
        <v>0</v>
      </c>
      <c r="BG220" s="227">
        <f>IF(N220="zákl. přenesená",J220,0)</f>
        <v>0</v>
      </c>
      <c r="BH220" s="227">
        <f>IF(N220="sníž. přenesená",J220,0)</f>
        <v>0</v>
      </c>
      <c r="BI220" s="227">
        <f>IF(N220="nulová",J220,0)</f>
        <v>0</v>
      </c>
      <c r="BJ220" s="20" t="s">
        <v>79</v>
      </c>
      <c r="BK220" s="227">
        <f>ROUND(I220*H220,2)</f>
        <v>0</v>
      </c>
      <c r="BL220" s="20" t="s">
        <v>535</v>
      </c>
      <c r="BM220" s="226" t="s">
        <v>908</v>
      </c>
    </row>
    <row r="221" s="12" customFormat="1" ht="22.8" customHeight="1">
      <c r="A221" s="12"/>
      <c r="B221" s="199"/>
      <c r="C221" s="200"/>
      <c r="D221" s="201" t="s">
        <v>71</v>
      </c>
      <c r="E221" s="213" t="s">
        <v>909</v>
      </c>
      <c r="F221" s="213" t="s">
        <v>910</v>
      </c>
      <c r="G221" s="200"/>
      <c r="H221" s="200"/>
      <c r="I221" s="203"/>
      <c r="J221" s="214">
        <f>BK221</f>
        <v>0</v>
      </c>
      <c r="K221" s="200"/>
      <c r="L221" s="205"/>
      <c r="M221" s="206"/>
      <c r="N221" s="207"/>
      <c r="O221" s="207"/>
      <c r="P221" s="208">
        <f>SUM(P222:P229)</f>
        <v>0</v>
      </c>
      <c r="Q221" s="207"/>
      <c r="R221" s="208">
        <f>SUM(R222:R229)</f>
        <v>0</v>
      </c>
      <c r="S221" s="207"/>
      <c r="T221" s="209">
        <f>SUM(T222:T229)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10" t="s">
        <v>138</v>
      </c>
      <c r="AT221" s="211" t="s">
        <v>71</v>
      </c>
      <c r="AU221" s="211" t="s">
        <v>79</v>
      </c>
      <c r="AY221" s="210" t="s">
        <v>137</v>
      </c>
      <c r="BK221" s="212">
        <f>SUM(BK222:BK229)</f>
        <v>0</v>
      </c>
    </row>
    <row r="222" s="2" customFormat="1" ht="16.5" customHeight="1">
      <c r="A222" s="41"/>
      <c r="B222" s="42"/>
      <c r="C222" s="278" t="s">
        <v>911</v>
      </c>
      <c r="D222" s="278" t="s">
        <v>227</v>
      </c>
      <c r="E222" s="279" t="s">
        <v>912</v>
      </c>
      <c r="F222" s="280" t="s">
        <v>913</v>
      </c>
      <c r="G222" s="281" t="s">
        <v>222</v>
      </c>
      <c r="H222" s="282">
        <v>100</v>
      </c>
      <c r="I222" s="283"/>
      <c r="J222" s="284">
        <f>ROUND(I222*H222,2)</f>
        <v>0</v>
      </c>
      <c r="K222" s="280" t="s">
        <v>19</v>
      </c>
      <c r="L222" s="285"/>
      <c r="M222" s="286" t="s">
        <v>19</v>
      </c>
      <c r="N222" s="287" t="s">
        <v>43</v>
      </c>
      <c r="O222" s="87"/>
      <c r="P222" s="224">
        <f>O222*H222</f>
        <v>0</v>
      </c>
      <c r="Q222" s="224">
        <v>0</v>
      </c>
      <c r="R222" s="224">
        <f>Q222*H222</f>
        <v>0</v>
      </c>
      <c r="S222" s="224">
        <v>0</v>
      </c>
      <c r="T222" s="225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26" t="s">
        <v>673</v>
      </c>
      <c r="AT222" s="226" t="s">
        <v>227</v>
      </c>
      <c r="AU222" s="226" t="s">
        <v>81</v>
      </c>
      <c r="AY222" s="20" t="s">
        <v>137</v>
      </c>
      <c r="BE222" s="227">
        <f>IF(N222="základní",J222,0)</f>
        <v>0</v>
      </c>
      <c r="BF222" s="227">
        <f>IF(N222="snížená",J222,0)</f>
        <v>0</v>
      </c>
      <c r="BG222" s="227">
        <f>IF(N222="zákl. přenesená",J222,0)</f>
        <v>0</v>
      </c>
      <c r="BH222" s="227">
        <f>IF(N222="sníž. přenesená",J222,0)</f>
        <v>0</v>
      </c>
      <c r="BI222" s="227">
        <f>IF(N222="nulová",J222,0)</f>
        <v>0</v>
      </c>
      <c r="BJ222" s="20" t="s">
        <v>79</v>
      </c>
      <c r="BK222" s="227">
        <f>ROUND(I222*H222,2)</f>
        <v>0</v>
      </c>
      <c r="BL222" s="20" t="s">
        <v>535</v>
      </c>
      <c r="BM222" s="226" t="s">
        <v>914</v>
      </c>
    </row>
    <row r="223" s="2" customFormat="1" ht="16.5" customHeight="1">
      <c r="A223" s="41"/>
      <c r="B223" s="42"/>
      <c r="C223" s="278" t="s">
        <v>915</v>
      </c>
      <c r="D223" s="278" t="s">
        <v>227</v>
      </c>
      <c r="E223" s="279" t="s">
        <v>916</v>
      </c>
      <c r="F223" s="280" t="s">
        <v>917</v>
      </c>
      <c r="G223" s="281" t="s">
        <v>222</v>
      </c>
      <c r="H223" s="282">
        <v>50</v>
      </c>
      <c r="I223" s="283"/>
      <c r="J223" s="284">
        <f>ROUND(I223*H223,2)</f>
        <v>0</v>
      </c>
      <c r="K223" s="280" t="s">
        <v>19</v>
      </c>
      <c r="L223" s="285"/>
      <c r="M223" s="286" t="s">
        <v>19</v>
      </c>
      <c r="N223" s="287" t="s">
        <v>43</v>
      </c>
      <c r="O223" s="87"/>
      <c r="P223" s="224">
        <f>O223*H223</f>
        <v>0</v>
      </c>
      <c r="Q223" s="224">
        <v>0</v>
      </c>
      <c r="R223" s="224">
        <f>Q223*H223</f>
        <v>0</v>
      </c>
      <c r="S223" s="224">
        <v>0</v>
      </c>
      <c r="T223" s="225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26" t="s">
        <v>673</v>
      </c>
      <c r="AT223" s="226" t="s">
        <v>227</v>
      </c>
      <c r="AU223" s="226" t="s">
        <v>81</v>
      </c>
      <c r="AY223" s="20" t="s">
        <v>137</v>
      </c>
      <c r="BE223" s="227">
        <f>IF(N223="základní",J223,0)</f>
        <v>0</v>
      </c>
      <c r="BF223" s="227">
        <f>IF(N223="snížená",J223,0)</f>
        <v>0</v>
      </c>
      <c r="BG223" s="227">
        <f>IF(N223="zákl. přenesená",J223,0)</f>
        <v>0</v>
      </c>
      <c r="BH223" s="227">
        <f>IF(N223="sníž. přenesená",J223,0)</f>
        <v>0</v>
      </c>
      <c r="BI223" s="227">
        <f>IF(N223="nulová",J223,0)</f>
        <v>0</v>
      </c>
      <c r="BJ223" s="20" t="s">
        <v>79</v>
      </c>
      <c r="BK223" s="227">
        <f>ROUND(I223*H223,2)</f>
        <v>0</v>
      </c>
      <c r="BL223" s="20" t="s">
        <v>535</v>
      </c>
      <c r="BM223" s="226" t="s">
        <v>918</v>
      </c>
    </row>
    <row r="224" s="2" customFormat="1" ht="16.5" customHeight="1">
      <c r="A224" s="41"/>
      <c r="B224" s="42"/>
      <c r="C224" s="278" t="s">
        <v>919</v>
      </c>
      <c r="D224" s="278" t="s">
        <v>227</v>
      </c>
      <c r="E224" s="279" t="s">
        <v>920</v>
      </c>
      <c r="F224" s="280" t="s">
        <v>921</v>
      </c>
      <c r="G224" s="281" t="s">
        <v>222</v>
      </c>
      <c r="H224" s="282">
        <v>100</v>
      </c>
      <c r="I224" s="283"/>
      <c r="J224" s="284">
        <f>ROUND(I224*H224,2)</f>
        <v>0</v>
      </c>
      <c r="K224" s="280" t="s">
        <v>19</v>
      </c>
      <c r="L224" s="285"/>
      <c r="M224" s="286" t="s">
        <v>19</v>
      </c>
      <c r="N224" s="287" t="s">
        <v>43</v>
      </c>
      <c r="O224" s="87"/>
      <c r="P224" s="224">
        <f>O224*H224</f>
        <v>0</v>
      </c>
      <c r="Q224" s="224">
        <v>0</v>
      </c>
      <c r="R224" s="224">
        <f>Q224*H224</f>
        <v>0</v>
      </c>
      <c r="S224" s="224">
        <v>0</v>
      </c>
      <c r="T224" s="225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26" t="s">
        <v>673</v>
      </c>
      <c r="AT224" s="226" t="s">
        <v>227</v>
      </c>
      <c r="AU224" s="226" t="s">
        <v>81</v>
      </c>
      <c r="AY224" s="20" t="s">
        <v>137</v>
      </c>
      <c r="BE224" s="227">
        <f>IF(N224="základní",J224,0)</f>
        <v>0</v>
      </c>
      <c r="BF224" s="227">
        <f>IF(N224="snížená",J224,0)</f>
        <v>0</v>
      </c>
      <c r="BG224" s="227">
        <f>IF(N224="zákl. přenesená",J224,0)</f>
        <v>0</v>
      </c>
      <c r="BH224" s="227">
        <f>IF(N224="sníž. přenesená",J224,0)</f>
        <v>0</v>
      </c>
      <c r="BI224" s="227">
        <f>IF(N224="nulová",J224,0)</f>
        <v>0</v>
      </c>
      <c r="BJ224" s="20" t="s">
        <v>79</v>
      </c>
      <c r="BK224" s="227">
        <f>ROUND(I224*H224,2)</f>
        <v>0</v>
      </c>
      <c r="BL224" s="20" t="s">
        <v>535</v>
      </c>
      <c r="BM224" s="226" t="s">
        <v>922</v>
      </c>
    </row>
    <row r="225" s="2" customFormat="1" ht="16.5" customHeight="1">
      <c r="A225" s="41"/>
      <c r="B225" s="42"/>
      <c r="C225" s="278" t="s">
        <v>923</v>
      </c>
      <c r="D225" s="278" t="s">
        <v>227</v>
      </c>
      <c r="E225" s="279" t="s">
        <v>924</v>
      </c>
      <c r="F225" s="280" t="s">
        <v>925</v>
      </c>
      <c r="G225" s="281" t="s">
        <v>222</v>
      </c>
      <c r="H225" s="282">
        <v>0</v>
      </c>
      <c r="I225" s="283"/>
      <c r="J225" s="284">
        <f>ROUND(I225*H225,2)</f>
        <v>0</v>
      </c>
      <c r="K225" s="280" t="s">
        <v>19</v>
      </c>
      <c r="L225" s="285"/>
      <c r="M225" s="286" t="s">
        <v>19</v>
      </c>
      <c r="N225" s="287" t="s">
        <v>43</v>
      </c>
      <c r="O225" s="87"/>
      <c r="P225" s="224">
        <f>O225*H225</f>
        <v>0</v>
      </c>
      <c r="Q225" s="224">
        <v>0</v>
      </c>
      <c r="R225" s="224">
        <f>Q225*H225</f>
        <v>0</v>
      </c>
      <c r="S225" s="224">
        <v>0</v>
      </c>
      <c r="T225" s="225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226" t="s">
        <v>673</v>
      </c>
      <c r="AT225" s="226" t="s">
        <v>227</v>
      </c>
      <c r="AU225" s="226" t="s">
        <v>81</v>
      </c>
      <c r="AY225" s="20" t="s">
        <v>137</v>
      </c>
      <c r="BE225" s="227">
        <f>IF(N225="základní",J225,0)</f>
        <v>0</v>
      </c>
      <c r="BF225" s="227">
        <f>IF(N225="snížená",J225,0)</f>
        <v>0</v>
      </c>
      <c r="BG225" s="227">
        <f>IF(N225="zákl. přenesená",J225,0)</f>
        <v>0</v>
      </c>
      <c r="BH225" s="227">
        <f>IF(N225="sníž. přenesená",J225,0)</f>
        <v>0</v>
      </c>
      <c r="BI225" s="227">
        <f>IF(N225="nulová",J225,0)</f>
        <v>0</v>
      </c>
      <c r="BJ225" s="20" t="s">
        <v>79</v>
      </c>
      <c r="BK225" s="227">
        <f>ROUND(I225*H225,2)</f>
        <v>0</v>
      </c>
      <c r="BL225" s="20" t="s">
        <v>535</v>
      </c>
      <c r="BM225" s="226" t="s">
        <v>926</v>
      </c>
    </row>
    <row r="226" s="2" customFormat="1" ht="16.5" customHeight="1">
      <c r="A226" s="41"/>
      <c r="B226" s="42"/>
      <c r="C226" s="278" t="s">
        <v>927</v>
      </c>
      <c r="D226" s="278" t="s">
        <v>227</v>
      </c>
      <c r="E226" s="279" t="s">
        <v>928</v>
      </c>
      <c r="F226" s="280" t="s">
        <v>929</v>
      </c>
      <c r="G226" s="281" t="s">
        <v>222</v>
      </c>
      <c r="H226" s="282">
        <v>100</v>
      </c>
      <c r="I226" s="283"/>
      <c r="J226" s="284">
        <f>ROUND(I226*H226,2)</f>
        <v>0</v>
      </c>
      <c r="K226" s="280" t="s">
        <v>19</v>
      </c>
      <c r="L226" s="285"/>
      <c r="M226" s="286" t="s">
        <v>19</v>
      </c>
      <c r="N226" s="287" t="s">
        <v>43</v>
      </c>
      <c r="O226" s="87"/>
      <c r="P226" s="224">
        <f>O226*H226</f>
        <v>0</v>
      </c>
      <c r="Q226" s="224">
        <v>0</v>
      </c>
      <c r="R226" s="224">
        <f>Q226*H226</f>
        <v>0</v>
      </c>
      <c r="S226" s="224">
        <v>0</v>
      </c>
      <c r="T226" s="225">
        <f>S226*H226</f>
        <v>0</v>
      </c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R226" s="226" t="s">
        <v>673</v>
      </c>
      <c r="AT226" s="226" t="s">
        <v>227</v>
      </c>
      <c r="AU226" s="226" t="s">
        <v>81</v>
      </c>
      <c r="AY226" s="20" t="s">
        <v>137</v>
      </c>
      <c r="BE226" s="227">
        <f>IF(N226="základní",J226,0)</f>
        <v>0</v>
      </c>
      <c r="BF226" s="227">
        <f>IF(N226="snížená",J226,0)</f>
        <v>0</v>
      </c>
      <c r="BG226" s="227">
        <f>IF(N226="zákl. přenesená",J226,0)</f>
        <v>0</v>
      </c>
      <c r="BH226" s="227">
        <f>IF(N226="sníž. přenesená",J226,0)</f>
        <v>0</v>
      </c>
      <c r="BI226" s="227">
        <f>IF(N226="nulová",J226,0)</f>
        <v>0</v>
      </c>
      <c r="BJ226" s="20" t="s">
        <v>79</v>
      </c>
      <c r="BK226" s="227">
        <f>ROUND(I226*H226,2)</f>
        <v>0</v>
      </c>
      <c r="BL226" s="20" t="s">
        <v>535</v>
      </c>
      <c r="BM226" s="226" t="s">
        <v>930</v>
      </c>
    </row>
    <row r="227" s="2" customFormat="1" ht="16.5" customHeight="1">
      <c r="A227" s="41"/>
      <c r="B227" s="42"/>
      <c r="C227" s="278" t="s">
        <v>931</v>
      </c>
      <c r="D227" s="278" t="s">
        <v>227</v>
      </c>
      <c r="E227" s="279" t="s">
        <v>932</v>
      </c>
      <c r="F227" s="280" t="s">
        <v>933</v>
      </c>
      <c r="G227" s="281" t="s">
        <v>222</v>
      </c>
      <c r="H227" s="282">
        <v>30</v>
      </c>
      <c r="I227" s="283"/>
      <c r="J227" s="284">
        <f>ROUND(I227*H227,2)</f>
        <v>0</v>
      </c>
      <c r="K227" s="280" t="s">
        <v>19</v>
      </c>
      <c r="L227" s="285"/>
      <c r="M227" s="286" t="s">
        <v>19</v>
      </c>
      <c r="N227" s="287" t="s">
        <v>43</v>
      </c>
      <c r="O227" s="87"/>
      <c r="P227" s="224">
        <f>O227*H227</f>
        <v>0</v>
      </c>
      <c r="Q227" s="224">
        <v>0</v>
      </c>
      <c r="R227" s="224">
        <f>Q227*H227</f>
        <v>0</v>
      </c>
      <c r="S227" s="224">
        <v>0</v>
      </c>
      <c r="T227" s="225">
        <f>S227*H227</f>
        <v>0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26" t="s">
        <v>673</v>
      </c>
      <c r="AT227" s="226" t="s">
        <v>227</v>
      </c>
      <c r="AU227" s="226" t="s">
        <v>81</v>
      </c>
      <c r="AY227" s="20" t="s">
        <v>137</v>
      </c>
      <c r="BE227" s="227">
        <f>IF(N227="základní",J227,0)</f>
        <v>0</v>
      </c>
      <c r="BF227" s="227">
        <f>IF(N227="snížená",J227,0)</f>
        <v>0</v>
      </c>
      <c r="BG227" s="227">
        <f>IF(N227="zákl. přenesená",J227,0)</f>
        <v>0</v>
      </c>
      <c r="BH227" s="227">
        <f>IF(N227="sníž. přenesená",J227,0)</f>
        <v>0</v>
      </c>
      <c r="BI227" s="227">
        <f>IF(N227="nulová",J227,0)</f>
        <v>0</v>
      </c>
      <c r="BJ227" s="20" t="s">
        <v>79</v>
      </c>
      <c r="BK227" s="227">
        <f>ROUND(I227*H227,2)</f>
        <v>0</v>
      </c>
      <c r="BL227" s="20" t="s">
        <v>535</v>
      </c>
      <c r="BM227" s="226" t="s">
        <v>934</v>
      </c>
    </row>
    <row r="228" s="2" customFormat="1" ht="16.5" customHeight="1">
      <c r="A228" s="41"/>
      <c r="B228" s="42"/>
      <c r="C228" s="278" t="s">
        <v>935</v>
      </c>
      <c r="D228" s="278" t="s">
        <v>227</v>
      </c>
      <c r="E228" s="279" t="s">
        <v>936</v>
      </c>
      <c r="F228" s="280" t="s">
        <v>937</v>
      </c>
      <c r="G228" s="281" t="s">
        <v>222</v>
      </c>
      <c r="H228" s="282">
        <v>0</v>
      </c>
      <c r="I228" s="283"/>
      <c r="J228" s="284">
        <f>ROUND(I228*H228,2)</f>
        <v>0</v>
      </c>
      <c r="K228" s="280" t="s">
        <v>19</v>
      </c>
      <c r="L228" s="285"/>
      <c r="M228" s="286" t="s">
        <v>19</v>
      </c>
      <c r="N228" s="287" t="s">
        <v>43</v>
      </c>
      <c r="O228" s="87"/>
      <c r="P228" s="224">
        <f>O228*H228</f>
        <v>0</v>
      </c>
      <c r="Q228" s="224">
        <v>0</v>
      </c>
      <c r="R228" s="224">
        <f>Q228*H228</f>
        <v>0</v>
      </c>
      <c r="S228" s="224">
        <v>0</v>
      </c>
      <c r="T228" s="225">
        <f>S228*H228</f>
        <v>0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R228" s="226" t="s">
        <v>673</v>
      </c>
      <c r="AT228" s="226" t="s">
        <v>227</v>
      </c>
      <c r="AU228" s="226" t="s">
        <v>81</v>
      </c>
      <c r="AY228" s="20" t="s">
        <v>137</v>
      </c>
      <c r="BE228" s="227">
        <f>IF(N228="základní",J228,0)</f>
        <v>0</v>
      </c>
      <c r="BF228" s="227">
        <f>IF(N228="snížená",J228,0)</f>
        <v>0</v>
      </c>
      <c r="BG228" s="227">
        <f>IF(N228="zákl. přenesená",J228,0)</f>
        <v>0</v>
      </c>
      <c r="BH228" s="227">
        <f>IF(N228="sníž. přenesená",J228,0)</f>
        <v>0</v>
      </c>
      <c r="BI228" s="227">
        <f>IF(N228="nulová",J228,0)</f>
        <v>0</v>
      </c>
      <c r="BJ228" s="20" t="s">
        <v>79</v>
      </c>
      <c r="BK228" s="227">
        <f>ROUND(I228*H228,2)</f>
        <v>0</v>
      </c>
      <c r="BL228" s="20" t="s">
        <v>535</v>
      </c>
      <c r="BM228" s="226" t="s">
        <v>938</v>
      </c>
    </row>
    <row r="229" s="2" customFormat="1" ht="16.5" customHeight="1">
      <c r="A229" s="41"/>
      <c r="B229" s="42"/>
      <c r="C229" s="278" t="s">
        <v>939</v>
      </c>
      <c r="D229" s="278" t="s">
        <v>227</v>
      </c>
      <c r="E229" s="279" t="s">
        <v>940</v>
      </c>
      <c r="F229" s="280" t="s">
        <v>941</v>
      </c>
      <c r="G229" s="281" t="s">
        <v>672</v>
      </c>
      <c r="H229" s="282">
        <v>15</v>
      </c>
      <c r="I229" s="283"/>
      <c r="J229" s="284">
        <f>ROUND(I229*H229,2)</f>
        <v>0</v>
      </c>
      <c r="K229" s="280" t="s">
        <v>19</v>
      </c>
      <c r="L229" s="285"/>
      <c r="M229" s="286" t="s">
        <v>19</v>
      </c>
      <c r="N229" s="287" t="s">
        <v>43</v>
      </c>
      <c r="O229" s="87"/>
      <c r="P229" s="224">
        <f>O229*H229</f>
        <v>0</v>
      </c>
      <c r="Q229" s="224">
        <v>0</v>
      </c>
      <c r="R229" s="224">
        <f>Q229*H229</f>
        <v>0</v>
      </c>
      <c r="S229" s="224">
        <v>0</v>
      </c>
      <c r="T229" s="225">
        <f>S229*H229</f>
        <v>0</v>
      </c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R229" s="226" t="s">
        <v>673</v>
      </c>
      <c r="AT229" s="226" t="s">
        <v>227</v>
      </c>
      <c r="AU229" s="226" t="s">
        <v>81</v>
      </c>
      <c r="AY229" s="20" t="s">
        <v>137</v>
      </c>
      <c r="BE229" s="227">
        <f>IF(N229="základní",J229,0)</f>
        <v>0</v>
      </c>
      <c r="BF229" s="227">
        <f>IF(N229="snížená",J229,0)</f>
        <v>0</v>
      </c>
      <c r="BG229" s="227">
        <f>IF(N229="zákl. přenesená",J229,0)</f>
        <v>0</v>
      </c>
      <c r="BH229" s="227">
        <f>IF(N229="sníž. přenesená",J229,0)</f>
        <v>0</v>
      </c>
      <c r="BI229" s="227">
        <f>IF(N229="nulová",J229,0)</f>
        <v>0</v>
      </c>
      <c r="BJ229" s="20" t="s">
        <v>79</v>
      </c>
      <c r="BK229" s="227">
        <f>ROUND(I229*H229,2)</f>
        <v>0</v>
      </c>
      <c r="BL229" s="20" t="s">
        <v>535</v>
      </c>
      <c r="BM229" s="226" t="s">
        <v>942</v>
      </c>
    </row>
    <row r="230" s="12" customFormat="1" ht="22.8" customHeight="1">
      <c r="A230" s="12"/>
      <c r="B230" s="199"/>
      <c r="C230" s="200"/>
      <c r="D230" s="201" t="s">
        <v>71</v>
      </c>
      <c r="E230" s="213" t="s">
        <v>943</v>
      </c>
      <c r="F230" s="213" t="s">
        <v>944</v>
      </c>
      <c r="G230" s="200"/>
      <c r="H230" s="200"/>
      <c r="I230" s="203"/>
      <c r="J230" s="214">
        <f>BK230</f>
        <v>0</v>
      </c>
      <c r="K230" s="200"/>
      <c r="L230" s="205"/>
      <c r="M230" s="206"/>
      <c r="N230" s="207"/>
      <c r="O230" s="207"/>
      <c r="P230" s="208">
        <f>SUM(P231:P238)</f>
        <v>0</v>
      </c>
      <c r="Q230" s="207"/>
      <c r="R230" s="208">
        <f>SUM(R231:R238)</f>
        <v>0</v>
      </c>
      <c r="S230" s="207"/>
      <c r="T230" s="209">
        <f>SUM(T231:T238)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10" t="s">
        <v>138</v>
      </c>
      <c r="AT230" s="211" t="s">
        <v>71</v>
      </c>
      <c r="AU230" s="211" t="s">
        <v>79</v>
      </c>
      <c r="AY230" s="210" t="s">
        <v>137</v>
      </c>
      <c r="BK230" s="212">
        <f>SUM(BK231:BK238)</f>
        <v>0</v>
      </c>
    </row>
    <row r="231" s="2" customFormat="1" ht="16.5" customHeight="1">
      <c r="A231" s="41"/>
      <c r="B231" s="42"/>
      <c r="C231" s="215" t="s">
        <v>945</v>
      </c>
      <c r="D231" s="215" t="s">
        <v>140</v>
      </c>
      <c r="E231" s="216" t="s">
        <v>946</v>
      </c>
      <c r="F231" s="217" t="s">
        <v>913</v>
      </c>
      <c r="G231" s="218" t="s">
        <v>222</v>
      </c>
      <c r="H231" s="219">
        <v>100</v>
      </c>
      <c r="I231" s="220"/>
      <c r="J231" s="221">
        <f>ROUND(I231*H231,2)</f>
        <v>0</v>
      </c>
      <c r="K231" s="217" t="s">
        <v>19</v>
      </c>
      <c r="L231" s="47"/>
      <c r="M231" s="222" t="s">
        <v>19</v>
      </c>
      <c r="N231" s="223" t="s">
        <v>43</v>
      </c>
      <c r="O231" s="87"/>
      <c r="P231" s="224">
        <f>O231*H231</f>
        <v>0</v>
      </c>
      <c r="Q231" s="224">
        <v>0</v>
      </c>
      <c r="R231" s="224">
        <f>Q231*H231</f>
        <v>0</v>
      </c>
      <c r="S231" s="224">
        <v>0</v>
      </c>
      <c r="T231" s="225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26" t="s">
        <v>535</v>
      </c>
      <c r="AT231" s="226" t="s">
        <v>140</v>
      </c>
      <c r="AU231" s="226" t="s">
        <v>81</v>
      </c>
      <c r="AY231" s="20" t="s">
        <v>137</v>
      </c>
      <c r="BE231" s="227">
        <f>IF(N231="základní",J231,0)</f>
        <v>0</v>
      </c>
      <c r="BF231" s="227">
        <f>IF(N231="snížená",J231,0)</f>
        <v>0</v>
      </c>
      <c r="BG231" s="227">
        <f>IF(N231="zákl. přenesená",J231,0)</f>
        <v>0</v>
      </c>
      <c r="BH231" s="227">
        <f>IF(N231="sníž. přenesená",J231,0)</f>
        <v>0</v>
      </c>
      <c r="BI231" s="227">
        <f>IF(N231="nulová",J231,0)</f>
        <v>0</v>
      </c>
      <c r="BJ231" s="20" t="s">
        <v>79</v>
      </c>
      <c r="BK231" s="227">
        <f>ROUND(I231*H231,2)</f>
        <v>0</v>
      </c>
      <c r="BL231" s="20" t="s">
        <v>535</v>
      </c>
      <c r="BM231" s="226" t="s">
        <v>947</v>
      </c>
    </row>
    <row r="232" s="2" customFormat="1" ht="16.5" customHeight="1">
      <c r="A232" s="41"/>
      <c r="B232" s="42"/>
      <c r="C232" s="215" t="s">
        <v>948</v>
      </c>
      <c r="D232" s="215" t="s">
        <v>140</v>
      </c>
      <c r="E232" s="216" t="s">
        <v>949</v>
      </c>
      <c r="F232" s="217" t="s">
        <v>917</v>
      </c>
      <c r="G232" s="218" t="s">
        <v>222</v>
      </c>
      <c r="H232" s="219">
        <v>50</v>
      </c>
      <c r="I232" s="220"/>
      <c r="J232" s="221">
        <f>ROUND(I232*H232,2)</f>
        <v>0</v>
      </c>
      <c r="K232" s="217" t="s">
        <v>19</v>
      </c>
      <c r="L232" s="47"/>
      <c r="M232" s="222" t="s">
        <v>19</v>
      </c>
      <c r="N232" s="223" t="s">
        <v>43</v>
      </c>
      <c r="O232" s="87"/>
      <c r="P232" s="224">
        <f>O232*H232</f>
        <v>0</v>
      </c>
      <c r="Q232" s="224">
        <v>0</v>
      </c>
      <c r="R232" s="224">
        <f>Q232*H232</f>
        <v>0</v>
      </c>
      <c r="S232" s="224">
        <v>0</v>
      </c>
      <c r="T232" s="225">
        <f>S232*H232</f>
        <v>0</v>
      </c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R232" s="226" t="s">
        <v>535</v>
      </c>
      <c r="AT232" s="226" t="s">
        <v>140</v>
      </c>
      <c r="AU232" s="226" t="s">
        <v>81</v>
      </c>
      <c r="AY232" s="20" t="s">
        <v>137</v>
      </c>
      <c r="BE232" s="227">
        <f>IF(N232="základní",J232,0)</f>
        <v>0</v>
      </c>
      <c r="BF232" s="227">
        <f>IF(N232="snížená",J232,0)</f>
        <v>0</v>
      </c>
      <c r="BG232" s="227">
        <f>IF(N232="zákl. přenesená",J232,0)</f>
        <v>0</v>
      </c>
      <c r="BH232" s="227">
        <f>IF(N232="sníž. přenesená",J232,0)</f>
        <v>0</v>
      </c>
      <c r="BI232" s="227">
        <f>IF(N232="nulová",J232,0)</f>
        <v>0</v>
      </c>
      <c r="BJ232" s="20" t="s">
        <v>79</v>
      </c>
      <c r="BK232" s="227">
        <f>ROUND(I232*H232,2)</f>
        <v>0</v>
      </c>
      <c r="BL232" s="20" t="s">
        <v>535</v>
      </c>
      <c r="BM232" s="226" t="s">
        <v>950</v>
      </c>
    </row>
    <row r="233" s="2" customFormat="1" ht="16.5" customHeight="1">
      <c r="A233" s="41"/>
      <c r="B233" s="42"/>
      <c r="C233" s="215" t="s">
        <v>951</v>
      </c>
      <c r="D233" s="215" t="s">
        <v>140</v>
      </c>
      <c r="E233" s="216" t="s">
        <v>952</v>
      </c>
      <c r="F233" s="217" t="s">
        <v>921</v>
      </c>
      <c r="G233" s="218" t="s">
        <v>222</v>
      </c>
      <c r="H233" s="219">
        <v>100</v>
      </c>
      <c r="I233" s="220"/>
      <c r="J233" s="221">
        <f>ROUND(I233*H233,2)</f>
        <v>0</v>
      </c>
      <c r="K233" s="217" t="s">
        <v>19</v>
      </c>
      <c r="L233" s="47"/>
      <c r="M233" s="222" t="s">
        <v>19</v>
      </c>
      <c r="N233" s="223" t="s">
        <v>43</v>
      </c>
      <c r="O233" s="87"/>
      <c r="P233" s="224">
        <f>O233*H233</f>
        <v>0</v>
      </c>
      <c r="Q233" s="224">
        <v>0</v>
      </c>
      <c r="R233" s="224">
        <f>Q233*H233</f>
        <v>0</v>
      </c>
      <c r="S233" s="224">
        <v>0</v>
      </c>
      <c r="T233" s="225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26" t="s">
        <v>535</v>
      </c>
      <c r="AT233" s="226" t="s">
        <v>140</v>
      </c>
      <c r="AU233" s="226" t="s">
        <v>81</v>
      </c>
      <c r="AY233" s="20" t="s">
        <v>137</v>
      </c>
      <c r="BE233" s="227">
        <f>IF(N233="základní",J233,0)</f>
        <v>0</v>
      </c>
      <c r="BF233" s="227">
        <f>IF(N233="snížená",J233,0)</f>
        <v>0</v>
      </c>
      <c r="BG233" s="227">
        <f>IF(N233="zákl. přenesená",J233,0)</f>
        <v>0</v>
      </c>
      <c r="BH233" s="227">
        <f>IF(N233="sníž. přenesená",J233,0)</f>
        <v>0</v>
      </c>
      <c r="BI233" s="227">
        <f>IF(N233="nulová",J233,0)</f>
        <v>0</v>
      </c>
      <c r="BJ233" s="20" t="s">
        <v>79</v>
      </c>
      <c r="BK233" s="227">
        <f>ROUND(I233*H233,2)</f>
        <v>0</v>
      </c>
      <c r="BL233" s="20" t="s">
        <v>535</v>
      </c>
      <c r="BM233" s="226" t="s">
        <v>953</v>
      </c>
    </row>
    <row r="234" s="2" customFormat="1" ht="16.5" customHeight="1">
      <c r="A234" s="41"/>
      <c r="B234" s="42"/>
      <c r="C234" s="215" t="s">
        <v>954</v>
      </c>
      <c r="D234" s="215" t="s">
        <v>140</v>
      </c>
      <c r="E234" s="216" t="s">
        <v>955</v>
      </c>
      <c r="F234" s="217" t="s">
        <v>925</v>
      </c>
      <c r="G234" s="218" t="s">
        <v>222</v>
      </c>
      <c r="H234" s="219">
        <v>0</v>
      </c>
      <c r="I234" s="220"/>
      <c r="J234" s="221">
        <f>ROUND(I234*H234,2)</f>
        <v>0</v>
      </c>
      <c r="K234" s="217" t="s">
        <v>19</v>
      </c>
      <c r="L234" s="47"/>
      <c r="M234" s="222" t="s">
        <v>19</v>
      </c>
      <c r="N234" s="223" t="s">
        <v>43</v>
      </c>
      <c r="O234" s="87"/>
      <c r="P234" s="224">
        <f>O234*H234</f>
        <v>0</v>
      </c>
      <c r="Q234" s="224">
        <v>0</v>
      </c>
      <c r="R234" s="224">
        <f>Q234*H234</f>
        <v>0</v>
      </c>
      <c r="S234" s="224">
        <v>0</v>
      </c>
      <c r="T234" s="225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26" t="s">
        <v>535</v>
      </c>
      <c r="AT234" s="226" t="s">
        <v>140</v>
      </c>
      <c r="AU234" s="226" t="s">
        <v>81</v>
      </c>
      <c r="AY234" s="20" t="s">
        <v>137</v>
      </c>
      <c r="BE234" s="227">
        <f>IF(N234="základní",J234,0)</f>
        <v>0</v>
      </c>
      <c r="BF234" s="227">
        <f>IF(N234="snížená",J234,0)</f>
        <v>0</v>
      </c>
      <c r="BG234" s="227">
        <f>IF(N234="zákl. přenesená",J234,0)</f>
        <v>0</v>
      </c>
      <c r="BH234" s="227">
        <f>IF(N234="sníž. přenesená",J234,0)</f>
        <v>0</v>
      </c>
      <c r="BI234" s="227">
        <f>IF(N234="nulová",J234,0)</f>
        <v>0</v>
      </c>
      <c r="BJ234" s="20" t="s">
        <v>79</v>
      </c>
      <c r="BK234" s="227">
        <f>ROUND(I234*H234,2)</f>
        <v>0</v>
      </c>
      <c r="BL234" s="20" t="s">
        <v>535</v>
      </c>
      <c r="BM234" s="226" t="s">
        <v>956</v>
      </c>
    </row>
    <row r="235" s="2" customFormat="1" ht="16.5" customHeight="1">
      <c r="A235" s="41"/>
      <c r="B235" s="42"/>
      <c r="C235" s="215" t="s">
        <v>957</v>
      </c>
      <c r="D235" s="215" t="s">
        <v>140</v>
      </c>
      <c r="E235" s="216" t="s">
        <v>958</v>
      </c>
      <c r="F235" s="217" t="s">
        <v>929</v>
      </c>
      <c r="G235" s="218" t="s">
        <v>222</v>
      </c>
      <c r="H235" s="219">
        <v>100</v>
      </c>
      <c r="I235" s="220"/>
      <c r="J235" s="221">
        <f>ROUND(I235*H235,2)</f>
        <v>0</v>
      </c>
      <c r="K235" s="217" t="s">
        <v>19</v>
      </c>
      <c r="L235" s="47"/>
      <c r="M235" s="222" t="s">
        <v>19</v>
      </c>
      <c r="N235" s="223" t="s">
        <v>43</v>
      </c>
      <c r="O235" s="87"/>
      <c r="P235" s="224">
        <f>O235*H235</f>
        <v>0</v>
      </c>
      <c r="Q235" s="224">
        <v>0</v>
      </c>
      <c r="R235" s="224">
        <f>Q235*H235</f>
        <v>0</v>
      </c>
      <c r="S235" s="224">
        <v>0</v>
      </c>
      <c r="T235" s="225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26" t="s">
        <v>535</v>
      </c>
      <c r="AT235" s="226" t="s">
        <v>140</v>
      </c>
      <c r="AU235" s="226" t="s">
        <v>81</v>
      </c>
      <c r="AY235" s="20" t="s">
        <v>137</v>
      </c>
      <c r="BE235" s="227">
        <f>IF(N235="základní",J235,0)</f>
        <v>0</v>
      </c>
      <c r="BF235" s="227">
        <f>IF(N235="snížená",J235,0)</f>
        <v>0</v>
      </c>
      <c r="BG235" s="227">
        <f>IF(N235="zákl. přenesená",J235,0)</f>
        <v>0</v>
      </c>
      <c r="BH235" s="227">
        <f>IF(N235="sníž. přenesená",J235,0)</f>
        <v>0</v>
      </c>
      <c r="BI235" s="227">
        <f>IF(N235="nulová",J235,0)</f>
        <v>0</v>
      </c>
      <c r="BJ235" s="20" t="s">
        <v>79</v>
      </c>
      <c r="BK235" s="227">
        <f>ROUND(I235*H235,2)</f>
        <v>0</v>
      </c>
      <c r="BL235" s="20" t="s">
        <v>535</v>
      </c>
      <c r="BM235" s="226" t="s">
        <v>959</v>
      </c>
    </row>
    <row r="236" s="2" customFormat="1" ht="16.5" customHeight="1">
      <c r="A236" s="41"/>
      <c r="B236" s="42"/>
      <c r="C236" s="215" t="s">
        <v>960</v>
      </c>
      <c r="D236" s="215" t="s">
        <v>140</v>
      </c>
      <c r="E236" s="216" t="s">
        <v>961</v>
      </c>
      <c r="F236" s="217" t="s">
        <v>933</v>
      </c>
      <c r="G236" s="218" t="s">
        <v>222</v>
      </c>
      <c r="H236" s="219">
        <v>30</v>
      </c>
      <c r="I236" s="220"/>
      <c r="J236" s="221">
        <f>ROUND(I236*H236,2)</f>
        <v>0</v>
      </c>
      <c r="K236" s="217" t="s">
        <v>19</v>
      </c>
      <c r="L236" s="47"/>
      <c r="M236" s="222" t="s">
        <v>19</v>
      </c>
      <c r="N236" s="223" t="s">
        <v>43</v>
      </c>
      <c r="O236" s="87"/>
      <c r="P236" s="224">
        <f>O236*H236</f>
        <v>0</v>
      </c>
      <c r="Q236" s="224">
        <v>0</v>
      </c>
      <c r="R236" s="224">
        <f>Q236*H236</f>
        <v>0</v>
      </c>
      <c r="S236" s="224">
        <v>0</v>
      </c>
      <c r="T236" s="225">
        <f>S236*H236</f>
        <v>0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R236" s="226" t="s">
        <v>535</v>
      </c>
      <c r="AT236" s="226" t="s">
        <v>140</v>
      </c>
      <c r="AU236" s="226" t="s">
        <v>81</v>
      </c>
      <c r="AY236" s="20" t="s">
        <v>137</v>
      </c>
      <c r="BE236" s="227">
        <f>IF(N236="základní",J236,0)</f>
        <v>0</v>
      </c>
      <c r="BF236" s="227">
        <f>IF(N236="snížená",J236,0)</f>
        <v>0</v>
      </c>
      <c r="BG236" s="227">
        <f>IF(N236="zákl. přenesená",J236,0)</f>
        <v>0</v>
      </c>
      <c r="BH236" s="227">
        <f>IF(N236="sníž. přenesená",J236,0)</f>
        <v>0</v>
      </c>
      <c r="BI236" s="227">
        <f>IF(N236="nulová",J236,0)</f>
        <v>0</v>
      </c>
      <c r="BJ236" s="20" t="s">
        <v>79</v>
      </c>
      <c r="BK236" s="227">
        <f>ROUND(I236*H236,2)</f>
        <v>0</v>
      </c>
      <c r="BL236" s="20" t="s">
        <v>535</v>
      </c>
      <c r="BM236" s="226" t="s">
        <v>962</v>
      </c>
    </row>
    <row r="237" s="2" customFormat="1" ht="16.5" customHeight="1">
      <c r="A237" s="41"/>
      <c r="B237" s="42"/>
      <c r="C237" s="215" t="s">
        <v>963</v>
      </c>
      <c r="D237" s="215" t="s">
        <v>140</v>
      </c>
      <c r="E237" s="216" t="s">
        <v>964</v>
      </c>
      <c r="F237" s="217" t="s">
        <v>937</v>
      </c>
      <c r="G237" s="218" t="s">
        <v>222</v>
      </c>
      <c r="H237" s="219">
        <v>0</v>
      </c>
      <c r="I237" s="220"/>
      <c r="J237" s="221">
        <f>ROUND(I237*H237,2)</f>
        <v>0</v>
      </c>
      <c r="K237" s="217" t="s">
        <v>19</v>
      </c>
      <c r="L237" s="47"/>
      <c r="M237" s="222" t="s">
        <v>19</v>
      </c>
      <c r="N237" s="223" t="s">
        <v>43</v>
      </c>
      <c r="O237" s="87"/>
      <c r="P237" s="224">
        <f>O237*H237</f>
        <v>0</v>
      </c>
      <c r="Q237" s="224">
        <v>0</v>
      </c>
      <c r="R237" s="224">
        <f>Q237*H237</f>
        <v>0</v>
      </c>
      <c r="S237" s="224">
        <v>0</v>
      </c>
      <c r="T237" s="225">
        <f>S237*H237</f>
        <v>0</v>
      </c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R237" s="226" t="s">
        <v>535</v>
      </c>
      <c r="AT237" s="226" t="s">
        <v>140</v>
      </c>
      <c r="AU237" s="226" t="s">
        <v>81</v>
      </c>
      <c r="AY237" s="20" t="s">
        <v>137</v>
      </c>
      <c r="BE237" s="227">
        <f>IF(N237="základní",J237,0)</f>
        <v>0</v>
      </c>
      <c r="BF237" s="227">
        <f>IF(N237="snížená",J237,0)</f>
        <v>0</v>
      </c>
      <c r="BG237" s="227">
        <f>IF(N237="zákl. přenesená",J237,0)</f>
        <v>0</v>
      </c>
      <c r="BH237" s="227">
        <f>IF(N237="sníž. přenesená",J237,0)</f>
        <v>0</v>
      </c>
      <c r="BI237" s="227">
        <f>IF(N237="nulová",J237,0)</f>
        <v>0</v>
      </c>
      <c r="BJ237" s="20" t="s">
        <v>79</v>
      </c>
      <c r="BK237" s="227">
        <f>ROUND(I237*H237,2)</f>
        <v>0</v>
      </c>
      <c r="BL237" s="20" t="s">
        <v>535</v>
      </c>
      <c r="BM237" s="226" t="s">
        <v>965</v>
      </c>
    </row>
    <row r="238" s="2" customFormat="1" ht="16.5" customHeight="1">
      <c r="A238" s="41"/>
      <c r="B238" s="42"/>
      <c r="C238" s="215" t="s">
        <v>966</v>
      </c>
      <c r="D238" s="215" t="s">
        <v>140</v>
      </c>
      <c r="E238" s="216" t="s">
        <v>967</v>
      </c>
      <c r="F238" s="217" t="s">
        <v>941</v>
      </c>
      <c r="G238" s="218" t="s">
        <v>672</v>
      </c>
      <c r="H238" s="219">
        <v>15</v>
      </c>
      <c r="I238" s="220"/>
      <c r="J238" s="221">
        <f>ROUND(I238*H238,2)</f>
        <v>0</v>
      </c>
      <c r="K238" s="217" t="s">
        <v>19</v>
      </c>
      <c r="L238" s="47"/>
      <c r="M238" s="222" t="s">
        <v>19</v>
      </c>
      <c r="N238" s="223" t="s">
        <v>43</v>
      </c>
      <c r="O238" s="87"/>
      <c r="P238" s="224">
        <f>O238*H238</f>
        <v>0</v>
      </c>
      <c r="Q238" s="224">
        <v>0</v>
      </c>
      <c r="R238" s="224">
        <f>Q238*H238</f>
        <v>0</v>
      </c>
      <c r="S238" s="224">
        <v>0</v>
      </c>
      <c r="T238" s="225">
        <f>S238*H238</f>
        <v>0</v>
      </c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R238" s="226" t="s">
        <v>535</v>
      </c>
      <c r="AT238" s="226" t="s">
        <v>140</v>
      </c>
      <c r="AU238" s="226" t="s">
        <v>81</v>
      </c>
      <c r="AY238" s="20" t="s">
        <v>137</v>
      </c>
      <c r="BE238" s="227">
        <f>IF(N238="základní",J238,0)</f>
        <v>0</v>
      </c>
      <c r="BF238" s="227">
        <f>IF(N238="snížená",J238,0)</f>
        <v>0</v>
      </c>
      <c r="BG238" s="227">
        <f>IF(N238="zákl. přenesená",J238,0)</f>
        <v>0</v>
      </c>
      <c r="BH238" s="227">
        <f>IF(N238="sníž. přenesená",J238,0)</f>
        <v>0</v>
      </c>
      <c r="BI238" s="227">
        <f>IF(N238="nulová",J238,0)</f>
        <v>0</v>
      </c>
      <c r="BJ238" s="20" t="s">
        <v>79</v>
      </c>
      <c r="BK238" s="227">
        <f>ROUND(I238*H238,2)</f>
        <v>0</v>
      </c>
      <c r="BL238" s="20" t="s">
        <v>535</v>
      </c>
      <c r="BM238" s="226" t="s">
        <v>968</v>
      </c>
    </row>
    <row r="239" s="12" customFormat="1" ht="22.8" customHeight="1">
      <c r="A239" s="12"/>
      <c r="B239" s="199"/>
      <c r="C239" s="200"/>
      <c r="D239" s="201" t="s">
        <v>71</v>
      </c>
      <c r="E239" s="213" t="s">
        <v>969</v>
      </c>
      <c r="F239" s="213" t="s">
        <v>970</v>
      </c>
      <c r="G239" s="200"/>
      <c r="H239" s="200"/>
      <c r="I239" s="203"/>
      <c r="J239" s="214">
        <f>BK239</f>
        <v>0</v>
      </c>
      <c r="K239" s="200"/>
      <c r="L239" s="205"/>
      <c r="M239" s="206"/>
      <c r="N239" s="207"/>
      <c r="O239" s="207"/>
      <c r="P239" s="208">
        <f>SUM(P240:P241)</f>
        <v>0</v>
      </c>
      <c r="Q239" s="207"/>
      <c r="R239" s="208">
        <f>SUM(R240:R241)</f>
        <v>0</v>
      </c>
      <c r="S239" s="207"/>
      <c r="T239" s="209">
        <f>SUM(T240:T241)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10" t="s">
        <v>138</v>
      </c>
      <c r="AT239" s="211" t="s">
        <v>71</v>
      </c>
      <c r="AU239" s="211" t="s">
        <v>79</v>
      </c>
      <c r="AY239" s="210" t="s">
        <v>137</v>
      </c>
      <c r="BK239" s="212">
        <f>SUM(BK240:BK241)</f>
        <v>0</v>
      </c>
    </row>
    <row r="240" s="2" customFormat="1" ht="16.5" customHeight="1">
      <c r="A240" s="41"/>
      <c r="B240" s="42"/>
      <c r="C240" s="215" t="s">
        <v>971</v>
      </c>
      <c r="D240" s="215" t="s">
        <v>140</v>
      </c>
      <c r="E240" s="216" t="s">
        <v>756</v>
      </c>
      <c r="F240" s="217" t="s">
        <v>757</v>
      </c>
      <c r="G240" s="218" t="s">
        <v>360</v>
      </c>
      <c r="H240" s="219">
        <v>1</v>
      </c>
      <c r="I240" s="220"/>
      <c r="J240" s="221">
        <f>ROUND(I240*H240,2)</f>
        <v>0</v>
      </c>
      <c r="K240" s="217" t="s">
        <v>19</v>
      </c>
      <c r="L240" s="47"/>
      <c r="M240" s="222" t="s">
        <v>19</v>
      </c>
      <c r="N240" s="223" t="s">
        <v>43</v>
      </c>
      <c r="O240" s="87"/>
      <c r="P240" s="224">
        <f>O240*H240</f>
        <v>0</v>
      </c>
      <c r="Q240" s="224">
        <v>0</v>
      </c>
      <c r="R240" s="224">
        <f>Q240*H240</f>
        <v>0</v>
      </c>
      <c r="S240" s="224">
        <v>0</v>
      </c>
      <c r="T240" s="225">
        <f>S240*H240</f>
        <v>0</v>
      </c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R240" s="226" t="s">
        <v>535</v>
      </c>
      <c r="AT240" s="226" t="s">
        <v>140</v>
      </c>
      <c r="AU240" s="226" t="s">
        <v>81</v>
      </c>
      <c r="AY240" s="20" t="s">
        <v>137</v>
      </c>
      <c r="BE240" s="227">
        <f>IF(N240="základní",J240,0)</f>
        <v>0</v>
      </c>
      <c r="BF240" s="227">
        <f>IF(N240="snížená",J240,0)</f>
        <v>0</v>
      </c>
      <c r="BG240" s="227">
        <f>IF(N240="zákl. přenesená",J240,0)</f>
        <v>0</v>
      </c>
      <c r="BH240" s="227">
        <f>IF(N240="sníž. přenesená",J240,0)</f>
        <v>0</v>
      </c>
      <c r="BI240" s="227">
        <f>IF(N240="nulová",J240,0)</f>
        <v>0</v>
      </c>
      <c r="BJ240" s="20" t="s">
        <v>79</v>
      </c>
      <c r="BK240" s="227">
        <f>ROUND(I240*H240,2)</f>
        <v>0</v>
      </c>
      <c r="BL240" s="20" t="s">
        <v>535</v>
      </c>
      <c r="BM240" s="226" t="s">
        <v>972</v>
      </c>
    </row>
    <row r="241" s="2" customFormat="1" ht="16.5" customHeight="1">
      <c r="A241" s="41"/>
      <c r="B241" s="42"/>
      <c r="C241" s="215" t="s">
        <v>973</v>
      </c>
      <c r="D241" s="215" t="s">
        <v>140</v>
      </c>
      <c r="E241" s="216" t="s">
        <v>759</v>
      </c>
      <c r="F241" s="217" t="s">
        <v>760</v>
      </c>
      <c r="G241" s="218" t="s">
        <v>360</v>
      </c>
      <c r="H241" s="219">
        <v>1</v>
      </c>
      <c r="I241" s="220"/>
      <c r="J241" s="221">
        <f>ROUND(I241*H241,2)</f>
        <v>0</v>
      </c>
      <c r="K241" s="217" t="s">
        <v>19</v>
      </c>
      <c r="L241" s="47"/>
      <c r="M241" s="222" t="s">
        <v>19</v>
      </c>
      <c r="N241" s="223" t="s">
        <v>43</v>
      </c>
      <c r="O241" s="87"/>
      <c r="P241" s="224">
        <f>O241*H241</f>
        <v>0</v>
      </c>
      <c r="Q241" s="224">
        <v>0</v>
      </c>
      <c r="R241" s="224">
        <f>Q241*H241</f>
        <v>0</v>
      </c>
      <c r="S241" s="224">
        <v>0</v>
      </c>
      <c r="T241" s="225">
        <f>S241*H241</f>
        <v>0</v>
      </c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R241" s="226" t="s">
        <v>535</v>
      </c>
      <c r="AT241" s="226" t="s">
        <v>140</v>
      </c>
      <c r="AU241" s="226" t="s">
        <v>81</v>
      </c>
      <c r="AY241" s="20" t="s">
        <v>137</v>
      </c>
      <c r="BE241" s="227">
        <f>IF(N241="základní",J241,0)</f>
        <v>0</v>
      </c>
      <c r="BF241" s="227">
        <f>IF(N241="snížená",J241,0)</f>
        <v>0</v>
      </c>
      <c r="BG241" s="227">
        <f>IF(N241="zákl. přenesená",J241,0)</f>
        <v>0</v>
      </c>
      <c r="BH241" s="227">
        <f>IF(N241="sníž. přenesená",J241,0)</f>
        <v>0</v>
      </c>
      <c r="BI241" s="227">
        <f>IF(N241="nulová",J241,0)</f>
        <v>0</v>
      </c>
      <c r="BJ241" s="20" t="s">
        <v>79</v>
      </c>
      <c r="BK241" s="227">
        <f>ROUND(I241*H241,2)</f>
        <v>0</v>
      </c>
      <c r="BL241" s="20" t="s">
        <v>535</v>
      </c>
      <c r="BM241" s="226" t="s">
        <v>974</v>
      </c>
    </row>
    <row r="242" s="12" customFormat="1" ht="22.8" customHeight="1">
      <c r="A242" s="12"/>
      <c r="B242" s="199"/>
      <c r="C242" s="200"/>
      <c r="D242" s="201" t="s">
        <v>71</v>
      </c>
      <c r="E242" s="213" t="s">
        <v>975</v>
      </c>
      <c r="F242" s="213" t="s">
        <v>976</v>
      </c>
      <c r="G242" s="200"/>
      <c r="H242" s="200"/>
      <c r="I242" s="203"/>
      <c r="J242" s="214">
        <f>BK242</f>
        <v>0</v>
      </c>
      <c r="K242" s="200"/>
      <c r="L242" s="205"/>
      <c r="M242" s="206"/>
      <c r="N242" s="207"/>
      <c r="O242" s="207"/>
      <c r="P242" s="208">
        <f>SUM(P243:P246)</f>
        <v>0</v>
      </c>
      <c r="Q242" s="207"/>
      <c r="R242" s="208">
        <f>SUM(R243:R246)</f>
        <v>0</v>
      </c>
      <c r="S242" s="207"/>
      <c r="T242" s="209">
        <f>SUM(T243:T246)</f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210" t="s">
        <v>138</v>
      </c>
      <c r="AT242" s="211" t="s">
        <v>71</v>
      </c>
      <c r="AU242" s="211" t="s">
        <v>79</v>
      </c>
      <c r="AY242" s="210" t="s">
        <v>137</v>
      </c>
      <c r="BK242" s="212">
        <f>SUM(BK243:BK246)</f>
        <v>0</v>
      </c>
    </row>
    <row r="243" s="2" customFormat="1" ht="24.15" customHeight="1">
      <c r="A243" s="41"/>
      <c r="B243" s="42"/>
      <c r="C243" s="278" t="s">
        <v>977</v>
      </c>
      <c r="D243" s="278" t="s">
        <v>227</v>
      </c>
      <c r="E243" s="279" t="s">
        <v>978</v>
      </c>
      <c r="F243" s="280" t="s">
        <v>979</v>
      </c>
      <c r="G243" s="281" t="s">
        <v>672</v>
      </c>
      <c r="H243" s="282">
        <v>1</v>
      </c>
      <c r="I243" s="283"/>
      <c r="J243" s="284">
        <f>ROUND(I243*H243,2)</f>
        <v>0</v>
      </c>
      <c r="K243" s="280" t="s">
        <v>19</v>
      </c>
      <c r="L243" s="285"/>
      <c r="M243" s="286" t="s">
        <v>19</v>
      </c>
      <c r="N243" s="287" t="s">
        <v>43</v>
      </c>
      <c r="O243" s="87"/>
      <c r="P243" s="224">
        <f>O243*H243</f>
        <v>0</v>
      </c>
      <c r="Q243" s="224">
        <v>0</v>
      </c>
      <c r="R243" s="224">
        <f>Q243*H243</f>
        <v>0</v>
      </c>
      <c r="S243" s="224">
        <v>0</v>
      </c>
      <c r="T243" s="225">
        <f>S243*H243</f>
        <v>0</v>
      </c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R243" s="226" t="s">
        <v>673</v>
      </c>
      <c r="AT243" s="226" t="s">
        <v>227</v>
      </c>
      <c r="AU243" s="226" t="s">
        <v>81</v>
      </c>
      <c r="AY243" s="20" t="s">
        <v>137</v>
      </c>
      <c r="BE243" s="227">
        <f>IF(N243="základní",J243,0)</f>
        <v>0</v>
      </c>
      <c r="BF243" s="227">
        <f>IF(N243="snížená",J243,0)</f>
        <v>0</v>
      </c>
      <c r="BG243" s="227">
        <f>IF(N243="zákl. přenesená",J243,0)</f>
        <v>0</v>
      </c>
      <c r="BH243" s="227">
        <f>IF(N243="sníž. přenesená",J243,0)</f>
        <v>0</v>
      </c>
      <c r="BI243" s="227">
        <f>IF(N243="nulová",J243,0)</f>
        <v>0</v>
      </c>
      <c r="BJ243" s="20" t="s">
        <v>79</v>
      </c>
      <c r="BK243" s="227">
        <f>ROUND(I243*H243,2)</f>
        <v>0</v>
      </c>
      <c r="BL243" s="20" t="s">
        <v>535</v>
      </c>
      <c r="BM243" s="226" t="s">
        <v>980</v>
      </c>
    </row>
    <row r="244" s="2" customFormat="1" ht="24.15" customHeight="1">
      <c r="A244" s="41"/>
      <c r="B244" s="42"/>
      <c r="C244" s="278" t="s">
        <v>981</v>
      </c>
      <c r="D244" s="278" t="s">
        <v>227</v>
      </c>
      <c r="E244" s="279" t="s">
        <v>982</v>
      </c>
      <c r="F244" s="280" t="s">
        <v>983</v>
      </c>
      <c r="G244" s="281" t="s">
        <v>672</v>
      </c>
      <c r="H244" s="282">
        <v>10</v>
      </c>
      <c r="I244" s="283"/>
      <c r="J244" s="284">
        <f>ROUND(I244*H244,2)</f>
        <v>0</v>
      </c>
      <c r="K244" s="280" t="s">
        <v>19</v>
      </c>
      <c r="L244" s="285"/>
      <c r="M244" s="286" t="s">
        <v>19</v>
      </c>
      <c r="N244" s="287" t="s">
        <v>43</v>
      </c>
      <c r="O244" s="87"/>
      <c r="P244" s="224">
        <f>O244*H244</f>
        <v>0</v>
      </c>
      <c r="Q244" s="224">
        <v>0</v>
      </c>
      <c r="R244" s="224">
        <f>Q244*H244</f>
        <v>0</v>
      </c>
      <c r="S244" s="224">
        <v>0</v>
      </c>
      <c r="T244" s="225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26" t="s">
        <v>673</v>
      </c>
      <c r="AT244" s="226" t="s">
        <v>227</v>
      </c>
      <c r="AU244" s="226" t="s">
        <v>81</v>
      </c>
      <c r="AY244" s="20" t="s">
        <v>137</v>
      </c>
      <c r="BE244" s="227">
        <f>IF(N244="základní",J244,0)</f>
        <v>0</v>
      </c>
      <c r="BF244" s="227">
        <f>IF(N244="snížená",J244,0)</f>
        <v>0</v>
      </c>
      <c r="BG244" s="227">
        <f>IF(N244="zákl. přenesená",J244,0)</f>
        <v>0</v>
      </c>
      <c r="BH244" s="227">
        <f>IF(N244="sníž. přenesená",J244,0)</f>
        <v>0</v>
      </c>
      <c r="BI244" s="227">
        <f>IF(N244="nulová",J244,0)</f>
        <v>0</v>
      </c>
      <c r="BJ244" s="20" t="s">
        <v>79</v>
      </c>
      <c r="BK244" s="227">
        <f>ROUND(I244*H244,2)</f>
        <v>0</v>
      </c>
      <c r="BL244" s="20" t="s">
        <v>535</v>
      </c>
      <c r="BM244" s="226" t="s">
        <v>984</v>
      </c>
    </row>
    <row r="245" s="2" customFormat="1" ht="24.15" customHeight="1">
      <c r="A245" s="41"/>
      <c r="B245" s="42"/>
      <c r="C245" s="278" t="s">
        <v>985</v>
      </c>
      <c r="D245" s="278" t="s">
        <v>227</v>
      </c>
      <c r="E245" s="279" t="s">
        <v>986</v>
      </c>
      <c r="F245" s="280" t="s">
        <v>983</v>
      </c>
      <c r="G245" s="281" t="s">
        <v>672</v>
      </c>
      <c r="H245" s="282">
        <v>2</v>
      </c>
      <c r="I245" s="283"/>
      <c r="J245" s="284">
        <f>ROUND(I245*H245,2)</f>
        <v>0</v>
      </c>
      <c r="K245" s="280" t="s">
        <v>19</v>
      </c>
      <c r="L245" s="285"/>
      <c r="M245" s="286" t="s">
        <v>19</v>
      </c>
      <c r="N245" s="287" t="s">
        <v>43</v>
      </c>
      <c r="O245" s="87"/>
      <c r="P245" s="224">
        <f>O245*H245</f>
        <v>0</v>
      </c>
      <c r="Q245" s="224">
        <v>0</v>
      </c>
      <c r="R245" s="224">
        <f>Q245*H245</f>
        <v>0</v>
      </c>
      <c r="S245" s="224">
        <v>0</v>
      </c>
      <c r="T245" s="225">
        <f>S245*H245</f>
        <v>0</v>
      </c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R245" s="226" t="s">
        <v>673</v>
      </c>
      <c r="AT245" s="226" t="s">
        <v>227</v>
      </c>
      <c r="AU245" s="226" t="s">
        <v>81</v>
      </c>
      <c r="AY245" s="20" t="s">
        <v>137</v>
      </c>
      <c r="BE245" s="227">
        <f>IF(N245="základní",J245,0)</f>
        <v>0</v>
      </c>
      <c r="BF245" s="227">
        <f>IF(N245="snížená",J245,0)</f>
        <v>0</v>
      </c>
      <c r="BG245" s="227">
        <f>IF(N245="zákl. přenesená",J245,0)</f>
        <v>0</v>
      </c>
      <c r="BH245" s="227">
        <f>IF(N245="sníž. přenesená",J245,0)</f>
        <v>0</v>
      </c>
      <c r="BI245" s="227">
        <f>IF(N245="nulová",J245,0)</f>
        <v>0</v>
      </c>
      <c r="BJ245" s="20" t="s">
        <v>79</v>
      </c>
      <c r="BK245" s="227">
        <f>ROUND(I245*H245,2)</f>
        <v>0</v>
      </c>
      <c r="BL245" s="20" t="s">
        <v>535</v>
      </c>
      <c r="BM245" s="226" t="s">
        <v>987</v>
      </c>
    </row>
    <row r="246" s="2" customFormat="1" ht="44.25" customHeight="1">
      <c r="A246" s="41"/>
      <c r="B246" s="42"/>
      <c r="C246" s="278" t="s">
        <v>988</v>
      </c>
      <c r="D246" s="278" t="s">
        <v>227</v>
      </c>
      <c r="E246" s="279" t="s">
        <v>989</v>
      </c>
      <c r="F246" s="280" t="s">
        <v>990</v>
      </c>
      <c r="G246" s="281" t="s">
        <v>672</v>
      </c>
      <c r="H246" s="282">
        <v>2</v>
      </c>
      <c r="I246" s="283"/>
      <c r="J246" s="284">
        <f>ROUND(I246*H246,2)</f>
        <v>0</v>
      </c>
      <c r="K246" s="280" t="s">
        <v>19</v>
      </c>
      <c r="L246" s="285"/>
      <c r="M246" s="286" t="s">
        <v>19</v>
      </c>
      <c r="N246" s="287" t="s">
        <v>43</v>
      </c>
      <c r="O246" s="87"/>
      <c r="P246" s="224">
        <f>O246*H246</f>
        <v>0</v>
      </c>
      <c r="Q246" s="224">
        <v>0</v>
      </c>
      <c r="R246" s="224">
        <f>Q246*H246</f>
        <v>0</v>
      </c>
      <c r="S246" s="224">
        <v>0</v>
      </c>
      <c r="T246" s="225">
        <f>S246*H246</f>
        <v>0</v>
      </c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R246" s="226" t="s">
        <v>673</v>
      </c>
      <c r="AT246" s="226" t="s">
        <v>227</v>
      </c>
      <c r="AU246" s="226" t="s">
        <v>81</v>
      </c>
      <c r="AY246" s="20" t="s">
        <v>137</v>
      </c>
      <c r="BE246" s="227">
        <f>IF(N246="základní",J246,0)</f>
        <v>0</v>
      </c>
      <c r="BF246" s="227">
        <f>IF(N246="snížená",J246,0)</f>
        <v>0</v>
      </c>
      <c r="BG246" s="227">
        <f>IF(N246="zákl. přenesená",J246,0)</f>
        <v>0</v>
      </c>
      <c r="BH246" s="227">
        <f>IF(N246="sníž. přenesená",J246,0)</f>
        <v>0</v>
      </c>
      <c r="BI246" s="227">
        <f>IF(N246="nulová",J246,0)</f>
        <v>0</v>
      </c>
      <c r="BJ246" s="20" t="s">
        <v>79</v>
      </c>
      <c r="BK246" s="227">
        <f>ROUND(I246*H246,2)</f>
        <v>0</v>
      </c>
      <c r="BL246" s="20" t="s">
        <v>535</v>
      </c>
      <c r="BM246" s="226" t="s">
        <v>991</v>
      </c>
    </row>
    <row r="247" s="12" customFormat="1" ht="22.8" customHeight="1">
      <c r="A247" s="12"/>
      <c r="B247" s="199"/>
      <c r="C247" s="200"/>
      <c r="D247" s="201" t="s">
        <v>71</v>
      </c>
      <c r="E247" s="213" t="s">
        <v>992</v>
      </c>
      <c r="F247" s="213" t="s">
        <v>993</v>
      </c>
      <c r="G247" s="200"/>
      <c r="H247" s="200"/>
      <c r="I247" s="203"/>
      <c r="J247" s="214">
        <f>BK247</f>
        <v>0</v>
      </c>
      <c r="K247" s="200"/>
      <c r="L247" s="205"/>
      <c r="M247" s="206"/>
      <c r="N247" s="207"/>
      <c r="O247" s="207"/>
      <c r="P247" s="208">
        <f>SUM(P248:P251)</f>
        <v>0</v>
      </c>
      <c r="Q247" s="207"/>
      <c r="R247" s="208">
        <f>SUM(R248:R251)</f>
        <v>0</v>
      </c>
      <c r="S247" s="207"/>
      <c r="T247" s="209">
        <f>SUM(T248:T251)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10" t="s">
        <v>138</v>
      </c>
      <c r="AT247" s="211" t="s">
        <v>71</v>
      </c>
      <c r="AU247" s="211" t="s">
        <v>79</v>
      </c>
      <c r="AY247" s="210" t="s">
        <v>137</v>
      </c>
      <c r="BK247" s="212">
        <f>SUM(BK248:BK251)</f>
        <v>0</v>
      </c>
    </row>
    <row r="248" s="2" customFormat="1" ht="24.15" customHeight="1">
      <c r="A248" s="41"/>
      <c r="B248" s="42"/>
      <c r="C248" s="215" t="s">
        <v>994</v>
      </c>
      <c r="D248" s="215" t="s">
        <v>140</v>
      </c>
      <c r="E248" s="216" t="s">
        <v>978</v>
      </c>
      <c r="F248" s="217" t="s">
        <v>979</v>
      </c>
      <c r="G248" s="218" t="s">
        <v>672</v>
      </c>
      <c r="H248" s="219">
        <v>1</v>
      </c>
      <c r="I248" s="220"/>
      <c r="J248" s="221">
        <f>ROUND(I248*H248,2)</f>
        <v>0</v>
      </c>
      <c r="K248" s="217" t="s">
        <v>19</v>
      </c>
      <c r="L248" s="47"/>
      <c r="M248" s="222" t="s">
        <v>19</v>
      </c>
      <c r="N248" s="223" t="s">
        <v>43</v>
      </c>
      <c r="O248" s="87"/>
      <c r="P248" s="224">
        <f>O248*H248</f>
        <v>0</v>
      </c>
      <c r="Q248" s="224">
        <v>0</v>
      </c>
      <c r="R248" s="224">
        <f>Q248*H248</f>
        <v>0</v>
      </c>
      <c r="S248" s="224">
        <v>0</v>
      </c>
      <c r="T248" s="225">
        <f>S248*H248</f>
        <v>0</v>
      </c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R248" s="226" t="s">
        <v>535</v>
      </c>
      <c r="AT248" s="226" t="s">
        <v>140</v>
      </c>
      <c r="AU248" s="226" t="s">
        <v>81</v>
      </c>
      <c r="AY248" s="20" t="s">
        <v>137</v>
      </c>
      <c r="BE248" s="227">
        <f>IF(N248="základní",J248,0)</f>
        <v>0</v>
      </c>
      <c r="BF248" s="227">
        <f>IF(N248="snížená",J248,0)</f>
        <v>0</v>
      </c>
      <c r="BG248" s="227">
        <f>IF(N248="zákl. přenesená",J248,0)</f>
        <v>0</v>
      </c>
      <c r="BH248" s="227">
        <f>IF(N248="sníž. přenesená",J248,0)</f>
        <v>0</v>
      </c>
      <c r="BI248" s="227">
        <f>IF(N248="nulová",J248,0)</f>
        <v>0</v>
      </c>
      <c r="BJ248" s="20" t="s">
        <v>79</v>
      </c>
      <c r="BK248" s="227">
        <f>ROUND(I248*H248,2)</f>
        <v>0</v>
      </c>
      <c r="BL248" s="20" t="s">
        <v>535</v>
      </c>
      <c r="BM248" s="226" t="s">
        <v>995</v>
      </c>
    </row>
    <row r="249" s="2" customFormat="1" ht="24.15" customHeight="1">
      <c r="A249" s="41"/>
      <c r="B249" s="42"/>
      <c r="C249" s="215" t="s">
        <v>996</v>
      </c>
      <c r="D249" s="215" t="s">
        <v>140</v>
      </c>
      <c r="E249" s="216" t="s">
        <v>982</v>
      </c>
      <c r="F249" s="217" t="s">
        <v>983</v>
      </c>
      <c r="G249" s="218" t="s">
        <v>672</v>
      </c>
      <c r="H249" s="219">
        <v>10</v>
      </c>
      <c r="I249" s="220"/>
      <c r="J249" s="221">
        <f>ROUND(I249*H249,2)</f>
        <v>0</v>
      </c>
      <c r="K249" s="217" t="s">
        <v>19</v>
      </c>
      <c r="L249" s="47"/>
      <c r="M249" s="222" t="s">
        <v>19</v>
      </c>
      <c r="N249" s="223" t="s">
        <v>43</v>
      </c>
      <c r="O249" s="87"/>
      <c r="P249" s="224">
        <f>O249*H249</f>
        <v>0</v>
      </c>
      <c r="Q249" s="224">
        <v>0</v>
      </c>
      <c r="R249" s="224">
        <f>Q249*H249</f>
        <v>0</v>
      </c>
      <c r="S249" s="224">
        <v>0</v>
      </c>
      <c r="T249" s="225">
        <f>S249*H249</f>
        <v>0</v>
      </c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R249" s="226" t="s">
        <v>535</v>
      </c>
      <c r="AT249" s="226" t="s">
        <v>140</v>
      </c>
      <c r="AU249" s="226" t="s">
        <v>81</v>
      </c>
      <c r="AY249" s="20" t="s">
        <v>137</v>
      </c>
      <c r="BE249" s="227">
        <f>IF(N249="základní",J249,0)</f>
        <v>0</v>
      </c>
      <c r="BF249" s="227">
        <f>IF(N249="snížená",J249,0)</f>
        <v>0</v>
      </c>
      <c r="BG249" s="227">
        <f>IF(N249="zákl. přenesená",J249,0)</f>
        <v>0</v>
      </c>
      <c r="BH249" s="227">
        <f>IF(N249="sníž. přenesená",J249,0)</f>
        <v>0</v>
      </c>
      <c r="BI249" s="227">
        <f>IF(N249="nulová",J249,0)</f>
        <v>0</v>
      </c>
      <c r="BJ249" s="20" t="s">
        <v>79</v>
      </c>
      <c r="BK249" s="227">
        <f>ROUND(I249*H249,2)</f>
        <v>0</v>
      </c>
      <c r="BL249" s="20" t="s">
        <v>535</v>
      </c>
      <c r="BM249" s="226" t="s">
        <v>997</v>
      </c>
    </row>
    <row r="250" s="2" customFormat="1" ht="24.15" customHeight="1">
      <c r="A250" s="41"/>
      <c r="B250" s="42"/>
      <c r="C250" s="215" t="s">
        <v>998</v>
      </c>
      <c r="D250" s="215" t="s">
        <v>140</v>
      </c>
      <c r="E250" s="216" t="s">
        <v>986</v>
      </c>
      <c r="F250" s="217" t="s">
        <v>983</v>
      </c>
      <c r="G250" s="218" t="s">
        <v>672</v>
      </c>
      <c r="H250" s="219">
        <v>2</v>
      </c>
      <c r="I250" s="220"/>
      <c r="J250" s="221">
        <f>ROUND(I250*H250,2)</f>
        <v>0</v>
      </c>
      <c r="K250" s="217" t="s">
        <v>19</v>
      </c>
      <c r="L250" s="47"/>
      <c r="M250" s="222" t="s">
        <v>19</v>
      </c>
      <c r="N250" s="223" t="s">
        <v>43</v>
      </c>
      <c r="O250" s="87"/>
      <c r="P250" s="224">
        <f>O250*H250</f>
        <v>0</v>
      </c>
      <c r="Q250" s="224">
        <v>0</v>
      </c>
      <c r="R250" s="224">
        <f>Q250*H250</f>
        <v>0</v>
      </c>
      <c r="S250" s="224">
        <v>0</v>
      </c>
      <c r="T250" s="225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26" t="s">
        <v>535</v>
      </c>
      <c r="AT250" s="226" t="s">
        <v>140</v>
      </c>
      <c r="AU250" s="226" t="s">
        <v>81</v>
      </c>
      <c r="AY250" s="20" t="s">
        <v>137</v>
      </c>
      <c r="BE250" s="227">
        <f>IF(N250="základní",J250,0)</f>
        <v>0</v>
      </c>
      <c r="BF250" s="227">
        <f>IF(N250="snížená",J250,0)</f>
        <v>0</v>
      </c>
      <c r="BG250" s="227">
        <f>IF(N250="zákl. přenesená",J250,0)</f>
        <v>0</v>
      </c>
      <c r="BH250" s="227">
        <f>IF(N250="sníž. přenesená",J250,0)</f>
        <v>0</v>
      </c>
      <c r="BI250" s="227">
        <f>IF(N250="nulová",J250,0)</f>
        <v>0</v>
      </c>
      <c r="BJ250" s="20" t="s">
        <v>79</v>
      </c>
      <c r="BK250" s="227">
        <f>ROUND(I250*H250,2)</f>
        <v>0</v>
      </c>
      <c r="BL250" s="20" t="s">
        <v>535</v>
      </c>
      <c r="BM250" s="226" t="s">
        <v>999</v>
      </c>
    </row>
    <row r="251" s="2" customFormat="1" ht="44.25" customHeight="1">
      <c r="A251" s="41"/>
      <c r="B251" s="42"/>
      <c r="C251" s="215" t="s">
        <v>1000</v>
      </c>
      <c r="D251" s="215" t="s">
        <v>140</v>
      </c>
      <c r="E251" s="216" t="s">
        <v>989</v>
      </c>
      <c r="F251" s="217" t="s">
        <v>990</v>
      </c>
      <c r="G251" s="218" t="s">
        <v>672</v>
      </c>
      <c r="H251" s="219">
        <v>2</v>
      </c>
      <c r="I251" s="220"/>
      <c r="J251" s="221">
        <f>ROUND(I251*H251,2)</f>
        <v>0</v>
      </c>
      <c r="K251" s="217" t="s">
        <v>19</v>
      </c>
      <c r="L251" s="47"/>
      <c r="M251" s="222" t="s">
        <v>19</v>
      </c>
      <c r="N251" s="223" t="s">
        <v>43</v>
      </c>
      <c r="O251" s="87"/>
      <c r="P251" s="224">
        <f>O251*H251</f>
        <v>0</v>
      </c>
      <c r="Q251" s="224">
        <v>0</v>
      </c>
      <c r="R251" s="224">
        <f>Q251*H251</f>
        <v>0</v>
      </c>
      <c r="S251" s="224">
        <v>0</v>
      </c>
      <c r="T251" s="225">
        <f>S251*H251</f>
        <v>0</v>
      </c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R251" s="226" t="s">
        <v>535</v>
      </c>
      <c r="AT251" s="226" t="s">
        <v>140</v>
      </c>
      <c r="AU251" s="226" t="s">
        <v>81</v>
      </c>
      <c r="AY251" s="20" t="s">
        <v>137</v>
      </c>
      <c r="BE251" s="227">
        <f>IF(N251="základní",J251,0)</f>
        <v>0</v>
      </c>
      <c r="BF251" s="227">
        <f>IF(N251="snížená",J251,0)</f>
        <v>0</v>
      </c>
      <c r="BG251" s="227">
        <f>IF(N251="zákl. přenesená",J251,0)</f>
        <v>0</v>
      </c>
      <c r="BH251" s="227">
        <f>IF(N251="sníž. přenesená",J251,0)</f>
        <v>0</v>
      </c>
      <c r="BI251" s="227">
        <f>IF(N251="nulová",J251,0)</f>
        <v>0</v>
      </c>
      <c r="BJ251" s="20" t="s">
        <v>79</v>
      </c>
      <c r="BK251" s="227">
        <f>ROUND(I251*H251,2)</f>
        <v>0</v>
      </c>
      <c r="BL251" s="20" t="s">
        <v>535</v>
      </c>
      <c r="BM251" s="226" t="s">
        <v>1001</v>
      </c>
    </row>
    <row r="252" s="12" customFormat="1" ht="22.8" customHeight="1">
      <c r="A252" s="12"/>
      <c r="B252" s="199"/>
      <c r="C252" s="200"/>
      <c r="D252" s="201" t="s">
        <v>71</v>
      </c>
      <c r="E252" s="213" t="s">
        <v>1002</v>
      </c>
      <c r="F252" s="213" t="s">
        <v>1003</v>
      </c>
      <c r="G252" s="200"/>
      <c r="H252" s="200"/>
      <c r="I252" s="203"/>
      <c r="J252" s="214">
        <f>BK252</f>
        <v>0</v>
      </c>
      <c r="K252" s="200"/>
      <c r="L252" s="205"/>
      <c r="M252" s="206"/>
      <c r="N252" s="207"/>
      <c r="O252" s="207"/>
      <c r="P252" s="208">
        <f>SUM(P253:P254)</f>
        <v>0</v>
      </c>
      <c r="Q252" s="207"/>
      <c r="R252" s="208">
        <f>SUM(R253:R254)</f>
        <v>0</v>
      </c>
      <c r="S252" s="207"/>
      <c r="T252" s="209">
        <f>SUM(T253:T254)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10" t="s">
        <v>138</v>
      </c>
      <c r="AT252" s="211" t="s">
        <v>71</v>
      </c>
      <c r="AU252" s="211" t="s">
        <v>79</v>
      </c>
      <c r="AY252" s="210" t="s">
        <v>137</v>
      </c>
      <c r="BK252" s="212">
        <f>SUM(BK253:BK254)</f>
        <v>0</v>
      </c>
    </row>
    <row r="253" s="2" customFormat="1" ht="16.5" customHeight="1">
      <c r="A253" s="41"/>
      <c r="B253" s="42"/>
      <c r="C253" s="215" t="s">
        <v>1004</v>
      </c>
      <c r="D253" s="215" t="s">
        <v>140</v>
      </c>
      <c r="E253" s="216" t="s">
        <v>756</v>
      </c>
      <c r="F253" s="217" t="s">
        <v>757</v>
      </c>
      <c r="G253" s="218" t="s">
        <v>360</v>
      </c>
      <c r="H253" s="219">
        <v>1</v>
      </c>
      <c r="I253" s="220"/>
      <c r="J253" s="221">
        <f>ROUND(I253*H253,2)</f>
        <v>0</v>
      </c>
      <c r="K253" s="217" t="s">
        <v>19</v>
      </c>
      <c r="L253" s="47"/>
      <c r="M253" s="222" t="s">
        <v>19</v>
      </c>
      <c r="N253" s="223" t="s">
        <v>43</v>
      </c>
      <c r="O253" s="87"/>
      <c r="P253" s="224">
        <f>O253*H253</f>
        <v>0</v>
      </c>
      <c r="Q253" s="224">
        <v>0</v>
      </c>
      <c r="R253" s="224">
        <f>Q253*H253</f>
        <v>0</v>
      </c>
      <c r="S253" s="224">
        <v>0</v>
      </c>
      <c r="T253" s="225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26" t="s">
        <v>535</v>
      </c>
      <c r="AT253" s="226" t="s">
        <v>140</v>
      </c>
      <c r="AU253" s="226" t="s">
        <v>81</v>
      </c>
      <c r="AY253" s="20" t="s">
        <v>137</v>
      </c>
      <c r="BE253" s="227">
        <f>IF(N253="základní",J253,0)</f>
        <v>0</v>
      </c>
      <c r="BF253" s="227">
        <f>IF(N253="snížená",J253,0)</f>
        <v>0</v>
      </c>
      <c r="BG253" s="227">
        <f>IF(N253="zákl. přenesená",J253,0)</f>
        <v>0</v>
      </c>
      <c r="BH253" s="227">
        <f>IF(N253="sníž. přenesená",J253,0)</f>
        <v>0</v>
      </c>
      <c r="BI253" s="227">
        <f>IF(N253="nulová",J253,0)</f>
        <v>0</v>
      </c>
      <c r="BJ253" s="20" t="s">
        <v>79</v>
      </c>
      <c r="BK253" s="227">
        <f>ROUND(I253*H253,2)</f>
        <v>0</v>
      </c>
      <c r="BL253" s="20" t="s">
        <v>535</v>
      </c>
      <c r="BM253" s="226" t="s">
        <v>1005</v>
      </c>
    </row>
    <row r="254" s="2" customFormat="1" ht="16.5" customHeight="1">
      <c r="A254" s="41"/>
      <c r="B254" s="42"/>
      <c r="C254" s="215" t="s">
        <v>1006</v>
      </c>
      <c r="D254" s="215" t="s">
        <v>140</v>
      </c>
      <c r="E254" s="216" t="s">
        <v>759</v>
      </c>
      <c r="F254" s="217" t="s">
        <v>760</v>
      </c>
      <c r="G254" s="218" t="s">
        <v>360</v>
      </c>
      <c r="H254" s="219">
        <v>1</v>
      </c>
      <c r="I254" s="220"/>
      <c r="J254" s="221">
        <f>ROUND(I254*H254,2)</f>
        <v>0</v>
      </c>
      <c r="K254" s="217" t="s">
        <v>19</v>
      </c>
      <c r="L254" s="47"/>
      <c r="M254" s="222" t="s">
        <v>19</v>
      </c>
      <c r="N254" s="223" t="s">
        <v>43</v>
      </c>
      <c r="O254" s="87"/>
      <c r="P254" s="224">
        <f>O254*H254</f>
        <v>0</v>
      </c>
      <c r="Q254" s="224">
        <v>0</v>
      </c>
      <c r="R254" s="224">
        <f>Q254*H254</f>
        <v>0</v>
      </c>
      <c r="S254" s="224">
        <v>0</v>
      </c>
      <c r="T254" s="225">
        <f>S254*H254</f>
        <v>0</v>
      </c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R254" s="226" t="s">
        <v>535</v>
      </c>
      <c r="AT254" s="226" t="s">
        <v>140</v>
      </c>
      <c r="AU254" s="226" t="s">
        <v>81</v>
      </c>
      <c r="AY254" s="20" t="s">
        <v>137</v>
      </c>
      <c r="BE254" s="227">
        <f>IF(N254="základní",J254,0)</f>
        <v>0</v>
      </c>
      <c r="BF254" s="227">
        <f>IF(N254="snížená",J254,0)</f>
        <v>0</v>
      </c>
      <c r="BG254" s="227">
        <f>IF(N254="zákl. přenesená",J254,0)</f>
        <v>0</v>
      </c>
      <c r="BH254" s="227">
        <f>IF(N254="sníž. přenesená",J254,0)</f>
        <v>0</v>
      </c>
      <c r="BI254" s="227">
        <f>IF(N254="nulová",J254,0)</f>
        <v>0</v>
      </c>
      <c r="BJ254" s="20" t="s">
        <v>79</v>
      </c>
      <c r="BK254" s="227">
        <f>ROUND(I254*H254,2)</f>
        <v>0</v>
      </c>
      <c r="BL254" s="20" t="s">
        <v>535</v>
      </c>
      <c r="BM254" s="226" t="s">
        <v>1007</v>
      </c>
    </row>
    <row r="255" s="12" customFormat="1" ht="22.8" customHeight="1">
      <c r="A255" s="12"/>
      <c r="B255" s="199"/>
      <c r="C255" s="200"/>
      <c r="D255" s="201" t="s">
        <v>71</v>
      </c>
      <c r="E255" s="213" t="s">
        <v>1008</v>
      </c>
      <c r="F255" s="213" t="s">
        <v>1009</v>
      </c>
      <c r="G255" s="200"/>
      <c r="H255" s="200"/>
      <c r="I255" s="203"/>
      <c r="J255" s="214">
        <f>BK255</f>
        <v>0</v>
      </c>
      <c r="K255" s="200"/>
      <c r="L255" s="205"/>
      <c r="M255" s="206"/>
      <c r="N255" s="207"/>
      <c r="O255" s="207"/>
      <c r="P255" s="208">
        <f>SUM(P256:P264)</f>
        <v>0</v>
      </c>
      <c r="Q255" s="207"/>
      <c r="R255" s="208">
        <f>SUM(R256:R264)</f>
        <v>0</v>
      </c>
      <c r="S255" s="207"/>
      <c r="T255" s="209">
        <f>SUM(T256:T264)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10" t="s">
        <v>145</v>
      </c>
      <c r="AT255" s="211" t="s">
        <v>71</v>
      </c>
      <c r="AU255" s="211" t="s">
        <v>79</v>
      </c>
      <c r="AY255" s="210" t="s">
        <v>137</v>
      </c>
      <c r="BK255" s="212">
        <f>SUM(BK256:BK264)</f>
        <v>0</v>
      </c>
    </row>
    <row r="256" s="2" customFormat="1" ht="16.5" customHeight="1">
      <c r="A256" s="41"/>
      <c r="B256" s="42"/>
      <c r="C256" s="215" t="s">
        <v>1010</v>
      </c>
      <c r="D256" s="215" t="s">
        <v>140</v>
      </c>
      <c r="E256" s="216" t="s">
        <v>1011</v>
      </c>
      <c r="F256" s="217" t="s">
        <v>1012</v>
      </c>
      <c r="G256" s="218" t="s">
        <v>883</v>
      </c>
      <c r="H256" s="219">
        <v>1</v>
      </c>
      <c r="I256" s="220"/>
      <c r="J256" s="221">
        <f>ROUND(I256*H256,2)</f>
        <v>0</v>
      </c>
      <c r="K256" s="217" t="s">
        <v>19</v>
      </c>
      <c r="L256" s="47"/>
      <c r="M256" s="222" t="s">
        <v>19</v>
      </c>
      <c r="N256" s="223" t="s">
        <v>43</v>
      </c>
      <c r="O256" s="87"/>
      <c r="P256" s="224">
        <f>O256*H256</f>
        <v>0</v>
      </c>
      <c r="Q256" s="224">
        <v>0</v>
      </c>
      <c r="R256" s="224">
        <f>Q256*H256</f>
        <v>0</v>
      </c>
      <c r="S256" s="224">
        <v>0</v>
      </c>
      <c r="T256" s="225">
        <f>S256*H256</f>
        <v>0</v>
      </c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R256" s="226" t="s">
        <v>535</v>
      </c>
      <c r="AT256" s="226" t="s">
        <v>140</v>
      </c>
      <c r="AU256" s="226" t="s">
        <v>81</v>
      </c>
      <c r="AY256" s="20" t="s">
        <v>137</v>
      </c>
      <c r="BE256" s="227">
        <f>IF(N256="základní",J256,0)</f>
        <v>0</v>
      </c>
      <c r="BF256" s="227">
        <f>IF(N256="snížená",J256,0)</f>
        <v>0</v>
      </c>
      <c r="BG256" s="227">
        <f>IF(N256="zákl. přenesená",J256,0)</f>
        <v>0</v>
      </c>
      <c r="BH256" s="227">
        <f>IF(N256="sníž. přenesená",J256,0)</f>
        <v>0</v>
      </c>
      <c r="BI256" s="227">
        <f>IF(N256="nulová",J256,0)</f>
        <v>0</v>
      </c>
      <c r="BJ256" s="20" t="s">
        <v>79</v>
      </c>
      <c r="BK256" s="227">
        <f>ROUND(I256*H256,2)</f>
        <v>0</v>
      </c>
      <c r="BL256" s="20" t="s">
        <v>535</v>
      </c>
      <c r="BM256" s="226" t="s">
        <v>1013</v>
      </c>
    </row>
    <row r="257" s="2" customFormat="1" ht="16.5" customHeight="1">
      <c r="A257" s="41"/>
      <c r="B257" s="42"/>
      <c r="C257" s="215" t="s">
        <v>1014</v>
      </c>
      <c r="D257" s="215" t="s">
        <v>140</v>
      </c>
      <c r="E257" s="216" t="s">
        <v>1015</v>
      </c>
      <c r="F257" s="217" t="s">
        <v>1016</v>
      </c>
      <c r="G257" s="218" t="s">
        <v>883</v>
      </c>
      <c r="H257" s="219">
        <v>1</v>
      </c>
      <c r="I257" s="220"/>
      <c r="J257" s="221">
        <f>ROUND(I257*H257,2)</f>
        <v>0</v>
      </c>
      <c r="K257" s="217" t="s">
        <v>19</v>
      </c>
      <c r="L257" s="47"/>
      <c r="M257" s="222" t="s">
        <v>19</v>
      </c>
      <c r="N257" s="223" t="s">
        <v>43</v>
      </c>
      <c r="O257" s="87"/>
      <c r="P257" s="224">
        <f>O257*H257</f>
        <v>0</v>
      </c>
      <c r="Q257" s="224">
        <v>0</v>
      </c>
      <c r="R257" s="224">
        <f>Q257*H257</f>
        <v>0</v>
      </c>
      <c r="S257" s="224">
        <v>0</v>
      </c>
      <c r="T257" s="225">
        <f>S257*H257</f>
        <v>0</v>
      </c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R257" s="226" t="s">
        <v>535</v>
      </c>
      <c r="AT257" s="226" t="s">
        <v>140</v>
      </c>
      <c r="AU257" s="226" t="s">
        <v>81</v>
      </c>
      <c r="AY257" s="20" t="s">
        <v>137</v>
      </c>
      <c r="BE257" s="227">
        <f>IF(N257="základní",J257,0)</f>
        <v>0</v>
      </c>
      <c r="BF257" s="227">
        <f>IF(N257="snížená",J257,0)</f>
        <v>0</v>
      </c>
      <c r="BG257" s="227">
        <f>IF(N257="zákl. přenesená",J257,0)</f>
        <v>0</v>
      </c>
      <c r="BH257" s="227">
        <f>IF(N257="sníž. přenesená",J257,0)</f>
        <v>0</v>
      </c>
      <c r="BI257" s="227">
        <f>IF(N257="nulová",J257,0)</f>
        <v>0</v>
      </c>
      <c r="BJ257" s="20" t="s">
        <v>79</v>
      </c>
      <c r="BK257" s="227">
        <f>ROUND(I257*H257,2)</f>
        <v>0</v>
      </c>
      <c r="BL257" s="20" t="s">
        <v>535</v>
      </c>
      <c r="BM257" s="226" t="s">
        <v>1017</v>
      </c>
    </row>
    <row r="258" s="2" customFormat="1" ht="16.5" customHeight="1">
      <c r="A258" s="41"/>
      <c r="B258" s="42"/>
      <c r="C258" s="215" t="s">
        <v>1018</v>
      </c>
      <c r="D258" s="215" t="s">
        <v>140</v>
      </c>
      <c r="E258" s="216" t="s">
        <v>1019</v>
      </c>
      <c r="F258" s="217" t="s">
        <v>1020</v>
      </c>
      <c r="G258" s="218" t="s">
        <v>883</v>
      </c>
      <c r="H258" s="219">
        <v>1</v>
      </c>
      <c r="I258" s="220"/>
      <c r="J258" s="221">
        <f>ROUND(I258*H258,2)</f>
        <v>0</v>
      </c>
      <c r="K258" s="217" t="s">
        <v>19</v>
      </c>
      <c r="L258" s="47"/>
      <c r="M258" s="222" t="s">
        <v>19</v>
      </c>
      <c r="N258" s="223" t="s">
        <v>43</v>
      </c>
      <c r="O258" s="87"/>
      <c r="P258" s="224">
        <f>O258*H258</f>
        <v>0</v>
      </c>
      <c r="Q258" s="224">
        <v>0</v>
      </c>
      <c r="R258" s="224">
        <f>Q258*H258</f>
        <v>0</v>
      </c>
      <c r="S258" s="224">
        <v>0</v>
      </c>
      <c r="T258" s="225">
        <f>S258*H258</f>
        <v>0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26" t="s">
        <v>535</v>
      </c>
      <c r="AT258" s="226" t="s">
        <v>140</v>
      </c>
      <c r="AU258" s="226" t="s">
        <v>81</v>
      </c>
      <c r="AY258" s="20" t="s">
        <v>137</v>
      </c>
      <c r="BE258" s="227">
        <f>IF(N258="základní",J258,0)</f>
        <v>0</v>
      </c>
      <c r="BF258" s="227">
        <f>IF(N258="snížená",J258,0)</f>
        <v>0</v>
      </c>
      <c r="BG258" s="227">
        <f>IF(N258="zákl. přenesená",J258,0)</f>
        <v>0</v>
      </c>
      <c r="BH258" s="227">
        <f>IF(N258="sníž. přenesená",J258,0)</f>
        <v>0</v>
      </c>
      <c r="BI258" s="227">
        <f>IF(N258="nulová",J258,0)</f>
        <v>0</v>
      </c>
      <c r="BJ258" s="20" t="s">
        <v>79</v>
      </c>
      <c r="BK258" s="227">
        <f>ROUND(I258*H258,2)</f>
        <v>0</v>
      </c>
      <c r="BL258" s="20" t="s">
        <v>535</v>
      </c>
      <c r="BM258" s="226" t="s">
        <v>1021</v>
      </c>
    </row>
    <row r="259" s="2" customFormat="1" ht="16.5" customHeight="1">
      <c r="A259" s="41"/>
      <c r="B259" s="42"/>
      <c r="C259" s="215" t="s">
        <v>1022</v>
      </c>
      <c r="D259" s="215" t="s">
        <v>140</v>
      </c>
      <c r="E259" s="216" t="s">
        <v>1023</v>
      </c>
      <c r="F259" s="217" t="s">
        <v>1024</v>
      </c>
      <c r="G259" s="218" t="s">
        <v>883</v>
      </c>
      <c r="H259" s="219">
        <v>1</v>
      </c>
      <c r="I259" s="220"/>
      <c r="J259" s="221">
        <f>ROUND(I259*H259,2)</f>
        <v>0</v>
      </c>
      <c r="K259" s="217" t="s">
        <v>19</v>
      </c>
      <c r="L259" s="47"/>
      <c r="M259" s="222" t="s">
        <v>19</v>
      </c>
      <c r="N259" s="223" t="s">
        <v>43</v>
      </c>
      <c r="O259" s="87"/>
      <c r="P259" s="224">
        <f>O259*H259</f>
        <v>0</v>
      </c>
      <c r="Q259" s="224">
        <v>0</v>
      </c>
      <c r="R259" s="224">
        <f>Q259*H259</f>
        <v>0</v>
      </c>
      <c r="S259" s="224">
        <v>0</v>
      </c>
      <c r="T259" s="225">
        <f>S259*H259</f>
        <v>0</v>
      </c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R259" s="226" t="s">
        <v>535</v>
      </c>
      <c r="AT259" s="226" t="s">
        <v>140</v>
      </c>
      <c r="AU259" s="226" t="s">
        <v>81</v>
      </c>
      <c r="AY259" s="20" t="s">
        <v>137</v>
      </c>
      <c r="BE259" s="227">
        <f>IF(N259="základní",J259,0)</f>
        <v>0</v>
      </c>
      <c r="BF259" s="227">
        <f>IF(N259="snížená",J259,0)</f>
        <v>0</v>
      </c>
      <c r="BG259" s="227">
        <f>IF(N259="zákl. přenesená",J259,0)</f>
        <v>0</v>
      </c>
      <c r="BH259" s="227">
        <f>IF(N259="sníž. přenesená",J259,0)</f>
        <v>0</v>
      </c>
      <c r="BI259" s="227">
        <f>IF(N259="nulová",J259,0)</f>
        <v>0</v>
      </c>
      <c r="BJ259" s="20" t="s">
        <v>79</v>
      </c>
      <c r="BK259" s="227">
        <f>ROUND(I259*H259,2)</f>
        <v>0</v>
      </c>
      <c r="BL259" s="20" t="s">
        <v>535</v>
      </c>
      <c r="BM259" s="226" t="s">
        <v>1025</v>
      </c>
    </row>
    <row r="260" s="2" customFormat="1" ht="16.5" customHeight="1">
      <c r="A260" s="41"/>
      <c r="B260" s="42"/>
      <c r="C260" s="215" t="s">
        <v>1026</v>
      </c>
      <c r="D260" s="215" t="s">
        <v>140</v>
      </c>
      <c r="E260" s="216" t="s">
        <v>1027</v>
      </c>
      <c r="F260" s="217" t="s">
        <v>1028</v>
      </c>
      <c r="G260" s="218" t="s">
        <v>883</v>
      </c>
      <c r="H260" s="219">
        <v>1</v>
      </c>
      <c r="I260" s="220"/>
      <c r="J260" s="221">
        <f>ROUND(I260*H260,2)</f>
        <v>0</v>
      </c>
      <c r="K260" s="217" t="s">
        <v>19</v>
      </c>
      <c r="L260" s="47"/>
      <c r="M260" s="222" t="s">
        <v>19</v>
      </c>
      <c r="N260" s="223" t="s">
        <v>43</v>
      </c>
      <c r="O260" s="87"/>
      <c r="P260" s="224">
        <f>O260*H260</f>
        <v>0</v>
      </c>
      <c r="Q260" s="224">
        <v>0</v>
      </c>
      <c r="R260" s="224">
        <f>Q260*H260</f>
        <v>0</v>
      </c>
      <c r="S260" s="224">
        <v>0</v>
      </c>
      <c r="T260" s="225">
        <f>S260*H260</f>
        <v>0</v>
      </c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R260" s="226" t="s">
        <v>535</v>
      </c>
      <c r="AT260" s="226" t="s">
        <v>140</v>
      </c>
      <c r="AU260" s="226" t="s">
        <v>81</v>
      </c>
      <c r="AY260" s="20" t="s">
        <v>137</v>
      </c>
      <c r="BE260" s="227">
        <f>IF(N260="základní",J260,0)</f>
        <v>0</v>
      </c>
      <c r="BF260" s="227">
        <f>IF(N260="snížená",J260,0)</f>
        <v>0</v>
      </c>
      <c r="BG260" s="227">
        <f>IF(N260="zákl. přenesená",J260,0)</f>
        <v>0</v>
      </c>
      <c r="BH260" s="227">
        <f>IF(N260="sníž. přenesená",J260,0)</f>
        <v>0</v>
      </c>
      <c r="BI260" s="227">
        <f>IF(N260="nulová",J260,0)</f>
        <v>0</v>
      </c>
      <c r="BJ260" s="20" t="s">
        <v>79</v>
      </c>
      <c r="BK260" s="227">
        <f>ROUND(I260*H260,2)</f>
        <v>0</v>
      </c>
      <c r="BL260" s="20" t="s">
        <v>535</v>
      </c>
      <c r="BM260" s="226" t="s">
        <v>1029</v>
      </c>
    </row>
    <row r="261" s="2" customFormat="1" ht="16.5" customHeight="1">
      <c r="A261" s="41"/>
      <c r="B261" s="42"/>
      <c r="C261" s="215" t="s">
        <v>1030</v>
      </c>
      <c r="D261" s="215" t="s">
        <v>140</v>
      </c>
      <c r="E261" s="216" t="s">
        <v>1031</v>
      </c>
      <c r="F261" s="217" t="s">
        <v>1032</v>
      </c>
      <c r="G261" s="218" t="s">
        <v>883</v>
      </c>
      <c r="H261" s="219">
        <v>1</v>
      </c>
      <c r="I261" s="220"/>
      <c r="J261" s="221">
        <f>ROUND(I261*H261,2)</f>
        <v>0</v>
      </c>
      <c r="K261" s="217" t="s">
        <v>19</v>
      </c>
      <c r="L261" s="47"/>
      <c r="M261" s="222" t="s">
        <v>19</v>
      </c>
      <c r="N261" s="223" t="s">
        <v>43</v>
      </c>
      <c r="O261" s="87"/>
      <c r="P261" s="224">
        <f>O261*H261</f>
        <v>0</v>
      </c>
      <c r="Q261" s="224">
        <v>0</v>
      </c>
      <c r="R261" s="224">
        <f>Q261*H261</f>
        <v>0</v>
      </c>
      <c r="S261" s="224">
        <v>0</v>
      </c>
      <c r="T261" s="225">
        <f>S261*H261</f>
        <v>0</v>
      </c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R261" s="226" t="s">
        <v>535</v>
      </c>
      <c r="AT261" s="226" t="s">
        <v>140</v>
      </c>
      <c r="AU261" s="226" t="s">
        <v>81</v>
      </c>
      <c r="AY261" s="20" t="s">
        <v>137</v>
      </c>
      <c r="BE261" s="227">
        <f>IF(N261="základní",J261,0)</f>
        <v>0</v>
      </c>
      <c r="BF261" s="227">
        <f>IF(N261="snížená",J261,0)</f>
        <v>0</v>
      </c>
      <c r="BG261" s="227">
        <f>IF(N261="zákl. přenesená",J261,0)</f>
        <v>0</v>
      </c>
      <c r="BH261" s="227">
        <f>IF(N261="sníž. přenesená",J261,0)</f>
        <v>0</v>
      </c>
      <c r="BI261" s="227">
        <f>IF(N261="nulová",J261,0)</f>
        <v>0</v>
      </c>
      <c r="BJ261" s="20" t="s">
        <v>79</v>
      </c>
      <c r="BK261" s="227">
        <f>ROUND(I261*H261,2)</f>
        <v>0</v>
      </c>
      <c r="BL261" s="20" t="s">
        <v>535</v>
      </c>
      <c r="BM261" s="226" t="s">
        <v>1033</v>
      </c>
    </row>
    <row r="262" s="2" customFormat="1" ht="16.5" customHeight="1">
      <c r="A262" s="41"/>
      <c r="B262" s="42"/>
      <c r="C262" s="215" t="s">
        <v>1034</v>
      </c>
      <c r="D262" s="215" t="s">
        <v>140</v>
      </c>
      <c r="E262" s="216" t="s">
        <v>1035</v>
      </c>
      <c r="F262" s="217" t="s">
        <v>1036</v>
      </c>
      <c r="G262" s="218" t="s">
        <v>883</v>
      </c>
      <c r="H262" s="219">
        <v>0</v>
      </c>
      <c r="I262" s="220"/>
      <c r="J262" s="221">
        <f>ROUND(I262*H262,2)</f>
        <v>0</v>
      </c>
      <c r="K262" s="217" t="s">
        <v>19</v>
      </c>
      <c r="L262" s="47"/>
      <c r="M262" s="222" t="s">
        <v>19</v>
      </c>
      <c r="N262" s="223" t="s">
        <v>43</v>
      </c>
      <c r="O262" s="87"/>
      <c r="P262" s="224">
        <f>O262*H262</f>
        <v>0</v>
      </c>
      <c r="Q262" s="224">
        <v>0</v>
      </c>
      <c r="R262" s="224">
        <f>Q262*H262</f>
        <v>0</v>
      </c>
      <c r="S262" s="224">
        <v>0</v>
      </c>
      <c r="T262" s="225">
        <f>S262*H262</f>
        <v>0</v>
      </c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R262" s="226" t="s">
        <v>535</v>
      </c>
      <c r="AT262" s="226" t="s">
        <v>140</v>
      </c>
      <c r="AU262" s="226" t="s">
        <v>81</v>
      </c>
      <c r="AY262" s="20" t="s">
        <v>137</v>
      </c>
      <c r="BE262" s="227">
        <f>IF(N262="základní",J262,0)</f>
        <v>0</v>
      </c>
      <c r="BF262" s="227">
        <f>IF(N262="snížená",J262,0)</f>
        <v>0</v>
      </c>
      <c r="BG262" s="227">
        <f>IF(N262="zákl. přenesená",J262,0)</f>
        <v>0</v>
      </c>
      <c r="BH262" s="227">
        <f>IF(N262="sníž. přenesená",J262,0)</f>
        <v>0</v>
      </c>
      <c r="BI262" s="227">
        <f>IF(N262="nulová",J262,0)</f>
        <v>0</v>
      </c>
      <c r="BJ262" s="20" t="s">
        <v>79</v>
      </c>
      <c r="BK262" s="227">
        <f>ROUND(I262*H262,2)</f>
        <v>0</v>
      </c>
      <c r="BL262" s="20" t="s">
        <v>535</v>
      </c>
      <c r="BM262" s="226" t="s">
        <v>1037</v>
      </c>
    </row>
    <row r="263" s="2" customFormat="1" ht="16.5" customHeight="1">
      <c r="A263" s="41"/>
      <c r="B263" s="42"/>
      <c r="C263" s="215" t="s">
        <v>1038</v>
      </c>
      <c r="D263" s="215" t="s">
        <v>140</v>
      </c>
      <c r="E263" s="216" t="s">
        <v>1039</v>
      </c>
      <c r="F263" s="217" t="s">
        <v>1040</v>
      </c>
      <c r="G263" s="218" t="s">
        <v>883</v>
      </c>
      <c r="H263" s="219">
        <v>1</v>
      </c>
      <c r="I263" s="220"/>
      <c r="J263" s="221">
        <f>ROUND(I263*H263,2)</f>
        <v>0</v>
      </c>
      <c r="K263" s="217" t="s">
        <v>19</v>
      </c>
      <c r="L263" s="47"/>
      <c r="M263" s="222" t="s">
        <v>19</v>
      </c>
      <c r="N263" s="223" t="s">
        <v>43</v>
      </c>
      <c r="O263" s="87"/>
      <c r="P263" s="224">
        <f>O263*H263</f>
        <v>0</v>
      </c>
      <c r="Q263" s="224">
        <v>0</v>
      </c>
      <c r="R263" s="224">
        <f>Q263*H263</f>
        <v>0</v>
      </c>
      <c r="S263" s="224">
        <v>0</v>
      </c>
      <c r="T263" s="225">
        <f>S263*H263</f>
        <v>0</v>
      </c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R263" s="226" t="s">
        <v>535</v>
      </c>
      <c r="AT263" s="226" t="s">
        <v>140</v>
      </c>
      <c r="AU263" s="226" t="s">
        <v>81</v>
      </c>
      <c r="AY263" s="20" t="s">
        <v>137</v>
      </c>
      <c r="BE263" s="227">
        <f>IF(N263="základní",J263,0)</f>
        <v>0</v>
      </c>
      <c r="BF263" s="227">
        <f>IF(N263="snížená",J263,0)</f>
        <v>0</v>
      </c>
      <c r="BG263" s="227">
        <f>IF(N263="zákl. přenesená",J263,0)</f>
        <v>0</v>
      </c>
      <c r="BH263" s="227">
        <f>IF(N263="sníž. přenesená",J263,0)</f>
        <v>0</v>
      </c>
      <c r="BI263" s="227">
        <f>IF(N263="nulová",J263,0)</f>
        <v>0</v>
      </c>
      <c r="BJ263" s="20" t="s">
        <v>79</v>
      </c>
      <c r="BK263" s="227">
        <f>ROUND(I263*H263,2)</f>
        <v>0</v>
      </c>
      <c r="BL263" s="20" t="s">
        <v>535</v>
      </c>
      <c r="BM263" s="226" t="s">
        <v>1041</v>
      </c>
    </row>
    <row r="264" s="2" customFormat="1" ht="16.5" customHeight="1">
      <c r="A264" s="41"/>
      <c r="B264" s="42"/>
      <c r="C264" s="215" t="s">
        <v>1042</v>
      </c>
      <c r="D264" s="215" t="s">
        <v>140</v>
      </c>
      <c r="E264" s="216" t="s">
        <v>1043</v>
      </c>
      <c r="F264" s="217" t="s">
        <v>1044</v>
      </c>
      <c r="G264" s="218" t="s">
        <v>883</v>
      </c>
      <c r="H264" s="219">
        <v>1</v>
      </c>
      <c r="I264" s="220"/>
      <c r="J264" s="221">
        <f>ROUND(I264*H264,2)</f>
        <v>0</v>
      </c>
      <c r="K264" s="217" t="s">
        <v>19</v>
      </c>
      <c r="L264" s="47"/>
      <c r="M264" s="293" t="s">
        <v>19</v>
      </c>
      <c r="N264" s="294" t="s">
        <v>43</v>
      </c>
      <c r="O264" s="291"/>
      <c r="P264" s="295">
        <f>O264*H264</f>
        <v>0</v>
      </c>
      <c r="Q264" s="295">
        <v>0</v>
      </c>
      <c r="R264" s="295">
        <f>Q264*H264</f>
        <v>0</v>
      </c>
      <c r="S264" s="295">
        <v>0</v>
      </c>
      <c r="T264" s="296">
        <f>S264*H264</f>
        <v>0</v>
      </c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R264" s="226" t="s">
        <v>535</v>
      </c>
      <c r="AT264" s="226" t="s">
        <v>140</v>
      </c>
      <c r="AU264" s="226" t="s">
        <v>81</v>
      </c>
      <c r="AY264" s="20" t="s">
        <v>137</v>
      </c>
      <c r="BE264" s="227">
        <f>IF(N264="základní",J264,0)</f>
        <v>0</v>
      </c>
      <c r="BF264" s="227">
        <f>IF(N264="snížená",J264,0)</f>
        <v>0</v>
      </c>
      <c r="BG264" s="227">
        <f>IF(N264="zákl. přenesená",J264,0)</f>
        <v>0</v>
      </c>
      <c r="BH264" s="227">
        <f>IF(N264="sníž. přenesená",J264,0)</f>
        <v>0</v>
      </c>
      <c r="BI264" s="227">
        <f>IF(N264="nulová",J264,0)</f>
        <v>0</v>
      </c>
      <c r="BJ264" s="20" t="s">
        <v>79</v>
      </c>
      <c r="BK264" s="227">
        <f>ROUND(I264*H264,2)</f>
        <v>0</v>
      </c>
      <c r="BL264" s="20" t="s">
        <v>535</v>
      </c>
      <c r="BM264" s="226" t="s">
        <v>1045</v>
      </c>
    </row>
    <row r="265" s="2" customFormat="1" ht="6.96" customHeight="1">
      <c r="A265" s="41"/>
      <c r="B265" s="62"/>
      <c r="C265" s="63"/>
      <c r="D265" s="63"/>
      <c r="E265" s="63"/>
      <c r="F265" s="63"/>
      <c r="G265" s="63"/>
      <c r="H265" s="63"/>
      <c r="I265" s="63"/>
      <c r="J265" s="63"/>
      <c r="K265" s="63"/>
      <c r="L265" s="47"/>
      <c r="M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</row>
  </sheetData>
  <sheetProtection sheet="1" autoFilter="0" formatColumns="0" formatRows="0" objects="1" scenarios="1" spinCount="100000" saltValue="rZvfdmAjQc5/Kw1Knd0yV7/cUzfuFyA/SlQDmnW/ZFcfsLoPtghqs+hXCMfzrESAOcadWqwQ+OvQaCAy3fd+QA==" hashValue="pW3ippE5wCfuD5a7wI2+/Mjqnm2pCl/ex/IC5JkLD9P36mAeICMErRV+6znE1HUGR3PUqWRc8/FAdFjvpnQk5w==" algorithmName="SHA-512" password="CC45"/>
  <autoFilter ref="C101:K264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90:H90"/>
    <mergeCell ref="E92:H92"/>
    <mergeCell ref="E94:H94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92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81</v>
      </c>
    </row>
    <row r="4" s="1" customFormat="1" ht="24.96" customHeight="1">
      <c r="B4" s="23"/>
      <c r="D4" s="143" t="s">
        <v>96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Odborné učebny v objektu ZŠ Za Chlumem 824, Bílina - D4</v>
      </c>
      <c r="F7" s="145"/>
      <c r="G7" s="145"/>
      <c r="H7" s="145"/>
      <c r="L7" s="23"/>
    </row>
    <row r="8" s="1" customFormat="1" ht="12" customHeight="1">
      <c r="B8" s="23"/>
      <c r="D8" s="145" t="s">
        <v>97</v>
      </c>
      <c r="L8" s="23"/>
    </row>
    <row r="9" s="2" customFormat="1" ht="16.5" customHeight="1">
      <c r="A9" s="41"/>
      <c r="B9" s="47"/>
      <c r="C9" s="41"/>
      <c r="D9" s="41"/>
      <c r="E9" s="146" t="s">
        <v>98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99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1046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22. 1. 2026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tr">
        <f>IF('Rekapitulace stavby'!AN10="","",'Rekapitulace stavby'!AN10)</f>
        <v/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tr">
        <f>IF('Rekapitulace stavby'!E11="","",'Rekapitulace stavby'!E11)</f>
        <v>Město Bílina</v>
      </c>
      <c r="F17" s="41"/>
      <c r="G17" s="41"/>
      <c r="H17" s="41"/>
      <c r="I17" s="145" t="s">
        <v>28</v>
      </c>
      <c r="J17" s="136" t="str">
        <f>IF('Rekapitulace stavby'!AN11="","",'Rekapitulace stavby'!AN11)</f>
        <v/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29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28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31</v>
      </c>
      <c r="E22" s="41"/>
      <c r="F22" s="41"/>
      <c r="G22" s="41"/>
      <c r="H22" s="41"/>
      <c r="I22" s="145" t="s">
        <v>26</v>
      </c>
      <c r="J22" s="136" t="str">
        <f>IF('Rekapitulace stavby'!AN16="","",'Rekapitulace stavby'!AN16)</f>
        <v>73660680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tr">
        <f>IF('Rekapitulace stavby'!E17="","",'Rekapitulace stavby'!E17)</f>
        <v>Ing. arch. Jan Heller, ČKA 04261</v>
      </c>
      <c r="F23" s="41"/>
      <c r="G23" s="41"/>
      <c r="H23" s="41"/>
      <c r="I23" s="145" t="s">
        <v>28</v>
      </c>
      <c r="J23" s="136" t="str">
        <f>IF('Rekapitulace stavby'!AN17="","",'Rekapitulace stavby'!AN17)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35</v>
      </c>
      <c r="E25" s="41"/>
      <c r="F25" s="41"/>
      <c r="G25" s="41"/>
      <c r="H25" s="41"/>
      <c r="I25" s="145" t="s">
        <v>26</v>
      </c>
      <c r="J25" s="136" t="str">
        <f>IF('Rekapitulace stavby'!AN19="","",'Rekapitulace stavby'!AN19)</f>
        <v/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tr">
        <f>IF('Rekapitulace stavby'!E20="","",'Rekapitulace stavby'!E20)</f>
        <v xml:space="preserve"> </v>
      </c>
      <c r="F26" s="41"/>
      <c r="G26" s="41"/>
      <c r="H26" s="41"/>
      <c r="I26" s="145" t="s">
        <v>28</v>
      </c>
      <c r="J26" s="136" t="str">
        <f>IF('Rekapitulace stavby'!AN20="","",'Rekapitulace stavby'!AN20)</f>
        <v/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36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38</v>
      </c>
      <c r="E32" s="41"/>
      <c r="F32" s="41"/>
      <c r="G32" s="41"/>
      <c r="H32" s="41"/>
      <c r="I32" s="41"/>
      <c r="J32" s="156">
        <f>ROUND(J88,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40</v>
      </c>
      <c r="G34" s="41"/>
      <c r="H34" s="41"/>
      <c r="I34" s="157" t="s">
        <v>39</v>
      </c>
      <c r="J34" s="157" t="s">
        <v>41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42</v>
      </c>
      <c r="E35" s="145" t="s">
        <v>43</v>
      </c>
      <c r="F35" s="159">
        <f>ROUND((SUM(BE88:BE130)),  2)</f>
        <v>0</v>
      </c>
      <c r="G35" s="41"/>
      <c r="H35" s="41"/>
      <c r="I35" s="160">
        <v>0.20999999999999999</v>
      </c>
      <c r="J35" s="159">
        <f>ROUND(((SUM(BE88:BE130))*I35),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44</v>
      </c>
      <c r="F36" s="159">
        <f>ROUND((SUM(BF88:BF130)),  2)</f>
        <v>0</v>
      </c>
      <c r="G36" s="41"/>
      <c r="H36" s="41"/>
      <c r="I36" s="160">
        <v>0.12</v>
      </c>
      <c r="J36" s="159">
        <f>ROUND(((SUM(BF88:BF130))*I36),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45</v>
      </c>
      <c r="F37" s="159">
        <f>ROUND((SUM(BG88:BG130)),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46</v>
      </c>
      <c r="F38" s="159">
        <f>ROUND((SUM(BH88:BH130)),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47</v>
      </c>
      <c r="F39" s="159">
        <f>ROUND((SUM(BI88:BI130)),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48</v>
      </c>
      <c r="E41" s="163"/>
      <c r="F41" s="163"/>
      <c r="G41" s="164" t="s">
        <v>49</v>
      </c>
      <c r="H41" s="165" t="s">
        <v>50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101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Odborné učebny v objektu ZŠ Za Chlumem 824, Bílina - D4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97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98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99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4.5 - Elektroinstalace - slaboproud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22. 1. 2026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25.65" customHeight="1">
      <c r="A58" s="41"/>
      <c r="B58" s="42"/>
      <c r="C58" s="35" t="s">
        <v>25</v>
      </c>
      <c r="D58" s="43"/>
      <c r="E58" s="43"/>
      <c r="F58" s="30" t="str">
        <f>E17</f>
        <v>Město Bílina</v>
      </c>
      <c r="G58" s="43"/>
      <c r="H58" s="43"/>
      <c r="I58" s="35" t="s">
        <v>31</v>
      </c>
      <c r="J58" s="39" t="str">
        <f>E23</f>
        <v>Ing. arch. Jan Heller, ČKA 04261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29</v>
      </c>
      <c r="D59" s="43"/>
      <c r="E59" s="43"/>
      <c r="F59" s="30" t="str">
        <f>IF(E20="","",E20)</f>
        <v>Vyplň údaj</v>
      </c>
      <c r="G59" s="43"/>
      <c r="H59" s="43"/>
      <c r="I59" s="35" t="s">
        <v>35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102</v>
      </c>
      <c r="D61" s="174"/>
      <c r="E61" s="174"/>
      <c r="F61" s="174"/>
      <c r="G61" s="174"/>
      <c r="H61" s="174"/>
      <c r="I61" s="174"/>
      <c r="J61" s="175" t="s">
        <v>103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70</v>
      </c>
      <c r="D63" s="43"/>
      <c r="E63" s="43"/>
      <c r="F63" s="43"/>
      <c r="G63" s="43"/>
      <c r="H63" s="43"/>
      <c r="I63" s="43"/>
      <c r="J63" s="105">
        <f>J88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104</v>
      </c>
    </row>
    <row r="64" s="9" customFormat="1" ht="24.96" customHeight="1">
      <c r="A64" s="9"/>
      <c r="B64" s="177"/>
      <c r="C64" s="178"/>
      <c r="D64" s="179" t="s">
        <v>1047</v>
      </c>
      <c r="E64" s="180"/>
      <c r="F64" s="180"/>
      <c r="G64" s="180"/>
      <c r="H64" s="180"/>
      <c r="I64" s="180"/>
      <c r="J64" s="181">
        <f>J89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1048</v>
      </c>
      <c r="E65" s="185"/>
      <c r="F65" s="185"/>
      <c r="G65" s="185"/>
      <c r="H65" s="185"/>
      <c r="I65" s="185"/>
      <c r="J65" s="186">
        <f>J90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1049</v>
      </c>
      <c r="E66" s="185"/>
      <c r="F66" s="185"/>
      <c r="G66" s="185"/>
      <c r="H66" s="185"/>
      <c r="I66" s="185"/>
      <c r="J66" s="186">
        <f>J111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1"/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14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6.96" customHeight="1">
      <c r="A68" s="41"/>
      <c r="B68" s="62"/>
      <c r="C68" s="63"/>
      <c r="D68" s="63"/>
      <c r="E68" s="63"/>
      <c r="F68" s="63"/>
      <c r="G68" s="63"/>
      <c r="H68" s="63"/>
      <c r="I68" s="63"/>
      <c r="J68" s="63"/>
      <c r="K68" s="63"/>
      <c r="L68" s="14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72" s="2" customFormat="1" ht="6.96" customHeight="1">
      <c r="A72" s="41"/>
      <c r="B72" s="64"/>
      <c r="C72" s="65"/>
      <c r="D72" s="65"/>
      <c r="E72" s="65"/>
      <c r="F72" s="65"/>
      <c r="G72" s="65"/>
      <c r="H72" s="65"/>
      <c r="I72" s="65"/>
      <c r="J72" s="65"/>
      <c r="K72" s="65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24.96" customHeight="1">
      <c r="A73" s="41"/>
      <c r="B73" s="42"/>
      <c r="C73" s="26" t="s">
        <v>122</v>
      </c>
      <c r="D73" s="43"/>
      <c r="E73" s="43"/>
      <c r="F73" s="43"/>
      <c r="G73" s="43"/>
      <c r="H73" s="43"/>
      <c r="I73" s="43"/>
      <c r="J73" s="43"/>
      <c r="K73" s="43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16</v>
      </c>
      <c r="D75" s="43"/>
      <c r="E75" s="43"/>
      <c r="F75" s="43"/>
      <c r="G75" s="43"/>
      <c r="H75" s="43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172" t="str">
        <f>E7</f>
        <v>Odborné učebny v objektu ZŠ Za Chlumem 824, Bílina - D4</v>
      </c>
      <c r="F76" s="35"/>
      <c r="G76" s="35"/>
      <c r="H76" s="35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1" customFormat="1" ht="12" customHeight="1">
      <c r="B77" s="24"/>
      <c r="C77" s="35" t="s">
        <v>97</v>
      </c>
      <c r="D77" s="25"/>
      <c r="E77" s="25"/>
      <c r="F77" s="25"/>
      <c r="G77" s="25"/>
      <c r="H77" s="25"/>
      <c r="I77" s="25"/>
      <c r="J77" s="25"/>
      <c r="K77" s="25"/>
      <c r="L77" s="23"/>
    </row>
    <row r="78" s="2" customFormat="1" ht="16.5" customHeight="1">
      <c r="A78" s="41"/>
      <c r="B78" s="42"/>
      <c r="C78" s="43"/>
      <c r="D78" s="43"/>
      <c r="E78" s="172" t="s">
        <v>98</v>
      </c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99</v>
      </c>
      <c r="D79" s="43"/>
      <c r="E79" s="43"/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6.5" customHeight="1">
      <c r="A80" s="41"/>
      <c r="B80" s="42"/>
      <c r="C80" s="43"/>
      <c r="D80" s="43"/>
      <c r="E80" s="72" t="str">
        <f>E11</f>
        <v>4.5 - Elektroinstalace - slaboproud</v>
      </c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21</v>
      </c>
      <c r="D82" s="43"/>
      <c r="E82" s="43"/>
      <c r="F82" s="30" t="str">
        <f>F14</f>
        <v xml:space="preserve"> </v>
      </c>
      <c r="G82" s="43"/>
      <c r="H82" s="43"/>
      <c r="I82" s="35" t="s">
        <v>23</v>
      </c>
      <c r="J82" s="75" t="str">
        <f>IF(J14="","",J14)</f>
        <v>22. 1. 2026</v>
      </c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25.65" customHeight="1">
      <c r="A84" s="41"/>
      <c r="B84" s="42"/>
      <c r="C84" s="35" t="s">
        <v>25</v>
      </c>
      <c r="D84" s="43"/>
      <c r="E84" s="43"/>
      <c r="F84" s="30" t="str">
        <f>E17</f>
        <v>Město Bílina</v>
      </c>
      <c r="G84" s="43"/>
      <c r="H84" s="43"/>
      <c r="I84" s="35" t="s">
        <v>31</v>
      </c>
      <c r="J84" s="39" t="str">
        <f>E23</f>
        <v>Ing. arch. Jan Heller, ČKA 04261</v>
      </c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5.15" customHeight="1">
      <c r="A85" s="41"/>
      <c r="B85" s="42"/>
      <c r="C85" s="35" t="s">
        <v>29</v>
      </c>
      <c r="D85" s="43"/>
      <c r="E85" s="43"/>
      <c r="F85" s="30" t="str">
        <f>IF(E20="","",E20)</f>
        <v>Vyplň údaj</v>
      </c>
      <c r="G85" s="43"/>
      <c r="H85" s="43"/>
      <c r="I85" s="35" t="s">
        <v>35</v>
      </c>
      <c r="J85" s="39" t="str">
        <f>E26</f>
        <v xml:space="preserve"> </v>
      </c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0.32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11" customFormat="1" ht="29.28" customHeight="1">
      <c r="A87" s="188"/>
      <c r="B87" s="189"/>
      <c r="C87" s="190" t="s">
        <v>123</v>
      </c>
      <c r="D87" s="191" t="s">
        <v>57</v>
      </c>
      <c r="E87" s="191" t="s">
        <v>53</v>
      </c>
      <c r="F87" s="191" t="s">
        <v>54</v>
      </c>
      <c r="G87" s="191" t="s">
        <v>124</v>
      </c>
      <c r="H87" s="191" t="s">
        <v>125</v>
      </c>
      <c r="I87" s="191" t="s">
        <v>126</v>
      </c>
      <c r="J87" s="191" t="s">
        <v>103</v>
      </c>
      <c r="K87" s="192" t="s">
        <v>127</v>
      </c>
      <c r="L87" s="193"/>
      <c r="M87" s="95" t="s">
        <v>19</v>
      </c>
      <c r="N87" s="96" t="s">
        <v>42</v>
      </c>
      <c r="O87" s="96" t="s">
        <v>128</v>
      </c>
      <c r="P87" s="96" t="s">
        <v>129</v>
      </c>
      <c r="Q87" s="96" t="s">
        <v>130</v>
      </c>
      <c r="R87" s="96" t="s">
        <v>131</v>
      </c>
      <c r="S87" s="96" t="s">
        <v>132</v>
      </c>
      <c r="T87" s="97" t="s">
        <v>133</v>
      </c>
      <c r="U87" s="188"/>
      <c r="V87" s="188"/>
      <c r="W87" s="188"/>
      <c r="X87" s="188"/>
      <c r="Y87" s="188"/>
      <c r="Z87" s="188"/>
      <c r="AA87" s="188"/>
      <c r="AB87" s="188"/>
      <c r="AC87" s="188"/>
      <c r="AD87" s="188"/>
      <c r="AE87" s="188"/>
    </row>
    <row r="88" s="2" customFormat="1" ht="22.8" customHeight="1">
      <c r="A88" s="41"/>
      <c r="B88" s="42"/>
      <c r="C88" s="102" t="s">
        <v>134</v>
      </c>
      <c r="D88" s="43"/>
      <c r="E88" s="43"/>
      <c r="F88" s="43"/>
      <c r="G88" s="43"/>
      <c r="H88" s="43"/>
      <c r="I88" s="43"/>
      <c r="J88" s="194">
        <f>BK88</f>
        <v>0</v>
      </c>
      <c r="K88" s="43"/>
      <c r="L88" s="47"/>
      <c r="M88" s="98"/>
      <c r="N88" s="195"/>
      <c r="O88" s="99"/>
      <c r="P88" s="196">
        <f>P89</f>
        <v>0</v>
      </c>
      <c r="Q88" s="99"/>
      <c r="R88" s="196">
        <f>R89</f>
        <v>0</v>
      </c>
      <c r="S88" s="99"/>
      <c r="T88" s="197">
        <f>T89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71</v>
      </c>
      <c r="AU88" s="20" t="s">
        <v>104</v>
      </c>
      <c r="BK88" s="198">
        <f>BK89</f>
        <v>0</v>
      </c>
    </row>
    <row r="89" s="12" customFormat="1" ht="25.92" customHeight="1">
      <c r="A89" s="12"/>
      <c r="B89" s="199"/>
      <c r="C89" s="200"/>
      <c r="D89" s="201" t="s">
        <v>71</v>
      </c>
      <c r="E89" s="202" t="s">
        <v>227</v>
      </c>
      <c r="F89" s="202" t="s">
        <v>227</v>
      </c>
      <c r="G89" s="200"/>
      <c r="H89" s="200"/>
      <c r="I89" s="203"/>
      <c r="J89" s="204">
        <f>BK89</f>
        <v>0</v>
      </c>
      <c r="K89" s="200"/>
      <c r="L89" s="205"/>
      <c r="M89" s="206"/>
      <c r="N89" s="207"/>
      <c r="O89" s="207"/>
      <c r="P89" s="208">
        <f>P90+P111</f>
        <v>0</v>
      </c>
      <c r="Q89" s="207"/>
      <c r="R89" s="208">
        <f>R90+R111</f>
        <v>0</v>
      </c>
      <c r="S89" s="207"/>
      <c r="T89" s="209">
        <f>T90+T111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10" t="s">
        <v>138</v>
      </c>
      <c r="AT89" s="211" t="s">
        <v>71</v>
      </c>
      <c r="AU89" s="211" t="s">
        <v>72</v>
      </c>
      <c r="AY89" s="210" t="s">
        <v>137</v>
      </c>
      <c r="BK89" s="212">
        <f>BK90+BK111</f>
        <v>0</v>
      </c>
    </row>
    <row r="90" s="12" customFormat="1" ht="22.8" customHeight="1">
      <c r="A90" s="12"/>
      <c r="B90" s="199"/>
      <c r="C90" s="200"/>
      <c r="D90" s="201" t="s">
        <v>71</v>
      </c>
      <c r="E90" s="213" t="s">
        <v>1050</v>
      </c>
      <c r="F90" s="213" t="s">
        <v>1051</v>
      </c>
      <c r="G90" s="200"/>
      <c r="H90" s="200"/>
      <c r="I90" s="203"/>
      <c r="J90" s="214">
        <f>BK90</f>
        <v>0</v>
      </c>
      <c r="K90" s="200"/>
      <c r="L90" s="205"/>
      <c r="M90" s="206"/>
      <c r="N90" s="207"/>
      <c r="O90" s="207"/>
      <c r="P90" s="208">
        <f>SUM(P91:P110)</f>
        <v>0</v>
      </c>
      <c r="Q90" s="207"/>
      <c r="R90" s="208">
        <f>SUM(R91:R110)</f>
        <v>0</v>
      </c>
      <c r="S90" s="207"/>
      <c r="T90" s="209">
        <f>SUM(T91:T110)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10" t="s">
        <v>138</v>
      </c>
      <c r="AT90" s="211" t="s">
        <v>71</v>
      </c>
      <c r="AU90" s="211" t="s">
        <v>79</v>
      </c>
      <c r="AY90" s="210" t="s">
        <v>137</v>
      </c>
      <c r="BK90" s="212">
        <f>SUM(BK91:BK110)</f>
        <v>0</v>
      </c>
    </row>
    <row r="91" s="2" customFormat="1" ht="16.5" customHeight="1">
      <c r="A91" s="41"/>
      <c r="B91" s="42"/>
      <c r="C91" s="278" t="s">
        <v>79</v>
      </c>
      <c r="D91" s="278" t="s">
        <v>227</v>
      </c>
      <c r="E91" s="279" t="s">
        <v>1052</v>
      </c>
      <c r="F91" s="280" t="s">
        <v>1053</v>
      </c>
      <c r="G91" s="281" t="s">
        <v>222</v>
      </c>
      <c r="H91" s="282">
        <v>420</v>
      </c>
      <c r="I91" s="283"/>
      <c r="J91" s="284">
        <f>ROUND(I91*H91,2)</f>
        <v>0</v>
      </c>
      <c r="K91" s="280" t="s">
        <v>19</v>
      </c>
      <c r="L91" s="285"/>
      <c r="M91" s="286" t="s">
        <v>19</v>
      </c>
      <c r="N91" s="287" t="s">
        <v>43</v>
      </c>
      <c r="O91" s="87"/>
      <c r="P91" s="224">
        <f>O91*H91</f>
        <v>0</v>
      </c>
      <c r="Q91" s="224">
        <v>0</v>
      </c>
      <c r="R91" s="224">
        <f>Q91*H91</f>
        <v>0</v>
      </c>
      <c r="S91" s="224">
        <v>0</v>
      </c>
      <c r="T91" s="225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26" t="s">
        <v>673</v>
      </c>
      <c r="AT91" s="226" t="s">
        <v>227</v>
      </c>
      <c r="AU91" s="226" t="s">
        <v>81</v>
      </c>
      <c r="AY91" s="20" t="s">
        <v>137</v>
      </c>
      <c r="BE91" s="227">
        <f>IF(N91="základní",J91,0)</f>
        <v>0</v>
      </c>
      <c r="BF91" s="227">
        <f>IF(N91="snížená",J91,0)</f>
        <v>0</v>
      </c>
      <c r="BG91" s="227">
        <f>IF(N91="zákl. přenesená",J91,0)</f>
        <v>0</v>
      </c>
      <c r="BH91" s="227">
        <f>IF(N91="sníž. přenesená",J91,0)</f>
        <v>0</v>
      </c>
      <c r="BI91" s="227">
        <f>IF(N91="nulová",J91,0)</f>
        <v>0</v>
      </c>
      <c r="BJ91" s="20" t="s">
        <v>79</v>
      </c>
      <c r="BK91" s="227">
        <f>ROUND(I91*H91,2)</f>
        <v>0</v>
      </c>
      <c r="BL91" s="20" t="s">
        <v>535</v>
      </c>
      <c r="BM91" s="226" t="s">
        <v>1054</v>
      </c>
    </row>
    <row r="92" s="2" customFormat="1" ht="16.5" customHeight="1">
      <c r="A92" s="41"/>
      <c r="B92" s="42"/>
      <c r="C92" s="278" t="s">
        <v>81</v>
      </c>
      <c r="D92" s="278" t="s">
        <v>227</v>
      </c>
      <c r="E92" s="279" t="s">
        <v>1055</v>
      </c>
      <c r="F92" s="280" t="s">
        <v>1056</v>
      </c>
      <c r="G92" s="281" t="s">
        <v>222</v>
      </c>
      <c r="H92" s="282">
        <v>30</v>
      </c>
      <c r="I92" s="283"/>
      <c r="J92" s="284">
        <f>ROUND(I92*H92,2)</f>
        <v>0</v>
      </c>
      <c r="K92" s="280" t="s">
        <v>19</v>
      </c>
      <c r="L92" s="285"/>
      <c r="M92" s="286" t="s">
        <v>19</v>
      </c>
      <c r="N92" s="287" t="s">
        <v>43</v>
      </c>
      <c r="O92" s="87"/>
      <c r="P92" s="224">
        <f>O92*H92</f>
        <v>0</v>
      </c>
      <c r="Q92" s="224">
        <v>0</v>
      </c>
      <c r="R92" s="224">
        <f>Q92*H92</f>
        <v>0</v>
      </c>
      <c r="S92" s="224">
        <v>0</v>
      </c>
      <c r="T92" s="225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26" t="s">
        <v>673</v>
      </c>
      <c r="AT92" s="226" t="s">
        <v>227</v>
      </c>
      <c r="AU92" s="226" t="s">
        <v>81</v>
      </c>
      <c r="AY92" s="20" t="s">
        <v>137</v>
      </c>
      <c r="BE92" s="227">
        <f>IF(N92="základní",J92,0)</f>
        <v>0</v>
      </c>
      <c r="BF92" s="227">
        <f>IF(N92="snížená",J92,0)</f>
        <v>0</v>
      </c>
      <c r="BG92" s="227">
        <f>IF(N92="zákl. přenesená",J92,0)</f>
        <v>0</v>
      </c>
      <c r="BH92" s="227">
        <f>IF(N92="sníž. přenesená",J92,0)</f>
        <v>0</v>
      </c>
      <c r="BI92" s="227">
        <f>IF(N92="nulová",J92,0)</f>
        <v>0</v>
      </c>
      <c r="BJ92" s="20" t="s">
        <v>79</v>
      </c>
      <c r="BK92" s="227">
        <f>ROUND(I92*H92,2)</f>
        <v>0</v>
      </c>
      <c r="BL92" s="20" t="s">
        <v>535</v>
      </c>
      <c r="BM92" s="226" t="s">
        <v>1057</v>
      </c>
    </row>
    <row r="93" s="2" customFormat="1" ht="24.9" customHeight="1">
      <c r="A93" s="41"/>
      <c r="B93" s="42"/>
      <c r="C93" s="278" t="s">
        <v>138</v>
      </c>
      <c r="D93" s="278" t="s">
        <v>227</v>
      </c>
      <c r="E93" s="279" t="s">
        <v>1058</v>
      </c>
      <c r="F93" s="280" t="s">
        <v>1059</v>
      </c>
      <c r="G93" s="281" t="s">
        <v>222</v>
      </c>
      <c r="H93" s="282">
        <v>20</v>
      </c>
      <c r="I93" s="283"/>
      <c r="J93" s="284">
        <f>ROUND(I93*H93,2)</f>
        <v>0</v>
      </c>
      <c r="K93" s="280" t="s">
        <v>19</v>
      </c>
      <c r="L93" s="285"/>
      <c r="M93" s="286" t="s">
        <v>19</v>
      </c>
      <c r="N93" s="287" t="s">
        <v>43</v>
      </c>
      <c r="O93" s="87"/>
      <c r="P93" s="224">
        <f>O93*H93</f>
        <v>0</v>
      </c>
      <c r="Q93" s="224">
        <v>0</v>
      </c>
      <c r="R93" s="224">
        <f>Q93*H93</f>
        <v>0</v>
      </c>
      <c r="S93" s="224">
        <v>0</v>
      </c>
      <c r="T93" s="225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26" t="s">
        <v>673</v>
      </c>
      <c r="AT93" s="226" t="s">
        <v>227</v>
      </c>
      <c r="AU93" s="226" t="s">
        <v>81</v>
      </c>
      <c r="AY93" s="20" t="s">
        <v>137</v>
      </c>
      <c r="BE93" s="227">
        <f>IF(N93="základní",J93,0)</f>
        <v>0</v>
      </c>
      <c r="BF93" s="227">
        <f>IF(N93="snížená",J93,0)</f>
        <v>0</v>
      </c>
      <c r="BG93" s="227">
        <f>IF(N93="zákl. přenesená",J93,0)</f>
        <v>0</v>
      </c>
      <c r="BH93" s="227">
        <f>IF(N93="sníž. přenesená",J93,0)</f>
        <v>0</v>
      </c>
      <c r="BI93" s="227">
        <f>IF(N93="nulová",J93,0)</f>
        <v>0</v>
      </c>
      <c r="BJ93" s="20" t="s">
        <v>79</v>
      </c>
      <c r="BK93" s="227">
        <f>ROUND(I93*H93,2)</f>
        <v>0</v>
      </c>
      <c r="BL93" s="20" t="s">
        <v>535</v>
      </c>
      <c r="BM93" s="226" t="s">
        <v>1060</v>
      </c>
    </row>
    <row r="94" s="2" customFormat="1" ht="16.5" customHeight="1">
      <c r="A94" s="41"/>
      <c r="B94" s="42"/>
      <c r="C94" s="278" t="s">
        <v>145</v>
      </c>
      <c r="D94" s="278" t="s">
        <v>227</v>
      </c>
      <c r="E94" s="279" t="s">
        <v>1061</v>
      </c>
      <c r="F94" s="280" t="s">
        <v>1062</v>
      </c>
      <c r="G94" s="281" t="s">
        <v>672</v>
      </c>
      <c r="H94" s="282">
        <v>2</v>
      </c>
      <c r="I94" s="283"/>
      <c r="J94" s="284">
        <f>ROUND(I94*H94,2)</f>
        <v>0</v>
      </c>
      <c r="K94" s="280" t="s">
        <v>19</v>
      </c>
      <c r="L94" s="285"/>
      <c r="M94" s="286" t="s">
        <v>19</v>
      </c>
      <c r="N94" s="287" t="s">
        <v>43</v>
      </c>
      <c r="O94" s="87"/>
      <c r="P94" s="224">
        <f>O94*H94</f>
        <v>0</v>
      </c>
      <c r="Q94" s="224">
        <v>0</v>
      </c>
      <c r="R94" s="224">
        <f>Q94*H94</f>
        <v>0</v>
      </c>
      <c r="S94" s="224">
        <v>0</v>
      </c>
      <c r="T94" s="225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26" t="s">
        <v>673</v>
      </c>
      <c r="AT94" s="226" t="s">
        <v>227</v>
      </c>
      <c r="AU94" s="226" t="s">
        <v>81</v>
      </c>
      <c r="AY94" s="20" t="s">
        <v>137</v>
      </c>
      <c r="BE94" s="227">
        <f>IF(N94="základní",J94,0)</f>
        <v>0</v>
      </c>
      <c r="BF94" s="227">
        <f>IF(N94="snížená",J94,0)</f>
        <v>0</v>
      </c>
      <c r="BG94" s="227">
        <f>IF(N94="zákl. přenesená",J94,0)</f>
        <v>0</v>
      </c>
      <c r="BH94" s="227">
        <f>IF(N94="sníž. přenesená",J94,0)</f>
        <v>0</v>
      </c>
      <c r="BI94" s="227">
        <f>IF(N94="nulová",J94,0)</f>
        <v>0</v>
      </c>
      <c r="BJ94" s="20" t="s">
        <v>79</v>
      </c>
      <c r="BK94" s="227">
        <f>ROUND(I94*H94,2)</f>
        <v>0</v>
      </c>
      <c r="BL94" s="20" t="s">
        <v>535</v>
      </c>
      <c r="BM94" s="226" t="s">
        <v>1063</v>
      </c>
    </row>
    <row r="95" s="2" customFormat="1" ht="16.5" customHeight="1">
      <c r="A95" s="41"/>
      <c r="B95" s="42"/>
      <c r="C95" s="278" t="s">
        <v>173</v>
      </c>
      <c r="D95" s="278" t="s">
        <v>227</v>
      </c>
      <c r="E95" s="279" t="s">
        <v>1064</v>
      </c>
      <c r="F95" s="280" t="s">
        <v>1065</v>
      </c>
      <c r="G95" s="281" t="s">
        <v>672</v>
      </c>
      <c r="H95" s="282">
        <v>2</v>
      </c>
      <c r="I95" s="283"/>
      <c r="J95" s="284">
        <f>ROUND(I95*H95,2)</f>
        <v>0</v>
      </c>
      <c r="K95" s="280" t="s">
        <v>19</v>
      </c>
      <c r="L95" s="285"/>
      <c r="M95" s="286" t="s">
        <v>19</v>
      </c>
      <c r="N95" s="287" t="s">
        <v>43</v>
      </c>
      <c r="O95" s="87"/>
      <c r="P95" s="224">
        <f>O95*H95</f>
        <v>0</v>
      </c>
      <c r="Q95" s="224">
        <v>0</v>
      </c>
      <c r="R95" s="224">
        <f>Q95*H95</f>
        <v>0</v>
      </c>
      <c r="S95" s="224">
        <v>0</v>
      </c>
      <c r="T95" s="225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26" t="s">
        <v>673</v>
      </c>
      <c r="AT95" s="226" t="s">
        <v>227</v>
      </c>
      <c r="AU95" s="226" t="s">
        <v>81</v>
      </c>
      <c r="AY95" s="20" t="s">
        <v>137</v>
      </c>
      <c r="BE95" s="227">
        <f>IF(N95="základní",J95,0)</f>
        <v>0</v>
      </c>
      <c r="BF95" s="227">
        <f>IF(N95="snížená",J95,0)</f>
        <v>0</v>
      </c>
      <c r="BG95" s="227">
        <f>IF(N95="zákl. přenesená",J95,0)</f>
        <v>0</v>
      </c>
      <c r="BH95" s="227">
        <f>IF(N95="sníž. přenesená",J95,0)</f>
        <v>0</v>
      </c>
      <c r="BI95" s="227">
        <f>IF(N95="nulová",J95,0)</f>
        <v>0</v>
      </c>
      <c r="BJ95" s="20" t="s">
        <v>79</v>
      </c>
      <c r="BK95" s="227">
        <f>ROUND(I95*H95,2)</f>
        <v>0</v>
      </c>
      <c r="BL95" s="20" t="s">
        <v>535</v>
      </c>
      <c r="BM95" s="226" t="s">
        <v>1066</v>
      </c>
    </row>
    <row r="96" s="2" customFormat="1" ht="16.5" customHeight="1">
      <c r="A96" s="41"/>
      <c r="B96" s="42"/>
      <c r="C96" s="278" t="s">
        <v>155</v>
      </c>
      <c r="D96" s="278" t="s">
        <v>227</v>
      </c>
      <c r="E96" s="279" t="s">
        <v>1067</v>
      </c>
      <c r="F96" s="280" t="s">
        <v>1068</v>
      </c>
      <c r="G96" s="281" t="s">
        <v>222</v>
      </c>
      <c r="H96" s="282">
        <v>20</v>
      </c>
      <c r="I96" s="283"/>
      <c r="J96" s="284">
        <f>ROUND(I96*H96,2)</f>
        <v>0</v>
      </c>
      <c r="K96" s="280" t="s">
        <v>19</v>
      </c>
      <c r="L96" s="285"/>
      <c r="M96" s="286" t="s">
        <v>19</v>
      </c>
      <c r="N96" s="287" t="s">
        <v>43</v>
      </c>
      <c r="O96" s="87"/>
      <c r="P96" s="224">
        <f>O96*H96</f>
        <v>0</v>
      </c>
      <c r="Q96" s="224">
        <v>0</v>
      </c>
      <c r="R96" s="224">
        <f>Q96*H96</f>
        <v>0</v>
      </c>
      <c r="S96" s="224">
        <v>0</v>
      </c>
      <c r="T96" s="225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26" t="s">
        <v>673</v>
      </c>
      <c r="AT96" s="226" t="s">
        <v>227</v>
      </c>
      <c r="AU96" s="226" t="s">
        <v>81</v>
      </c>
      <c r="AY96" s="20" t="s">
        <v>137</v>
      </c>
      <c r="BE96" s="227">
        <f>IF(N96="základní",J96,0)</f>
        <v>0</v>
      </c>
      <c r="BF96" s="227">
        <f>IF(N96="snížená",J96,0)</f>
        <v>0</v>
      </c>
      <c r="BG96" s="227">
        <f>IF(N96="zákl. přenesená",J96,0)</f>
        <v>0</v>
      </c>
      <c r="BH96" s="227">
        <f>IF(N96="sníž. přenesená",J96,0)</f>
        <v>0</v>
      </c>
      <c r="BI96" s="227">
        <f>IF(N96="nulová",J96,0)</f>
        <v>0</v>
      </c>
      <c r="BJ96" s="20" t="s">
        <v>79</v>
      </c>
      <c r="BK96" s="227">
        <f>ROUND(I96*H96,2)</f>
        <v>0</v>
      </c>
      <c r="BL96" s="20" t="s">
        <v>535</v>
      </c>
      <c r="BM96" s="226" t="s">
        <v>1069</v>
      </c>
    </row>
    <row r="97" s="2" customFormat="1" ht="16.5" customHeight="1">
      <c r="A97" s="41"/>
      <c r="B97" s="42"/>
      <c r="C97" s="278" t="s">
        <v>182</v>
      </c>
      <c r="D97" s="278" t="s">
        <v>227</v>
      </c>
      <c r="E97" s="279" t="s">
        <v>1070</v>
      </c>
      <c r="F97" s="280" t="s">
        <v>1071</v>
      </c>
      <c r="G97" s="281" t="s">
        <v>222</v>
      </c>
      <c r="H97" s="282">
        <v>70</v>
      </c>
      <c r="I97" s="283"/>
      <c r="J97" s="284">
        <f>ROUND(I97*H97,2)</f>
        <v>0</v>
      </c>
      <c r="K97" s="280" t="s">
        <v>19</v>
      </c>
      <c r="L97" s="285"/>
      <c r="M97" s="286" t="s">
        <v>19</v>
      </c>
      <c r="N97" s="287" t="s">
        <v>43</v>
      </c>
      <c r="O97" s="87"/>
      <c r="P97" s="224">
        <f>O97*H97</f>
        <v>0</v>
      </c>
      <c r="Q97" s="224">
        <v>0</v>
      </c>
      <c r="R97" s="224">
        <f>Q97*H97</f>
        <v>0</v>
      </c>
      <c r="S97" s="224">
        <v>0</v>
      </c>
      <c r="T97" s="225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26" t="s">
        <v>673</v>
      </c>
      <c r="AT97" s="226" t="s">
        <v>227</v>
      </c>
      <c r="AU97" s="226" t="s">
        <v>81</v>
      </c>
      <c r="AY97" s="20" t="s">
        <v>137</v>
      </c>
      <c r="BE97" s="227">
        <f>IF(N97="základní",J97,0)</f>
        <v>0</v>
      </c>
      <c r="BF97" s="227">
        <f>IF(N97="snížená",J97,0)</f>
        <v>0</v>
      </c>
      <c r="BG97" s="227">
        <f>IF(N97="zákl. přenesená",J97,0)</f>
        <v>0</v>
      </c>
      <c r="BH97" s="227">
        <f>IF(N97="sníž. přenesená",J97,0)</f>
        <v>0</v>
      </c>
      <c r="BI97" s="227">
        <f>IF(N97="nulová",J97,0)</f>
        <v>0</v>
      </c>
      <c r="BJ97" s="20" t="s">
        <v>79</v>
      </c>
      <c r="BK97" s="227">
        <f>ROUND(I97*H97,2)</f>
        <v>0</v>
      </c>
      <c r="BL97" s="20" t="s">
        <v>535</v>
      </c>
      <c r="BM97" s="226" t="s">
        <v>1072</v>
      </c>
    </row>
    <row r="98" s="2" customFormat="1" ht="16.5" customHeight="1">
      <c r="A98" s="41"/>
      <c r="B98" s="42"/>
      <c r="C98" s="278" t="s">
        <v>190</v>
      </c>
      <c r="D98" s="278" t="s">
        <v>227</v>
      </c>
      <c r="E98" s="279" t="s">
        <v>1073</v>
      </c>
      <c r="F98" s="280" t="s">
        <v>1074</v>
      </c>
      <c r="G98" s="281" t="s">
        <v>672</v>
      </c>
      <c r="H98" s="282">
        <v>2</v>
      </c>
      <c r="I98" s="283"/>
      <c r="J98" s="284">
        <f>ROUND(I98*H98,2)</f>
        <v>0</v>
      </c>
      <c r="K98" s="280" t="s">
        <v>19</v>
      </c>
      <c r="L98" s="285"/>
      <c r="M98" s="286" t="s">
        <v>19</v>
      </c>
      <c r="N98" s="287" t="s">
        <v>43</v>
      </c>
      <c r="O98" s="87"/>
      <c r="P98" s="224">
        <f>O98*H98</f>
        <v>0</v>
      </c>
      <c r="Q98" s="224">
        <v>0</v>
      </c>
      <c r="R98" s="224">
        <f>Q98*H98</f>
        <v>0</v>
      </c>
      <c r="S98" s="224">
        <v>0</v>
      </c>
      <c r="T98" s="225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26" t="s">
        <v>673</v>
      </c>
      <c r="AT98" s="226" t="s">
        <v>227</v>
      </c>
      <c r="AU98" s="226" t="s">
        <v>81</v>
      </c>
      <c r="AY98" s="20" t="s">
        <v>137</v>
      </c>
      <c r="BE98" s="227">
        <f>IF(N98="základní",J98,0)</f>
        <v>0</v>
      </c>
      <c r="BF98" s="227">
        <f>IF(N98="snížená",J98,0)</f>
        <v>0</v>
      </c>
      <c r="BG98" s="227">
        <f>IF(N98="zákl. přenesená",J98,0)</f>
        <v>0</v>
      </c>
      <c r="BH98" s="227">
        <f>IF(N98="sníž. přenesená",J98,0)</f>
        <v>0</v>
      </c>
      <c r="BI98" s="227">
        <f>IF(N98="nulová",J98,0)</f>
        <v>0</v>
      </c>
      <c r="BJ98" s="20" t="s">
        <v>79</v>
      </c>
      <c r="BK98" s="227">
        <f>ROUND(I98*H98,2)</f>
        <v>0</v>
      </c>
      <c r="BL98" s="20" t="s">
        <v>535</v>
      </c>
      <c r="BM98" s="226" t="s">
        <v>1075</v>
      </c>
    </row>
    <row r="99" s="2" customFormat="1" ht="16.5" customHeight="1">
      <c r="A99" s="41"/>
      <c r="B99" s="42"/>
      <c r="C99" s="278" t="s">
        <v>195</v>
      </c>
      <c r="D99" s="278" t="s">
        <v>227</v>
      </c>
      <c r="E99" s="279" t="s">
        <v>1076</v>
      </c>
      <c r="F99" s="280" t="s">
        <v>1077</v>
      </c>
      <c r="G99" s="281" t="s">
        <v>672</v>
      </c>
      <c r="H99" s="282">
        <v>2</v>
      </c>
      <c r="I99" s="283"/>
      <c r="J99" s="284">
        <f>ROUND(I99*H99,2)</f>
        <v>0</v>
      </c>
      <c r="K99" s="280" t="s">
        <v>19</v>
      </c>
      <c r="L99" s="285"/>
      <c r="M99" s="286" t="s">
        <v>19</v>
      </c>
      <c r="N99" s="287" t="s">
        <v>43</v>
      </c>
      <c r="O99" s="87"/>
      <c r="P99" s="224">
        <f>O99*H99</f>
        <v>0</v>
      </c>
      <c r="Q99" s="224">
        <v>0</v>
      </c>
      <c r="R99" s="224">
        <f>Q99*H99</f>
        <v>0</v>
      </c>
      <c r="S99" s="224">
        <v>0</v>
      </c>
      <c r="T99" s="225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26" t="s">
        <v>673</v>
      </c>
      <c r="AT99" s="226" t="s">
        <v>227</v>
      </c>
      <c r="AU99" s="226" t="s">
        <v>81</v>
      </c>
      <c r="AY99" s="20" t="s">
        <v>137</v>
      </c>
      <c r="BE99" s="227">
        <f>IF(N99="základní",J99,0)</f>
        <v>0</v>
      </c>
      <c r="BF99" s="227">
        <f>IF(N99="snížená",J99,0)</f>
        <v>0</v>
      </c>
      <c r="BG99" s="227">
        <f>IF(N99="zákl. přenesená",J99,0)</f>
        <v>0</v>
      </c>
      <c r="BH99" s="227">
        <f>IF(N99="sníž. přenesená",J99,0)</f>
        <v>0</v>
      </c>
      <c r="BI99" s="227">
        <f>IF(N99="nulová",J99,0)</f>
        <v>0</v>
      </c>
      <c r="BJ99" s="20" t="s">
        <v>79</v>
      </c>
      <c r="BK99" s="227">
        <f>ROUND(I99*H99,2)</f>
        <v>0</v>
      </c>
      <c r="BL99" s="20" t="s">
        <v>535</v>
      </c>
      <c r="BM99" s="226" t="s">
        <v>1078</v>
      </c>
    </row>
    <row r="100" s="2" customFormat="1" ht="16.5" customHeight="1">
      <c r="A100" s="41"/>
      <c r="B100" s="42"/>
      <c r="C100" s="278" t="s">
        <v>201</v>
      </c>
      <c r="D100" s="278" t="s">
        <v>227</v>
      </c>
      <c r="E100" s="279" t="s">
        <v>1079</v>
      </c>
      <c r="F100" s="280" t="s">
        <v>1080</v>
      </c>
      <c r="G100" s="281" t="s">
        <v>672</v>
      </c>
      <c r="H100" s="282">
        <v>2</v>
      </c>
      <c r="I100" s="283"/>
      <c r="J100" s="284">
        <f>ROUND(I100*H100,2)</f>
        <v>0</v>
      </c>
      <c r="K100" s="280" t="s">
        <v>19</v>
      </c>
      <c r="L100" s="285"/>
      <c r="M100" s="286" t="s">
        <v>19</v>
      </c>
      <c r="N100" s="287" t="s">
        <v>43</v>
      </c>
      <c r="O100" s="87"/>
      <c r="P100" s="224">
        <f>O100*H100</f>
        <v>0</v>
      </c>
      <c r="Q100" s="224">
        <v>0</v>
      </c>
      <c r="R100" s="224">
        <f>Q100*H100</f>
        <v>0</v>
      </c>
      <c r="S100" s="224">
        <v>0</v>
      </c>
      <c r="T100" s="225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26" t="s">
        <v>673</v>
      </c>
      <c r="AT100" s="226" t="s">
        <v>227</v>
      </c>
      <c r="AU100" s="226" t="s">
        <v>81</v>
      </c>
      <c r="AY100" s="20" t="s">
        <v>137</v>
      </c>
      <c r="BE100" s="227">
        <f>IF(N100="základní",J100,0)</f>
        <v>0</v>
      </c>
      <c r="BF100" s="227">
        <f>IF(N100="snížená",J100,0)</f>
        <v>0</v>
      </c>
      <c r="BG100" s="227">
        <f>IF(N100="zákl. přenesená",J100,0)</f>
        <v>0</v>
      </c>
      <c r="BH100" s="227">
        <f>IF(N100="sníž. přenesená",J100,0)</f>
        <v>0</v>
      </c>
      <c r="BI100" s="227">
        <f>IF(N100="nulová",J100,0)</f>
        <v>0</v>
      </c>
      <c r="BJ100" s="20" t="s">
        <v>79</v>
      </c>
      <c r="BK100" s="227">
        <f>ROUND(I100*H100,2)</f>
        <v>0</v>
      </c>
      <c r="BL100" s="20" t="s">
        <v>535</v>
      </c>
      <c r="BM100" s="226" t="s">
        <v>1081</v>
      </c>
    </row>
    <row r="101" s="2" customFormat="1" ht="16.5" customHeight="1">
      <c r="A101" s="41"/>
      <c r="B101" s="42"/>
      <c r="C101" s="278" t="s">
        <v>206</v>
      </c>
      <c r="D101" s="278" t="s">
        <v>227</v>
      </c>
      <c r="E101" s="279" t="s">
        <v>1082</v>
      </c>
      <c r="F101" s="280" t="s">
        <v>1083</v>
      </c>
      <c r="G101" s="281" t="s">
        <v>672</v>
      </c>
      <c r="H101" s="282">
        <v>16</v>
      </c>
      <c r="I101" s="283"/>
      <c r="J101" s="284">
        <f>ROUND(I101*H101,2)</f>
        <v>0</v>
      </c>
      <c r="K101" s="280" t="s">
        <v>19</v>
      </c>
      <c r="L101" s="285"/>
      <c r="M101" s="286" t="s">
        <v>19</v>
      </c>
      <c r="N101" s="287" t="s">
        <v>43</v>
      </c>
      <c r="O101" s="87"/>
      <c r="P101" s="224">
        <f>O101*H101</f>
        <v>0</v>
      </c>
      <c r="Q101" s="224">
        <v>0</v>
      </c>
      <c r="R101" s="224">
        <f>Q101*H101</f>
        <v>0</v>
      </c>
      <c r="S101" s="224">
        <v>0</v>
      </c>
      <c r="T101" s="225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26" t="s">
        <v>673</v>
      </c>
      <c r="AT101" s="226" t="s">
        <v>227</v>
      </c>
      <c r="AU101" s="226" t="s">
        <v>81</v>
      </c>
      <c r="AY101" s="20" t="s">
        <v>137</v>
      </c>
      <c r="BE101" s="227">
        <f>IF(N101="základní",J101,0)</f>
        <v>0</v>
      </c>
      <c r="BF101" s="227">
        <f>IF(N101="snížená",J101,0)</f>
        <v>0</v>
      </c>
      <c r="BG101" s="227">
        <f>IF(N101="zákl. přenesená",J101,0)</f>
        <v>0</v>
      </c>
      <c r="BH101" s="227">
        <f>IF(N101="sníž. přenesená",J101,0)</f>
        <v>0</v>
      </c>
      <c r="BI101" s="227">
        <f>IF(N101="nulová",J101,0)</f>
        <v>0</v>
      </c>
      <c r="BJ101" s="20" t="s">
        <v>79</v>
      </c>
      <c r="BK101" s="227">
        <f>ROUND(I101*H101,2)</f>
        <v>0</v>
      </c>
      <c r="BL101" s="20" t="s">
        <v>535</v>
      </c>
      <c r="BM101" s="226" t="s">
        <v>1084</v>
      </c>
    </row>
    <row r="102" s="2" customFormat="1" ht="24.15" customHeight="1">
      <c r="A102" s="41"/>
      <c r="B102" s="42"/>
      <c r="C102" s="278" t="s">
        <v>8</v>
      </c>
      <c r="D102" s="278" t="s">
        <v>227</v>
      </c>
      <c r="E102" s="279" t="s">
        <v>1085</v>
      </c>
      <c r="F102" s="280" t="s">
        <v>1086</v>
      </c>
      <c r="G102" s="281" t="s">
        <v>672</v>
      </c>
      <c r="H102" s="282">
        <v>1</v>
      </c>
      <c r="I102" s="283"/>
      <c r="J102" s="284">
        <f>ROUND(I102*H102,2)</f>
        <v>0</v>
      </c>
      <c r="K102" s="280" t="s">
        <v>19</v>
      </c>
      <c r="L102" s="285"/>
      <c r="M102" s="286" t="s">
        <v>19</v>
      </c>
      <c r="N102" s="287" t="s">
        <v>43</v>
      </c>
      <c r="O102" s="87"/>
      <c r="P102" s="224">
        <f>O102*H102</f>
        <v>0</v>
      </c>
      <c r="Q102" s="224">
        <v>0</v>
      </c>
      <c r="R102" s="224">
        <f>Q102*H102</f>
        <v>0</v>
      </c>
      <c r="S102" s="224">
        <v>0</v>
      </c>
      <c r="T102" s="225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26" t="s">
        <v>673</v>
      </c>
      <c r="AT102" s="226" t="s">
        <v>227</v>
      </c>
      <c r="AU102" s="226" t="s">
        <v>81</v>
      </c>
      <c r="AY102" s="20" t="s">
        <v>137</v>
      </c>
      <c r="BE102" s="227">
        <f>IF(N102="základní",J102,0)</f>
        <v>0</v>
      </c>
      <c r="BF102" s="227">
        <f>IF(N102="snížená",J102,0)</f>
        <v>0</v>
      </c>
      <c r="BG102" s="227">
        <f>IF(N102="zákl. přenesená",J102,0)</f>
        <v>0</v>
      </c>
      <c r="BH102" s="227">
        <f>IF(N102="sníž. přenesená",J102,0)</f>
        <v>0</v>
      </c>
      <c r="BI102" s="227">
        <f>IF(N102="nulová",J102,0)</f>
        <v>0</v>
      </c>
      <c r="BJ102" s="20" t="s">
        <v>79</v>
      </c>
      <c r="BK102" s="227">
        <f>ROUND(I102*H102,2)</f>
        <v>0</v>
      </c>
      <c r="BL102" s="20" t="s">
        <v>535</v>
      </c>
      <c r="BM102" s="226" t="s">
        <v>1087</v>
      </c>
    </row>
    <row r="103" s="2" customFormat="1" ht="16.5" customHeight="1">
      <c r="A103" s="41"/>
      <c r="B103" s="42"/>
      <c r="C103" s="278" t="s">
        <v>219</v>
      </c>
      <c r="D103" s="278" t="s">
        <v>227</v>
      </c>
      <c r="E103" s="279" t="s">
        <v>1088</v>
      </c>
      <c r="F103" s="280" t="s">
        <v>1089</v>
      </c>
      <c r="G103" s="281" t="s">
        <v>672</v>
      </c>
      <c r="H103" s="282">
        <v>1</v>
      </c>
      <c r="I103" s="283"/>
      <c r="J103" s="284">
        <f>ROUND(I103*H103,2)</f>
        <v>0</v>
      </c>
      <c r="K103" s="280" t="s">
        <v>19</v>
      </c>
      <c r="L103" s="285"/>
      <c r="M103" s="286" t="s">
        <v>19</v>
      </c>
      <c r="N103" s="287" t="s">
        <v>43</v>
      </c>
      <c r="O103" s="87"/>
      <c r="P103" s="224">
        <f>O103*H103</f>
        <v>0</v>
      </c>
      <c r="Q103" s="224">
        <v>0</v>
      </c>
      <c r="R103" s="224">
        <f>Q103*H103</f>
        <v>0</v>
      </c>
      <c r="S103" s="224">
        <v>0</v>
      </c>
      <c r="T103" s="225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26" t="s">
        <v>673</v>
      </c>
      <c r="AT103" s="226" t="s">
        <v>227</v>
      </c>
      <c r="AU103" s="226" t="s">
        <v>81</v>
      </c>
      <c r="AY103" s="20" t="s">
        <v>137</v>
      </c>
      <c r="BE103" s="227">
        <f>IF(N103="základní",J103,0)</f>
        <v>0</v>
      </c>
      <c r="BF103" s="227">
        <f>IF(N103="snížená",J103,0)</f>
        <v>0</v>
      </c>
      <c r="BG103" s="227">
        <f>IF(N103="zákl. přenesená",J103,0)</f>
        <v>0</v>
      </c>
      <c r="BH103" s="227">
        <f>IF(N103="sníž. přenesená",J103,0)</f>
        <v>0</v>
      </c>
      <c r="BI103" s="227">
        <f>IF(N103="nulová",J103,0)</f>
        <v>0</v>
      </c>
      <c r="BJ103" s="20" t="s">
        <v>79</v>
      </c>
      <c r="BK103" s="227">
        <f>ROUND(I103*H103,2)</f>
        <v>0</v>
      </c>
      <c r="BL103" s="20" t="s">
        <v>535</v>
      </c>
      <c r="BM103" s="226" t="s">
        <v>1090</v>
      </c>
    </row>
    <row r="104" s="2" customFormat="1" ht="16.5" customHeight="1">
      <c r="A104" s="41"/>
      <c r="B104" s="42"/>
      <c r="C104" s="278" t="s">
        <v>226</v>
      </c>
      <c r="D104" s="278" t="s">
        <v>227</v>
      </c>
      <c r="E104" s="279" t="s">
        <v>1091</v>
      </c>
      <c r="F104" s="280" t="s">
        <v>1092</v>
      </c>
      <c r="G104" s="281" t="s">
        <v>672</v>
      </c>
      <c r="H104" s="282">
        <v>2</v>
      </c>
      <c r="I104" s="283"/>
      <c r="J104" s="284">
        <f>ROUND(I104*H104,2)</f>
        <v>0</v>
      </c>
      <c r="K104" s="280" t="s">
        <v>19</v>
      </c>
      <c r="L104" s="285"/>
      <c r="M104" s="286" t="s">
        <v>19</v>
      </c>
      <c r="N104" s="287" t="s">
        <v>43</v>
      </c>
      <c r="O104" s="87"/>
      <c r="P104" s="224">
        <f>O104*H104</f>
        <v>0</v>
      </c>
      <c r="Q104" s="224">
        <v>0</v>
      </c>
      <c r="R104" s="224">
        <f>Q104*H104</f>
        <v>0</v>
      </c>
      <c r="S104" s="224">
        <v>0</v>
      </c>
      <c r="T104" s="225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26" t="s">
        <v>673</v>
      </c>
      <c r="AT104" s="226" t="s">
        <v>227</v>
      </c>
      <c r="AU104" s="226" t="s">
        <v>81</v>
      </c>
      <c r="AY104" s="20" t="s">
        <v>137</v>
      </c>
      <c r="BE104" s="227">
        <f>IF(N104="základní",J104,0)</f>
        <v>0</v>
      </c>
      <c r="BF104" s="227">
        <f>IF(N104="snížená",J104,0)</f>
        <v>0</v>
      </c>
      <c r="BG104" s="227">
        <f>IF(N104="zákl. přenesená",J104,0)</f>
        <v>0</v>
      </c>
      <c r="BH104" s="227">
        <f>IF(N104="sníž. přenesená",J104,0)</f>
        <v>0</v>
      </c>
      <c r="BI104" s="227">
        <f>IF(N104="nulová",J104,0)</f>
        <v>0</v>
      </c>
      <c r="BJ104" s="20" t="s">
        <v>79</v>
      </c>
      <c r="BK104" s="227">
        <f>ROUND(I104*H104,2)</f>
        <v>0</v>
      </c>
      <c r="BL104" s="20" t="s">
        <v>535</v>
      </c>
      <c r="BM104" s="226" t="s">
        <v>1093</v>
      </c>
    </row>
    <row r="105" s="2" customFormat="1" ht="16.5" customHeight="1">
      <c r="A105" s="41"/>
      <c r="B105" s="42"/>
      <c r="C105" s="278" t="s">
        <v>232</v>
      </c>
      <c r="D105" s="278" t="s">
        <v>227</v>
      </c>
      <c r="E105" s="279" t="s">
        <v>1094</v>
      </c>
      <c r="F105" s="280" t="s">
        <v>1095</v>
      </c>
      <c r="G105" s="281" t="s">
        <v>672</v>
      </c>
      <c r="H105" s="282">
        <v>1</v>
      </c>
      <c r="I105" s="283"/>
      <c r="J105" s="284">
        <f>ROUND(I105*H105,2)</f>
        <v>0</v>
      </c>
      <c r="K105" s="280" t="s">
        <v>19</v>
      </c>
      <c r="L105" s="285"/>
      <c r="M105" s="286" t="s">
        <v>19</v>
      </c>
      <c r="N105" s="287" t="s">
        <v>43</v>
      </c>
      <c r="O105" s="87"/>
      <c r="P105" s="224">
        <f>O105*H105</f>
        <v>0</v>
      </c>
      <c r="Q105" s="224">
        <v>0</v>
      </c>
      <c r="R105" s="224">
        <f>Q105*H105</f>
        <v>0</v>
      </c>
      <c r="S105" s="224">
        <v>0</v>
      </c>
      <c r="T105" s="225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6" t="s">
        <v>673</v>
      </c>
      <c r="AT105" s="226" t="s">
        <v>227</v>
      </c>
      <c r="AU105" s="226" t="s">
        <v>81</v>
      </c>
      <c r="AY105" s="20" t="s">
        <v>137</v>
      </c>
      <c r="BE105" s="227">
        <f>IF(N105="základní",J105,0)</f>
        <v>0</v>
      </c>
      <c r="BF105" s="227">
        <f>IF(N105="snížená",J105,0)</f>
        <v>0</v>
      </c>
      <c r="BG105" s="227">
        <f>IF(N105="zákl. přenesená",J105,0)</f>
        <v>0</v>
      </c>
      <c r="BH105" s="227">
        <f>IF(N105="sníž. přenesená",J105,0)</f>
        <v>0</v>
      </c>
      <c r="BI105" s="227">
        <f>IF(N105="nulová",J105,0)</f>
        <v>0</v>
      </c>
      <c r="BJ105" s="20" t="s">
        <v>79</v>
      </c>
      <c r="BK105" s="227">
        <f>ROUND(I105*H105,2)</f>
        <v>0</v>
      </c>
      <c r="BL105" s="20" t="s">
        <v>535</v>
      </c>
      <c r="BM105" s="226" t="s">
        <v>1096</v>
      </c>
    </row>
    <row r="106" s="2" customFormat="1" ht="24.15" customHeight="1">
      <c r="A106" s="41"/>
      <c r="B106" s="42"/>
      <c r="C106" s="278" t="s">
        <v>240</v>
      </c>
      <c r="D106" s="278" t="s">
        <v>227</v>
      </c>
      <c r="E106" s="279" t="s">
        <v>1097</v>
      </c>
      <c r="F106" s="280" t="s">
        <v>1098</v>
      </c>
      <c r="G106" s="281" t="s">
        <v>672</v>
      </c>
      <c r="H106" s="282">
        <v>1</v>
      </c>
      <c r="I106" s="283"/>
      <c r="J106" s="284">
        <f>ROUND(I106*H106,2)</f>
        <v>0</v>
      </c>
      <c r="K106" s="280" t="s">
        <v>19</v>
      </c>
      <c r="L106" s="285"/>
      <c r="M106" s="286" t="s">
        <v>19</v>
      </c>
      <c r="N106" s="287" t="s">
        <v>43</v>
      </c>
      <c r="O106" s="87"/>
      <c r="P106" s="224">
        <f>O106*H106</f>
        <v>0</v>
      </c>
      <c r="Q106" s="224">
        <v>0</v>
      </c>
      <c r="R106" s="224">
        <f>Q106*H106</f>
        <v>0</v>
      </c>
      <c r="S106" s="224">
        <v>0</v>
      </c>
      <c r="T106" s="225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26" t="s">
        <v>673</v>
      </c>
      <c r="AT106" s="226" t="s">
        <v>227</v>
      </c>
      <c r="AU106" s="226" t="s">
        <v>81</v>
      </c>
      <c r="AY106" s="20" t="s">
        <v>137</v>
      </c>
      <c r="BE106" s="227">
        <f>IF(N106="základní",J106,0)</f>
        <v>0</v>
      </c>
      <c r="BF106" s="227">
        <f>IF(N106="snížená",J106,0)</f>
        <v>0</v>
      </c>
      <c r="BG106" s="227">
        <f>IF(N106="zákl. přenesená",J106,0)</f>
        <v>0</v>
      </c>
      <c r="BH106" s="227">
        <f>IF(N106="sníž. přenesená",J106,0)</f>
        <v>0</v>
      </c>
      <c r="BI106" s="227">
        <f>IF(N106="nulová",J106,0)</f>
        <v>0</v>
      </c>
      <c r="BJ106" s="20" t="s">
        <v>79</v>
      </c>
      <c r="BK106" s="227">
        <f>ROUND(I106*H106,2)</f>
        <v>0</v>
      </c>
      <c r="BL106" s="20" t="s">
        <v>535</v>
      </c>
      <c r="BM106" s="226" t="s">
        <v>1099</v>
      </c>
    </row>
    <row r="107" s="2" customFormat="1" ht="24.15" customHeight="1">
      <c r="A107" s="41"/>
      <c r="B107" s="42"/>
      <c r="C107" s="278" t="s">
        <v>246</v>
      </c>
      <c r="D107" s="278" t="s">
        <v>227</v>
      </c>
      <c r="E107" s="279" t="s">
        <v>1100</v>
      </c>
      <c r="F107" s="280" t="s">
        <v>1101</v>
      </c>
      <c r="G107" s="281" t="s">
        <v>672</v>
      </c>
      <c r="H107" s="282">
        <v>1</v>
      </c>
      <c r="I107" s="283"/>
      <c r="J107" s="284">
        <f>ROUND(I107*H107,2)</f>
        <v>0</v>
      </c>
      <c r="K107" s="280" t="s">
        <v>19</v>
      </c>
      <c r="L107" s="285"/>
      <c r="M107" s="286" t="s">
        <v>19</v>
      </c>
      <c r="N107" s="287" t="s">
        <v>43</v>
      </c>
      <c r="O107" s="87"/>
      <c r="P107" s="224">
        <f>O107*H107</f>
        <v>0</v>
      </c>
      <c r="Q107" s="224">
        <v>0</v>
      </c>
      <c r="R107" s="224">
        <f>Q107*H107</f>
        <v>0</v>
      </c>
      <c r="S107" s="224">
        <v>0</v>
      </c>
      <c r="T107" s="225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26" t="s">
        <v>673</v>
      </c>
      <c r="AT107" s="226" t="s">
        <v>227</v>
      </c>
      <c r="AU107" s="226" t="s">
        <v>81</v>
      </c>
      <c r="AY107" s="20" t="s">
        <v>137</v>
      </c>
      <c r="BE107" s="227">
        <f>IF(N107="základní",J107,0)</f>
        <v>0</v>
      </c>
      <c r="BF107" s="227">
        <f>IF(N107="snížená",J107,0)</f>
        <v>0</v>
      </c>
      <c r="BG107" s="227">
        <f>IF(N107="zákl. přenesená",J107,0)</f>
        <v>0</v>
      </c>
      <c r="BH107" s="227">
        <f>IF(N107="sníž. přenesená",J107,0)</f>
        <v>0</v>
      </c>
      <c r="BI107" s="227">
        <f>IF(N107="nulová",J107,0)</f>
        <v>0</v>
      </c>
      <c r="BJ107" s="20" t="s">
        <v>79</v>
      </c>
      <c r="BK107" s="227">
        <f>ROUND(I107*H107,2)</f>
        <v>0</v>
      </c>
      <c r="BL107" s="20" t="s">
        <v>535</v>
      </c>
      <c r="BM107" s="226" t="s">
        <v>1102</v>
      </c>
    </row>
    <row r="108" s="2" customFormat="1" ht="33" customHeight="1">
      <c r="A108" s="41"/>
      <c r="B108" s="42"/>
      <c r="C108" s="278" t="s">
        <v>251</v>
      </c>
      <c r="D108" s="278" t="s">
        <v>227</v>
      </c>
      <c r="E108" s="279" t="s">
        <v>1103</v>
      </c>
      <c r="F108" s="280" t="s">
        <v>1104</v>
      </c>
      <c r="G108" s="281" t="s">
        <v>672</v>
      </c>
      <c r="H108" s="282">
        <v>1</v>
      </c>
      <c r="I108" s="283"/>
      <c r="J108" s="284">
        <f>ROUND(I108*H108,2)</f>
        <v>0</v>
      </c>
      <c r="K108" s="280" t="s">
        <v>19</v>
      </c>
      <c r="L108" s="285"/>
      <c r="M108" s="286" t="s">
        <v>19</v>
      </c>
      <c r="N108" s="287" t="s">
        <v>43</v>
      </c>
      <c r="O108" s="87"/>
      <c r="P108" s="224">
        <f>O108*H108</f>
        <v>0</v>
      </c>
      <c r="Q108" s="224">
        <v>0</v>
      </c>
      <c r="R108" s="224">
        <f>Q108*H108</f>
        <v>0</v>
      </c>
      <c r="S108" s="224">
        <v>0</v>
      </c>
      <c r="T108" s="225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26" t="s">
        <v>673</v>
      </c>
      <c r="AT108" s="226" t="s">
        <v>227</v>
      </c>
      <c r="AU108" s="226" t="s">
        <v>81</v>
      </c>
      <c r="AY108" s="20" t="s">
        <v>137</v>
      </c>
      <c r="BE108" s="227">
        <f>IF(N108="základní",J108,0)</f>
        <v>0</v>
      </c>
      <c r="BF108" s="227">
        <f>IF(N108="snížená",J108,0)</f>
        <v>0</v>
      </c>
      <c r="BG108" s="227">
        <f>IF(N108="zákl. přenesená",J108,0)</f>
        <v>0</v>
      </c>
      <c r="BH108" s="227">
        <f>IF(N108="sníž. přenesená",J108,0)</f>
        <v>0</v>
      </c>
      <c r="BI108" s="227">
        <f>IF(N108="nulová",J108,0)</f>
        <v>0</v>
      </c>
      <c r="BJ108" s="20" t="s">
        <v>79</v>
      </c>
      <c r="BK108" s="227">
        <f>ROUND(I108*H108,2)</f>
        <v>0</v>
      </c>
      <c r="BL108" s="20" t="s">
        <v>535</v>
      </c>
      <c r="BM108" s="226" t="s">
        <v>1105</v>
      </c>
    </row>
    <row r="109" s="2" customFormat="1" ht="16.5" customHeight="1">
      <c r="A109" s="41"/>
      <c r="B109" s="42"/>
      <c r="C109" s="278" t="s">
        <v>259</v>
      </c>
      <c r="D109" s="278" t="s">
        <v>227</v>
      </c>
      <c r="E109" s="279" t="s">
        <v>1106</v>
      </c>
      <c r="F109" s="280" t="s">
        <v>1107</v>
      </c>
      <c r="G109" s="281" t="s">
        <v>672</v>
      </c>
      <c r="H109" s="282">
        <v>2</v>
      </c>
      <c r="I109" s="283"/>
      <c r="J109" s="284">
        <f>ROUND(I109*H109,2)</f>
        <v>0</v>
      </c>
      <c r="K109" s="280" t="s">
        <v>19</v>
      </c>
      <c r="L109" s="285"/>
      <c r="M109" s="286" t="s">
        <v>19</v>
      </c>
      <c r="N109" s="287" t="s">
        <v>43</v>
      </c>
      <c r="O109" s="87"/>
      <c r="P109" s="224">
        <f>O109*H109</f>
        <v>0</v>
      </c>
      <c r="Q109" s="224">
        <v>0</v>
      </c>
      <c r="R109" s="224">
        <f>Q109*H109</f>
        <v>0</v>
      </c>
      <c r="S109" s="224">
        <v>0</v>
      </c>
      <c r="T109" s="225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26" t="s">
        <v>673</v>
      </c>
      <c r="AT109" s="226" t="s">
        <v>227</v>
      </c>
      <c r="AU109" s="226" t="s">
        <v>81</v>
      </c>
      <c r="AY109" s="20" t="s">
        <v>137</v>
      </c>
      <c r="BE109" s="227">
        <f>IF(N109="základní",J109,0)</f>
        <v>0</v>
      </c>
      <c r="BF109" s="227">
        <f>IF(N109="snížená",J109,0)</f>
        <v>0</v>
      </c>
      <c r="BG109" s="227">
        <f>IF(N109="zákl. přenesená",J109,0)</f>
        <v>0</v>
      </c>
      <c r="BH109" s="227">
        <f>IF(N109="sníž. přenesená",J109,0)</f>
        <v>0</v>
      </c>
      <c r="BI109" s="227">
        <f>IF(N109="nulová",J109,0)</f>
        <v>0</v>
      </c>
      <c r="BJ109" s="20" t="s">
        <v>79</v>
      </c>
      <c r="BK109" s="227">
        <f>ROUND(I109*H109,2)</f>
        <v>0</v>
      </c>
      <c r="BL109" s="20" t="s">
        <v>535</v>
      </c>
      <c r="BM109" s="226" t="s">
        <v>1108</v>
      </c>
    </row>
    <row r="110" s="2" customFormat="1" ht="24.15" customHeight="1">
      <c r="A110" s="41"/>
      <c r="B110" s="42"/>
      <c r="C110" s="278" t="s">
        <v>263</v>
      </c>
      <c r="D110" s="278" t="s">
        <v>227</v>
      </c>
      <c r="E110" s="279" t="s">
        <v>1109</v>
      </c>
      <c r="F110" s="280" t="s">
        <v>1110</v>
      </c>
      <c r="G110" s="281" t="s">
        <v>672</v>
      </c>
      <c r="H110" s="282">
        <v>1</v>
      </c>
      <c r="I110" s="283"/>
      <c r="J110" s="284">
        <f>ROUND(I110*H110,2)</f>
        <v>0</v>
      </c>
      <c r="K110" s="280" t="s">
        <v>19</v>
      </c>
      <c r="L110" s="285"/>
      <c r="M110" s="286" t="s">
        <v>19</v>
      </c>
      <c r="N110" s="287" t="s">
        <v>43</v>
      </c>
      <c r="O110" s="87"/>
      <c r="P110" s="224">
        <f>O110*H110</f>
        <v>0</v>
      </c>
      <c r="Q110" s="224">
        <v>0</v>
      </c>
      <c r="R110" s="224">
        <f>Q110*H110</f>
        <v>0</v>
      </c>
      <c r="S110" s="224">
        <v>0</v>
      </c>
      <c r="T110" s="225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26" t="s">
        <v>673</v>
      </c>
      <c r="AT110" s="226" t="s">
        <v>227</v>
      </c>
      <c r="AU110" s="226" t="s">
        <v>81</v>
      </c>
      <c r="AY110" s="20" t="s">
        <v>137</v>
      </c>
      <c r="BE110" s="227">
        <f>IF(N110="základní",J110,0)</f>
        <v>0</v>
      </c>
      <c r="BF110" s="227">
        <f>IF(N110="snížená",J110,0)</f>
        <v>0</v>
      </c>
      <c r="BG110" s="227">
        <f>IF(N110="zákl. přenesená",J110,0)</f>
        <v>0</v>
      </c>
      <c r="BH110" s="227">
        <f>IF(N110="sníž. přenesená",J110,0)</f>
        <v>0</v>
      </c>
      <c r="BI110" s="227">
        <f>IF(N110="nulová",J110,0)</f>
        <v>0</v>
      </c>
      <c r="BJ110" s="20" t="s">
        <v>79</v>
      </c>
      <c r="BK110" s="227">
        <f>ROUND(I110*H110,2)</f>
        <v>0</v>
      </c>
      <c r="BL110" s="20" t="s">
        <v>535</v>
      </c>
      <c r="BM110" s="226" t="s">
        <v>1111</v>
      </c>
    </row>
    <row r="111" s="12" customFormat="1" ht="22.8" customHeight="1">
      <c r="A111" s="12"/>
      <c r="B111" s="199"/>
      <c r="C111" s="200"/>
      <c r="D111" s="201" t="s">
        <v>71</v>
      </c>
      <c r="E111" s="213" t="s">
        <v>1112</v>
      </c>
      <c r="F111" s="213" t="s">
        <v>1113</v>
      </c>
      <c r="G111" s="200"/>
      <c r="H111" s="200"/>
      <c r="I111" s="203"/>
      <c r="J111" s="214">
        <f>BK111</f>
        <v>0</v>
      </c>
      <c r="K111" s="200"/>
      <c r="L111" s="205"/>
      <c r="M111" s="206"/>
      <c r="N111" s="207"/>
      <c r="O111" s="207"/>
      <c r="P111" s="208">
        <f>SUM(P112:P130)</f>
        <v>0</v>
      </c>
      <c r="Q111" s="207"/>
      <c r="R111" s="208">
        <f>SUM(R112:R130)</f>
        <v>0</v>
      </c>
      <c r="S111" s="207"/>
      <c r="T111" s="209">
        <f>SUM(T112:T130)</f>
        <v>0</v>
      </c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R111" s="210" t="s">
        <v>138</v>
      </c>
      <c r="AT111" s="211" t="s">
        <v>71</v>
      </c>
      <c r="AU111" s="211" t="s">
        <v>79</v>
      </c>
      <c r="AY111" s="210" t="s">
        <v>137</v>
      </c>
      <c r="BK111" s="212">
        <f>SUM(BK112:BK130)</f>
        <v>0</v>
      </c>
    </row>
    <row r="112" s="2" customFormat="1" ht="16.5" customHeight="1">
      <c r="A112" s="41"/>
      <c r="B112" s="42"/>
      <c r="C112" s="215" t="s">
        <v>7</v>
      </c>
      <c r="D112" s="215" t="s">
        <v>140</v>
      </c>
      <c r="E112" s="216" t="s">
        <v>1114</v>
      </c>
      <c r="F112" s="217" t="s">
        <v>1115</v>
      </c>
      <c r="G112" s="218" t="s">
        <v>222</v>
      </c>
      <c r="H112" s="219">
        <v>420</v>
      </c>
      <c r="I112" s="220"/>
      <c r="J112" s="221">
        <f>ROUND(I112*H112,2)</f>
        <v>0</v>
      </c>
      <c r="K112" s="217" t="s">
        <v>19</v>
      </c>
      <c r="L112" s="47"/>
      <c r="M112" s="222" t="s">
        <v>19</v>
      </c>
      <c r="N112" s="223" t="s">
        <v>43</v>
      </c>
      <c r="O112" s="87"/>
      <c r="P112" s="224">
        <f>O112*H112</f>
        <v>0</v>
      </c>
      <c r="Q112" s="224">
        <v>0</v>
      </c>
      <c r="R112" s="224">
        <f>Q112*H112</f>
        <v>0</v>
      </c>
      <c r="S112" s="224">
        <v>0</v>
      </c>
      <c r="T112" s="225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26" t="s">
        <v>535</v>
      </c>
      <c r="AT112" s="226" t="s">
        <v>140</v>
      </c>
      <c r="AU112" s="226" t="s">
        <v>81</v>
      </c>
      <c r="AY112" s="20" t="s">
        <v>137</v>
      </c>
      <c r="BE112" s="227">
        <f>IF(N112="základní",J112,0)</f>
        <v>0</v>
      </c>
      <c r="BF112" s="227">
        <f>IF(N112="snížená",J112,0)</f>
        <v>0</v>
      </c>
      <c r="BG112" s="227">
        <f>IF(N112="zákl. přenesená",J112,0)</f>
        <v>0</v>
      </c>
      <c r="BH112" s="227">
        <f>IF(N112="sníž. přenesená",J112,0)</f>
        <v>0</v>
      </c>
      <c r="BI112" s="227">
        <f>IF(N112="nulová",J112,0)</f>
        <v>0</v>
      </c>
      <c r="BJ112" s="20" t="s">
        <v>79</v>
      </c>
      <c r="BK112" s="227">
        <f>ROUND(I112*H112,2)</f>
        <v>0</v>
      </c>
      <c r="BL112" s="20" t="s">
        <v>535</v>
      </c>
      <c r="BM112" s="226" t="s">
        <v>1116</v>
      </c>
    </row>
    <row r="113" s="2" customFormat="1" ht="16.5" customHeight="1">
      <c r="A113" s="41"/>
      <c r="B113" s="42"/>
      <c r="C113" s="215" t="s">
        <v>277</v>
      </c>
      <c r="D113" s="215" t="s">
        <v>140</v>
      </c>
      <c r="E113" s="216" t="s">
        <v>1117</v>
      </c>
      <c r="F113" s="217" t="s">
        <v>1118</v>
      </c>
      <c r="G113" s="218" t="s">
        <v>222</v>
      </c>
      <c r="H113" s="219">
        <v>30</v>
      </c>
      <c r="I113" s="220"/>
      <c r="J113" s="221">
        <f>ROUND(I113*H113,2)</f>
        <v>0</v>
      </c>
      <c r="K113" s="217" t="s">
        <v>19</v>
      </c>
      <c r="L113" s="47"/>
      <c r="M113" s="222" t="s">
        <v>19</v>
      </c>
      <c r="N113" s="223" t="s">
        <v>43</v>
      </c>
      <c r="O113" s="87"/>
      <c r="P113" s="224">
        <f>O113*H113</f>
        <v>0</v>
      </c>
      <c r="Q113" s="224">
        <v>0</v>
      </c>
      <c r="R113" s="224">
        <f>Q113*H113</f>
        <v>0</v>
      </c>
      <c r="S113" s="224">
        <v>0</v>
      </c>
      <c r="T113" s="225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26" t="s">
        <v>535</v>
      </c>
      <c r="AT113" s="226" t="s">
        <v>140</v>
      </c>
      <c r="AU113" s="226" t="s">
        <v>81</v>
      </c>
      <c r="AY113" s="20" t="s">
        <v>137</v>
      </c>
      <c r="BE113" s="227">
        <f>IF(N113="základní",J113,0)</f>
        <v>0</v>
      </c>
      <c r="BF113" s="227">
        <f>IF(N113="snížená",J113,0)</f>
        <v>0</v>
      </c>
      <c r="BG113" s="227">
        <f>IF(N113="zákl. přenesená",J113,0)</f>
        <v>0</v>
      </c>
      <c r="BH113" s="227">
        <f>IF(N113="sníž. přenesená",J113,0)</f>
        <v>0</v>
      </c>
      <c r="BI113" s="227">
        <f>IF(N113="nulová",J113,0)</f>
        <v>0</v>
      </c>
      <c r="BJ113" s="20" t="s">
        <v>79</v>
      </c>
      <c r="BK113" s="227">
        <f>ROUND(I113*H113,2)</f>
        <v>0</v>
      </c>
      <c r="BL113" s="20" t="s">
        <v>535</v>
      </c>
      <c r="BM113" s="226" t="s">
        <v>1119</v>
      </c>
    </row>
    <row r="114" s="2" customFormat="1" ht="16.5" customHeight="1">
      <c r="A114" s="41"/>
      <c r="B114" s="42"/>
      <c r="C114" s="215" t="s">
        <v>283</v>
      </c>
      <c r="D114" s="215" t="s">
        <v>140</v>
      </c>
      <c r="E114" s="216" t="s">
        <v>1120</v>
      </c>
      <c r="F114" s="217" t="s">
        <v>1121</v>
      </c>
      <c r="G114" s="218" t="s">
        <v>222</v>
      </c>
      <c r="H114" s="219">
        <v>20</v>
      </c>
      <c r="I114" s="220"/>
      <c r="J114" s="221">
        <f>ROUND(I114*H114,2)</f>
        <v>0</v>
      </c>
      <c r="K114" s="217" t="s">
        <v>19</v>
      </c>
      <c r="L114" s="47"/>
      <c r="M114" s="222" t="s">
        <v>19</v>
      </c>
      <c r="N114" s="223" t="s">
        <v>43</v>
      </c>
      <c r="O114" s="87"/>
      <c r="P114" s="224">
        <f>O114*H114</f>
        <v>0</v>
      </c>
      <c r="Q114" s="224">
        <v>0</v>
      </c>
      <c r="R114" s="224">
        <f>Q114*H114</f>
        <v>0</v>
      </c>
      <c r="S114" s="224">
        <v>0</v>
      </c>
      <c r="T114" s="225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26" t="s">
        <v>535</v>
      </c>
      <c r="AT114" s="226" t="s">
        <v>140</v>
      </c>
      <c r="AU114" s="226" t="s">
        <v>81</v>
      </c>
      <c r="AY114" s="20" t="s">
        <v>137</v>
      </c>
      <c r="BE114" s="227">
        <f>IF(N114="základní",J114,0)</f>
        <v>0</v>
      </c>
      <c r="BF114" s="227">
        <f>IF(N114="snížená",J114,0)</f>
        <v>0</v>
      </c>
      <c r="BG114" s="227">
        <f>IF(N114="zákl. přenesená",J114,0)</f>
        <v>0</v>
      </c>
      <c r="BH114" s="227">
        <f>IF(N114="sníž. přenesená",J114,0)</f>
        <v>0</v>
      </c>
      <c r="BI114" s="227">
        <f>IF(N114="nulová",J114,0)</f>
        <v>0</v>
      </c>
      <c r="BJ114" s="20" t="s">
        <v>79</v>
      </c>
      <c r="BK114" s="227">
        <f>ROUND(I114*H114,2)</f>
        <v>0</v>
      </c>
      <c r="BL114" s="20" t="s">
        <v>535</v>
      </c>
      <c r="BM114" s="226" t="s">
        <v>1122</v>
      </c>
    </row>
    <row r="115" s="2" customFormat="1" ht="16.5" customHeight="1">
      <c r="A115" s="41"/>
      <c r="B115" s="42"/>
      <c r="C115" s="215" t="s">
        <v>288</v>
      </c>
      <c r="D115" s="215" t="s">
        <v>140</v>
      </c>
      <c r="E115" s="216" t="s">
        <v>1123</v>
      </c>
      <c r="F115" s="217" t="s">
        <v>1124</v>
      </c>
      <c r="G115" s="218" t="s">
        <v>672</v>
      </c>
      <c r="H115" s="219">
        <v>2</v>
      </c>
      <c r="I115" s="220"/>
      <c r="J115" s="221">
        <f>ROUND(I115*H115,2)</f>
        <v>0</v>
      </c>
      <c r="K115" s="217" t="s">
        <v>19</v>
      </c>
      <c r="L115" s="47"/>
      <c r="M115" s="222" t="s">
        <v>19</v>
      </c>
      <c r="N115" s="223" t="s">
        <v>43</v>
      </c>
      <c r="O115" s="87"/>
      <c r="P115" s="224">
        <f>O115*H115</f>
        <v>0</v>
      </c>
      <c r="Q115" s="224">
        <v>0</v>
      </c>
      <c r="R115" s="224">
        <f>Q115*H115</f>
        <v>0</v>
      </c>
      <c r="S115" s="224">
        <v>0</v>
      </c>
      <c r="T115" s="225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26" t="s">
        <v>535</v>
      </c>
      <c r="AT115" s="226" t="s">
        <v>140</v>
      </c>
      <c r="AU115" s="226" t="s">
        <v>81</v>
      </c>
      <c r="AY115" s="20" t="s">
        <v>137</v>
      </c>
      <c r="BE115" s="227">
        <f>IF(N115="základní",J115,0)</f>
        <v>0</v>
      </c>
      <c r="BF115" s="227">
        <f>IF(N115="snížená",J115,0)</f>
        <v>0</v>
      </c>
      <c r="BG115" s="227">
        <f>IF(N115="zákl. přenesená",J115,0)</f>
        <v>0</v>
      </c>
      <c r="BH115" s="227">
        <f>IF(N115="sníž. přenesená",J115,0)</f>
        <v>0</v>
      </c>
      <c r="BI115" s="227">
        <f>IF(N115="nulová",J115,0)</f>
        <v>0</v>
      </c>
      <c r="BJ115" s="20" t="s">
        <v>79</v>
      </c>
      <c r="BK115" s="227">
        <f>ROUND(I115*H115,2)</f>
        <v>0</v>
      </c>
      <c r="BL115" s="20" t="s">
        <v>535</v>
      </c>
      <c r="BM115" s="226" t="s">
        <v>1125</v>
      </c>
    </row>
    <row r="116" s="2" customFormat="1" ht="16.5" customHeight="1">
      <c r="A116" s="41"/>
      <c r="B116" s="42"/>
      <c r="C116" s="215" t="s">
        <v>294</v>
      </c>
      <c r="D116" s="215" t="s">
        <v>140</v>
      </c>
      <c r="E116" s="216" t="s">
        <v>1126</v>
      </c>
      <c r="F116" s="217" t="s">
        <v>1127</v>
      </c>
      <c r="G116" s="218" t="s">
        <v>672</v>
      </c>
      <c r="H116" s="219">
        <v>2</v>
      </c>
      <c r="I116" s="220"/>
      <c r="J116" s="221">
        <f>ROUND(I116*H116,2)</f>
        <v>0</v>
      </c>
      <c r="K116" s="217" t="s">
        <v>19</v>
      </c>
      <c r="L116" s="47"/>
      <c r="M116" s="222" t="s">
        <v>19</v>
      </c>
      <c r="N116" s="223" t="s">
        <v>43</v>
      </c>
      <c r="O116" s="87"/>
      <c r="P116" s="224">
        <f>O116*H116</f>
        <v>0</v>
      </c>
      <c r="Q116" s="224">
        <v>0</v>
      </c>
      <c r="R116" s="224">
        <f>Q116*H116</f>
        <v>0</v>
      </c>
      <c r="S116" s="224">
        <v>0</v>
      </c>
      <c r="T116" s="225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26" t="s">
        <v>535</v>
      </c>
      <c r="AT116" s="226" t="s">
        <v>140</v>
      </c>
      <c r="AU116" s="226" t="s">
        <v>81</v>
      </c>
      <c r="AY116" s="20" t="s">
        <v>137</v>
      </c>
      <c r="BE116" s="227">
        <f>IF(N116="základní",J116,0)</f>
        <v>0</v>
      </c>
      <c r="BF116" s="227">
        <f>IF(N116="snížená",J116,0)</f>
        <v>0</v>
      </c>
      <c r="BG116" s="227">
        <f>IF(N116="zákl. přenesená",J116,0)</f>
        <v>0</v>
      </c>
      <c r="BH116" s="227">
        <f>IF(N116="sníž. přenesená",J116,0)</f>
        <v>0</v>
      </c>
      <c r="BI116" s="227">
        <f>IF(N116="nulová",J116,0)</f>
        <v>0</v>
      </c>
      <c r="BJ116" s="20" t="s">
        <v>79</v>
      </c>
      <c r="BK116" s="227">
        <f>ROUND(I116*H116,2)</f>
        <v>0</v>
      </c>
      <c r="BL116" s="20" t="s">
        <v>535</v>
      </c>
      <c r="BM116" s="226" t="s">
        <v>1128</v>
      </c>
    </row>
    <row r="117" s="2" customFormat="1" ht="16.5" customHeight="1">
      <c r="A117" s="41"/>
      <c r="B117" s="42"/>
      <c r="C117" s="215" t="s">
        <v>299</v>
      </c>
      <c r="D117" s="215" t="s">
        <v>140</v>
      </c>
      <c r="E117" s="216" t="s">
        <v>1129</v>
      </c>
      <c r="F117" s="217" t="s">
        <v>1130</v>
      </c>
      <c r="G117" s="218" t="s">
        <v>672</v>
      </c>
      <c r="H117" s="219">
        <v>16</v>
      </c>
      <c r="I117" s="220"/>
      <c r="J117" s="221">
        <f>ROUND(I117*H117,2)</f>
        <v>0</v>
      </c>
      <c r="K117" s="217" t="s">
        <v>19</v>
      </c>
      <c r="L117" s="47"/>
      <c r="M117" s="222" t="s">
        <v>19</v>
      </c>
      <c r="N117" s="223" t="s">
        <v>43</v>
      </c>
      <c r="O117" s="87"/>
      <c r="P117" s="224">
        <f>O117*H117</f>
        <v>0</v>
      </c>
      <c r="Q117" s="224">
        <v>0</v>
      </c>
      <c r="R117" s="224">
        <f>Q117*H117</f>
        <v>0</v>
      </c>
      <c r="S117" s="224">
        <v>0</v>
      </c>
      <c r="T117" s="225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26" t="s">
        <v>535</v>
      </c>
      <c r="AT117" s="226" t="s">
        <v>140</v>
      </c>
      <c r="AU117" s="226" t="s">
        <v>81</v>
      </c>
      <c r="AY117" s="20" t="s">
        <v>137</v>
      </c>
      <c r="BE117" s="227">
        <f>IF(N117="základní",J117,0)</f>
        <v>0</v>
      </c>
      <c r="BF117" s="227">
        <f>IF(N117="snížená",J117,0)</f>
        <v>0</v>
      </c>
      <c r="BG117" s="227">
        <f>IF(N117="zákl. přenesená",J117,0)</f>
        <v>0</v>
      </c>
      <c r="BH117" s="227">
        <f>IF(N117="sníž. přenesená",J117,0)</f>
        <v>0</v>
      </c>
      <c r="BI117" s="227">
        <f>IF(N117="nulová",J117,0)</f>
        <v>0</v>
      </c>
      <c r="BJ117" s="20" t="s">
        <v>79</v>
      </c>
      <c r="BK117" s="227">
        <f>ROUND(I117*H117,2)</f>
        <v>0</v>
      </c>
      <c r="BL117" s="20" t="s">
        <v>535</v>
      </c>
      <c r="BM117" s="226" t="s">
        <v>1131</v>
      </c>
    </row>
    <row r="118" s="2" customFormat="1" ht="16.5" customHeight="1">
      <c r="A118" s="41"/>
      <c r="B118" s="42"/>
      <c r="C118" s="215" t="s">
        <v>306</v>
      </c>
      <c r="D118" s="215" t="s">
        <v>140</v>
      </c>
      <c r="E118" s="216" t="s">
        <v>1132</v>
      </c>
      <c r="F118" s="217" t="s">
        <v>1133</v>
      </c>
      <c r="G118" s="218" t="s">
        <v>222</v>
      </c>
      <c r="H118" s="219">
        <v>20</v>
      </c>
      <c r="I118" s="220"/>
      <c r="J118" s="221">
        <f>ROUND(I118*H118,2)</f>
        <v>0</v>
      </c>
      <c r="K118" s="217" t="s">
        <v>19</v>
      </c>
      <c r="L118" s="47"/>
      <c r="M118" s="222" t="s">
        <v>19</v>
      </c>
      <c r="N118" s="223" t="s">
        <v>43</v>
      </c>
      <c r="O118" s="87"/>
      <c r="P118" s="224">
        <f>O118*H118</f>
        <v>0</v>
      </c>
      <c r="Q118" s="224">
        <v>0</v>
      </c>
      <c r="R118" s="224">
        <f>Q118*H118</f>
        <v>0</v>
      </c>
      <c r="S118" s="224">
        <v>0</v>
      </c>
      <c r="T118" s="225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26" t="s">
        <v>535</v>
      </c>
      <c r="AT118" s="226" t="s">
        <v>140</v>
      </c>
      <c r="AU118" s="226" t="s">
        <v>81</v>
      </c>
      <c r="AY118" s="20" t="s">
        <v>137</v>
      </c>
      <c r="BE118" s="227">
        <f>IF(N118="základní",J118,0)</f>
        <v>0</v>
      </c>
      <c r="BF118" s="227">
        <f>IF(N118="snížená",J118,0)</f>
        <v>0</v>
      </c>
      <c r="BG118" s="227">
        <f>IF(N118="zákl. přenesená",J118,0)</f>
        <v>0</v>
      </c>
      <c r="BH118" s="227">
        <f>IF(N118="sníž. přenesená",J118,0)</f>
        <v>0</v>
      </c>
      <c r="BI118" s="227">
        <f>IF(N118="nulová",J118,0)</f>
        <v>0</v>
      </c>
      <c r="BJ118" s="20" t="s">
        <v>79</v>
      </c>
      <c r="BK118" s="227">
        <f>ROUND(I118*H118,2)</f>
        <v>0</v>
      </c>
      <c r="BL118" s="20" t="s">
        <v>535</v>
      </c>
      <c r="BM118" s="226" t="s">
        <v>1134</v>
      </c>
    </row>
    <row r="119" s="2" customFormat="1" ht="16.5" customHeight="1">
      <c r="A119" s="41"/>
      <c r="B119" s="42"/>
      <c r="C119" s="215" t="s">
        <v>314</v>
      </c>
      <c r="D119" s="215" t="s">
        <v>140</v>
      </c>
      <c r="E119" s="216" t="s">
        <v>1135</v>
      </c>
      <c r="F119" s="217" t="s">
        <v>1136</v>
      </c>
      <c r="G119" s="218" t="s">
        <v>222</v>
      </c>
      <c r="H119" s="219">
        <v>70</v>
      </c>
      <c r="I119" s="220"/>
      <c r="J119" s="221">
        <f>ROUND(I119*H119,2)</f>
        <v>0</v>
      </c>
      <c r="K119" s="217" t="s">
        <v>19</v>
      </c>
      <c r="L119" s="47"/>
      <c r="M119" s="222" t="s">
        <v>19</v>
      </c>
      <c r="N119" s="223" t="s">
        <v>43</v>
      </c>
      <c r="O119" s="87"/>
      <c r="P119" s="224">
        <f>O119*H119</f>
        <v>0</v>
      </c>
      <c r="Q119" s="224">
        <v>0</v>
      </c>
      <c r="R119" s="224">
        <f>Q119*H119</f>
        <v>0</v>
      </c>
      <c r="S119" s="224">
        <v>0</v>
      </c>
      <c r="T119" s="225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26" t="s">
        <v>535</v>
      </c>
      <c r="AT119" s="226" t="s">
        <v>140</v>
      </c>
      <c r="AU119" s="226" t="s">
        <v>81</v>
      </c>
      <c r="AY119" s="20" t="s">
        <v>137</v>
      </c>
      <c r="BE119" s="227">
        <f>IF(N119="základní",J119,0)</f>
        <v>0</v>
      </c>
      <c r="BF119" s="227">
        <f>IF(N119="snížená",J119,0)</f>
        <v>0</v>
      </c>
      <c r="BG119" s="227">
        <f>IF(N119="zákl. přenesená",J119,0)</f>
        <v>0</v>
      </c>
      <c r="BH119" s="227">
        <f>IF(N119="sníž. přenesená",J119,0)</f>
        <v>0</v>
      </c>
      <c r="BI119" s="227">
        <f>IF(N119="nulová",J119,0)</f>
        <v>0</v>
      </c>
      <c r="BJ119" s="20" t="s">
        <v>79</v>
      </c>
      <c r="BK119" s="227">
        <f>ROUND(I119*H119,2)</f>
        <v>0</v>
      </c>
      <c r="BL119" s="20" t="s">
        <v>535</v>
      </c>
      <c r="BM119" s="226" t="s">
        <v>1137</v>
      </c>
    </row>
    <row r="120" s="2" customFormat="1" ht="16.5" customHeight="1">
      <c r="A120" s="41"/>
      <c r="B120" s="42"/>
      <c r="C120" s="215" t="s">
        <v>323</v>
      </c>
      <c r="D120" s="215" t="s">
        <v>140</v>
      </c>
      <c r="E120" s="216" t="s">
        <v>1138</v>
      </c>
      <c r="F120" s="217" t="s">
        <v>1139</v>
      </c>
      <c r="G120" s="218" t="s">
        <v>254</v>
      </c>
      <c r="H120" s="219">
        <v>1</v>
      </c>
      <c r="I120" s="220"/>
      <c r="J120" s="221">
        <f>ROUND(I120*H120,2)</f>
        <v>0</v>
      </c>
      <c r="K120" s="217" t="s">
        <v>19</v>
      </c>
      <c r="L120" s="47"/>
      <c r="M120" s="222" t="s">
        <v>19</v>
      </c>
      <c r="N120" s="223" t="s">
        <v>43</v>
      </c>
      <c r="O120" s="87"/>
      <c r="P120" s="224">
        <f>O120*H120</f>
        <v>0</v>
      </c>
      <c r="Q120" s="224">
        <v>0</v>
      </c>
      <c r="R120" s="224">
        <f>Q120*H120</f>
        <v>0</v>
      </c>
      <c r="S120" s="224">
        <v>0</v>
      </c>
      <c r="T120" s="225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26" t="s">
        <v>535</v>
      </c>
      <c r="AT120" s="226" t="s">
        <v>140</v>
      </c>
      <c r="AU120" s="226" t="s">
        <v>81</v>
      </c>
      <c r="AY120" s="20" t="s">
        <v>137</v>
      </c>
      <c r="BE120" s="227">
        <f>IF(N120="základní",J120,0)</f>
        <v>0</v>
      </c>
      <c r="BF120" s="227">
        <f>IF(N120="snížená",J120,0)</f>
        <v>0</v>
      </c>
      <c r="BG120" s="227">
        <f>IF(N120="zákl. přenesená",J120,0)</f>
        <v>0</v>
      </c>
      <c r="BH120" s="227">
        <f>IF(N120="sníž. přenesená",J120,0)</f>
        <v>0</v>
      </c>
      <c r="BI120" s="227">
        <f>IF(N120="nulová",J120,0)</f>
        <v>0</v>
      </c>
      <c r="BJ120" s="20" t="s">
        <v>79</v>
      </c>
      <c r="BK120" s="227">
        <f>ROUND(I120*H120,2)</f>
        <v>0</v>
      </c>
      <c r="BL120" s="20" t="s">
        <v>535</v>
      </c>
      <c r="BM120" s="226" t="s">
        <v>1140</v>
      </c>
    </row>
    <row r="121" s="2" customFormat="1" ht="16.5" customHeight="1">
      <c r="A121" s="41"/>
      <c r="B121" s="42"/>
      <c r="C121" s="215" t="s">
        <v>336</v>
      </c>
      <c r="D121" s="215" t="s">
        <v>140</v>
      </c>
      <c r="E121" s="216" t="s">
        <v>1141</v>
      </c>
      <c r="F121" s="217" t="s">
        <v>1142</v>
      </c>
      <c r="G121" s="218" t="s">
        <v>672</v>
      </c>
      <c r="H121" s="219">
        <v>1</v>
      </c>
      <c r="I121" s="220"/>
      <c r="J121" s="221">
        <f>ROUND(I121*H121,2)</f>
        <v>0</v>
      </c>
      <c r="K121" s="217" t="s">
        <v>19</v>
      </c>
      <c r="L121" s="47"/>
      <c r="M121" s="222" t="s">
        <v>19</v>
      </c>
      <c r="N121" s="223" t="s">
        <v>43</v>
      </c>
      <c r="O121" s="87"/>
      <c r="P121" s="224">
        <f>O121*H121</f>
        <v>0</v>
      </c>
      <c r="Q121" s="224">
        <v>0</v>
      </c>
      <c r="R121" s="224">
        <f>Q121*H121</f>
        <v>0</v>
      </c>
      <c r="S121" s="224">
        <v>0</v>
      </c>
      <c r="T121" s="225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26" t="s">
        <v>535</v>
      </c>
      <c r="AT121" s="226" t="s">
        <v>140</v>
      </c>
      <c r="AU121" s="226" t="s">
        <v>81</v>
      </c>
      <c r="AY121" s="20" t="s">
        <v>137</v>
      </c>
      <c r="BE121" s="227">
        <f>IF(N121="základní",J121,0)</f>
        <v>0</v>
      </c>
      <c r="BF121" s="227">
        <f>IF(N121="snížená",J121,0)</f>
        <v>0</v>
      </c>
      <c r="BG121" s="227">
        <f>IF(N121="zákl. přenesená",J121,0)</f>
        <v>0</v>
      </c>
      <c r="BH121" s="227">
        <f>IF(N121="sníž. přenesená",J121,0)</f>
        <v>0</v>
      </c>
      <c r="BI121" s="227">
        <f>IF(N121="nulová",J121,0)</f>
        <v>0</v>
      </c>
      <c r="BJ121" s="20" t="s">
        <v>79</v>
      </c>
      <c r="BK121" s="227">
        <f>ROUND(I121*H121,2)</f>
        <v>0</v>
      </c>
      <c r="BL121" s="20" t="s">
        <v>535</v>
      </c>
      <c r="BM121" s="226" t="s">
        <v>1143</v>
      </c>
    </row>
    <row r="122" s="2" customFormat="1" ht="16.5" customHeight="1">
      <c r="A122" s="41"/>
      <c r="B122" s="42"/>
      <c r="C122" s="215" t="s">
        <v>345</v>
      </c>
      <c r="D122" s="215" t="s">
        <v>140</v>
      </c>
      <c r="E122" s="216" t="s">
        <v>1144</v>
      </c>
      <c r="F122" s="217" t="s">
        <v>1145</v>
      </c>
      <c r="G122" s="218" t="s">
        <v>672</v>
      </c>
      <c r="H122" s="219">
        <v>1</v>
      </c>
      <c r="I122" s="220"/>
      <c r="J122" s="221">
        <f>ROUND(I122*H122,2)</f>
        <v>0</v>
      </c>
      <c r="K122" s="217" t="s">
        <v>19</v>
      </c>
      <c r="L122" s="47"/>
      <c r="M122" s="222" t="s">
        <v>19</v>
      </c>
      <c r="N122" s="223" t="s">
        <v>43</v>
      </c>
      <c r="O122" s="87"/>
      <c r="P122" s="224">
        <f>O122*H122</f>
        <v>0</v>
      </c>
      <c r="Q122" s="224">
        <v>0</v>
      </c>
      <c r="R122" s="224">
        <f>Q122*H122</f>
        <v>0</v>
      </c>
      <c r="S122" s="224">
        <v>0</v>
      </c>
      <c r="T122" s="225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26" t="s">
        <v>535</v>
      </c>
      <c r="AT122" s="226" t="s">
        <v>140</v>
      </c>
      <c r="AU122" s="226" t="s">
        <v>81</v>
      </c>
      <c r="AY122" s="20" t="s">
        <v>137</v>
      </c>
      <c r="BE122" s="227">
        <f>IF(N122="základní",J122,0)</f>
        <v>0</v>
      </c>
      <c r="BF122" s="227">
        <f>IF(N122="snížená",J122,0)</f>
        <v>0</v>
      </c>
      <c r="BG122" s="227">
        <f>IF(N122="zákl. přenesená",J122,0)</f>
        <v>0</v>
      </c>
      <c r="BH122" s="227">
        <f>IF(N122="sníž. přenesená",J122,0)</f>
        <v>0</v>
      </c>
      <c r="BI122" s="227">
        <f>IF(N122="nulová",J122,0)</f>
        <v>0</v>
      </c>
      <c r="BJ122" s="20" t="s">
        <v>79</v>
      </c>
      <c r="BK122" s="227">
        <f>ROUND(I122*H122,2)</f>
        <v>0</v>
      </c>
      <c r="BL122" s="20" t="s">
        <v>535</v>
      </c>
      <c r="BM122" s="226" t="s">
        <v>1146</v>
      </c>
    </row>
    <row r="123" s="2" customFormat="1" ht="16.5" customHeight="1">
      <c r="A123" s="41"/>
      <c r="B123" s="42"/>
      <c r="C123" s="215" t="s">
        <v>351</v>
      </c>
      <c r="D123" s="215" t="s">
        <v>140</v>
      </c>
      <c r="E123" s="216" t="s">
        <v>1147</v>
      </c>
      <c r="F123" s="217" t="s">
        <v>1148</v>
      </c>
      <c r="G123" s="218" t="s">
        <v>672</v>
      </c>
      <c r="H123" s="219">
        <v>3</v>
      </c>
      <c r="I123" s="220"/>
      <c r="J123" s="221">
        <f>ROUND(I123*H123,2)</f>
        <v>0</v>
      </c>
      <c r="K123" s="217" t="s">
        <v>19</v>
      </c>
      <c r="L123" s="47"/>
      <c r="M123" s="222" t="s">
        <v>19</v>
      </c>
      <c r="N123" s="223" t="s">
        <v>43</v>
      </c>
      <c r="O123" s="87"/>
      <c r="P123" s="224">
        <f>O123*H123</f>
        <v>0</v>
      </c>
      <c r="Q123" s="224">
        <v>0</v>
      </c>
      <c r="R123" s="224">
        <f>Q123*H123</f>
        <v>0</v>
      </c>
      <c r="S123" s="224">
        <v>0</v>
      </c>
      <c r="T123" s="225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26" t="s">
        <v>535</v>
      </c>
      <c r="AT123" s="226" t="s">
        <v>140</v>
      </c>
      <c r="AU123" s="226" t="s">
        <v>81</v>
      </c>
      <c r="AY123" s="20" t="s">
        <v>137</v>
      </c>
      <c r="BE123" s="227">
        <f>IF(N123="základní",J123,0)</f>
        <v>0</v>
      </c>
      <c r="BF123" s="227">
        <f>IF(N123="snížená",J123,0)</f>
        <v>0</v>
      </c>
      <c r="BG123" s="227">
        <f>IF(N123="zákl. přenesená",J123,0)</f>
        <v>0</v>
      </c>
      <c r="BH123" s="227">
        <f>IF(N123="sníž. přenesená",J123,0)</f>
        <v>0</v>
      </c>
      <c r="BI123" s="227">
        <f>IF(N123="nulová",J123,0)</f>
        <v>0</v>
      </c>
      <c r="BJ123" s="20" t="s">
        <v>79</v>
      </c>
      <c r="BK123" s="227">
        <f>ROUND(I123*H123,2)</f>
        <v>0</v>
      </c>
      <c r="BL123" s="20" t="s">
        <v>535</v>
      </c>
      <c r="BM123" s="226" t="s">
        <v>1149</v>
      </c>
    </row>
    <row r="124" s="2" customFormat="1" ht="16.5" customHeight="1">
      <c r="A124" s="41"/>
      <c r="B124" s="42"/>
      <c r="C124" s="215" t="s">
        <v>357</v>
      </c>
      <c r="D124" s="215" t="s">
        <v>140</v>
      </c>
      <c r="E124" s="216" t="s">
        <v>1150</v>
      </c>
      <c r="F124" s="217" t="s">
        <v>1151</v>
      </c>
      <c r="G124" s="218" t="s">
        <v>672</v>
      </c>
      <c r="H124" s="219">
        <v>1</v>
      </c>
      <c r="I124" s="220"/>
      <c r="J124" s="221">
        <f>ROUND(I124*H124,2)</f>
        <v>0</v>
      </c>
      <c r="K124" s="217" t="s">
        <v>19</v>
      </c>
      <c r="L124" s="47"/>
      <c r="M124" s="222" t="s">
        <v>19</v>
      </c>
      <c r="N124" s="223" t="s">
        <v>43</v>
      </c>
      <c r="O124" s="87"/>
      <c r="P124" s="224">
        <f>O124*H124</f>
        <v>0</v>
      </c>
      <c r="Q124" s="224">
        <v>0</v>
      </c>
      <c r="R124" s="224">
        <f>Q124*H124</f>
        <v>0</v>
      </c>
      <c r="S124" s="224">
        <v>0</v>
      </c>
      <c r="T124" s="225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26" t="s">
        <v>535</v>
      </c>
      <c r="AT124" s="226" t="s">
        <v>140</v>
      </c>
      <c r="AU124" s="226" t="s">
        <v>81</v>
      </c>
      <c r="AY124" s="20" t="s">
        <v>137</v>
      </c>
      <c r="BE124" s="227">
        <f>IF(N124="základní",J124,0)</f>
        <v>0</v>
      </c>
      <c r="BF124" s="227">
        <f>IF(N124="snížená",J124,0)</f>
        <v>0</v>
      </c>
      <c r="BG124" s="227">
        <f>IF(N124="zákl. přenesená",J124,0)</f>
        <v>0</v>
      </c>
      <c r="BH124" s="227">
        <f>IF(N124="sníž. přenesená",J124,0)</f>
        <v>0</v>
      </c>
      <c r="BI124" s="227">
        <f>IF(N124="nulová",J124,0)</f>
        <v>0</v>
      </c>
      <c r="BJ124" s="20" t="s">
        <v>79</v>
      </c>
      <c r="BK124" s="227">
        <f>ROUND(I124*H124,2)</f>
        <v>0</v>
      </c>
      <c r="BL124" s="20" t="s">
        <v>535</v>
      </c>
      <c r="BM124" s="226" t="s">
        <v>1152</v>
      </c>
    </row>
    <row r="125" s="2" customFormat="1" ht="16.5" customHeight="1">
      <c r="A125" s="41"/>
      <c r="B125" s="42"/>
      <c r="C125" s="215" t="s">
        <v>362</v>
      </c>
      <c r="D125" s="215" t="s">
        <v>140</v>
      </c>
      <c r="E125" s="216" t="s">
        <v>1153</v>
      </c>
      <c r="F125" s="217" t="s">
        <v>1154</v>
      </c>
      <c r="G125" s="218" t="s">
        <v>672</v>
      </c>
      <c r="H125" s="219">
        <v>1</v>
      </c>
      <c r="I125" s="220"/>
      <c r="J125" s="221">
        <f>ROUND(I125*H125,2)</f>
        <v>0</v>
      </c>
      <c r="K125" s="217" t="s">
        <v>19</v>
      </c>
      <c r="L125" s="47"/>
      <c r="M125" s="222" t="s">
        <v>19</v>
      </c>
      <c r="N125" s="223" t="s">
        <v>43</v>
      </c>
      <c r="O125" s="87"/>
      <c r="P125" s="224">
        <f>O125*H125</f>
        <v>0</v>
      </c>
      <c r="Q125" s="224">
        <v>0</v>
      </c>
      <c r="R125" s="224">
        <f>Q125*H125</f>
        <v>0</v>
      </c>
      <c r="S125" s="224">
        <v>0</v>
      </c>
      <c r="T125" s="225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26" t="s">
        <v>535</v>
      </c>
      <c r="AT125" s="226" t="s">
        <v>140</v>
      </c>
      <c r="AU125" s="226" t="s">
        <v>81</v>
      </c>
      <c r="AY125" s="20" t="s">
        <v>137</v>
      </c>
      <c r="BE125" s="227">
        <f>IF(N125="základní",J125,0)</f>
        <v>0</v>
      </c>
      <c r="BF125" s="227">
        <f>IF(N125="snížená",J125,0)</f>
        <v>0</v>
      </c>
      <c r="BG125" s="227">
        <f>IF(N125="zákl. přenesená",J125,0)</f>
        <v>0</v>
      </c>
      <c r="BH125" s="227">
        <f>IF(N125="sníž. přenesená",J125,0)</f>
        <v>0</v>
      </c>
      <c r="BI125" s="227">
        <f>IF(N125="nulová",J125,0)</f>
        <v>0</v>
      </c>
      <c r="BJ125" s="20" t="s">
        <v>79</v>
      </c>
      <c r="BK125" s="227">
        <f>ROUND(I125*H125,2)</f>
        <v>0</v>
      </c>
      <c r="BL125" s="20" t="s">
        <v>535</v>
      </c>
      <c r="BM125" s="226" t="s">
        <v>1155</v>
      </c>
    </row>
    <row r="126" s="2" customFormat="1" ht="16.5" customHeight="1">
      <c r="A126" s="41"/>
      <c r="B126" s="42"/>
      <c r="C126" s="215" t="s">
        <v>367</v>
      </c>
      <c r="D126" s="215" t="s">
        <v>140</v>
      </c>
      <c r="E126" s="216" t="s">
        <v>1156</v>
      </c>
      <c r="F126" s="217" t="s">
        <v>1157</v>
      </c>
      <c r="G126" s="218" t="s">
        <v>672</v>
      </c>
      <c r="H126" s="219">
        <v>1</v>
      </c>
      <c r="I126" s="220"/>
      <c r="J126" s="221">
        <f>ROUND(I126*H126,2)</f>
        <v>0</v>
      </c>
      <c r="K126" s="217" t="s">
        <v>19</v>
      </c>
      <c r="L126" s="47"/>
      <c r="M126" s="222" t="s">
        <v>19</v>
      </c>
      <c r="N126" s="223" t="s">
        <v>43</v>
      </c>
      <c r="O126" s="87"/>
      <c r="P126" s="224">
        <f>O126*H126</f>
        <v>0</v>
      </c>
      <c r="Q126" s="224">
        <v>0</v>
      </c>
      <c r="R126" s="224">
        <f>Q126*H126</f>
        <v>0</v>
      </c>
      <c r="S126" s="224">
        <v>0</v>
      </c>
      <c r="T126" s="225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26" t="s">
        <v>535</v>
      </c>
      <c r="AT126" s="226" t="s">
        <v>140</v>
      </c>
      <c r="AU126" s="226" t="s">
        <v>81</v>
      </c>
      <c r="AY126" s="20" t="s">
        <v>137</v>
      </c>
      <c r="BE126" s="227">
        <f>IF(N126="základní",J126,0)</f>
        <v>0</v>
      </c>
      <c r="BF126" s="227">
        <f>IF(N126="snížená",J126,0)</f>
        <v>0</v>
      </c>
      <c r="BG126" s="227">
        <f>IF(N126="zákl. přenesená",J126,0)</f>
        <v>0</v>
      </c>
      <c r="BH126" s="227">
        <f>IF(N126="sníž. přenesená",J126,0)</f>
        <v>0</v>
      </c>
      <c r="BI126" s="227">
        <f>IF(N126="nulová",J126,0)</f>
        <v>0</v>
      </c>
      <c r="BJ126" s="20" t="s">
        <v>79</v>
      </c>
      <c r="BK126" s="227">
        <f>ROUND(I126*H126,2)</f>
        <v>0</v>
      </c>
      <c r="BL126" s="20" t="s">
        <v>535</v>
      </c>
      <c r="BM126" s="226" t="s">
        <v>1158</v>
      </c>
    </row>
    <row r="127" s="2" customFormat="1" ht="16.5" customHeight="1">
      <c r="A127" s="41"/>
      <c r="B127" s="42"/>
      <c r="C127" s="215" t="s">
        <v>371</v>
      </c>
      <c r="D127" s="215" t="s">
        <v>140</v>
      </c>
      <c r="E127" s="216" t="s">
        <v>1159</v>
      </c>
      <c r="F127" s="217" t="s">
        <v>1160</v>
      </c>
      <c r="G127" s="218" t="s">
        <v>672</v>
      </c>
      <c r="H127" s="219">
        <v>68</v>
      </c>
      <c r="I127" s="220"/>
      <c r="J127" s="221">
        <f>ROUND(I127*H127,2)</f>
        <v>0</v>
      </c>
      <c r="K127" s="217" t="s">
        <v>19</v>
      </c>
      <c r="L127" s="47"/>
      <c r="M127" s="222" t="s">
        <v>19</v>
      </c>
      <c r="N127" s="223" t="s">
        <v>43</v>
      </c>
      <c r="O127" s="87"/>
      <c r="P127" s="224">
        <f>O127*H127</f>
        <v>0</v>
      </c>
      <c r="Q127" s="224">
        <v>0</v>
      </c>
      <c r="R127" s="224">
        <f>Q127*H127</f>
        <v>0</v>
      </c>
      <c r="S127" s="224">
        <v>0</v>
      </c>
      <c r="T127" s="225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26" t="s">
        <v>535</v>
      </c>
      <c r="AT127" s="226" t="s">
        <v>140</v>
      </c>
      <c r="AU127" s="226" t="s">
        <v>81</v>
      </c>
      <c r="AY127" s="20" t="s">
        <v>137</v>
      </c>
      <c r="BE127" s="227">
        <f>IF(N127="základní",J127,0)</f>
        <v>0</v>
      </c>
      <c r="BF127" s="227">
        <f>IF(N127="snížená",J127,0)</f>
        <v>0</v>
      </c>
      <c r="BG127" s="227">
        <f>IF(N127="zákl. přenesená",J127,0)</f>
        <v>0</v>
      </c>
      <c r="BH127" s="227">
        <f>IF(N127="sníž. přenesená",J127,0)</f>
        <v>0</v>
      </c>
      <c r="BI127" s="227">
        <f>IF(N127="nulová",J127,0)</f>
        <v>0</v>
      </c>
      <c r="BJ127" s="20" t="s">
        <v>79</v>
      </c>
      <c r="BK127" s="227">
        <f>ROUND(I127*H127,2)</f>
        <v>0</v>
      </c>
      <c r="BL127" s="20" t="s">
        <v>535</v>
      </c>
      <c r="BM127" s="226" t="s">
        <v>1161</v>
      </c>
    </row>
    <row r="128" s="2" customFormat="1" ht="16.5" customHeight="1">
      <c r="A128" s="41"/>
      <c r="B128" s="42"/>
      <c r="C128" s="215" t="s">
        <v>377</v>
      </c>
      <c r="D128" s="215" t="s">
        <v>140</v>
      </c>
      <c r="E128" s="216" t="s">
        <v>1162</v>
      </c>
      <c r="F128" s="217" t="s">
        <v>1163</v>
      </c>
      <c r="G128" s="218" t="s">
        <v>672</v>
      </c>
      <c r="H128" s="219">
        <v>6</v>
      </c>
      <c r="I128" s="220"/>
      <c r="J128" s="221">
        <f>ROUND(I128*H128,2)</f>
        <v>0</v>
      </c>
      <c r="K128" s="217" t="s">
        <v>19</v>
      </c>
      <c r="L128" s="47"/>
      <c r="M128" s="222" t="s">
        <v>19</v>
      </c>
      <c r="N128" s="223" t="s">
        <v>43</v>
      </c>
      <c r="O128" s="87"/>
      <c r="P128" s="224">
        <f>O128*H128</f>
        <v>0</v>
      </c>
      <c r="Q128" s="224">
        <v>0</v>
      </c>
      <c r="R128" s="224">
        <f>Q128*H128</f>
        <v>0</v>
      </c>
      <c r="S128" s="224">
        <v>0</v>
      </c>
      <c r="T128" s="225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26" t="s">
        <v>535</v>
      </c>
      <c r="AT128" s="226" t="s">
        <v>140</v>
      </c>
      <c r="AU128" s="226" t="s">
        <v>81</v>
      </c>
      <c r="AY128" s="20" t="s">
        <v>137</v>
      </c>
      <c r="BE128" s="227">
        <f>IF(N128="základní",J128,0)</f>
        <v>0</v>
      </c>
      <c r="BF128" s="227">
        <f>IF(N128="snížená",J128,0)</f>
        <v>0</v>
      </c>
      <c r="BG128" s="227">
        <f>IF(N128="zákl. přenesená",J128,0)</f>
        <v>0</v>
      </c>
      <c r="BH128" s="227">
        <f>IF(N128="sníž. přenesená",J128,0)</f>
        <v>0</v>
      </c>
      <c r="BI128" s="227">
        <f>IF(N128="nulová",J128,0)</f>
        <v>0</v>
      </c>
      <c r="BJ128" s="20" t="s">
        <v>79</v>
      </c>
      <c r="BK128" s="227">
        <f>ROUND(I128*H128,2)</f>
        <v>0</v>
      </c>
      <c r="BL128" s="20" t="s">
        <v>535</v>
      </c>
      <c r="BM128" s="226" t="s">
        <v>1164</v>
      </c>
    </row>
    <row r="129" s="2" customFormat="1" ht="16.5" customHeight="1">
      <c r="A129" s="41"/>
      <c r="B129" s="42"/>
      <c r="C129" s="215" t="s">
        <v>383</v>
      </c>
      <c r="D129" s="215" t="s">
        <v>140</v>
      </c>
      <c r="E129" s="216" t="s">
        <v>1165</v>
      </c>
      <c r="F129" s="217" t="s">
        <v>1166</v>
      </c>
      <c r="G129" s="218" t="s">
        <v>360</v>
      </c>
      <c r="H129" s="219">
        <v>41</v>
      </c>
      <c r="I129" s="220"/>
      <c r="J129" s="221">
        <f>ROUND(I129*H129,2)</f>
        <v>0</v>
      </c>
      <c r="K129" s="217" t="s">
        <v>19</v>
      </c>
      <c r="L129" s="47"/>
      <c r="M129" s="222" t="s">
        <v>19</v>
      </c>
      <c r="N129" s="223" t="s">
        <v>43</v>
      </c>
      <c r="O129" s="87"/>
      <c r="P129" s="224">
        <f>O129*H129</f>
        <v>0</v>
      </c>
      <c r="Q129" s="224">
        <v>0</v>
      </c>
      <c r="R129" s="224">
        <f>Q129*H129</f>
        <v>0</v>
      </c>
      <c r="S129" s="224">
        <v>0</v>
      </c>
      <c r="T129" s="225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26" t="s">
        <v>535</v>
      </c>
      <c r="AT129" s="226" t="s">
        <v>140</v>
      </c>
      <c r="AU129" s="226" t="s">
        <v>81</v>
      </c>
      <c r="AY129" s="20" t="s">
        <v>137</v>
      </c>
      <c r="BE129" s="227">
        <f>IF(N129="základní",J129,0)</f>
        <v>0</v>
      </c>
      <c r="BF129" s="227">
        <f>IF(N129="snížená",J129,0)</f>
        <v>0</v>
      </c>
      <c r="BG129" s="227">
        <f>IF(N129="zákl. přenesená",J129,0)</f>
        <v>0</v>
      </c>
      <c r="BH129" s="227">
        <f>IF(N129="sníž. přenesená",J129,0)</f>
        <v>0</v>
      </c>
      <c r="BI129" s="227">
        <f>IF(N129="nulová",J129,0)</f>
        <v>0</v>
      </c>
      <c r="BJ129" s="20" t="s">
        <v>79</v>
      </c>
      <c r="BK129" s="227">
        <f>ROUND(I129*H129,2)</f>
        <v>0</v>
      </c>
      <c r="BL129" s="20" t="s">
        <v>535</v>
      </c>
      <c r="BM129" s="226" t="s">
        <v>1167</v>
      </c>
    </row>
    <row r="130" s="2" customFormat="1" ht="16.5" customHeight="1">
      <c r="A130" s="41"/>
      <c r="B130" s="42"/>
      <c r="C130" s="215" t="s">
        <v>390</v>
      </c>
      <c r="D130" s="215" t="s">
        <v>140</v>
      </c>
      <c r="E130" s="216" t="s">
        <v>1168</v>
      </c>
      <c r="F130" s="217" t="s">
        <v>1169</v>
      </c>
      <c r="G130" s="218" t="s">
        <v>360</v>
      </c>
      <c r="H130" s="219">
        <v>4</v>
      </c>
      <c r="I130" s="220"/>
      <c r="J130" s="221">
        <f>ROUND(I130*H130,2)</f>
        <v>0</v>
      </c>
      <c r="K130" s="217" t="s">
        <v>19</v>
      </c>
      <c r="L130" s="47"/>
      <c r="M130" s="293" t="s">
        <v>19</v>
      </c>
      <c r="N130" s="294" t="s">
        <v>43</v>
      </c>
      <c r="O130" s="291"/>
      <c r="P130" s="295">
        <f>O130*H130</f>
        <v>0</v>
      </c>
      <c r="Q130" s="295">
        <v>0</v>
      </c>
      <c r="R130" s="295">
        <f>Q130*H130</f>
        <v>0</v>
      </c>
      <c r="S130" s="295">
        <v>0</v>
      </c>
      <c r="T130" s="296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26" t="s">
        <v>535</v>
      </c>
      <c r="AT130" s="226" t="s">
        <v>140</v>
      </c>
      <c r="AU130" s="226" t="s">
        <v>81</v>
      </c>
      <c r="AY130" s="20" t="s">
        <v>137</v>
      </c>
      <c r="BE130" s="227">
        <f>IF(N130="základní",J130,0)</f>
        <v>0</v>
      </c>
      <c r="BF130" s="227">
        <f>IF(N130="snížená",J130,0)</f>
        <v>0</v>
      </c>
      <c r="BG130" s="227">
        <f>IF(N130="zákl. přenesená",J130,0)</f>
        <v>0</v>
      </c>
      <c r="BH130" s="227">
        <f>IF(N130="sníž. přenesená",J130,0)</f>
        <v>0</v>
      </c>
      <c r="BI130" s="227">
        <f>IF(N130="nulová",J130,0)</f>
        <v>0</v>
      </c>
      <c r="BJ130" s="20" t="s">
        <v>79</v>
      </c>
      <c r="BK130" s="227">
        <f>ROUND(I130*H130,2)</f>
        <v>0</v>
      </c>
      <c r="BL130" s="20" t="s">
        <v>535</v>
      </c>
      <c r="BM130" s="226" t="s">
        <v>1170</v>
      </c>
    </row>
    <row r="131" s="2" customFormat="1" ht="6.96" customHeight="1">
      <c r="A131" s="41"/>
      <c r="B131" s="62"/>
      <c r="C131" s="63"/>
      <c r="D131" s="63"/>
      <c r="E131" s="63"/>
      <c r="F131" s="63"/>
      <c r="G131" s="63"/>
      <c r="H131" s="63"/>
      <c r="I131" s="63"/>
      <c r="J131" s="63"/>
      <c r="K131" s="63"/>
      <c r="L131" s="47"/>
      <c r="M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</row>
  </sheetData>
  <sheetProtection sheet="1" autoFilter="0" formatColumns="0" formatRows="0" objects="1" scenarios="1" spinCount="100000" saltValue="TVdSXrLqB9AsdYdXaiDmlnt3mYSKH0UsdNZz7wisWo8k1so/xV4ueOV0qAWoCF9fchb53gn3KulqtEv1+q8lBg==" hashValue="FV2j5t9+MT/DZsKnP4XaEAmWr/gBwAaUp6A/r/92EY5FcFJ/dpzNeSlhaV6qYPoCgTbo7yneJrMknOtmnKzvtA==" algorithmName="SHA-512" password="CC45"/>
  <autoFilter ref="C87:K130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6:H76"/>
    <mergeCell ref="E78:H78"/>
    <mergeCell ref="E80:H80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95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81</v>
      </c>
    </row>
    <row r="4" s="1" customFormat="1" ht="24.96" customHeight="1">
      <c r="B4" s="23"/>
      <c r="D4" s="143" t="s">
        <v>96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Odborné učebny v objektu ZŠ Za Chlumem 824, Bílina - D4</v>
      </c>
      <c r="F7" s="145"/>
      <c r="G7" s="145"/>
      <c r="H7" s="145"/>
      <c r="L7" s="23"/>
    </row>
    <row r="8" s="1" customFormat="1" ht="12" customHeight="1">
      <c r="B8" s="23"/>
      <c r="D8" s="145" t="s">
        <v>97</v>
      </c>
      <c r="L8" s="23"/>
    </row>
    <row r="9" s="2" customFormat="1" ht="16.5" customHeight="1">
      <c r="A9" s="41"/>
      <c r="B9" s="47"/>
      <c r="C9" s="41"/>
      <c r="D9" s="41"/>
      <c r="E9" s="146" t="s">
        <v>98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99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1171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22. 1. 2026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tr">
        <f>IF('Rekapitulace stavby'!AN10="","",'Rekapitulace stavby'!AN10)</f>
        <v/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tr">
        <f>IF('Rekapitulace stavby'!E11="","",'Rekapitulace stavby'!E11)</f>
        <v>Město Bílina</v>
      </c>
      <c r="F17" s="41"/>
      <c r="G17" s="41"/>
      <c r="H17" s="41"/>
      <c r="I17" s="145" t="s">
        <v>28</v>
      </c>
      <c r="J17" s="136" t="str">
        <f>IF('Rekapitulace stavby'!AN11="","",'Rekapitulace stavby'!AN11)</f>
        <v/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29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28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31</v>
      </c>
      <c r="E22" s="41"/>
      <c r="F22" s="41"/>
      <c r="G22" s="41"/>
      <c r="H22" s="41"/>
      <c r="I22" s="145" t="s">
        <v>26</v>
      </c>
      <c r="J22" s="136" t="str">
        <f>IF('Rekapitulace stavby'!AN16="","",'Rekapitulace stavby'!AN16)</f>
        <v>73660680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tr">
        <f>IF('Rekapitulace stavby'!E17="","",'Rekapitulace stavby'!E17)</f>
        <v>Ing. arch. Jan Heller, ČKA 04261</v>
      </c>
      <c r="F23" s="41"/>
      <c r="G23" s="41"/>
      <c r="H23" s="41"/>
      <c r="I23" s="145" t="s">
        <v>28</v>
      </c>
      <c r="J23" s="136" t="str">
        <f>IF('Rekapitulace stavby'!AN17="","",'Rekapitulace stavby'!AN17)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35</v>
      </c>
      <c r="E25" s="41"/>
      <c r="F25" s="41"/>
      <c r="G25" s="41"/>
      <c r="H25" s="41"/>
      <c r="I25" s="145" t="s">
        <v>26</v>
      </c>
      <c r="J25" s="136" t="str">
        <f>IF('Rekapitulace stavby'!AN19="","",'Rekapitulace stavby'!AN19)</f>
        <v/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tr">
        <f>IF('Rekapitulace stavby'!E20="","",'Rekapitulace stavby'!E20)</f>
        <v xml:space="preserve"> </v>
      </c>
      <c r="F26" s="41"/>
      <c r="G26" s="41"/>
      <c r="H26" s="41"/>
      <c r="I26" s="145" t="s">
        <v>28</v>
      </c>
      <c r="J26" s="136" t="str">
        <f>IF('Rekapitulace stavby'!AN20="","",'Rekapitulace stavby'!AN20)</f>
        <v/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36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38</v>
      </c>
      <c r="E32" s="41"/>
      <c r="F32" s="41"/>
      <c r="G32" s="41"/>
      <c r="H32" s="41"/>
      <c r="I32" s="41"/>
      <c r="J32" s="156">
        <f>ROUND(J91,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40</v>
      </c>
      <c r="G34" s="41"/>
      <c r="H34" s="41"/>
      <c r="I34" s="157" t="s">
        <v>39</v>
      </c>
      <c r="J34" s="157" t="s">
        <v>41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42</v>
      </c>
      <c r="E35" s="145" t="s">
        <v>43</v>
      </c>
      <c r="F35" s="159">
        <f>ROUND((SUM(BE91:BE108)),  2)</f>
        <v>0</v>
      </c>
      <c r="G35" s="41"/>
      <c r="H35" s="41"/>
      <c r="I35" s="160">
        <v>0.20999999999999999</v>
      </c>
      <c r="J35" s="159">
        <f>ROUND(((SUM(BE91:BE108))*I35),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44</v>
      </c>
      <c r="F36" s="159">
        <f>ROUND((SUM(BF91:BF108)),  2)</f>
        <v>0</v>
      </c>
      <c r="G36" s="41"/>
      <c r="H36" s="41"/>
      <c r="I36" s="160">
        <v>0.12</v>
      </c>
      <c r="J36" s="159">
        <f>ROUND(((SUM(BF91:BF108))*I36),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45</v>
      </c>
      <c r="F37" s="159">
        <f>ROUND((SUM(BG91:BG108)),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46</v>
      </c>
      <c r="F38" s="159">
        <f>ROUND((SUM(BH91:BH108)),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47</v>
      </c>
      <c r="F39" s="159">
        <f>ROUND((SUM(BI91:BI108)),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48</v>
      </c>
      <c r="E41" s="163"/>
      <c r="F41" s="163"/>
      <c r="G41" s="164" t="s">
        <v>49</v>
      </c>
      <c r="H41" s="165" t="s">
        <v>50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101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Odborné učebny v objektu ZŠ Za Chlumem 824, Bílina - D4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97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98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99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4.9 - VRN a ostatní náklady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22. 1. 2026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25.65" customHeight="1">
      <c r="A58" s="41"/>
      <c r="B58" s="42"/>
      <c r="C58" s="35" t="s">
        <v>25</v>
      </c>
      <c r="D58" s="43"/>
      <c r="E58" s="43"/>
      <c r="F58" s="30" t="str">
        <f>E17</f>
        <v>Město Bílina</v>
      </c>
      <c r="G58" s="43"/>
      <c r="H58" s="43"/>
      <c r="I58" s="35" t="s">
        <v>31</v>
      </c>
      <c r="J58" s="39" t="str">
        <f>E23</f>
        <v>Ing. arch. Jan Heller, ČKA 04261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29</v>
      </c>
      <c r="D59" s="43"/>
      <c r="E59" s="43"/>
      <c r="F59" s="30" t="str">
        <f>IF(E20="","",E20)</f>
        <v>Vyplň údaj</v>
      </c>
      <c r="G59" s="43"/>
      <c r="H59" s="43"/>
      <c r="I59" s="35" t="s">
        <v>35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102</v>
      </c>
      <c r="D61" s="174"/>
      <c r="E61" s="174"/>
      <c r="F61" s="174"/>
      <c r="G61" s="174"/>
      <c r="H61" s="174"/>
      <c r="I61" s="174"/>
      <c r="J61" s="175" t="s">
        <v>103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70</v>
      </c>
      <c r="D63" s="43"/>
      <c r="E63" s="43"/>
      <c r="F63" s="43"/>
      <c r="G63" s="43"/>
      <c r="H63" s="43"/>
      <c r="I63" s="43"/>
      <c r="J63" s="105">
        <f>J91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104</v>
      </c>
    </row>
    <row r="64" s="9" customFormat="1" ht="24.96" customHeight="1">
      <c r="A64" s="9"/>
      <c r="B64" s="177"/>
      <c r="C64" s="178"/>
      <c r="D64" s="179" t="s">
        <v>1172</v>
      </c>
      <c r="E64" s="180"/>
      <c r="F64" s="180"/>
      <c r="G64" s="180"/>
      <c r="H64" s="180"/>
      <c r="I64" s="180"/>
      <c r="J64" s="181">
        <f>J92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1173</v>
      </c>
      <c r="E65" s="185"/>
      <c r="F65" s="185"/>
      <c r="G65" s="185"/>
      <c r="H65" s="185"/>
      <c r="I65" s="185"/>
      <c r="J65" s="186">
        <f>J93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1174</v>
      </c>
      <c r="E66" s="185"/>
      <c r="F66" s="185"/>
      <c r="G66" s="185"/>
      <c r="H66" s="185"/>
      <c r="I66" s="185"/>
      <c r="J66" s="186">
        <f>J96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8"/>
      <c r="D67" s="184" t="s">
        <v>1175</v>
      </c>
      <c r="E67" s="185"/>
      <c r="F67" s="185"/>
      <c r="G67" s="185"/>
      <c r="H67" s="185"/>
      <c r="I67" s="185"/>
      <c r="J67" s="186">
        <f>J99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3"/>
      <c r="C68" s="128"/>
      <c r="D68" s="184" t="s">
        <v>1176</v>
      </c>
      <c r="E68" s="185"/>
      <c r="F68" s="185"/>
      <c r="G68" s="185"/>
      <c r="H68" s="185"/>
      <c r="I68" s="185"/>
      <c r="J68" s="186">
        <f>J102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3"/>
      <c r="C69" s="128"/>
      <c r="D69" s="184" t="s">
        <v>1177</v>
      </c>
      <c r="E69" s="185"/>
      <c r="F69" s="185"/>
      <c r="G69" s="185"/>
      <c r="H69" s="185"/>
      <c r="I69" s="185"/>
      <c r="J69" s="186">
        <f>J106</f>
        <v>0</v>
      </c>
      <c r="K69" s="128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41"/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14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6.96" customHeight="1">
      <c r="A71" s="41"/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14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5" s="2" customFormat="1" ht="6.96" customHeight="1">
      <c r="A75" s="41"/>
      <c r="B75" s="64"/>
      <c r="C75" s="65"/>
      <c r="D75" s="65"/>
      <c r="E75" s="65"/>
      <c r="F75" s="65"/>
      <c r="G75" s="65"/>
      <c r="H75" s="65"/>
      <c r="I75" s="65"/>
      <c r="J75" s="65"/>
      <c r="K75" s="65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24.96" customHeight="1">
      <c r="A76" s="41"/>
      <c r="B76" s="42"/>
      <c r="C76" s="26" t="s">
        <v>122</v>
      </c>
      <c r="D76" s="43"/>
      <c r="E76" s="43"/>
      <c r="F76" s="43"/>
      <c r="G76" s="43"/>
      <c r="H76" s="43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16</v>
      </c>
      <c r="D78" s="43"/>
      <c r="E78" s="43"/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6.5" customHeight="1">
      <c r="A79" s="41"/>
      <c r="B79" s="42"/>
      <c r="C79" s="43"/>
      <c r="D79" s="43"/>
      <c r="E79" s="172" t="str">
        <f>E7</f>
        <v>Odborné učebny v objektu ZŠ Za Chlumem 824, Bílina - D4</v>
      </c>
      <c r="F79" s="35"/>
      <c r="G79" s="35"/>
      <c r="H79" s="35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1" customFormat="1" ht="12" customHeight="1">
      <c r="B80" s="24"/>
      <c r="C80" s="35" t="s">
        <v>97</v>
      </c>
      <c r="D80" s="25"/>
      <c r="E80" s="25"/>
      <c r="F80" s="25"/>
      <c r="G80" s="25"/>
      <c r="H80" s="25"/>
      <c r="I80" s="25"/>
      <c r="J80" s="25"/>
      <c r="K80" s="25"/>
      <c r="L80" s="23"/>
    </row>
    <row r="81" s="2" customFormat="1" ht="16.5" customHeight="1">
      <c r="A81" s="41"/>
      <c r="B81" s="42"/>
      <c r="C81" s="43"/>
      <c r="D81" s="43"/>
      <c r="E81" s="172" t="s">
        <v>98</v>
      </c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99</v>
      </c>
      <c r="D82" s="43"/>
      <c r="E82" s="43"/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6.5" customHeight="1">
      <c r="A83" s="41"/>
      <c r="B83" s="42"/>
      <c r="C83" s="43"/>
      <c r="D83" s="43"/>
      <c r="E83" s="72" t="str">
        <f>E11</f>
        <v>4.9 - VRN a ostatní náklady</v>
      </c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6.96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2" customHeight="1">
      <c r="A85" s="41"/>
      <c r="B85" s="42"/>
      <c r="C85" s="35" t="s">
        <v>21</v>
      </c>
      <c r="D85" s="43"/>
      <c r="E85" s="43"/>
      <c r="F85" s="30" t="str">
        <f>F14</f>
        <v xml:space="preserve"> </v>
      </c>
      <c r="G85" s="43"/>
      <c r="H85" s="43"/>
      <c r="I85" s="35" t="s">
        <v>23</v>
      </c>
      <c r="J85" s="75" t="str">
        <f>IF(J14="","",J14)</f>
        <v>22. 1. 2026</v>
      </c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6.96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25.65" customHeight="1">
      <c r="A87" s="41"/>
      <c r="B87" s="42"/>
      <c r="C87" s="35" t="s">
        <v>25</v>
      </c>
      <c r="D87" s="43"/>
      <c r="E87" s="43"/>
      <c r="F87" s="30" t="str">
        <f>E17</f>
        <v>Město Bílina</v>
      </c>
      <c r="G87" s="43"/>
      <c r="H87" s="43"/>
      <c r="I87" s="35" t="s">
        <v>31</v>
      </c>
      <c r="J87" s="39" t="str">
        <f>E23</f>
        <v>Ing. arch. Jan Heller, ČKA 04261</v>
      </c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5.15" customHeight="1">
      <c r="A88" s="41"/>
      <c r="B88" s="42"/>
      <c r="C88" s="35" t="s">
        <v>29</v>
      </c>
      <c r="D88" s="43"/>
      <c r="E88" s="43"/>
      <c r="F88" s="30" t="str">
        <f>IF(E20="","",E20)</f>
        <v>Vyplň údaj</v>
      </c>
      <c r="G88" s="43"/>
      <c r="H88" s="43"/>
      <c r="I88" s="35" t="s">
        <v>35</v>
      </c>
      <c r="J88" s="39" t="str">
        <f>E26</f>
        <v xml:space="preserve"> </v>
      </c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0.32" customHeight="1">
      <c r="A89" s="41"/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11" customFormat="1" ht="29.28" customHeight="1">
      <c r="A90" s="188"/>
      <c r="B90" s="189"/>
      <c r="C90" s="190" t="s">
        <v>123</v>
      </c>
      <c r="D90" s="191" t="s">
        <v>57</v>
      </c>
      <c r="E90" s="191" t="s">
        <v>53</v>
      </c>
      <c r="F90" s="191" t="s">
        <v>54</v>
      </c>
      <c r="G90" s="191" t="s">
        <v>124</v>
      </c>
      <c r="H90" s="191" t="s">
        <v>125</v>
      </c>
      <c r="I90" s="191" t="s">
        <v>126</v>
      </c>
      <c r="J90" s="191" t="s">
        <v>103</v>
      </c>
      <c r="K90" s="192" t="s">
        <v>127</v>
      </c>
      <c r="L90" s="193"/>
      <c r="M90" s="95" t="s">
        <v>19</v>
      </c>
      <c r="N90" s="96" t="s">
        <v>42</v>
      </c>
      <c r="O90" s="96" t="s">
        <v>128</v>
      </c>
      <c r="P90" s="96" t="s">
        <v>129</v>
      </c>
      <c r="Q90" s="96" t="s">
        <v>130</v>
      </c>
      <c r="R90" s="96" t="s">
        <v>131</v>
      </c>
      <c r="S90" s="96" t="s">
        <v>132</v>
      </c>
      <c r="T90" s="97" t="s">
        <v>133</v>
      </c>
      <c r="U90" s="188"/>
      <c r="V90" s="188"/>
      <c r="W90" s="188"/>
      <c r="X90" s="188"/>
      <c r="Y90" s="188"/>
      <c r="Z90" s="188"/>
      <c r="AA90" s="188"/>
      <c r="AB90" s="188"/>
      <c r="AC90" s="188"/>
      <c r="AD90" s="188"/>
      <c r="AE90" s="188"/>
    </row>
    <row r="91" s="2" customFormat="1" ht="22.8" customHeight="1">
      <c r="A91" s="41"/>
      <c r="B91" s="42"/>
      <c r="C91" s="102" t="s">
        <v>134</v>
      </c>
      <c r="D91" s="43"/>
      <c r="E91" s="43"/>
      <c r="F91" s="43"/>
      <c r="G91" s="43"/>
      <c r="H91" s="43"/>
      <c r="I91" s="43"/>
      <c r="J91" s="194">
        <f>BK91</f>
        <v>0</v>
      </c>
      <c r="K91" s="43"/>
      <c r="L91" s="47"/>
      <c r="M91" s="98"/>
      <c r="N91" s="195"/>
      <c r="O91" s="99"/>
      <c r="P91" s="196">
        <f>P92</f>
        <v>0</v>
      </c>
      <c r="Q91" s="99"/>
      <c r="R91" s="196">
        <f>R92</f>
        <v>0</v>
      </c>
      <c r="S91" s="99"/>
      <c r="T91" s="197">
        <f>T92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71</v>
      </c>
      <c r="AU91" s="20" t="s">
        <v>104</v>
      </c>
      <c r="BK91" s="198">
        <f>BK92</f>
        <v>0</v>
      </c>
    </row>
    <row r="92" s="12" customFormat="1" ht="25.92" customHeight="1">
      <c r="A92" s="12"/>
      <c r="B92" s="199"/>
      <c r="C92" s="200"/>
      <c r="D92" s="201" t="s">
        <v>71</v>
      </c>
      <c r="E92" s="202" t="s">
        <v>1178</v>
      </c>
      <c r="F92" s="202" t="s">
        <v>1179</v>
      </c>
      <c r="G92" s="200"/>
      <c r="H92" s="200"/>
      <c r="I92" s="203"/>
      <c r="J92" s="204">
        <f>BK92</f>
        <v>0</v>
      </c>
      <c r="K92" s="200"/>
      <c r="L92" s="205"/>
      <c r="M92" s="206"/>
      <c r="N92" s="207"/>
      <c r="O92" s="207"/>
      <c r="P92" s="208">
        <f>P93+P96+P99+P102+P106</f>
        <v>0</v>
      </c>
      <c r="Q92" s="207"/>
      <c r="R92" s="208">
        <f>R93+R96+R99+R102+R106</f>
        <v>0</v>
      </c>
      <c r="S92" s="207"/>
      <c r="T92" s="209">
        <f>T93+T96+T99+T102+T106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10" t="s">
        <v>173</v>
      </c>
      <c r="AT92" s="211" t="s">
        <v>71</v>
      </c>
      <c r="AU92" s="211" t="s">
        <v>72</v>
      </c>
      <c r="AY92" s="210" t="s">
        <v>137</v>
      </c>
      <c r="BK92" s="212">
        <f>BK93+BK96+BK99+BK102+BK106</f>
        <v>0</v>
      </c>
    </row>
    <row r="93" s="12" customFormat="1" ht="22.8" customHeight="1">
      <c r="A93" s="12"/>
      <c r="B93" s="199"/>
      <c r="C93" s="200"/>
      <c r="D93" s="201" t="s">
        <v>71</v>
      </c>
      <c r="E93" s="213" t="s">
        <v>1180</v>
      </c>
      <c r="F93" s="213" t="s">
        <v>1181</v>
      </c>
      <c r="G93" s="200"/>
      <c r="H93" s="200"/>
      <c r="I93" s="203"/>
      <c r="J93" s="214">
        <f>BK93</f>
        <v>0</v>
      </c>
      <c r="K93" s="200"/>
      <c r="L93" s="205"/>
      <c r="M93" s="206"/>
      <c r="N93" s="207"/>
      <c r="O93" s="207"/>
      <c r="P93" s="208">
        <f>SUM(P94:P95)</f>
        <v>0</v>
      </c>
      <c r="Q93" s="207"/>
      <c r="R93" s="208">
        <f>SUM(R94:R95)</f>
        <v>0</v>
      </c>
      <c r="S93" s="207"/>
      <c r="T93" s="209">
        <f>SUM(T94:T95)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10" t="s">
        <v>173</v>
      </c>
      <c r="AT93" s="211" t="s">
        <v>71</v>
      </c>
      <c r="AU93" s="211" t="s">
        <v>79</v>
      </c>
      <c r="AY93" s="210" t="s">
        <v>137</v>
      </c>
      <c r="BK93" s="212">
        <f>SUM(BK94:BK95)</f>
        <v>0</v>
      </c>
    </row>
    <row r="94" s="2" customFormat="1" ht="16.5" customHeight="1">
      <c r="A94" s="41"/>
      <c r="B94" s="42"/>
      <c r="C94" s="215" t="s">
        <v>79</v>
      </c>
      <c r="D94" s="215" t="s">
        <v>140</v>
      </c>
      <c r="E94" s="216" t="s">
        <v>1182</v>
      </c>
      <c r="F94" s="217" t="s">
        <v>1183</v>
      </c>
      <c r="G94" s="218" t="s">
        <v>360</v>
      </c>
      <c r="H94" s="219">
        <v>1</v>
      </c>
      <c r="I94" s="220"/>
      <c r="J94" s="221">
        <f>ROUND(I94*H94,2)</f>
        <v>0</v>
      </c>
      <c r="K94" s="217" t="s">
        <v>144</v>
      </c>
      <c r="L94" s="47"/>
      <c r="M94" s="222" t="s">
        <v>19</v>
      </c>
      <c r="N94" s="223" t="s">
        <v>43</v>
      </c>
      <c r="O94" s="87"/>
      <c r="P94" s="224">
        <f>O94*H94</f>
        <v>0</v>
      </c>
      <c r="Q94" s="224">
        <v>0</v>
      </c>
      <c r="R94" s="224">
        <f>Q94*H94</f>
        <v>0</v>
      </c>
      <c r="S94" s="224">
        <v>0</v>
      </c>
      <c r="T94" s="225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26" t="s">
        <v>1184</v>
      </c>
      <c r="AT94" s="226" t="s">
        <v>140</v>
      </c>
      <c r="AU94" s="226" t="s">
        <v>81</v>
      </c>
      <c r="AY94" s="20" t="s">
        <v>137</v>
      </c>
      <c r="BE94" s="227">
        <f>IF(N94="základní",J94,0)</f>
        <v>0</v>
      </c>
      <c r="BF94" s="227">
        <f>IF(N94="snížená",J94,0)</f>
        <v>0</v>
      </c>
      <c r="BG94" s="227">
        <f>IF(N94="zákl. přenesená",J94,0)</f>
        <v>0</v>
      </c>
      <c r="BH94" s="227">
        <f>IF(N94="sníž. přenesená",J94,0)</f>
        <v>0</v>
      </c>
      <c r="BI94" s="227">
        <f>IF(N94="nulová",J94,0)</f>
        <v>0</v>
      </c>
      <c r="BJ94" s="20" t="s">
        <v>79</v>
      </c>
      <c r="BK94" s="227">
        <f>ROUND(I94*H94,2)</f>
        <v>0</v>
      </c>
      <c r="BL94" s="20" t="s">
        <v>1184</v>
      </c>
      <c r="BM94" s="226" t="s">
        <v>1185</v>
      </c>
    </row>
    <row r="95" s="2" customFormat="1">
      <c r="A95" s="41"/>
      <c r="B95" s="42"/>
      <c r="C95" s="43"/>
      <c r="D95" s="228" t="s">
        <v>147</v>
      </c>
      <c r="E95" s="43"/>
      <c r="F95" s="229" t="s">
        <v>1186</v>
      </c>
      <c r="G95" s="43"/>
      <c r="H95" s="43"/>
      <c r="I95" s="230"/>
      <c r="J95" s="43"/>
      <c r="K95" s="43"/>
      <c r="L95" s="47"/>
      <c r="M95" s="231"/>
      <c r="N95" s="232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147</v>
      </c>
      <c r="AU95" s="20" t="s">
        <v>81</v>
      </c>
    </row>
    <row r="96" s="12" customFormat="1" ht="22.8" customHeight="1">
      <c r="A96" s="12"/>
      <c r="B96" s="199"/>
      <c r="C96" s="200"/>
      <c r="D96" s="201" t="s">
        <v>71</v>
      </c>
      <c r="E96" s="213" t="s">
        <v>1187</v>
      </c>
      <c r="F96" s="213" t="s">
        <v>1188</v>
      </c>
      <c r="G96" s="200"/>
      <c r="H96" s="200"/>
      <c r="I96" s="203"/>
      <c r="J96" s="214">
        <f>BK96</f>
        <v>0</v>
      </c>
      <c r="K96" s="200"/>
      <c r="L96" s="205"/>
      <c r="M96" s="206"/>
      <c r="N96" s="207"/>
      <c r="O96" s="207"/>
      <c r="P96" s="208">
        <f>SUM(P97:P98)</f>
        <v>0</v>
      </c>
      <c r="Q96" s="207"/>
      <c r="R96" s="208">
        <f>SUM(R97:R98)</f>
        <v>0</v>
      </c>
      <c r="S96" s="207"/>
      <c r="T96" s="209">
        <f>SUM(T97:T98)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10" t="s">
        <v>173</v>
      </c>
      <c r="AT96" s="211" t="s">
        <v>71</v>
      </c>
      <c r="AU96" s="211" t="s">
        <v>79</v>
      </c>
      <c r="AY96" s="210" t="s">
        <v>137</v>
      </c>
      <c r="BK96" s="212">
        <f>SUM(BK97:BK98)</f>
        <v>0</v>
      </c>
    </row>
    <row r="97" s="2" customFormat="1" ht="16.5" customHeight="1">
      <c r="A97" s="41"/>
      <c r="B97" s="42"/>
      <c r="C97" s="215" t="s">
        <v>81</v>
      </c>
      <c r="D97" s="215" t="s">
        <v>140</v>
      </c>
      <c r="E97" s="216" t="s">
        <v>1189</v>
      </c>
      <c r="F97" s="217" t="s">
        <v>1188</v>
      </c>
      <c r="G97" s="218" t="s">
        <v>360</v>
      </c>
      <c r="H97" s="219">
        <v>1</v>
      </c>
      <c r="I97" s="220"/>
      <c r="J97" s="221">
        <f>ROUND(I97*H97,2)</f>
        <v>0</v>
      </c>
      <c r="K97" s="217" t="s">
        <v>144</v>
      </c>
      <c r="L97" s="47"/>
      <c r="M97" s="222" t="s">
        <v>19</v>
      </c>
      <c r="N97" s="223" t="s">
        <v>43</v>
      </c>
      <c r="O97" s="87"/>
      <c r="P97" s="224">
        <f>O97*H97</f>
        <v>0</v>
      </c>
      <c r="Q97" s="224">
        <v>0</v>
      </c>
      <c r="R97" s="224">
        <f>Q97*H97</f>
        <v>0</v>
      </c>
      <c r="S97" s="224">
        <v>0</v>
      </c>
      <c r="T97" s="225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26" t="s">
        <v>1184</v>
      </c>
      <c r="AT97" s="226" t="s">
        <v>140</v>
      </c>
      <c r="AU97" s="226" t="s">
        <v>81</v>
      </c>
      <c r="AY97" s="20" t="s">
        <v>137</v>
      </c>
      <c r="BE97" s="227">
        <f>IF(N97="základní",J97,0)</f>
        <v>0</v>
      </c>
      <c r="BF97" s="227">
        <f>IF(N97="snížená",J97,0)</f>
        <v>0</v>
      </c>
      <c r="BG97" s="227">
        <f>IF(N97="zákl. přenesená",J97,0)</f>
        <v>0</v>
      </c>
      <c r="BH97" s="227">
        <f>IF(N97="sníž. přenesená",J97,0)</f>
        <v>0</v>
      </c>
      <c r="BI97" s="227">
        <f>IF(N97="nulová",J97,0)</f>
        <v>0</v>
      </c>
      <c r="BJ97" s="20" t="s">
        <v>79</v>
      </c>
      <c r="BK97" s="227">
        <f>ROUND(I97*H97,2)</f>
        <v>0</v>
      </c>
      <c r="BL97" s="20" t="s">
        <v>1184</v>
      </c>
      <c r="BM97" s="226" t="s">
        <v>1190</v>
      </c>
    </row>
    <row r="98" s="2" customFormat="1">
      <c r="A98" s="41"/>
      <c r="B98" s="42"/>
      <c r="C98" s="43"/>
      <c r="D98" s="228" t="s">
        <v>147</v>
      </c>
      <c r="E98" s="43"/>
      <c r="F98" s="229" t="s">
        <v>1191</v>
      </c>
      <c r="G98" s="43"/>
      <c r="H98" s="43"/>
      <c r="I98" s="230"/>
      <c r="J98" s="43"/>
      <c r="K98" s="43"/>
      <c r="L98" s="47"/>
      <c r="M98" s="231"/>
      <c r="N98" s="232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147</v>
      </c>
      <c r="AU98" s="20" t="s">
        <v>81</v>
      </c>
    </row>
    <row r="99" s="12" customFormat="1" ht="22.8" customHeight="1">
      <c r="A99" s="12"/>
      <c r="B99" s="199"/>
      <c r="C99" s="200"/>
      <c r="D99" s="201" t="s">
        <v>71</v>
      </c>
      <c r="E99" s="213" t="s">
        <v>1192</v>
      </c>
      <c r="F99" s="213" t="s">
        <v>1193</v>
      </c>
      <c r="G99" s="200"/>
      <c r="H99" s="200"/>
      <c r="I99" s="203"/>
      <c r="J99" s="214">
        <f>BK99</f>
        <v>0</v>
      </c>
      <c r="K99" s="200"/>
      <c r="L99" s="205"/>
      <c r="M99" s="206"/>
      <c r="N99" s="207"/>
      <c r="O99" s="207"/>
      <c r="P99" s="208">
        <f>SUM(P100:P101)</f>
        <v>0</v>
      </c>
      <c r="Q99" s="207"/>
      <c r="R99" s="208">
        <f>SUM(R100:R101)</f>
        <v>0</v>
      </c>
      <c r="S99" s="207"/>
      <c r="T99" s="209">
        <f>SUM(T100:T101)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10" t="s">
        <v>173</v>
      </c>
      <c r="AT99" s="211" t="s">
        <v>71</v>
      </c>
      <c r="AU99" s="211" t="s">
        <v>79</v>
      </c>
      <c r="AY99" s="210" t="s">
        <v>137</v>
      </c>
      <c r="BK99" s="212">
        <f>SUM(BK100:BK101)</f>
        <v>0</v>
      </c>
    </row>
    <row r="100" s="2" customFormat="1" ht="16.5" customHeight="1">
      <c r="A100" s="41"/>
      <c r="B100" s="42"/>
      <c r="C100" s="215" t="s">
        <v>138</v>
      </c>
      <c r="D100" s="215" t="s">
        <v>140</v>
      </c>
      <c r="E100" s="216" t="s">
        <v>1194</v>
      </c>
      <c r="F100" s="217" t="s">
        <v>1195</v>
      </c>
      <c r="G100" s="218" t="s">
        <v>1196</v>
      </c>
      <c r="H100" s="219">
        <v>1</v>
      </c>
      <c r="I100" s="220"/>
      <c r="J100" s="221">
        <f>ROUND(I100*H100,2)</f>
        <v>0</v>
      </c>
      <c r="K100" s="217" t="s">
        <v>144</v>
      </c>
      <c r="L100" s="47"/>
      <c r="M100" s="222" t="s">
        <v>19</v>
      </c>
      <c r="N100" s="223" t="s">
        <v>43</v>
      </c>
      <c r="O100" s="87"/>
      <c r="P100" s="224">
        <f>O100*H100</f>
        <v>0</v>
      </c>
      <c r="Q100" s="224">
        <v>0</v>
      </c>
      <c r="R100" s="224">
        <f>Q100*H100</f>
        <v>0</v>
      </c>
      <c r="S100" s="224">
        <v>0</v>
      </c>
      <c r="T100" s="225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26" t="s">
        <v>1184</v>
      </c>
      <c r="AT100" s="226" t="s">
        <v>140</v>
      </c>
      <c r="AU100" s="226" t="s">
        <v>81</v>
      </c>
      <c r="AY100" s="20" t="s">
        <v>137</v>
      </c>
      <c r="BE100" s="227">
        <f>IF(N100="základní",J100,0)</f>
        <v>0</v>
      </c>
      <c r="BF100" s="227">
        <f>IF(N100="snížená",J100,0)</f>
        <v>0</v>
      </c>
      <c r="BG100" s="227">
        <f>IF(N100="zákl. přenesená",J100,0)</f>
        <v>0</v>
      </c>
      <c r="BH100" s="227">
        <f>IF(N100="sníž. přenesená",J100,0)</f>
        <v>0</v>
      </c>
      <c r="BI100" s="227">
        <f>IF(N100="nulová",J100,0)</f>
        <v>0</v>
      </c>
      <c r="BJ100" s="20" t="s">
        <v>79</v>
      </c>
      <c r="BK100" s="227">
        <f>ROUND(I100*H100,2)</f>
        <v>0</v>
      </c>
      <c r="BL100" s="20" t="s">
        <v>1184</v>
      </c>
      <c r="BM100" s="226" t="s">
        <v>1197</v>
      </c>
    </row>
    <row r="101" s="2" customFormat="1">
      <c r="A101" s="41"/>
      <c r="B101" s="42"/>
      <c r="C101" s="43"/>
      <c r="D101" s="228" t="s">
        <v>147</v>
      </c>
      <c r="E101" s="43"/>
      <c r="F101" s="229" t="s">
        <v>1198</v>
      </c>
      <c r="G101" s="43"/>
      <c r="H101" s="43"/>
      <c r="I101" s="230"/>
      <c r="J101" s="43"/>
      <c r="K101" s="43"/>
      <c r="L101" s="47"/>
      <c r="M101" s="231"/>
      <c r="N101" s="232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147</v>
      </c>
      <c r="AU101" s="20" t="s">
        <v>81</v>
      </c>
    </row>
    <row r="102" s="12" customFormat="1" ht="22.8" customHeight="1">
      <c r="A102" s="12"/>
      <c r="B102" s="199"/>
      <c r="C102" s="200"/>
      <c r="D102" s="201" t="s">
        <v>71</v>
      </c>
      <c r="E102" s="213" t="s">
        <v>1199</v>
      </c>
      <c r="F102" s="213" t="s">
        <v>1200</v>
      </c>
      <c r="G102" s="200"/>
      <c r="H102" s="200"/>
      <c r="I102" s="203"/>
      <c r="J102" s="214">
        <f>BK102</f>
        <v>0</v>
      </c>
      <c r="K102" s="200"/>
      <c r="L102" s="205"/>
      <c r="M102" s="206"/>
      <c r="N102" s="207"/>
      <c r="O102" s="207"/>
      <c r="P102" s="208">
        <f>SUM(P103:P105)</f>
        <v>0</v>
      </c>
      <c r="Q102" s="207"/>
      <c r="R102" s="208">
        <f>SUM(R103:R105)</f>
        <v>0</v>
      </c>
      <c r="S102" s="207"/>
      <c r="T102" s="209">
        <f>SUM(T103:T105)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10" t="s">
        <v>173</v>
      </c>
      <c r="AT102" s="211" t="s">
        <v>71</v>
      </c>
      <c r="AU102" s="211" t="s">
        <v>79</v>
      </c>
      <c r="AY102" s="210" t="s">
        <v>137</v>
      </c>
      <c r="BK102" s="212">
        <f>SUM(BK103:BK105)</f>
        <v>0</v>
      </c>
    </row>
    <row r="103" s="2" customFormat="1" ht="16.5" customHeight="1">
      <c r="A103" s="41"/>
      <c r="B103" s="42"/>
      <c r="C103" s="215" t="s">
        <v>145</v>
      </c>
      <c r="D103" s="215" t="s">
        <v>140</v>
      </c>
      <c r="E103" s="216" t="s">
        <v>1201</v>
      </c>
      <c r="F103" s="217" t="s">
        <v>1202</v>
      </c>
      <c r="G103" s="218" t="s">
        <v>360</v>
      </c>
      <c r="H103" s="219">
        <v>1</v>
      </c>
      <c r="I103" s="220"/>
      <c r="J103" s="221">
        <f>ROUND(I103*H103,2)</f>
        <v>0</v>
      </c>
      <c r="K103" s="217" t="s">
        <v>144</v>
      </c>
      <c r="L103" s="47"/>
      <c r="M103" s="222" t="s">
        <v>19</v>
      </c>
      <c r="N103" s="223" t="s">
        <v>43</v>
      </c>
      <c r="O103" s="87"/>
      <c r="P103" s="224">
        <f>O103*H103</f>
        <v>0</v>
      </c>
      <c r="Q103" s="224">
        <v>0</v>
      </c>
      <c r="R103" s="224">
        <f>Q103*H103</f>
        <v>0</v>
      </c>
      <c r="S103" s="224">
        <v>0</v>
      </c>
      <c r="T103" s="225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26" t="s">
        <v>1184</v>
      </c>
      <c r="AT103" s="226" t="s">
        <v>140</v>
      </c>
      <c r="AU103" s="226" t="s">
        <v>81</v>
      </c>
      <c r="AY103" s="20" t="s">
        <v>137</v>
      </c>
      <c r="BE103" s="227">
        <f>IF(N103="základní",J103,0)</f>
        <v>0</v>
      </c>
      <c r="BF103" s="227">
        <f>IF(N103="snížená",J103,0)</f>
        <v>0</v>
      </c>
      <c r="BG103" s="227">
        <f>IF(N103="zákl. přenesená",J103,0)</f>
        <v>0</v>
      </c>
      <c r="BH103" s="227">
        <f>IF(N103="sníž. přenesená",J103,0)</f>
        <v>0</v>
      </c>
      <c r="BI103" s="227">
        <f>IF(N103="nulová",J103,0)</f>
        <v>0</v>
      </c>
      <c r="BJ103" s="20" t="s">
        <v>79</v>
      </c>
      <c r="BK103" s="227">
        <f>ROUND(I103*H103,2)</f>
        <v>0</v>
      </c>
      <c r="BL103" s="20" t="s">
        <v>1184</v>
      </c>
      <c r="BM103" s="226" t="s">
        <v>1203</v>
      </c>
    </row>
    <row r="104" s="2" customFormat="1">
      <c r="A104" s="41"/>
      <c r="B104" s="42"/>
      <c r="C104" s="43"/>
      <c r="D104" s="228" t="s">
        <v>147</v>
      </c>
      <c r="E104" s="43"/>
      <c r="F104" s="229" t="s">
        <v>1204</v>
      </c>
      <c r="G104" s="43"/>
      <c r="H104" s="43"/>
      <c r="I104" s="230"/>
      <c r="J104" s="43"/>
      <c r="K104" s="43"/>
      <c r="L104" s="47"/>
      <c r="M104" s="231"/>
      <c r="N104" s="232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147</v>
      </c>
      <c r="AU104" s="20" t="s">
        <v>81</v>
      </c>
    </row>
    <row r="105" s="2" customFormat="1">
      <c r="A105" s="41"/>
      <c r="B105" s="42"/>
      <c r="C105" s="43"/>
      <c r="D105" s="233" t="s">
        <v>149</v>
      </c>
      <c r="E105" s="43"/>
      <c r="F105" s="234" t="s">
        <v>1205</v>
      </c>
      <c r="G105" s="43"/>
      <c r="H105" s="43"/>
      <c r="I105" s="230"/>
      <c r="J105" s="43"/>
      <c r="K105" s="43"/>
      <c r="L105" s="47"/>
      <c r="M105" s="231"/>
      <c r="N105" s="232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149</v>
      </c>
      <c r="AU105" s="20" t="s">
        <v>81</v>
      </c>
    </row>
    <row r="106" s="12" customFormat="1" ht="22.8" customHeight="1">
      <c r="A106" s="12"/>
      <c r="B106" s="199"/>
      <c r="C106" s="200"/>
      <c r="D106" s="201" t="s">
        <v>71</v>
      </c>
      <c r="E106" s="213" t="s">
        <v>1206</v>
      </c>
      <c r="F106" s="213" t="s">
        <v>1207</v>
      </c>
      <c r="G106" s="200"/>
      <c r="H106" s="200"/>
      <c r="I106" s="203"/>
      <c r="J106" s="214">
        <f>BK106</f>
        <v>0</v>
      </c>
      <c r="K106" s="200"/>
      <c r="L106" s="205"/>
      <c r="M106" s="206"/>
      <c r="N106" s="207"/>
      <c r="O106" s="207"/>
      <c r="P106" s="208">
        <f>SUM(P107:P108)</f>
        <v>0</v>
      </c>
      <c r="Q106" s="207"/>
      <c r="R106" s="208">
        <f>SUM(R107:R108)</f>
        <v>0</v>
      </c>
      <c r="S106" s="207"/>
      <c r="T106" s="209">
        <f>SUM(T107:T108)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10" t="s">
        <v>173</v>
      </c>
      <c r="AT106" s="211" t="s">
        <v>71</v>
      </c>
      <c r="AU106" s="211" t="s">
        <v>79</v>
      </c>
      <c r="AY106" s="210" t="s">
        <v>137</v>
      </c>
      <c r="BK106" s="212">
        <f>SUM(BK107:BK108)</f>
        <v>0</v>
      </c>
    </row>
    <row r="107" s="2" customFormat="1" ht="16.5" customHeight="1">
      <c r="A107" s="41"/>
      <c r="B107" s="42"/>
      <c r="C107" s="215" t="s">
        <v>173</v>
      </c>
      <c r="D107" s="215" t="s">
        <v>140</v>
      </c>
      <c r="E107" s="216" t="s">
        <v>1208</v>
      </c>
      <c r="F107" s="217" t="s">
        <v>1209</v>
      </c>
      <c r="G107" s="218" t="s">
        <v>360</v>
      </c>
      <c r="H107" s="219">
        <v>1</v>
      </c>
      <c r="I107" s="220"/>
      <c r="J107" s="221">
        <f>ROUND(I107*H107,2)</f>
        <v>0</v>
      </c>
      <c r="K107" s="217" t="s">
        <v>144</v>
      </c>
      <c r="L107" s="47"/>
      <c r="M107" s="222" t="s">
        <v>19</v>
      </c>
      <c r="N107" s="223" t="s">
        <v>43</v>
      </c>
      <c r="O107" s="87"/>
      <c r="P107" s="224">
        <f>O107*H107</f>
        <v>0</v>
      </c>
      <c r="Q107" s="224">
        <v>0</v>
      </c>
      <c r="R107" s="224">
        <f>Q107*H107</f>
        <v>0</v>
      </c>
      <c r="S107" s="224">
        <v>0</v>
      </c>
      <c r="T107" s="225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26" t="s">
        <v>1184</v>
      </c>
      <c r="AT107" s="226" t="s">
        <v>140</v>
      </c>
      <c r="AU107" s="226" t="s">
        <v>81</v>
      </c>
      <c r="AY107" s="20" t="s">
        <v>137</v>
      </c>
      <c r="BE107" s="227">
        <f>IF(N107="základní",J107,0)</f>
        <v>0</v>
      </c>
      <c r="BF107" s="227">
        <f>IF(N107="snížená",J107,0)</f>
        <v>0</v>
      </c>
      <c r="BG107" s="227">
        <f>IF(N107="zákl. přenesená",J107,0)</f>
        <v>0</v>
      </c>
      <c r="BH107" s="227">
        <f>IF(N107="sníž. přenesená",J107,0)</f>
        <v>0</v>
      </c>
      <c r="BI107" s="227">
        <f>IF(N107="nulová",J107,0)</f>
        <v>0</v>
      </c>
      <c r="BJ107" s="20" t="s">
        <v>79</v>
      </c>
      <c r="BK107" s="227">
        <f>ROUND(I107*H107,2)</f>
        <v>0</v>
      </c>
      <c r="BL107" s="20" t="s">
        <v>1184</v>
      </c>
      <c r="BM107" s="226" t="s">
        <v>1210</v>
      </c>
    </row>
    <row r="108" s="2" customFormat="1">
      <c r="A108" s="41"/>
      <c r="B108" s="42"/>
      <c r="C108" s="43"/>
      <c r="D108" s="228" t="s">
        <v>147</v>
      </c>
      <c r="E108" s="43"/>
      <c r="F108" s="229" t="s">
        <v>1211</v>
      </c>
      <c r="G108" s="43"/>
      <c r="H108" s="43"/>
      <c r="I108" s="230"/>
      <c r="J108" s="43"/>
      <c r="K108" s="43"/>
      <c r="L108" s="47"/>
      <c r="M108" s="289"/>
      <c r="N108" s="290"/>
      <c r="O108" s="291"/>
      <c r="P108" s="291"/>
      <c r="Q108" s="291"/>
      <c r="R108" s="291"/>
      <c r="S108" s="291"/>
      <c r="T108" s="292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147</v>
      </c>
      <c r="AU108" s="20" t="s">
        <v>81</v>
      </c>
    </row>
    <row r="109" s="2" customFormat="1" ht="6.96" customHeight="1">
      <c r="A109" s="41"/>
      <c r="B109" s="62"/>
      <c r="C109" s="63"/>
      <c r="D109" s="63"/>
      <c r="E109" s="63"/>
      <c r="F109" s="63"/>
      <c r="G109" s="63"/>
      <c r="H109" s="63"/>
      <c r="I109" s="63"/>
      <c r="J109" s="63"/>
      <c r="K109" s="63"/>
      <c r="L109" s="47"/>
      <c r="M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</row>
  </sheetData>
  <sheetProtection sheet="1" autoFilter="0" formatColumns="0" formatRows="0" objects="1" scenarios="1" spinCount="100000" saltValue="ErWO4CS6R0EipeX12PSQUJkfsv145Xj+BM2IUtTpOs4XG/tvE5J+ECjNTU704U68kmAUtFlHH6BM1y0CiPMTrg==" hashValue="ZzHl0eLmjiBnJEp1h3Gh9MUryzlVBOV3ZtaEhpPHhJWOwELK8Pahzwl9mHxjwWz1tzucYZm7xFzh954E0rEKag==" algorithmName="SHA-512" password="CC45"/>
  <autoFilter ref="C90:K108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9:H79"/>
    <mergeCell ref="E81:H81"/>
    <mergeCell ref="E83:H83"/>
    <mergeCell ref="L2:V2"/>
  </mergeCells>
  <hyperlinks>
    <hyperlink ref="F95" r:id="rId1" display="https://podminky.urs.cz/item/CS_URS_2025_01/013254000"/>
    <hyperlink ref="F98" r:id="rId2" display="https://podminky.urs.cz/item/CS_URS_2025_01/030001000"/>
    <hyperlink ref="F101" r:id="rId3" display="https://podminky.urs.cz/item/CS_URS_2025_01/045303000"/>
    <hyperlink ref="F104" r:id="rId4" display="https://podminky.urs.cz/item/CS_URS_2025_01/051002000"/>
    <hyperlink ref="F108" r:id="rId5" display="https://podminky.urs.cz/item/CS_URS_2025_01/071002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97" customWidth="1"/>
    <col min="2" max="2" width="1.667969" style="297" customWidth="1"/>
    <col min="3" max="4" width="5" style="297" customWidth="1"/>
    <col min="5" max="5" width="11.66016" style="297" customWidth="1"/>
    <col min="6" max="6" width="9.160156" style="297" customWidth="1"/>
    <col min="7" max="7" width="5" style="297" customWidth="1"/>
    <col min="8" max="8" width="77.83203" style="297" customWidth="1"/>
    <col min="9" max="10" width="20" style="297" customWidth="1"/>
    <col min="11" max="11" width="1.667969" style="297" customWidth="1"/>
  </cols>
  <sheetData>
    <row r="1" s="1" customFormat="1" ht="37.5" customHeight="1"/>
    <row r="2" s="1" customFormat="1" ht="7.5" customHeight="1">
      <c r="B2" s="298"/>
      <c r="C2" s="299"/>
      <c r="D2" s="299"/>
      <c r="E2" s="299"/>
      <c r="F2" s="299"/>
      <c r="G2" s="299"/>
      <c r="H2" s="299"/>
      <c r="I2" s="299"/>
      <c r="J2" s="299"/>
      <c r="K2" s="300"/>
    </row>
    <row r="3" s="17" customFormat="1" ht="45" customHeight="1">
      <c r="B3" s="301"/>
      <c r="C3" s="302" t="s">
        <v>1212</v>
      </c>
      <c r="D3" s="302"/>
      <c r="E3" s="302"/>
      <c r="F3" s="302"/>
      <c r="G3" s="302"/>
      <c r="H3" s="302"/>
      <c r="I3" s="302"/>
      <c r="J3" s="302"/>
      <c r="K3" s="303"/>
    </row>
    <row r="4" s="1" customFormat="1" ht="25.5" customHeight="1">
      <c r="B4" s="304"/>
      <c r="C4" s="305" t="s">
        <v>1213</v>
      </c>
      <c r="D4" s="305"/>
      <c r="E4" s="305"/>
      <c r="F4" s="305"/>
      <c r="G4" s="305"/>
      <c r="H4" s="305"/>
      <c r="I4" s="305"/>
      <c r="J4" s="305"/>
      <c r="K4" s="306"/>
    </row>
    <row r="5" s="1" customFormat="1" ht="5.25" customHeight="1">
      <c r="B5" s="304"/>
      <c r="C5" s="307"/>
      <c r="D5" s="307"/>
      <c r="E5" s="307"/>
      <c r="F5" s="307"/>
      <c r="G5" s="307"/>
      <c r="H5" s="307"/>
      <c r="I5" s="307"/>
      <c r="J5" s="307"/>
      <c r="K5" s="306"/>
    </row>
    <row r="6" s="1" customFormat="1" ht="15" customHeight="1">
      <c r="B6" s="304"/>
      <c r="C6" s="308" t="s">
        <v>1214</v>
      </c>
      <c r="D6" s="308"/>
      <c r="E6" s="308"/>
      <c r="F6" s="308"/>
      <c r="G6" s="308"/>
      <c r="H6" s="308"/>
      <c r="I6" s="308"/>
      <c r="J6" s="308"/>
      <c r="K6" s="306"/>
    </row>
    <row r="7" s="1" customFormat="1" ht="15" customHeight="1">
      <c r="B7" s="309"/>
      <c r="C7" s="308" t="s">
        <v>1215</v>
      </c>
      <c r="D7" s="308"/>
      <c r="E7" s="308"/>
      <c r="F7" s="308"/>
      <c r="G7" s="308"/>
      <c r="H7" s="308"/>
      <c r="I7" s="308"/>
      <c r="J7" s="308"/>
      <c r="K7" s="306"/>
    </row>
    <row r="8" s="1" customFormat="1" ht="12.75" customHeight="1">
      <c r="B8" s="309"/>
      <c r="C8" s="308"/>
      <c r="D8" s="308"/>
      <c r="E8" s="308"/>
      <c r="F8" s="308"/>
      <c r="G8" s="308"/>
      <c r="H8" s="308"/>
      <c r="I8" s="308"/>
      <c r="J8" s="308"/>
      <c r="K8" s="306"/>
    </row>
    <row r="9" s="1" customFormat="1" ht="15" customHeight="1">
      <c r="B9" s="309"/>
      <c r="C9" s="308" t="s">
        <v>1216</v>
      </c>
      <c r="D9" s="308"/>
      <c r="E9" s="308"/>
      <c r="F9" s="308"/>
      <c r="G9" s="308"/>
      <c r="H9" s="308"/>
      <c r="I9" s="308"/>
      <c r="J9" s="308"/>
      <c r="K9" s="306"/>
    </row>
    <row r="10" s="1" customFormat="1" ht="15" customHeight="1">
      <c r="B10" s="309"/>
      <c r="C10" s="308"/>
      <c r="D10" s="308" t="s">
        <v>1217</v>
      </c>
      <c r="E10" s="308"/>
      <c r="F10" s="308"/>
      <c r="G10" s="308"/>
      <c r="H10" s="308"/>
      <c r="I10" s="308"/>
      <c r="J10" s="308"/>
      <c r="K10" s="306"/>
    </row>
    <row r="11" s="1" customFormat="1" ht="15" customHeight="1">
      <c r="B11" s="309"/>
      <c r="C11" s="310"/>
      <c r="D11" s="308" t="s">
        <v>1218</v>
      </c>
      <c r="E11" s="308"/>
      <c r="F11" s="308"/>
      <c r="G11" s="308"/>
      <c r="H11" s="308"/>
      <c r="I11" s="308"/>
      <c r="J11" s="308"/>
      <c r="K11" s="306"/>
    </row>
    <row r="12" s="1" customFormat="1" ht="15" customHeight="1">
      <c r="B12" s="309"/>
      <c r="C12" s="310"/>
      <c r="D12" s="308"/>
      <c r="E12" s="308"/>
      <c r="F12" s="308"/>
      <c r="G12" s="308"/>
      <c r="H12" s="308"/>
      <c r="I12" s="308"/>
      <c r="J12" s="308"/>
      <c r="K12" s="306"/>
    </row>
    <row r="13" s="1" customFormat="1" ht="15" customHeight="1">
      <c r="B13" s="309"/>
      <c r="C13" s="310"/>
      <c r="D13" s="311" t="s">
        <v>1219</v>
      </c>
      <c r="E13" s="308"/>
      <c r="F13" s="308"/>
      <c r="G13" s="308"/>
      <c r="H13" s="308"/>
      <c r="I13" s="308"/>
      <c r="J13" s="308"/>
      <c r="K13" s="306"/>
    </row>
    <row r="14" s="1" customFormat="1" ht="12.75" customHeight="1">
      <c r="B14" s="309"/>
      <c r="C14" s="310"/>
      <c r="D14" s="310"/>
      <c r="E14" s="310"/>
      <c r="F14" s="310"/>
      <c r="G14" s="310"/>
      <c r="H14" s="310"/>
      <c r="I14" s="310"/>
      <c r="J14" s="310"/>
      <c r="K14" s="306"/>
    </row>
    <row r="15" s="1" customFormat="1" ht="15" customHeight="1">
      <c r="B15" s="309"/>
      <c r="C15" s="310"/>
      <c r="D15" s="308" t="s">
        <v>1220</v>
      </c>
      <c r="E15" s="308"/>
      <c r="F15" s="308"/>
      <c r="G15" s="308"/>
      <c r="H15" s="308"/>
      <c r="I15" s="308"/>
      <c r="J15" s="308"/>
      <c r="K15" s="306"/>
    </row>
    <row r="16" s="1" customFormat="1" ht="15" customHeight="1">
      <c r="B16" s="309"/>
      <c r="C16" s="310"/>
      <c r="D16" s="308" t="s">
        <v>1221</v>
      </c>
      <c r="E16" s="308"/>
      <c r="F16" s="308"/>
      <c r="G16" s="308"/>
      <c r="H16" s="308"/>
      <c r="I16" s="308"/>
      <c r="J16" s="308"/>
      <c r="K16" s="306"/>
    </row>
    <row r="17" s="1" customFormat="1" ht="15" customHeight="1">
      <c r="B17" s="309"/>
      <c r="C17" s="310"/>
      <c r="D17" s="308" t="s">
        <v>1222</v>
      </c>
      <c r="E17" s="308"/>
      <c r="F17" s="308"/>
      <c r="G17" s="308"/>
      <c r="H17" s="308"/>
      <c r="I17" s="308"/>
      <c r="J17" s="308"/>
      <c r="K17" s="306"/>
    </row>
    <row r="18" s="1" customFormat="1" ht="15" customHeight="1">
      <c r="B18" s="309"/>
      <c r="C18" s="310"/>
      <c r="D18" s="310"/>
      <c r="E18" s="312" t="s">
        <v>78</v>
      </c>
      <c r="F18" s="308" t="s">
        <v>1223</v>
      </c>
      <c r="G18" s="308"/>
      <c r="H18" s="308"/>
      <c r="I18" s="308"/>
      <c r="J18" s="308"/>
      <c r="K18" s="306"/>
    </row>
    <row r="19" s="1" customFormat="1" ht="15" customHeight="1">
      <c r="B19" s="309"/>
      <c r="C19" s="310"/>
      <c r="D19" s="310"/>
      <c r="E19" s="312" t="s">
        <v>1224</v>
      </c>
      <c r="F19" s="308" t="s">
        <v>1225</v>
      </c>
      <c r="G19" s="308"/>
      <c r="H19" s="308"/>
      <c r="I19" s="308"/>
      <c r="J19" s="308"/>
      <c r="K19" s="306"/>
    </row>
    <row r="20" s="1" customFormat="1" ht="15" customHeight="1">
      <c r="B20" s="309"/>
      <c r="C20" s="310"/>
      <c r="D20" s="310"/>
      <c r="E20" s="312" t="s">
        <v>1226</v>
      </c>
      <c r="F20" s="308" t="s">
        <v>1227</v>
      </c>
      <c r="G20" s="308"/>
      <c r="H20" s="308"/>
      <c r="I20" s="308"/>
      <c r="J20" s="308"/>
      <c r="K20" s="306"/>
    </row>
    <row r="21" s="1" customFormat="1" ht="15" customHeight="1">
      <c r="B21" s="309"/>
      <c r="C21" s="310"/>
      <c r="D21" s="310"/>
      <c r="E21" s="312" t="s">
        <v>1228</v>
      </c>
      <c r="F21" s="308" t="s">
        <v>1229</v>
      </c>
      <c r="G21" s="308"/>
      <c r="H21" s="308"/>
      <c r="I21" s="308"/>
      <c r="J21" s="308"/>
      <c r="K21" s="306"/>
    </row>
    <row r="22" s="1" customFormat="1" ht="15" customHeight="1">
      <c r="B22" s="309"/>
      <c r="C22" s="310"/>
      <c r="D22" s="310"/>
      <c r="E22" s="312" t="s">
        <v>1008</v>
      </c>
      <c r="F22" s="308" t="s">
        <v>1009</v>
      </c>
      <c r="G22" s="308"/>
      <c r="H22" s="308"/>
      <c r="I22" s="308"/>
      <c r="J22" s="308"/>
      <c r="K22" s="306"/>
    </row>
    <row r="23" s="1" customFormat="1" ht="15" customHeight="1">
      <c r="B23" s="309"/>
      <c r="C23" s="310"/>
      <c r="D23" s="310"/>
      <c r="E23" s="312" t="s">
        <v>85</v>
      </c>
      <c r="F23" s="308" t="s">
        <v>1230</v>
      </c>
      <c r="G23" s="308"/>
      <c r="H23" s="308"/>
      <c r="I23" s="308"/>
      <c r="J23" s="308"/>
      <c r="K23" s="306"/>
    </row>
    <row r="24" s="1" customFormat="1" ht="12.75" customHeight="1">
      <c r="B24" s="309"/>
      <c r="C24" s="310"/>
      <c r="D24" s="310"/>
      <c r="E24" s="310"/>
      <c r="F24" s="310"/>
      <c r="G24" s="310"/>
      <c r="H24" s="310"/>
      <c r="I24" s="310"/>
      <c r="J24" s="310"/>
      <c r="K24" s="306"/>
    </row>
    <row r="25" s="1" customFormat="1" ht="15" customHeight="1">
      <c r="B25" s="309"/>
      <c r="C25" s="308" t="s">
        <v>1231</v>
      </c>
      <c r="D25" s="308"/>
      <c r="E25" s="308"/>
      <c r="F25" s="308"/>
      <c r="G25" s="308"/>
      <c r="H25" s="308"/>
      <c r="I25" s="308"/>
      <c r="J25" s="308"/>
      <c r="K25" s="306"/>
    </row>
    <row r="26" s="1" customFormat="1" ht="15" customHeight="1">
      <c r="B26" s="309"/>
      <c r="C26" s="308" t="s">
        <v>1232</v>
      </c>
      <c r="D26" s="308"/>
      <c r="E26" s="308"/>
      <c r="F26" s="308"/>
      <c r="G26" s="308"/>
      <c r="H26" s="308"/>
      <c r="I26" s="308"/>
      <c r="J26" s="308"/>
      <c r="K26" s="306"/>
    </row>
    <row r="27" s="1" customFormat="1" ht="15" customHeight="1">
      <c r="B27" s="309"/>
      <c r="C27" s="308"/>
      <c r="D27" s="308" t="s">
        <v>1233</v>
      </c>
      <c r="E27" s="308"/>
      <c r="F27" s="308"/>
      <c r="G27" s="308"/>
      <c r="H27" s="308"/>
      <c r="I27" s="308"/>
      <c r="J27" s="308"/>
      <c r="K27" s="306"/>
    </row>
    <row r="28" s="1" customFormat="1" ht="15" customHeight="1">
      <c r="B28" s="309"/>
      <c r="C28" s="310"/>
      <c r="D28" s="308" t="s">
        <v>1234</v>
      </c>
      <c r="E28" s="308"/>
      <c r="F28" s="308"/>
      <c r="G28" s="308"/>
      <c r="H28" s="308"/>
      <c r="I28" s="308"/>
      <c r="J28" s="308"/>
      <c r="K28" s="306"/>
    </row>
    <row r="29" s="1" customFormat="1" ht="12.75" customHeight="1">
      <c r="B29" s="309"/>
      <c r="C29" s="310"/>
      <c r="D29" s="310"/>
      <c r="E29" s="310"/>
      <c r="F29" s="310"/>
      <c r="G29" s="310"/>
      <c r="H29" s="310"/>
      <c r="I29" s="310"/>
      <c r="J29" s="310"/>
      <c r="K29" s="306"/>
    </row>
    <row r="30" s="1" customFormat="1" ht="15" customHeight="1">
      <c r="B30" s="309"/>
      <c r="C30" s="310"/>
      <c r="D30" s="308" t="s">
        <v>1235</v>
      </c>
      <c r="E30" s="308"/>
      <c r="F30" s="308"/>
      <c r="G30" s="308"/>
      <c r="H30" s="308"/>
      <c r="I30" s="308"/>
      <c r="J30" s="308"/>
      <c r="K30" s="306"/>
    </row>
    <row r="31" s="1" customFormat="1" ht="15" customHeight="1">
      <c r="B31" s="309"/>
      <c r="C31" s="310"/>
      <c r="D31" s="308" t="s">
        <v>1236</v>
      </c>
      <c r="E31" s="308"/>
      <c r="F31" s="308"/>
      <c r="G31" s="308"/>
      <c r="H31" s="308"/>
      <c r="I31" s="308"/>
      <c r="J31" s="308"/>
      <c r="K31" s="306"/>
    </row>
    <row r="32" s="1" customFormat="1" ht="12.75" customHeight="1">
      <c r="B32" s="309"/>
      <c r="C32" s="310"/>
      <c r="D32" s="310"/>
      <c r="E32" s="310"/>
      <c r="F32" s="310"/>
      <c r="G32" s="310"/>
      <c r="H32" s="310"/>
      <c r="I32" s="310"/>
      <c r="J32" s="310"/>
      <c r="K32" s="306"/>
    </row>
    <row r="33" s="1" customFormat="1" ht="15" customHeight="1">
      <c r="B33" s="309"/>
      <c r="C33" s="310"/>
      <c r="D33" s="308" t="s">
        <v>1237</v>
      </c>
      <c r="E33" s="308"/>
      <c r="F33" s="308"/>
      <c r="G33" s="308"/>
      <c r="H33" s="308"/>
      <c r="I33" s="308"/>
      <c r="J33" s="308"/>
      <c r="K33" s="306"/>
    </row>
    <row r="34" s="1" customFormat="1" ht="15" customHeight="1">
      <c r="B34" s="309"/>
      <c r="C34" s="310"/>
      <c r="D34" s="308" t="s">
        <v>1238</v>
      </c>
      <c r="E34" s="308"/>
      <c r="F34" s="308"/>
      <c r="G34" s="308"/>
      <c r="H34" s="308"/>
      <c r="I34" s="308"/>
      <c r="J34" s="308"/>
      <c r="K34" s="306"/>
    </row>
    <row r="35" s="1" customFormat="1" ht="15" customHeight="1">
      <c r="B35" s="309"/>
      <c r="C35" s="310"/>
      <c r="D35" s="308" t="s">
        <v>1239</v>
      </c>
      <c r="E35" s="308"/>
      <c r="F35" s="308"/>
      <c r="G35" s="308"/>
      <c r="H35" s="308"/>
      <c r="I35" s="308"/>
      <c r="J35" s="308"/>
      <c r="K35" s="306"/>
    </row>
    <row r="36" s="1" customFormat="1" ht="15" customHeight="1">
      <c r="B36" s="309"/>
      <c r="C36" s="310"/>
      <c r="D36" s="308"/>
      <c r="E36" s="311" t="s">
        <v>123</v>
      </c>
      <c r="F36" s="308"/>
      <c r="G36" s="308" t="s">
        <v>1240</v>
      </c>
      <c r="H36" s="308"/>
      <c r="I36" s="308"/>
      <c r="J36" s="308"/>
      <c r="K36" s="306"/>
    </row>
    <row r="37" s="1" customFormat="1" ht="30.75" customHeight="1">
      <c r="B37" s="309"/>
      <c r="C37" s="310"/>
      <c r="D37" s="308"/>
      <c r="E37" s="311" t="s">
        <v>1241</v>
      </c>
      <c r="F37" s="308"/>
      <c r="G37" s="308" t="s">
        <v>1242</v>
      </c>
      <c r="H37" s="308"/>
      <c r="I37" s="308"/>
      <c r="J37" s="308"/>
      <c r="K37" s="306"/>
    </row>
    <row r="38" s="1" customFormat="1" ht="15" customHeight="1">
      <c r="B38" s="309"/>
      <c r="C38" s="310"/>
      <c r="D38" s="308"/>
      <c r="E38" s="311" t="s">
        <v>53</v>
      </c>
      <c r="F38" s="308"/>
      <c r="G38" s="308" t="s">
        <v>1243</v>
      </c>
      <c r="H38" s="308"/>
      <c r="I38" s="308"/>
      <c r="J38" s="308"/>
      <c r="K38" s="306"/>
    </row>
    <row r="39" s="1" customFormat="1" ht="15" customHeight="1">
      <c r="B39" s="309"/>
      <c r="C39" s="310"/>
      <c r="D39" s="308"/>
      <c r="E39" s="311" t="s">
        <v>54</v>
      </c>
      <c r="F39" s="308"/>
      <c r="G39" s="308" t="s">
        <v>1244</v>
      </c>
      <c r="H39" s="308"/>
      <c r="I39" s="308"/>
      <c r="J39" s="308"/>
      <c r="K39" s="306"/>
    </row>
    <row r="40" s="1" customFormat="1" ht="15" customHeight="1">
      <c r="B40" s="309"/>
      <c r="C40" s="310"/>
      <c r="D40" s="308"/>
      <c r="E40" s="311" t="s">
        <v>124</v>
      </c>
      <c r="F40" s="308"/>
      <c r="G40" s="308" t="s">
        <v>1245</v>
      </c>
      <c r="H40" s="308"/>
      <c r="I40" s="308"/>
      <c r="J40" s="308"/>
      <c r="K40" s="306"/>
    </row>
    <row r="41" s="1" customFormat="1" ht="15" customHeight="1">
      <c r="B41" s="309"/>
      <c r="C41" s="310"/>
      <c r="D41" s="308"/>
      <c r="E41" s="311" t="s">
        <v>125</v>
      </c>
      <c r="F41" s="308"/>
      <c r="G41" s="308" t="s">
        <v>1246</v>
      </c>
      <c r="H41" s="308"/>
      <c r="I41" s="308"/>
      <c r="J41" s="308"/>
      <c r="K41" s="306"/>
    </row>
    <row r="42" s="1" customFormat="1" ht="15" customHeight="1">
      <c r="B42" s="309"/>
      <c r="C42" s="310"/>
      <c r="D42" s="308"/>
      <c r="E42" s="311" t="s">
        <v>1247</v>
      </c>
      <c r="F42" s="308"/>
      <c r="G42" s="308" t="s">
        <v>1248</v>
      </c>
      <c r="H42" s="308"/>
      <c r="I42" s="308"/>
      <c r="J42" s="308"/>
      <c r="K42" s="306"/>
    </row>
    <row r="43" s="1" customFormat="1" ht="15" customHeight="1">
      <c r="B43" s="309"/>
      <c r="C43" s="310"/>
      <c r="D43" s="308"/>
      <c r="E43" s="311"/>
      <c r="F43" s="308"/>
      <c r="G43" s="308" t="s">
        <v>1249</v>
      </c>
      <c r="H43" s="308"/>
      <c r="I43" s="308"/>
      <c r="J43" s="308"/>
      <c r="K43" s="306"/>
    </row>
    <row r="44" s="1" customFormat="1" ht="15" customHeight="1">
      <c r="B44" s="309"/>
      <c r="C44" s="310"/>
      <c r="D44" s="308"/>
      <c r="E44" s="311" t="s">
        <v>1250</v>
      </c>
      <c r="F44" s="308"/>
      <c r="G44" s="308" t="s">
        <v>1251</v>
      </c>
      <c r="H44" s="308"/>
      <c r="I44" s="308"/>
      <c r="J44" s="308"/>
      <c r="K44" s="306"/>
    </row>
    <row r="45" s="1" customFormat="1" ht="15" customHeight="1">
      <c r="B45" s="309"/>
      <c r="C45" s="310"/>
      <c r="D45" s="308"/>
      <c r="E45" s="311" t="s">
        <v>127</v>
      </c>
      <c r="F45" s="308"/>
      <c r="G45" s="308" t="s">
        <v>1252</v>
      </c>
      <c r="H45" s="308"/>
      <c r="I45" s="308"/>
      <c r="J45" s="308"/>
      <c r="K45" s="306"/>
    </row>
    <row r="46" s="1" customFormat="1" ht="12.75" customHeight="1">
      <c r="B46" s="309"/>
      <c r="C46" s="310"/>
      <c r="D46" s="308"/>
      <c r="E46" s="308"/>
      <c r="F46" s="308"/>
      <c r="G46" s="308"/>
      <c r="H46" s="308"/>
      <c r="I46" s="308"/>
      <c r="J46" s="308"/>
      <c r="K46" s="306"/>
    </row>
    <row r="47" s="1" customFormat="1" ht="15" customHeight="1">
      <c r="B47" s="309"/>
      <c r="C47" s="310"/>
      <c r="D47" s="308" t="s">
        <v>1253</v>
      </c>
      <c r="E47" s="308"/>
      <c r="F47" s="308"/>
      <c r="G47" s="308"/>
      <c r="H47" s="308"/>
      <c r="I47" s="308"/>
      <c r="J47" s="308"/>
      <c r="K47" s="306"/>
    </row>
    <row r="48" s="1" customFormat="1" ht="15" customHeight="1">
      <c r="B48" s="309"/>
      <c r="C48" s="310"/>
      <c r="D48" s="310"/>
      <c r="E48" s="308" t="s">
        <v>1254</v>
      </c>
      <c r="F48" s="308"/>
      <c r="G48" s="308"/>
      <c r="H48" s="308"/>
      <c r="I48" s="308"/>
      <c r="J48" s="308"/>
      <c r="K48" s="306"/>
    </row>
    <row r="49" s="1" customFormat="1" ht="15" customHeight="1">
      <c r="B49" s="309"/>
      <c r="C49" s="310"/>
      <c r="D49" s="310"/>
      <c r="E49" s="308" t="s">
        <v>1255</v>
      </c>
      <c r="F49" s="308"/>
      <c r="G49" s="308"/>
      <c r="H49" s="308"/>
      <c r="I49" s="308"/>
      <c r="J49" s="308"/>
      <c r="K49" s="306"/>
    </row>
    <row r="50" s="1" customFormat="1" ht="15" customHeight="1">
      <c r="B50" s="309"/>
      <c r="C50" s="310"/>
      <c r="D50" s="310"/>
      <c r="E50" s="308" t="s">
        <v>1256</v>
      </c>
      <c r="F50" s="308"/>
      <c r="G50" s="308"/>
      <c r="H50" s="308"/>
      <c r="I50" s="308"/>
      <c r="J50" s="308"/>
      <c r="K50" s="306"/>
    </row>
    <row r="51" s="1" customFormat="1" ht="15" customHeight="1">
      <c r="B51" s="309"/>
      <c r="C51" s="310"/>
      <c r="D51" s="308" t="s">
        <v>1257</v>
      </c>
      <c r="E51" s="308"/>
      <c r="F51" s="308"/>
      <c r="G51" s="308"/>
      <c r="H51" s="308"/>
      <c r="I51" s="308"/>
      <c r="J51" s="308"/>
      <c r="K51" s="306"/>
    </row>
    <row r="52" s="1" customFormat="1" ht="25.5" customHeight="1">
      <c r="B52" s="304"/>
      <c r="C52" s="305" t="s">
        <v>1258</v>
      </c>
      <c r="D52" s="305"/>
      <c r="E52" s="305"/>
      <c r="F52" s="305"/>
      <c r="G52" s="305"/>
      <c r="H52" s="305"/>
      <c r="I52" s="305"/>
      <c r="J52" s="305"/>
      <c r="K52" s="306"/>
    </row>
    <row r="53" s="1" customFormat="1" ht="5.25" customHeight="1">
      <c r="B53" s="304"/>
      <c r="C53" s="307"/>
      <c r="D53" s="307"/>
      <c r="E53" s="307"/>
      <c r="F53" s="307"/>
      <c r="G53" s="307"/>
      <c r="H53" s="307"/>
      <c r="I53" s="307"/>
      <c r="J53" s="307"/>
      <c r="K53" s="306"/>
    </row>
    <row r="54" s="1" customFormat="1" ht="15" customHeight="1">
      <c r="B54" s="304"/>
      <c r="C54" s="308" t="s">
        <v>1259</v>
      </c>
      <c r="D54" s="308"/>
      <c r="E54" s="308"/>
      <c r="F54" s="308"/>
      <c r="G54" s="308"/>
      <c r="H54" s="308"/>
      <c r="I54" s="308"/>
      <c r="J54" s="308"/>
      <c r="K54" s="306"/>
    </row>
    <row r="55" s="1" customFormat="1" ht="15" customHeight="1">
      <c r="B55" s="304"/>
      <c r="C55" s="308" t="s">
        <v>1260</v>
      </c>
      <c r="D55" s="308"/>
      <c r="E55" s="308"/>
      <c r="F55" s="308"/>
      <c r="G55" s="308"/>
      <c r="H55" s="308"/>
      <c r="I55" s="308"/>
      <c r="J55" s="308"/>
      <c r="K55" s="306"/>
    </row>
    <row r="56" s="1" customFormat="1" ht="12.75" customHeight="1">
      <c r="B56" s="304"/>
      <c r="C56" s="308"/>
      <c r="D56" s="308"/>
      <c r="E56" s="308"/>
      <c r="F56" s="308"/>
      <c r="G56" s="308"/>
      <c r="H56" s="308"/>
      <c r="I56" s="308"/>
      <c r="J56" s="308"/>
      <c r="K56" s="306"/>
    </row>
    <row r="57" s="1" customFormat="1" ht="15" customHeight="1">
      <c r="B57" s="304"/>
      <c r="C57" s="308" t="s">
        <v>1261</v>
      </c>
      <c r="D57" s="308"/>
      <c r="E57" s="308"/>
      <c r="F57" s="308"/>
      <c r="G57" s="308"/>
      <c r="H57" s="308"/>
      <c r="I57" s="308"/>
      <c r="J57" s="308"/>
      <c r="K57" s="306"/>
    </row>
    <row r="58" s="1" customFormat="1" ht="15" customHeight="1">
      <c r="B58" s="304"/>
      <c r="C58" s="310"/>
      <c r="D58" s="308" t="s">
        <v>1262</v>
      </c>
      <c r="E58" s="308"/>
      <c r="F58" s="308"/>
      <c r="G58" s="308"/>
      <c r="H58" s="308"/>
      <c r="I58" s="308"/>
      <c r="J58" s="308"/>
      <c r="K58" s="306"/>
    </row>
    <row r="59" s="1" customFormat="1" ht="15" customHeight="1">
      <c r="B59" s="304"/>
      <c r="C59" s="310"/>
      <c r="D59" s="308" t="s">
        <v>1263</v>
      </c>
      <c r="E59" s="308"/>
      <c r="F59" s="308"/>
      <c r="G59" s="308"/>
      <c r="H59" s="308"/>
      <c r="I59" s="308"/>
      <c r="J59" s="308"/>
      <c r="K59" s="306"/>
    </row>
    <row r="60" s="1" customFormat="1" ht="15" customHeight="1">
      <c r="B60" s="304"/>
      <c r="C60" s="310"/>
      <c r="D60" s="308" t="s">
        <v>1264</v>
      </c>
      <c r="E60" s="308"/>
      <c r="F60" s="308"/>
      <c r="G60" s="308"/>
      <c r="H60" s="308"/>
      <c r="I60" s="308"/>
      <c r="J60" s="308"/>
      <c r="K60" s="306"/>
    </row>
    <row r="61" s="1" customFormat="1" ht="15" customHeight="1">
      <c r="B61" s="304"/>
      <c r="C61" s="310"/>
      <c r="D61" s="308" t="s">
        <v>1265</v>
      </c>
      <c r="E61" s="308"/>
      <c r="F61" s="308"/>
      <c r="G61" s="308"/>
      <c r="H61" s="308"/>
      <c r="I61" s="308"/>
      <c r="J61" s="308"/>
      <c r="K61" s="306"/>
    </row>
    <row r="62" s="1" customFormat="1" ht="15" customHeight="1">
      <c r="B62" s="304"/>
      <c r="C62" s="310"/>
      <c r="D62" s="313" t="s">
        <v>1266</v>
      </c>
      <c r="E62" s="313"/>
      <c r="F62" s="313"/>
      <c r="G62" s="313"/>
      <c r="H62" s="313"/>
      <c r="I62" s="313"/>
      <c r="J62" s="313"/>
      <c r="K62" s="306"/>
    </row>
    <row r="63" s="1" customFormat="1" ht="15" customHeight="1">
      <c r="B63" s="304"/>
      <c r="C63" s="310"/>
      <c r="D63" s="308" t="s">
        <v>1267</v>
      </c>
      <c r="E63" s="308"/>
      <c r="F63" s="308"/>
      <c r="G63" s="308"/>
      <c r="H63" s="308"/>
      <c r="I63" s="308"/>
      <c r="J63" s="308"/>
      <c r="K63" s="306"/>
    </row>
    <row r="64" s="1" customFormat="1" ht="12.75" customHeight="1">
      <c r="B64" s="304"/>
      <c r="C64" s="310"/>
      <c r="D64" s="310"/>
      <c r="E64" s="314"/>
      <c r="F64" s="310"/>
      <c r="G64" s="310"/>
      <c r="H64" s="310"/>
      <c r="I64" s="310"/>
      <c r="J64" s="310"/>
      <c r="K64" s="306"/>
    </row>
    <row r="65" s="1" customFormat="1" ht="15" customHeight="1">
      <c r="B65" s="304"/>
      <c r="C65" s="310"/>
      <c r="D65" s="308" t="s">
        <v>1268</v>
      </c>
      <c r="E65" s="308"/>
      <c r="F65" s="308"/>
      <c r="G65" s="308"/>
      <c r="H65" s="308"/>
      <c r="I65" s="308"/>
      <c r="J65" s="308"/>
      <c r="K65" s="306"/>
    </row>
    <row r="66" s="1" customFormat="1" ht="15" customHeight="1">
      <c r="B66" s="304"/>
      <c r="C66" s="310"/>
      <c r="D66" s="313" t="s">
        <v>1269</v>
      </c>
      <c r="E66" s="313"/>
      <c r="F66" s="313"/>
      <c r="G66" s="313"/>
      <c r="H66" s="313"/>
      <c r="I66" s="313"/>
      <c r="J66" s="313"/>
      <c r="K66" s="306"/>
    </row>
    <row r="67" s="1" customFormat="1" ht="15" customHeight="1">
      <c r="B67" s="304"/>
      <c r="C67" s="310"/>
      <c r="D67" s="308" t="s">
        <v>1270</v>
      </c>
      <c r="E67" s="308"/>
      <c r="F67" s="308"/>
      <c r="G67" s="308"/>
      <c r="H67" s="308"/>
      <c r="I67" s="308"/>
      <c r="J67" s="308"/>
      <c r="K67" s="306"/>
    </row>
    <row r="68" s="1" customFormat="1" ht="15" customHeight="1">
      <c r="B68" s="304"/>
      <c r="C68" s="310"/>
      <c r="D68" s="308" t="s">
        <v>1271</v>
      </c>
      <c r="E68" s="308"/>
      <c r="F68" s="308"/>
      <c r="G68" s="308"/>
      <c r="H68" s="308"/>
      <c r="I68" s="308"/>
      <c r="J68" s="308"/>
      <c r="K68" s="306"/>
    </row>
    <row r="69" s="1" customFormat="1" ht="15" customHeight="1">
      <c r="B69" s="304"/>
      <c r="C69" s="310"/>
      <c r="D69" s="308" t="s">
        <v>1272</v>
      </c>
      <c r="E69" s="308"/>
      <c r="F69" s="308"/>
      <c r="G69" s="308"/>
      <c r="H69" s="308"/>
      <c r="I69" s="308"/>
      <c r="J69" s="308"/>
      <c r="K69" s="306"/>
    </row>
    <row r="70" s="1" customFormat="1" ht="15" customHeight="1">
      <c r="B70" s="304"/>
      <c r="C70" s="310"/>
      <c r="D70" s="308" t="s">
        <v>1273</v>
      </c>
      <c r="E70" s="308"/>
      <c r="F70" s="308"/>
      <c r="G70" s="308"/>
      <c r="H70" s="308"/>
      <c r="I70" s="308"/>
      <c r="J70" s="308"/>
      <c r="K70" s="306"/>
    </row>
    <row r="71" s="1" customFormat="1" ht="12.75" customHeight="1">
      <c r="B71" s="315"/>
      <c r="C71" s="316"/>
      <c r="D71" s="316"/>
      <c r="E71" s="316"/>
      <c r="F71" s="316"/>
      <c r="G71" s="316"/>
      <c r="H71" s="316"/>
      <c r="I71" s="316"/>
      <c r="J71" s="316"/>
      <c r="K71" s="317"/>
    </row>
    <row r="72" s="1" customFormat="1" ht="18.75" customHeight="1">
      <c r="B72" s="318"/>
      <c r="C72" s="318"/>
      <c r="D72" s="318"/>
      <c r="E72" s="318"/>
      <c r="F72" s="318"/>
      <c r="G72" s="318"/>
      <c r="H72" s="318"/>
      <c r="I72" s="318"/>
      <c r="J72" s="318"/>
      <c r="K72" s="319"/>
    </row>
    <row r="73" s="1" customFormat="1" ht="18.75" customHeight="1">
      <c r="B73" s="319"/>
      <c r="C73" s="319"/>
      <c r="D73" s="319"/>
      <c r="E73" s="319"/>
      <c r="F73" s="319"/>
      <c r="G73" s="319"/>
      <c r="H73" s="319"/>
      <c r="I73" s="319"/>
      <c r="J73" s="319"/>
      <c r="K73" s="319"/>
    </row>
    <row r="74" s="1" customFormat="1" ht="7.5" customHeight="1">
      <c r="B74" s="320"/>
      <c r="C74" s="321"/>
      <c r="D74" s="321"/>
      <c r="E74" s="321"/>
      <c r="F74" s="321"/>
      <c r="G74" s="321"/>
      <c r="H74" s="321"/>
      <c r="I74" s="321"/>
      <c r="J74" s="321"/>
      <c r="K74" s="322"/>
    </row>
    <row r="75" s="1" customFormat="1" ht="45" customHeight="1">
      <c r="B75" s="323"/>
      <c r="C75" s="324" t="s">
        <v>1274</v>
      </c>
      <c r="D75" s="324"/>
      <c r="E75" s="324"/>
      <c r="F75" s="324"/>
      <c r="G75" s="324"/>
      <c r="H75" s="324"/>
      <c r="I75" s="324"/>
      <c r="J75" s="324"/>
      <c r="K75" s="325"/>
    </row>
    <row r="76" s="1" customFormat="1" ht="17.25" customHeight="1">
      <c r="B76" s="323"/>
      <c r="C76" s="326" t="s">
        <v>1275</v>
      </c>
      <c r="D76" s="326"/>
      <c r="E76" s="326"/>
      <c r="F76" s="326" t="s">
        <v>1276</v>
      </c>
      <c r="G76" s="327"/>
      <c r="H76" s="326" t="s">
        <v>54</v>
      </c>
      <c r="I76" s="326" t="s">
        <v>57</v>
      </c>
      <c r="J76" s="326" t="s">
        <v>1277</v>
      </c>
      <c r="K76" s="325"/>
    </row>
    <row r="77" s="1" customFormat="1" ht="17.25" customHeight="1">
      <c r="B77" s="323"/>
      <c r="C77" s="328" t="s">
        <v>1278</v>
      </c>
      <c r="D77" s="328"/>
      <c r="E77" s="328"/>
      <c r="F77" s="329" t="s">
        <v>1279</v>
      </c>
      <c r="G77" s="330"/>
      <c r="H77" s="328"/>
      <c r="I77" s="328"/>
      <c r="J77" s="328" t="s">
        <v>1280</v>
      </c>
      <c r="K77" s="325"/>
    </row>
    <row r="78" s="1" customFormat="1" ht="5.25" customHeight="1">
      <c r="B78" s="323"/>
      <c r="C78" s="331"/>
      <c r="D78" s="331"/>
      <c r="E78" s="331"/>
      <c r="F78" s="331"/>
      <c r="G78" s="332"/>
      <c r="H78" s="331"/>
      <c r="I78" s="331"/>
      <c r="J78" s="331"/>
      <c r="K78" s="325"/>
    </row>
    <row r="79" s="1" customFormat="1" ht="15" customHeight="1">
      <c r="B79" s="323"/>
      <c r="C79" s="311" t="s">
        <v>53</v>
      </c>
      <c r="D79" s="333"/>
      <c r="E79" s="333"/>
      <c r="F79" s="334" t="s">
        <v>1281</v>
      </c>
      <c r="G79" s="335"/>
      <c r="H79" s="311" t="s">
        <v>1282</v>
      </c>
      <c r="I79" s="311" t="s">
        <v>1283</v>
      </c>
      <c r="J79" s="311">
        <v>20</v>
      </c>
      <c r="K79" s="325"/>
    </row>
    <row r="80" s="1" customFormat="1" ht="15" customHeight="1">
      <c r="B80" s="323"/>
      <c r="C80" s="311" t="s">
        <v>1284</v>
      </c>
      <c r="D80" s="311"/>
      <c r="E80" s="311"/>
      <c r="F80" s="334" t="s">
        <v>1281</v>
      </c>
      <c r="G80" s="335"/>
      <c r="H80" s="311" t="s">
        <v>1285</v>
      </c>
      <c r="I80" s="311" t="s">
        <v>1283</v>
      </c>
      <c r="J80" s="311">
        <v>120</v>
      </c>
      <c r="K80" s="325"/>
    </row>
    <row r="81" s="1" customFormat="1" ht="15" customHeight="1">
      <c r="B81" s="336"/>
      <c r="C81" s="311" t="s">
        <v>1286</v>
      </c>
      <c r="D81" s="311"/>
      <c r="E81" s="311"/>
      <c r="F81" s="334" t="s">
        <v>1287</v>
      </c>
      <c r="G81" s="335"/>
      <c r="H81" s="311" t="s">
        <v>1288</v>
      </c>
      <c r="I81" s="311" t="s">
        <v>1283</v>
      </c>
      <c r="J81" s="311">
        <v>50</v>
      </c>
      <c r="K81" s="325"/>
    </row>
    <row r="82" s="1" customFormat="1" ht="15" customHeight="1">
      <c r="B82" s="336"/>
      <c r="C82" s="311" t="s">
        <v>1289</v>
      </c>
      <c r="D82" s="311"/>
      <c r="E82" s="311"/>
      <c r="F82" s="334" t="s">
        <v>1281</v>
      </c>
      <c r="G82" s="335"/>
      <c r="H82" s="311" t="s">
        <v>1290</v>
      </c>
      <c r="I82" s="311" t="s">
        <v>1291</v>
      </c>
      <c r="J82" s="311"/>
      <c r="K82" s="325"/>
    </row>
    <row r="83" s="1" customFormat="1" ht="15" customHeight="1">
      <c r="B83" s="336"/>
      <c r="C83" s="337" t="s">
        <v>1292</v>
      </c>
      <c r="D83" s="337"/>
      <c r="E83" s="337"/>
      <c r="F83" s="338" t="s">
        <v>1287</v>
      </c>
      <c r="G83" s="337"/>
      <c r="H83" s="337" t="s">
        <v>1293</v>
      </c>
      <c r="I83" s="337" t="s">
        <v>1283</v>
      </c>
      <c r="J83" s="337">
        <v>15</v>
      </c>
      <c r="K83" s="325"/>
    </row>
    <row r="84" s="1" customFormat="1" ht="15" customHeight="1">
      <c r="B84" s="336"/>
      <c r="C84" s="337" t="s">
        <v>1294</v>
      </c>
      <c r="D84" s="337"/>
      <c r="E84" s="337"/>
      <c r="F84" s="338" t="s">
        <v>1287</v>
      </c>
      <c r="G84" s="337"/>
      <c r="H84" s="337" t="s">
        <v>1295</v>
      </c>
      <c r="I84" s="337" t="s">
        <v>1283</v>
      </c>
      <c r="J84" s="337">
        <v>15</v>
      </c>
      <c r="K84" s="325"/>
    </row>
    <row r="85" s="1" customFormat="1" ht="15" customHeight="1">
      <c r="B85" s="336"/>
      <c r="C85" s="337" t="s">
        <v>1296</v>
      </c>
      <c r="D85" s="337"/>
      <c r="E85" s="337"/>
      <c r="F85" s="338" t="s">
        <v>1287</v>
      </c>
      <c r="G85" s="337"/>
      <c r="H85" s="337" t="s">
        <v>1297</v>
      </c>
      <c r="I85" s="337" t="s">
        <v>1283</v>
      </c>
      <c r="J85" s="337">
        <v>20</v>
      </c>
      <c r="K85" s="325"/>
    </row>
    <row r="86" s="1" customFormat="1" ht="15" customHeight="1">
      <c r="B86" s="336"/>
      <c r="C86" s="337" t="s">
        <v>1298</v>
      </c>
      <c r="D86" s="337"/>
      <c r="E86" s="337"/>
      <c r="F86" s="338" t="s">
        <v>1287</v>
      </c>
      <c r="G86" s="337"/>
      <c r="H86" s="337" t="s">
        <v>1299</v>
      </c>
      <c r="I86" s="337" t="s">
        <v>1283</v>
      </c>
      <c r="J86" s="337">
        <v>20</v>
      </c>
      <c r="K86" s="325"/>
    </row>
    <row r="87" s="1" customFormat="1" ht="15" customHeight="1">
      <c r="B87" s="336"/>
      <c r="C87" s="311" t="s">
        <v>1300</v>
      </c>
      <c r="D87" s="311"/>
      <c r="E87" s="311"/>
      <c r="F87" s="334" t="s">
        <v>1287</v>
      </c>
      <c r="G87" s="335"/>
      <c r="H87" s="311" t="s">
        <v>1301</v>
      </c>
      <c r="I87" s="311" t="s">
        <v>1283</v>
      </c>
      <c r="J87" s="311">
        <v>50</v>
      </c>
      <c r="K87" s="325"/>
    </row>
    <row r="88" s="1" customFormat="1" ht="15" customHeight="1">
      <c r="B88" s="336"/>
      <c r="C88" s="311" t="s">
        <v>1302</v>
      </c>
      <c r="D88" s="311"/>
      <c r="E88" s="311"/>
      <c r="F88" s="334" t="s">
        <v>1287</v>
      </c>
      <c r="G88" s="335"/>
      <c r="H88" s="311" t="s">
        <v>1303</v>
      </c>
      <c r="I88" s="311" t="s">
        <v>1283</v>
      </c>
      <c r="J88" s="311">
        <v>20</v>
      </c>
      <c r="K88" s="325"/>
    </row>
    <row r="89" s="1" customFormat="1" ht="15" customHeight="1">
      <c r="B89" s="336"/>
      <c r="C89" s="311" t="s">
        <v>1304</v>
      </c>
      <c r="D89" s="311"/>
      <c r="E89" s="311"/>
      <c r="F89" s="334" t="s">
        <v>1287</v>
      </c>
      <c r="G89" s="335"/>
      <c r="H89" s="311" t="s">
        <v>1305</v>
      </c>
      <c r="I89" s="311" t="s">
        <v>1283</v>
      </c>
      <c r="J89" s="311">
        <v>20</v>
      </c>
      <c r="K89" s="325"/>
    </row>
    <row r="90" s="1" customFormat="1" ht="15" customHeight="1">
      <c r="B90" s="336"/>
      <c r="C90" s="311" t="s">
        <v>1306</v>
      </c>
      <c r="D90" s="311"/>
      <c r="E90" s="311"/>
      <c r="F90" s="334" t="s">
        <v>1287</v>
      </c>
      <c r="G90" s="335"/>
      <c r="H90" s="311" t="s">
        <v>1307</v>
      </c>
      <c r="I90" s="311" t="s">
        <v>1283</v>
      </c>
      <c r="J90" s="311">
        <v>50</v>
      </c>
      <c r="K90" s="325"/>
    </row>
    <row r="91" s="1" customFormat="1" ht="15" customHeight="1">
      <c r="B91" s="336"/>
      <c r="C91" s="311" t="s">
        <v>1308</v>
      </c>
      <c r="D91" s="311"/>
      <c r="E91" s="311"/>
      <c r="F91" s="334" t="s">
        <v>1287</v>
      </c>
      <c r="G91" s="335"/>
      <c r="H91" s="311" t="s">
        <v>1308</v>
      </c>
      <c r="I91" s="311" t="s">
        <v>1283</v>
      </c>
      <c r="J91" s="311">
        <v>50</v>
      </c>
      <c r="K91" s="325"/>
    </row>
    <row r="92" s="1" customFormat="1" ht="15" customHeight="1">
      <c r="B92" s="336"/>
      <c r="C92" s="311" t="s">
        <v>1309</v>
      </c>
      <c r="D92" s="311"/>
      <c r="E92" s="311"/>
      <c r="F92" s="334" t="s">
        <v>1287</v>
      </c>
      <c r="G92" s="335"/>
      <c r="H92" s="311" t="s">
        <v>1310</v>
      </c>
      <c r="I92" s="311" t="s">
        <v>1283</v>
      </c>
      <c r="J92" s="311">
        <v>255</v>
      </c>
      <c r="K92" s="325"/>
    </row>
    <row r="93" s="1" customFormat="1" ht="15" customHeight="1">
      <c r="B93" s="336"/>
      <c r="C93" s="311" t="s">
        <v>1311</v>
      </c>
      <c r="D93" s="311"/>
      <c r="E93" s="311"/>
      <c r="F93" s="334" t="s">
        <v>1281</v>
      </c>
      <c r="G93" s="335"/>
      <c r="H93" s="311" t="s">
        <v>1312</v>
      </c>
      <c r="I93" s="311" t="s">
        <v>1313</v>
      </c>
      <c r="J93" s="311"/>
      <c r="K93" s="325"/>
    </row>
    <row r="94" s="1" customFormat="1" ht="15" customHeight="1">
      <c r="B94" s="336"/>
      <c r="C94" s="311" t="s">
        <v>1314</v>
      </c>
      <c r="D94" s="311"/>
      <c r="E94" s="311"/>
      <c r="F94" s="334" t="s">
        <v>1281</v>
      </c>
      <c r="G94" s="335"/>
      <c r="H94" s="311" t="s">
        <v>1315</v>
      </c>
      <c r="I94" s="311" t="s">
        <v>1316</v>
      </c>
      <c r="J94" s="311"/>
      <c r="K94" s="325"/>
    </row>
    <row r="95" s="1" customFormat="1" ht="15" customHeight="1">
      <c r="B95" s="336"/>
      <c r="C95" s="311" t="s">
        <v>1317</v>
      </c>
      <c r="D95" s="311"/>
      <c r="E95" s="311"/>
      <c r="F95" s="334" t="s">
        <v>1281</v>
      </c>
      <c r="G95" s="335"/>
      <c r="H95" s="311" t="s">
        <v>1317</v>
      </c>
      <c r="I95" s="311" t="s">
        <v>1316</v>
      </c>
      <c r="J95" s="311"/>
      <c r="K95" s="325"/>
    </row>
    <row r="96" s="1" customFormat="1" ht="15" customHeight="1">
      <c r="B96" s="336"/>
      <c r="C96" s="311" t="s">
        <v>38</v>
      </c>
      <c r="D96" s="311"/>
      <c r="E96" s="311"/>
      <c r="F96" s="334" t="s">
        <v>1281</v>
      </c>
      <c r="G96" s="335"/>
      <c r="H96" s="311" t="s">
        <v>1318</v>
      </c>
      <c r="I96" s="311" t="s">
        <v>1316</v>
      </c>
      <c r="J96" s="311"/>
      <c r="K96" s="325"/>
    </row>
    <row r="97" s="1" customFormat="1" ht="15" customHeight="1">
      <c r="B97" s="336"/>
      <c r="C97" s="311" t="s">
        <v>48</v>
      </c>
      <c r="D97" s="311"/>
      <c r="E97" s="311"/>
      <c r="F97" s="334" t="s">
        <v>1281</v>
      </c>
      <c r="G97" s="335"/>
      <c r="H97" s="311" t="s">
        <v>1319</v>
      </c>
      <c r="I97" s="311" t="s">
        <v>1316</v>
      </c>
      <c r="J97" s="311"/>
      <c r="K97" s="325"/>
    </row>
    <row r="98" s="1" customFormat="1" ht="15" customHeight="1">
      <c r="B98" s="339"/>
      <c r="C98" s="340"/>
      <c r="D98" s="340"/>
      <c r="E98" s="340"/>
      <c r="F98" s="340"/>
      <c r="G98" s="340"/>
      <c r="H98" s="340"/>
      <c r="I98" s="340"/>
      <c r="J98" s="340"/>
      <c r="K98" s="341"/>
    </row>
    <row r="99" s="1" customFormat="1" ht="18.75" customHeight="1">
      <c r="B99" s="342"/>
      <c r="C99" s="343"/>
      <c r="D99" s="343"/>
      <c r="E99" s="343"/>
      <c r="F99" s="343"/>
      <c r="G99" s="343"/>
      <c r="H99" s="343"/>
      <c r="I99" s="343"/>
      <c r="J99" s="343"/>
      <c r="K99" s="342"/>
    </row>
    <row r="100" s="1" customFormat="1" ht="18.75" customHeight="1">
      <c r="B100" s="319"/>
      <c r="C100" s="319"/>
      <c r="D100" s="319"/>
      <c r="E100" s="319"/>
      <c r="F100" s="319"/>
      <c r="G100" s="319"/>
      <c r="H100" s="319"/>
      <c r="I100" s="319"/>
      <c r="J100" s="319"/>
      <c r="K100" s="319"/>
    </row>
    <row r="101" s="1" customFormat="1" ht="7.5" customHeight="1">
      <c r="B101" s="320"/>
      <c r="C101" s="321"/>
      <c r="D101" s="321"/>
      <c r="E101" s="321"/>
      <c r="F101" s="321"/>
      <c r="G101" s="321"/>
      <c r="H101" s="321"/>
      <c r="I101" s="321"/>
      <c r="J101" s="321"/>
      <c r="K101" s="322"/>
    </row>
    <row r="102" s="1" customFormat="1" ht="45" customHeight="1">
      <c r="B102" s="323"/>
      <c r="C102" s="324" t="s">
        <v>1320</v>
      </c>
      <c r="D102" s="324"/>
      <c r="E102" s="324"/>
      <c r="F102" s="324"/>
      <c r="G102" s="324"/>
      <c r="H102" s="324"/>
      <c r="I102" s="324"/>
      <c r="J102" s="324"/>
      <c r="K102" s="325"/>
    </row>
    <row r="103" s="1" customFormat="1" ht="17.25" customHeight="1">
      <c r="B103" s="323"/>
      <c r="C103" s="326" t="s">
        <v>1275</v>
      </c>
      <c r="D103" s="326"/>
      <c r="E103" s="326"/>
      <c r="F103" s="326" t="s">
        <v>1276</v>
      </c>
      <c r="G103" s="327"/>
      <c r="H103" s="326" t="s">
        <v>54</v>
      </c>
      <c r="I103" s="326" t="s">
        <v>57</v>
      </c>
      <c r="J103" s="326" t="s">
        <v>1277</v>
      </c>
      <c r="K103" s="325"/>
    </row>
    <row r="104" s="1" customFormat="1" ht="17.25" customHeight="1">
      <c r="B104" s="323"/>
      <c r="C104" s="328" t="s">
        <v>1278</v>
      </c>
      <c r="D104" s="328"/>
      <c r="E104" s="328"/>
      <c r="F104" s="329" t="s">
        <v>1279</v>
      </c>
      <c r="G104" s="330"/>
      <c r="H104" s="328"/>
      <c r="I104" s="328"/>
      <c r="J104" s="328" t="s">
        <v>1280</v>
      </c>
      <c r="K104" s="325"/>
    </row>
    <row r="105" s="1" customFormat="1" ht="5.25" customHeight="1">
      <c r="B105" s="323"/>
      <c r="C105" s="326"/>
      <c r="D105" s="326"/>
      <c r="E105" s="326"/>
      <c r="F105" s="326"/>
      <c r="G105" s="344"/>
      <c r="H105" s="326"/>
      <c r="I105" s="326"/>
      <c r="J105" s="326"/>
      <c r="K105" s="325"/>
    </row>
    <row r="106" s="1" customFormat="1" ht="15" customHeight="1">
      <c r="B106" s="323"/>
      <c r="C106" s="311" t="s">
        <v>53</v>
      </c>
      <c r="D106" s="333"/>
      <c r="E106" s="333"/>
      <c r="F106" s="334" t="s">
        <v>1281</v>
      </c>
      <c r="G106" s="311"/>
      <c r="H106" s="311" t="s">
        <v>1321</v>
      </c>
      <c r="I106" s="311" t="s">
        <v>1283</v>
      </c>
      <c r="J106" s="311">
        <v>20</v>
      </c>
      <c r="K106" s="325"/>
    </row>
    <row r="107" s="1" customFormat="1" ht="15" customHeight="1">
      <c r="B107" s="323"/>
      <c r="C107" s="311" t="s">
        <v>1284</v>
      </c>
      <c r="D107" s="311"/>
      <c r="E107" s="311"/>
      <c r="F107" s="334" t="s">
        <v>1281</v>
      </c>
      <c r="G107" s="311"/>
      <c r="H107" s="311" t="s">
        <v>1321</v>
      </c>
      <c r="I107" s="311" t="s">
        <v>1283</v>
      </c>
      <c r="J107" s="311">
        <v>120</v>
      </c>
      <c r="K107" s="325"/>
    </row>
    <row r="108" s="1" customFormat="1" ht="15" customHeight="1">
      <c r="B108" s="336"/>
      <c r="C108" s="311" t="s">
        <v>1286</v>
      </c>
      <c r="D108" s="311"/>
      <c r="E108" s="311"/>
      <c r="F108" s="334" t="s">
        <v>1287</v>
      </c>
      <c r="G108" s="311"/>
      <c r="H108" s="311" t="s">
        <v>1321</v>
      </c>
      <c r="I108" s="311" t="s">
        <v>1283</v>
      </c>
      <c r="J108" s="311">
        <v>50</v>
      </c>
      <c r="K108" s="325"/>
    </row>
    <row r="109" s="1" customFormat="1" ht="15" customHeight="1">
      <c r="B109" s="336"/>
      <c r="C109" s="311" t="s">
        <v>1289</v>
      </c>
      <c r="D109" s="311"/>
      <c r="E109" s="311"/>
      <c r="F109" s="334" t="s">
        <v>1281</v>
      </c>
      <c r="G109" s="311"/>
      <c r="H109" s="311" t="s">
        <v>1321</v>
      </c>
      <c r="I109" s="311" t="s">
        <v>1291</v>
      </c>
      <c r="J109" s="311"/>
      <c r="K109" s="325"/>
    </row>
    <row r="110" s="1" customFormat="1" ht="15" customHeight="1">
      <c r="B110" s="336"/>
      <c r="C110" s="311" t="s">
        <v>1300</v>
      </c>
      <c r="D110" s="311"/>
      <c r="E110" s="311"/>
      <c r="F110" s="334" t="s">
        <v>1287</v>
      </c>
      <c r="G110" s="311"/>
      <c r="H110" s="311" t="s">
        <v>1321</v>
      </c>
      <c r="I110" s="311" t="s">
        <v>1283</v>
      </c>
      <c r="J110" s="311">
        <v>50</v>
      </c>
      <c r="K110" s="325"/>
    </row>
    <row r="111" s="1" customFormat="1" ht="15" customHeight="1">
      <c r="B111" s="336"/>
      <c r="C111" s="311" t="s">
        <v>1308</v>
      </c>
      <c r="D111" s="311"/>
      <c r="E111" s="311"/>
      <c r="F111" s="334" t="s">
        <v>1287</v>
      </c>
      <c r="G111" s="311"/>
      <c r="H111" s="311" t="s">
        <v>1321</v>
      </c>
      <c r="I111" s="311" t="s">
        <v>1283</v>
      </c>
      <c r="J111" s="311">
        <v>50</v>
      </c>
      <c r="K111" s="325"/>
    </row>
    <row r="112" s="1" customFormat="1" ht="15" customHeight="1">
      <c r="B112" s="336"/>
      <c r="C112" s="311" t="s">
        <v>1306</v>
      </c>
      <c r="D112" s="311"/>
      <c r="E112" s="311"/>
      <c r="F112" s="334" t="s">
        <v>1287</v>
      </c>
      <c r="G112" s="311"/>
      <c r="H112" s="311" t="s">
        <v>1321</v>
      </c>
      <c r="I112" s="311" t="s">
        <v>1283</v>
      </c>
      <c r="J112" s="311">
        <v>50</v>
      </c>
      <c r="K112" s="325"/>
    </row>
    <row r="113" s="1" customFormat="1" ht="15" customHeight="1">
      <c r="B113" s="336"/>
      <c r="C113" s="311" t="s">
        <v>53</v>
      </c>
      <c r="D113" s="311"/>
      <c r="E113" s="311"/>
      <c r="F113" s="334" t="s">
        <v>1281</v>
      </c>
      <c r="G113" s="311"/>
      <c r="H113" s="311" t="s">
        <v>1322</v>
      </c>
      <c r="I113" s="311" t="s">
        <v>1283</v>
      </c>
      <c r="J113" s="311">
        <v>20</v>
      </c>
      <c r="K113" s="325"/>
    </row>
    <row r="114" s="1" customFormat="1" ht="15" customHeight="1">
      <c r="B114" s="336"/>
      <c r="C114" s="311" t="s">
        <v>1323</v>
      </c>
      <c r="D114" s="311"/>
      <c r="E114" s="311"/>
      <c r="F114" s="334" t="s">
        <v>1281</v>
      </c>
      <c r="G114" s="311"/>
      <c r="H114" s="311" t="s">
        <v>1324</v>
      </c>
      <c r="I114" s="311" t="s">
        <v>1283</v>
      </c>
      <c r="J114" s="311">
        <v>120</v>
      </c>
      <c r="K114" s="325"/>
    </row>
    <row r="115" s="1" customFormat="1" ht="15" customHeight="1">
      <c r="B115" s="336"/>
      <c r="C115" s="311" t="s">
        <v>38</v>
      </c>
      <c r="D115" s="311"/>
      <c r="E115" s="311"/>
      <c r="F115" s="334" t="s">
        <v>1281</v>
      </c>
      <c r="G115" s="311"/>
      <c r="H115" s="311" t="s">
        <v>1325</v>
      </c>
      <c r="I115" s="311" t="s">
        <v>1316</v>
      </c>
      <c r="J115" s="311"/>
      <c r="K115" s="325"/>
    </row>
    <row r="116" s="1" customFormat="1" ht="15" customHeight="1">
      <c r="B116" s="336"/>
      <c r="C116" s="311" t="s">
        <v>48</v>
      </c>
      <c r="D116" s="311"/>
      <c r="E116" s="311"/>
      <c r="F116" s="334" t="s">
        <v>1281</v>
      </c>
      <c r="G116" s="311"/>
      <c r="H116" s="311" t="s">
        <v>1326</v>
      </c>
      <c r="I116" s="311" t="s">
        <v>1316</v>
      </c>
      <c r="J116" s="311"/>
      <c r="K116" s="325"/>
    </row>
    <row r="117" s="1" customFormat="1" ht="15" customHeight="1">
      <c r="B117" s="336"/>
      <c r="C117" s="311" t="s">
        <v>57</v>
      </c>
      <c r="D117" s="311"/>
      <c r="E117" s="311"/>
      <c r="F117" s="334" t="s">
        <v>1281</v>
      </c>
      <c r="G117" s="311"/>
      <c r="H117" s="311" t="s">
        <v>1327</v>
      </c>
      <c r="I117" s="311" t="s">
        <v>1328</v>
      </c>
      <c r="J117" s="311"/>
      <c r="K117" s="325"/>
    </row>
    <row r="118" s="1" customFormat="1" ht="15" customHeight="1">
      <c r="B118" s="339"/>
      <c r="C118" s="345"/>
      <c r="D118" s="345"/>
      <c r="E118" s="345"/>
      <c r="F118" s="345"/>
      <c r="G118" s="345"/>
      <c r="H118" s="345"/>
      <c r="I118" s="345"/>
      <c r="J118" s="345"/>
      <c r="K118" s="341"/>
    </row>
    <row r="119" s="1" customFormat="1" ht="18.75" customHeight="1">
      <c r="B119" s="346"/>
      <c r="C119" s="347"/>
      <c r="D119" s="347"/>
      <c r="E119" s="347"/>
      <c r="F119" s="348"/>
      <c r="G119" s="347"/>
      <c r="H119" s="347"/>
      <c r="I119" s="347"/>
      <c r="J119" s="347"/>
      <c r="K119" s="346"/>
    </row>
    <row r="120" s="1" customFormat="1" ht="18.75" customHeight="1">
      <c r="B120" s="319"/>
      <c r="C120" s="319"/>
      <c r="D120" s="319"/>
      <c r="E120" s="319"/>
      <c r="F120" s="319"/>
      <c r="G120" s="319"/>
      <c r="H120" s="319"/>
      <c r="I120" s="319"/>
      <c r="J120" s="319"/>
      <c r="K120" s="319"/>
    </row>
    <row r="121" s="1" customFormat="1" ht="7.5" customHeight="1">
      <c r="B121" s="349"/>
      <c r="C121" s="350"/>
      <c r="D121" s="350"/>
      <c r="E121" s="350"/>
      <c r="F121" s="350"/>
      <c r="G121" s="350"/>
      <c r="H121" s="350"/>
      <c r="I121" s="350"/>
      <c r="J121" s="350"/>
      <c r="K121" s="351"/>
    </row>
    <row r="122" s="1" customFormat="1" ht="45" customHeight="1">
      <c r="B122" s="352"/>
      <c r="C122" s="302" t="s">
        <v>1329</v>
      </c>
      <c r="D122" s="302"/>
      <c r="E122" s="302"/>
      <c r="F122" s="302"/>
      <c r="G122" s="302"/>
      <c r="H122" s="302"/>
      <c r="I122" s="302"/>
      <c r="J122" s="302"/>
      <c r="K122" s="353"/>
    </row>
    <row r="123" s="1" customFormat="1" ht="17.25" customHeight="1">
      <c r="B123" s="354"/>
      <c r="C123" s="326" t="s">
        <v>1275</v>
      </c>
      <c r="D123" s="326"/>
      <c r="E123" s="326"/>
      <c r="F123" s="326" t="s">
        <v>1276</v>
      </c>
      <c r="G123" s="327"/>
      <c r="H123" s="326" t="s">
        <v>54</v>
      </c>
      <c r="I123" s="326" t="s">
        <v>57</v>
      </c>
      <c r="J123" s="326" t="s">
        <v>1277</v>
      </c>
      <c r="K123" s="355"/>
    </row>
    <row r="124" s="1" customFormat="1" ht="17.25" customHeight="1">
      <c r="B124" s="354"/>
      <c r="C124" s="328" t="s">
        <v>1278</v>
      </c>
      <c r="D124" s="328"/>
      <c r="E124" s="328"/>
      <c r="F124" s="329" t="s">
        <v>1279</v>
      </c>
      <c r="G124" s="330"/>
      <c r="H124" s="328"/>
      <c r="I124" s="328"/>
      <c r="J124" s="328" t="s">
        <v>1280</v>
      </c>
      <c r="K124" s="355"/>
    </row>
    <row r="125" s="1" customFormat="1" ht="5.25" customHeight="1">
      <c r="B125" s="356"/>
      <c r="C125" s="331"/>
      <c r="D125" s="331"/>
      <c r="E125" s="331"/>
      <c r="F125" s="331"/>
      <c r="G125" s="357"/>
      <c r="H125" s="331"/>
      <c r="I125" s="331"/>
      <c r="J125" s="331"/>
      <c r="K125" s="358"/>
    </row>
    <row r="126" s="1" customFormat="1" ht="15" customHeight="1">
      <c r="B126" s="356"/>
      <c r="C126" s="311" t="s">
        <v>1284</v>
      </c>
      <c r="D126" s="333"/>
      <c r="E126" s="333"/>
      <c r="F126" s="334" t="s">
        <v>1281</v>
      </c>
      <c r="G126" s="311"/>
      <c r="H126" s="311" t="s">
        <v>1321</v>
      </c>
      <c r="I126" s="311" t="s">
        <v>1283</v>
      </c>
      <c r="J126" s="311">
        <v>120</v>
      </c>
      <c r="K126" s="359"/>
    </row>
    <row r="127" s="1" customFormat="1" ht="15" customHeight="1">
      <c r="B127" s="356"/>
      <c r="C127" s="311" t="s">
        <v>1330</v>
      </c>
      <c r="D127" s="311"/>
      <c r="E127" s="311"/>
      <c r="F127" s="334" t="s">
        <v>1281</v>
      </c>
      <c r="G127" s="311"/>
      <c r="H127" s="311" t="s">
        <v>1331</v>
      </c>
      <c r="I127" s="311" t="s">
        <v>1283</v>
      </c>
      <c r="J127" s="311" t="s">
        <v>1332</v>
      </c>
      <c r="K127" s="359"/>
    </row>
    <row r="128" s="1" customFormat="1" ht="15" customHeight="1">
      <c r="B128" s="356"/>
      <c r="C128" s="311" t="s">
        <v>85</v>
      </c>
      <c r="D128" s="311"/>
      <c r="E128" s="311"/>
      <c r="F128" s="334" t="s">
        <v>1281</v>
      </c>
      <c r="G128" s="311"/>
      <c r="H128" s="311" t="s">
        <v>1333</v>
      </c>
      <c r="I128" s="311" t="s">
        <v>1283</v>
      </c>
      <c r="J128" s="311" t="s">
        <v>1332</v>
      </c>
      <c r="K128" s="359"/>
    </row>
    <row r="129" s="1" customFormat="1" ht="15" customHeight="1">
      <c r="B129" s="356"/>
      <c r="C129" s="311" t="s">
        <v>1292</v>
      </c>
      <c r="D129" s="311"/>
      <c r="E129" s="311"/>
      <c r="F129" s="334" t="s">
        <v>1287</v>
      </c>
      <c r="G129" s="311"/>
      <c r="H129" s="311" t="s">
        <v>1293</v>
      </c>
      <c r="I129" s="311" t="s">
        <v>1283</v>
      </c>
      <c r="J129" s="311">
        <v>15</v>
      </c>
      <c r="K129" s="359"/>
    </row>
    <row r="130" s="1" customFormat="1" ht="15" customHeight="1">
      <c r="B130" s="356"/>
      <c r="C130" s="337" t="s">
        <v>1294</v>
      </c>
      <c r="D130" s="337"/>
      <c r="E130" s="337"/>
      <c r="F130" s="338" t="s">
        <v>1287</v>
      </c>
      <c r="G130" s="337"/>
      <c r="H130" s="337" t="s">
        <v>1295</v>
      </c>
      <c r="I130" s="337" t="s">
        <v>1283</v>
      </c>
      <c r="J130" s="337">
        <v>15</v>
      </c>
      <c r="K130" s="359"/>
    </row>
    <row r="131" s="1" customFormat="1" ht="15" customHeight="1">
      <c r="B131" s="356"/>
      <c r="C131" s="337" t="s">
        <v>1296</v>
      </c>
      <c r="D131" s="337"/>
      <c r="E131" s="337"/>
      <c r="F131" s="338" t="s">
        <v>1287</v>
      </c>
      <c r="G131" s="337"/>
      <c r="H131" s="337" t="s">
        <v>1297</v>
      </c>
      <c r="I131" s="337" t="s">
        <v>1283</v>
      </c>
      <c r="J131" s="337">
        <v>20</v>
      </c>
      <c r="K131" s="359"/>
    </row>
    <row r="132" s="1" customFormat="1" ht="15" customHeight="1">
      <c r="B132" s="356"/>
      <c r="C132" s="337" t="s">
        <v>1298</v>
      </c>
      <c r="D132" s="337"/>
      <c r="E132" s="337"/>
      <c r="F132" s="338" t="s">
        <v>1287</v>
      </c>
      <c r="G132" s="337"/>
      <c r="H132" s="337" t="s">
        <v>1299</v>
      </c>
      <c r="I132" s="337" t="s">
        <v>1283</v>
      </c>
      <c r="J132" s="337">
        <v>20</v>
      </c>
      <c r="K132" s="359"/>
    </row>
    <row r="133" s="1" customFormat="1" ht="15" customHeight="1">
      <c r="B133" s="356"/>
      <c r="C133" s="311" t="s">
        <v>1286</v>
      </c>
      <c r="D133" s="311"/>
      <c r="E133" s="311"/>
      <c r="F133" s="334" t="s">
        <v>1287</v>
      </c>
      <c r="G133" s="311"/>
      <c r="H133" s="311" t="s">
        <v>1321</v>
      </c>
      <c r="I133" s="311" t="s">
        <v>1283</v>
      </c>
      <c r="J133" s="311">
        <v>50</v>
      </c>
      <c r="K133" s="359"/>
    </row>
    <row r="134" s="1" customFormat="1" ht="15" customHeight="1">
      <c r="B134" s="356"/>
      <c r="C134" s="311" t="s">
        <v>1300</v>
      </c>
      <c r="D134" s="311"/>
      <c r="E134" s="311"/>
      <c r="F134" s="334" t="s">
        <v>1287</v>
      </c>
      <c r="G134" s="311"/>
      <c r="H134" s="311" t="s">
        <v>1321</v>
      </c>
      <c r="I134" s="311" t="s">
        <v>1283</v>
      </c>
      <c r="J134" s="311">
        <v>50</v>
      </c>
      <c r="K134" s="359"/>
    </row>
    <row r="135" s="1" customFormat="1" ht="15" customHeight="1">
      <c r="B135" s="356"/>
      <c r="C135" s="311" t="s">
        <v>1306</v>
      </c>
      <c r="D135" s="311"/>
      <c r="E135" s="311"/>
      <c r="F135" s="334" t="s">
        <v>1287</v>
      </c>
      <c r="G135" s="311"/>
      <c r="H135" s="311" t="s">
        <v>1321</v>
      </c>
      <c r="I135" s="311" t="s">
        <v>1283</v>
      </c>
      <c r="J135" s="311">
        <v>50</v>
      </c>
      <c r="K135" s="359"/>
    </row>
    <row r="136" s="1" customFormat="1" ht="15" customHeight="1">
      <c r="B136" s="356"/>
      <c r="C136" s="311" t="s">
        <v>1308</v>
      </c>
      <c r="D136" s="311"/>
      <c r="E136" s="311"/>
      <c r="F136" s="334" t="s">
        <v>1287</v>
      </c>
      <c r="G136" s="311"/>
      <c r="H136" s="311" t="s">
        <v>1321</v>
      </c>
      <c r="I136" s="311" t="s">
        <v>1283</v>
      </c>
      <c r="J136" s="311">
        <v>50</v>
      </c>
      <c r="K136" s="359"/>
    </row>
    <row r="137" s="1" customFormat="1" ht="15" customHeight="1">
      <c r="B137" s="356"/>
      <c r="C137" s="311" t="s">
        <v>1309</v>
      </c>
      <c r="D137" s="311"/>
      <c r="E137" s="311"/>
      <c r="F137" s="334" t="s">
        <v>1287</v>
      </c>
      <c r="G137" s="311"/>
      <c r="H137" s="311" t="s">
        <v>1334</v>
      </c>
      <c r="I137" s="311" t="s">
        <v>1283</v>
      </c>
      <c r="J137" s="311">
        <v>255</v>
      </c>
      <c r="K137" s="359"/>
    </row>
    <row r="138" s="1" customFormat="1" ht="15" customHeight="1">
      <c r="B138" s="356"/>
      <c r="C138" s="311" t="s">
        <v>1311</v>
      </c>
      <c r="D138" s="311"/>
      <c r="E138" s="311"/>
      <c r="F138" s="334" t="s">
        <v>1281</v>
      </c>
      <c r="G138" s="311"/>
      <c r="H138" s="311" t="s">
        <v>1335</v>
      </c>
      <c r="I138" s="311" t="s">
        <v>1313</v>
      </c>
      <c r="J138" s="311"/>
      <c r="K138" s="359"/>
    </row>
    <row r="139" s="1" customFormat="1" ht="15" customHeight="1">
      <c r="B139" s="356"/>
      <c r="C139" s="311" t="s">
        <v>1314</v>
      </c>
      <c r="D139" s="311"/>
      <c r="E139" s="311"/>
      <c r="F139" s="334" t="s">
        <v>1281</v>
      </c>
      <c r="G139" s="311"/>
      <c r="H139" s="311" t="s">
        <v>1336</v>
      </c>
      <c r="I139" s="311" t="s">
        <v>1316</v>
      </c>
      <c r="J139" s="311"/>
      <c r="K139" s="359"/>
    </row>
    <row r="140" s="1" customFormat="1" ht="15" customHeight="1">
      <c r="B140" s="356"/>
      <c r="C140" s="311" t="s">
        <v>1317</v>
      </c>
      <c r="D140" s="311"/>
      <c r="E140" s="311"/>
      <c r="F140" s="334" t="s">
        <v>1281</v>
      </c>
      <c r="G140" s="311"/>
      <c r="H140" s="311" t="s">
        <v>1317</v>
      </c>
      <c r="I140" s="311" t="s">
        <v>1316</v>
      </c>
      <c r="J140" s="311"/>
      <c r="K140" s="359"/>
    </row>
    <row r="141" s="1" customFormat="1" ht="15" customHeight="1">
      <c r="B141" s="356"/>
      <c r="C141" s="311" t="s">
        <v>38</v>
      </c>
      <c r="D141" s="311"/>
      <c r="E141" s="311"/>
      <c r="F141" s="334" t="s">
        <v>1281</v>
      </c>
      <c r="G141" s="311"/>
      <c r="H141" s="311" t="s">
        <v>1337</v>
      </c>
      <c r="I141" s="311" t="s">
        <v>1316</v>
      </c>
      <c r="J141" s="311"/>
      <c r="K141" s="359"/>
    </row>
    <row r="142" s="1" customFormat="1" ht="15" customHeight="1">
      <c r="B142" s="356"/>
      <c r="C142" s="311" t="s">
        <v>1338</v>
      </c>
      <c r="D142" s="311"/>
      <c r="E142" s="311"/>
      <c r="F142" s="334" t="s">
        <v>1281</v>
      </c>
      <c r="G142" s="311"/>
      <c r="H142" s="311" t="s">
        <v>1339</v>
      </c>
      <c r="I142" s="311" t="s">
        <v>1316</v>
      </c>
      <c r="J142" s="311"/>
      <c r="K142" s="359"/>
    </row>
    <row r="143" s="1" customFormat="1" ht="15" customHeight="1">
      <c r="B143" s="360"/>
      <c r="C143" s="361"/>
      <c r="D143" s="361"/>
      <c r="E143" s="361"/>
      <c r="F143" s="361"/>
      <c r="G143" s="361"/>
      <c r="H143" s="361"/>
      <c r="I143" s="361"/>
      <c r="J143" s="361"/>
      <c r="K143" s="362"/>
    </row>
    <row r="144" s="1" customFormat="1" ht="18.75" customHeight="1">
      <c r="B144" s="347"/>
      <c r="C144" s="347"/>
      <c r="D144" s="347"/>
      <c r="E144" s="347"/>
      <c r="F144" s="348"/>
      <c r="G144" s="347"/>
      <c r="H144" s="347"/>
      <c r="I144" s="347"/>
      <c r="J144" s="347"/>
      <c r="K144" s="347"/>
    </row>
    <row r="145" s="1" customFormat="1" ht="18.75" customHeight="1">
      <c r="B145" s="319"/>
      <c r="C145" s="319"/>
      <c r="D145" s="319"/>
      <c r="E145" s="319"/>
      <c r="F145" s="319"/>
      <c r="G145" s="319"/>
      <c r="H145" s="319"/>
      <c r="I145" s="319"/>
      <c r="J145" s="319"/>
      <c r="K145" s="319"/>
    </row>
    <row r="146" s="1" customFormat="1" ht="7.5" customHeight="1">
      <c r="B146" s="320"/>
      <c r="C146" s="321"/>
      <c r="D146" s="321"/>
      <c r="E146" s="321"/>
      <c r="F146" s="321"/>
      <c r="G146" s="321"/>
      <c r="H146" s="321"/>
      <c r="I146" s="321"/>
      <c r="J146" s="321"/>
      <c r="K146" s="322"/>
    </row>
    <row r="147" s="1" customFormat="1" ht="45" customHeight="1">
      <c r="B147" s="323"/>
      <c r="C147" s="324" t="s">
        <v>1340</v>
      </c>
      <c r="D147" s="324"/>
      <c r="E147" s="324"/>
      <c r="F147" s="324"/>
      <c r="G147" s="324"/>
      <c r="H147" s="324"/>
      <c r="I147" s="324"/>
      <c r="J147" s="324"/>
      <c r="K147" s="325"/>
    </row>
    <row r="148" s="1" customFormat="1" ht="17.25" customHeight="1">
      <c r="B148" s="323"/>
      <c r="C148" s="326" t="s">
        <v>1275</v>
      </c>
      <c r="D148" s="326"/>
      <c r="E148" s="326"/>
      <c r="F148" s="326" t="s">
        <v>1276</v>
      </c>
      <c r="G148" s="327"/>
      <c r="H148" s="326" t="s">
        <v>54</v>
      </c>
      <c r="I148" s="326" t="s">
        <v>57</v>
      </c>
      <c r="J148" s="326" t="s">
        <v>1277</v>
      </c>
      <c r="K148" s="325"/>
    </row>
    <row r="149" s="1" customFormat="1" ht="17.25" customHeight="1">
      <c r="B149" s="323"/>
      <c r="C149" s="328" t="s">
        <v>1278</v>
      </c>
      <c r="D149" s="328"/>
      <c r="E149" s="328"/>
      <c r="F149" s="329" t="s">
        <v>1279</v>
      </c>
      <c r="G149" s="330"/>
      <c r="H149" s="328"/>
      <c r="I149" s="328"/>
      <c r="J149" s="328" t="s">
        <v>1280</v>
      </c>
      <c r="K149" s="325"/>
    </row>
    <row r="150" s="1" customFormat="1" ht="5.25" customHeight="1">
      <c r="B150" s="336"/>
      <c r="C150" s="331"/>
      <c r="D150" s="331"/>
      <c r="E150" s="331"/>
      <c r="F150" s="331"/>
      <c r="G150" s="332"/>
      <c r="H150" s="331"/>
      <c r="I150" s="331"/>
      <c r="J150" s="331"/>
      <c r="K150" s="359"/>
    </row>
    <row r="151" s="1" customFormat="1" ht="15" customHeight="1">
      <c r="B151" s="336"/>
      <c r="C151" s="363" t="s">
        <v>1284</v>
      </c>
      <c r="D151" s="311"/>
      <c r="E151" s="311"/>
      <c r="F151" s="364" t="s">
        <v>1281</v>
      </c>
      <c r="G151" s="311"/>
      <c r="H151" s="363" t="s">
        <v>1321</v>
      </c>
      <c r="I151" s="363" t="s">
        <v>1283</v>
      </c>
      <c r="J151" s="363">
        <v>120</v>
      </c>
      <c r="K151" s="359"/>
    </row>
    <row r="152" s="1" customFormat="1" ht="15" customHeight="1">
      <c r="B152" s="336"/>
      <c r="C152" s="363" t="s">
        <v>1330</v>
      </c>
      <c r="D152" s="311"/>
      <c r="E152" s="311"/>
      <c r="F152" s="364" t="s">
        <v>1281</v>
      </c>
      <c r="G152" s="311"/>
      <c r="H152" s="363" t="s">
        <v>1341</v>
      </c>
      <c r="I152" s="363" t="s">
        <v>1283</v>
      </c>
      <c r="J152" s="363" t="s">
        <v>1332</v>
      </c>
      <c r="K152" s="359"/>
    </row>
    <row r="153" s="1" customFormat="1" ht="15" customHeight="1">
      <c r="B153" s="336"/>
      <c r="C153" s="363" t="s">
        <v>85</v>
      </c>
      <c r="D153" s="311"/>
      <c r="E153" s="311"/>
      <c r="F153" s="364" t="s">
        <v>1281</v>
      </c>
      <c r="G153" s="311"/>
      <c r="H153" s="363" t="s">
        <v>1342</v>
      </c>
      <c r="I153" s="363" t="s">
        <v>1283</v>
      </c>
      <c r="J153" s="363" t="s">
        <v>1332</v>
      </c>
      <c r="K153" s="359"/>
    </row>
    <row r="154" s="1" customFormat="1" ht="15" customHeight="1">
      <c r="B154" s="336"/>
      <c r="C154" s="363" t="s">
        <v>1286</v>
      </c>
      <c r="D154" s="311"/>
      <c r="E154" s="311"/>
      <c r="F154" s="364" t="s">
        <v>1287</v>
      </c>
      <c r="G154" s="311"/>
      <c r="H154" s="363" t="s">
        <v>1321</v>
      </c>
      <c r="I154" s="363" t="s">
        <v>1283</v>
      </c>
      <c r="J154" s="363">
        <v>50</v>
      </c>
      <c r="K154" s="359"/>
    </row>
    <row r="155" s="1" customFormat="1" ht="15" customHeight="1">
      <c r="B155" s="336"/>
      <c r="C155" s="363" t="s">
        <v>1289</v>
      </c>
      <c r="D155" s="311"/>
      <c r="E155" s="311"/>
      <c r="F155" s="364" t="s">
        <v>1281</v>
      </c>
      <c r="G155" s="311"/>
      <c r="H155" s="363" t="s">
        <v>1321</v>
      </c>
      <c r="I155" s="363" t="s">
        <v>1291</v>
      </c>
      <c r="J155" s="363"/>
      <c r="K155" s="359"/>
    </row>
    <row r="156" s="1" customFormat="1" ht="15" customHeight="1">
      <c r="B156" s="336"/>
      <c r="C156" s="363" t="s">
        <v>1300</v>
      </c>
      <c r="D156" s="311"/>
      <c r="E156" s="311"/>
      <c r="F156" s="364" t="s">
        <v>1287</v>
      </c>
      <c r="G156" s="311"/>
      <c r="H156" s="363" t="s">
        <v>1321</v>
      </c>
      <c r="I156" s="363" t="s">
        <v>1283</v>
      </c>
      <c r="J156" s="363">
        <v>50</v>
      </c>
      <c r="K156" s="359"/>
    </row>
    <row r="157" s="1" customFormat="1" ht="15" customHeight="1">
      <c r="B157" s="336"/>
      <c r="C157" s="363" t="s">
        <v>1308</v>
      </c>
      <c r="D157" s="311"/>
      <c r="E157" s="311"/>
      <c r="F157" s="364" t="s">
        <v>1287</v>
      </c>
      <c r="G157" s="311"/>
      <c r="H157" s="363" t="s">
        <v>1321</v>
      </c>
      <c r="I157" s="363" t="s">
        <v>1283</v>
      </c>
      <c r="J157" s="363">
        <v>50</v>
      </c>
      <c r="K157" s="359"/>
    </row>
    <row r="158" s="1" customFormat="1" ht="15" customHeight="1">
      <c r="B158" s="336"/>
      <c r="C158" s="363" t="s">
        <v>1306</v>
      </c>
      <c r="D158" s="311"/>
      <c r="E158" s="311"/>
      <c r="F158" s="364" t="s">
        <v>1287</v>
      </c>
      <c r="G158" s="311"/>
      <c r="H158" s="363" t="s">
        <v>1321</v>
      </c>
      <c r="I158" s="363" t="s">
        <v>1283</v>
      </c>
      <c r="J158" s="363">
        <v>50</v>
      </c>
      <c r="K158" s="359"/>
    </row>
    <row r="159" s="1" customFormat="1" ht="15" customHeight="1">
      <c r="B159" s="336"/>
      <c r="C159" s="363" t="s">
        <v>102</v>
      </c>
      <c r="D159" s="311"/>
      <c r="E159" s="311"/>
      <c r="F159" s="364" t="s">
        <v>1281</v>
      </c>
      <c r="G159" s="311"/>
      <c r="H159" s="363" t="s">
        <v>1343</v>
      </c>
      <c r="I159" s="363" t="s">
        <v>1283</v>
      </c>
      <c r="J159" s="363" t="s">
        <v>1344</v>
      </c>
      <c r="K159" s="359"/>
    </row>
    <row r="160" s="1" customFormat="1" ht="15" customHeight="1">
      <c r="B160" s="336"/>
      <c r="C160" s="363" t="s">
        <v>1345</v>
      </c>
      <c r="D160" s="311"/>
      <c r="E160" s="311"/>
      <c r="F160" s="364" t="s">
        <v>1281</v>
      </c>
      <c r="G160" s="311"/>
      <c r="H160" s="363" t="s">
        <v>1346</v>
      </c>
      <c r="I160" s="363" t="s">
        <v>1316</v>
      </c>
      <c r="J160" s="363"/>
      <c r="K160" s="359"/>
    </row>
    <row r="161" s="1" customFormat="1" ht="15" customHeight="1">
      <c r="B161" s="365"/>
      <c r="C161" s="345"/>
      <c r="D161" s="345"/>
      <c r="E161" s="345"/>
      <c r="F161" s="345"/>
      <c r="G161" s="345"/>
      <c r="H161" s="345"/>
      <c r="I161" s="345"/>
      <c r="J161" s="345"/>
      <c r="K161" s="366"/>
    </row>
    <row r="162" s="1" customFormat="1" ht="18.75" customHeight="1">
      <c r="B162" s="347"/>
      <c r="C162" s="357"/>
      <c r="D162" s="357"/>
      <c r="E162" s="357"/>
      <c r="F162" s="367"/>
      <c r="G162" s="357"/>
      <c r="H162" s="357"/>
      <c r="I162" s="357"/>
      <c r="J162" s="357"/>
      <c r="K162" s="347"/>
    </row>
    <row r="163" s="1" customFormat="1" ht="18.75" customHeight="1">
      <c r="B163" s="319"/>
      <c r="C163" s="319"/>
      <c r="D163" s="319"/>
      <c r="E163" s="319"/>
      <c r="F163" s="319"/>
      <c r="G163" s="319"/>
      <c r="H163" s="319"/>
      <c r="I163" s="319"/>
      <c r="J163" s="319"/>
      <c r="K163" s="319"/>
    </row>
    <row r="164" s="1" customFormat="1" ht="7.5" customHeight="1">
      <c r="B164" s="298"/>
      <c r="C164" s="299"/>
      <c r="D164" s="299"/>
      <c r="E164" s="299"/>
      <c r="F164" s="299"/>
      <c r="G164" s="299"/>
      <c r="H164" s="299"/>
      <c r="I164" s="299"/>
      <c r="J164" s="299"/>
      <c r="K164" s="300"/>
    </row>
    <row r="165" s="1" customFormat="1" ht="45" customHeight="1">
      <c r="B165" s="301"/>
      <c r="C165" s="302" t="s">
        <v>1347</v>
      </c>
      <c r="D165" s="302"/>
      <c r="E165" s="302"/>
      <c r="F165" s="302"/>
      <c r="G165" s="302"/>
      <c r="H165" s="302"/>
      <c r="I165" s="302"/>
      <c r="J165" s="302"/>
      <c r="K165" s="303"/>
    </row>
    <row r="166" s="1" customFormat="1" ht="17.25" customHeight="1">
      <c r="B166" s="301"/>
      <c r="C166" s="326" t="s">
        <v>1275</v>
      </c>
      <c r="D166" s="326"/>
      <c r="E166" s="326"/>
      <c r="F166" s="326" t="s">
        <v>1276</v>
      </c>
      <c r="G166" s="368"/>
      <c r="H166" s="369" t="s">
        <v>54</v>
      </c>
      <c r="I166" s="369" t="s">
        <v>57</v>
      </c>
      <c r="J166" s="326" t="s">
        <v>1277</v>
      </c>
      <c r="K166" s="303"/>
    </row>
    <row r="167" s="1" customFormat="1" ht="17.25" customHeight="1">
      <c r="B167" s="304"/>
      <c r="C167" s="328" t="s">
        <v>1278</v>
      </c>
      <c r="D167" s="328"/>
      <c r="E167" s="328"/>
      <c r="F167" s="329" t="s">
        <v>1279</v>
      </c>
      <c r="G167" s="370"/>
      <c r="H167" s="371"/>
      <c r="I167" s="371"/>
      <c r="J167" s="328" t="s">
        <v>1280</v>
      </c>
      <c r="K167" s="306"/>
    </row>
    <row r="168" s="1" customFormat="1" ht="5.25" customHeight="1">
      <c r="B168" s="336"/>
      <c r="C168" s="331"/>
      <c r="D168" s="331"/>
      <c r="E168" s="331"/>
      <c r="F168" s="331"/>
      <c r="G168" s="332"/>
      <c r="H168" s="331"/>
      <c r="I168" s="331"/>
      <c r="J168" s="331"/>
      <c r="K168" s="359"/>
    </row>
    <row r="169" s="1" customFormat="1" ht="15" customHeight="1">
      <c r="B169" s="336"/>
      <c r="C169" s="311" t="s">
        <v>1284</v>
      </c>
      <c r="D169" s="311"/>
      <c r="E169" s="311"/>
      <c r="F169" s="334" t="s">
        <v>1281</v>
      </c>
      <c r="G169" s="311"/>
      <c r="H169" s="311" t="s">
        <v>1321</v>
      </c>
      <c r="I169" s="311" t="s">
        <v>1283</v>
      </c>
      <c r="J169" s="311">
        <v>120</v>
      </c>
      <c r="K169" s="359"/>
    </row>
    <row r="170" s="1" customFormat="1" ht="15" customHeight="1">
      <c r="B170" s="336"/>
      <c r="C170" s="311" t="s">
        <v>1330</v>
      </c>
      <c r="D170" s="311"/>
      <c r="E170" s="311"/>
      <c r="F170" s="334" t="s">
        <v>1281</v>
      </c>
      <c r="G170" s="311"/>
      <c r="H170" s="311" t="s">
        <v>1331</v>
      </c>
      <c r="I170" s="311" t="s">
        <v>1283</v>
      </c>
      <c r="J170" s="311" t="s">
        <v>1332</v>
      </c>
      <c r="K170" s="359"/>
    </row>
    <row r="171" s="1" customFormat="1" ht="15" customHeight="1">
      <c r="B171" s="336"/>
      <c r="C171" s="311" t="s">
        <v>85</v>
      </c>
      <c r="D171" s="311"/>
      <c r="E171" s="311"/>
      <c r="F171" s="334" t="s">
        <v>1281</v>
      </c>
      <c r="G171" s="311"/>
      <c r="H171" s="311" t="s">
        <v>1348</v>
      </c>
      <c r="I171" s="311" t="s">
        <v>1283</v>
      </c>
      <c r="J171" s="311" t="s">
        <v>1332</v>
      </c>
      <c r="K171" s="359"/>
    </row>
    <row r="172" s="1" customFormat="1" ht="15" customHeight="1">
      <c r="B172" s="336"/>
      <c r="C172" s="311" t="s">
        <v>1286</v>
      </c>
      <c r="D172" s="311"/>
      <c r="E172" s="311"/>
      <c r="F172" s="334" t="s">
        <v>1287</v>
      </c>
      <c r="G172" s="311"/>
      <c r="H172" s="311" t="s">
        <v>1348</v>
      </c>
      <c r="I172" s="311" t="s">
        <v>1283</v>
      </c>
      <c r="J172" s="311">
        <v>50</v>
      </c>
      <c r="K172" s="359"/>
    </row>
    <row r="173" s="1" customFormat="1" ht="15" customHeight="1">
      <c r="B173" s="336"/>
      <c r="C173" s="311" t="s">
        <v>1289</v>
      </c>
      <c r="D173" s="311"/>
      <c r="E173" s="311"/>
      <c r="F173" s="334" t="s">
        <v>1281</v>
      </c>
      <c r="G173" s="311"/>
      <c r="H173" s="311" t="s">
        <v>1348</v>
      </c>
      <c r="I173" s="311" t="s">
        <v>1291</v>
      </c>
      <c r="J173" s="311"/>
      <c r="K173" s="359"/>
    </row>
    <row r="174" s="1" customFormat="1" ht="15" customHeight="1">
      <c r="B174" s="336"/>
      <c r="C174" s="311" t="s">
        <v>1300</v>
      </c>
      <c r="D174" s="311"/>
      <c r="E174" s="311"/>
      <c r="F174" s="334" t="s">
        <v>1287</v>
      </c>
      <c r="G174" s="311"/>
      <c r="H174" s="311" t="s">
        <v>1348</v>
      </c>
      <c r="I174" s="311" t="s">
        <v>1283</v>
      </c>
      <c r="J174" s="311">
        <v>50</v>
      </c>
      <c r="K174" s="359"/>
    </row>
    <row r="175" s="1" customFormat="1" ht="15" customHeight="1">
      <c r="B175" s="336"/>
      <c r="C175" s="311" t="s">
        <v>1308</v>
      </c>
      <c r="D175" s="311"/>
      <c r="E175" s="311"/>
      <c r="F175" s="334" t="s">
        <v>1287</v>
      </c>
      <c r="G175" s="311"/>
      <c r="H175" s="311" t="s">
        <v>1348</v>
      </c>
      <c r="I175" s="311" t="s">
        <v>1283</v>
      </c>
      <c r="J175" s="311">
        <v>50</v>
      </c>
      <c r="K175" s="359"/>
    </row>
    <row r="176" s="1" customFormat="1" ht="15" customHeight="1">
      <c r="B176" s="336"/>
      <c r="C176" s="311" t="s">
        <v>1306</v>
      </c>
      <c r="D176" s="311"/>
      <c r="E176" s="311"/>
      <c r="F176" s="334" t="s">
        <v>1287</v>
      </c>
      <c r="G176" s="311"/>
      <c r="H176" s="311" t="s">
        <v>1348</v>
      </c>
      <c r="I176" s="311" t="s">
        <v>1283</v>
      </c>
      <c r="J176" s="311">
        <v>50</v>
      </c>
      <c r="K176" s="359"/>
    </row>
    <row r="177" s="1" customFormat="1" ht="15" customHeight="1">
      <c r="B177" s="336"/>
      <c r="C177" s="311" t="s">
        <v>123</v>
      </c>
      <c r="D177" s="311"/>
      <c r="E177" s="311"/>
      <c r="F177" s="334" t="s">
        <v>1281</v>
      </c>
      <c r="G177" s="311"/>
      <c r="H177" s="311" t="s">
        <v>1349</v>
      </c>
      <c r="I177" s="311" t="s">
        <v>1350</v>
      </c>
      <c r="J177" s="311"/>
      <c r="K177" s="359"/>
    </row>
    <row r="178" s="1" customFormat="1" ht="15" customHeight="1">
      <c r="B178" s="336"/>
      <c r="C178" s="311" t="s">
        <v>57</v>
      </c>
      <c r="D178" s="311"/>
      <c r="E178" s="311"/>
      <c r="F178" s="334" t="s">
        <v>1281</v>
      </c>
      <c r="G178" s="311"/>
      <c r="H178" s="311" t="s">
        <v>1351</v>
      </c>
      <c r="I178" s="311" t="s">
        <v>1352</v>
      </c>
      <c r="J178" s="311">
        <v>1</v>
      </c>
      <c r="K178" s="359"/>
    </row>
    <row r="179" s="1" customFormat="1" ht="15" customHeight="1">
      <c r="B179" s="336"/>
      <c r="C179" s="311" t="s">
        <v>53</v>
      </c>
      <c r="D179" s="311"/>
      <c r="E179" s="311"/>
      <c r="F179" s="334" t="s">
        <v>1281</v>
      </c>
      <c r="G179" s="311"/>
      <c r="H179" s="311" t="s">
        <v>1353</v>
      </c>
      <c r="I179" s="311" t="s">
        <v>1283</v>
      </c>
      <c r="J179" s="311">
        <v>20</v>
      </c>
      <c r="K179" s="359"/>
    </row>
    <row r="180" s="1" customFormat="1" ht="15" customHeight="1">
      <c r="B180" s="336"/>
      <c r="C180" s="311" t="s">
        <v>54</v>
      </c>
      <c r="D180" s="311"/>
      <c r="E180" s="311"/>
      <c r="F180" s="334" t="s">
        <v>1281</v>
      </c>
      <c r="G180" s="311"/>
      <c r="H180" s="311" t="s">
        <v>1354</v>
      </c>
      <c r="I180" s="311" t="s">
        <v>1283</v>
      </c>
      <c r="J180" s="311">
        <v>255</v>
      </c>
      <c r="K180" s="359"/>
    </row>
    <row r="181" s="1" customFormat="1" ht="15" customHeight="1">
      <c r="B181" s="336"/>
      <c r="C181" s="311" t="s">
        <v>124</v>
      </c>
      <c r="D181" s="311"/>
      <c r="E181" s="311"/>
      <c r="F181" s="334" t="s">
        <v>1281</v>
      </c>
      <c r="G181" s="311"/>
      <c r="H181" s="311" t="s">
        <v>1245</v>
      </c>
      <c r="I181" s="311" t="s">
        <v>1283</v>
      </c>
      <c r="J181" s="311">
        <v>10</v>
      </c>
      <c r="K181" s="359"/>
    </row>
    <row r="182" s="1" customFormat="1" ht="15" customHeight="1">
      <c r="B182" s="336"/>
      <c r="C182" s="311" t="s">
        <v>125</v>
      </c>
      <c r="D182" s="311"/>
      <c r="E182" s="311"/>
      <c r="F182" s="334" t="s">
        <v>1281</v>
      </c>
      <c r="G182" s="311"/>
      <c r="H182" s="311" t="s">
        <v>1355</v>
      </c>
      <c r="I182" s="311" t="s">
        <v>1316</v>
      </c>
      <c r="J182" s="311"/>
      <c r="K182" s="359"/>
    </row>
    <row r="183" s="1" customFormat="1" ht="15" customHeight="1">
      <c r="B183" s="336"/>
      <c r="C183" s="311" t="s">
        <v>1356</v>
      </c>
      <c r="D183" s="311"/>
      <c r="E183" s="311"/>
      <c r="F183" s="334" t="s">
        <v>1281</v>
      </c>
      <c r="G183" s="311"/>
      <c r="H183" s="311" t="s">
        <v>1357</v>
      </c>
      <c r="I183" s="311" t="s">
        <v>1316</v>
      </c>
      <c r="J183" s="311"/>
      <c r="K183" s="359"/>
    </row>
    <row r="184" s="1" customFormat="1" ht="15" customHeight="1">
      <c r="B184" s="336"/>
      <c r="C184" s="311" t="s">
        <v>1345</v>
      </c>
      <c r="D184" s="311"/>
      <c r="E184" s="311"/>
      <c r="F184" s="334" t="s">
        <v>1281</v>
      </c>
      <c r="G184" s="311"/>
      <c r="H184" s="311" t="s">
        <v>1358</v>
      </c>
      <c r="I184" s="311" t="s">
        <v>1316</v>
      </c>
      <c r="J184" s="311"/>
      <c r="K184" s="359"/>
    </row>
    <row r="185" s="1" customFormat="1" ht="15" customHeight="1">
      <c r="B185" s="336"/>
      <c r="C185" s="311" t="s">
        <v>127</v>
      </c>
      <c r="D185" s="311"/>
      <c r="E185" s="311"/>
      <c r="F185" s="334" t="s">
        <v>1287</v>
      </c>
      <c r="G185" s="311"/>
      <c r="H185" s="311" t="s">
        <v>1359</v>
      </c>
      <c r="I185" s="311" t="s">
        <v>1283</v>
      </c>
      <c r="J185" s="311">
        <v>50</v>
      </c>
      <c r="K185" s="359"/>
    </row>
    <row r="186" s="1" customFormat="1" ht="15" customHeight="1">
      <c r="B186" s="336"/>
      <c r="C186" s="311" t="s">
        <v>1360</v>
      </c>
      <c r="D186" s="311"/>
      <c r="E186" s="311"/>
      <c r="F186" s="334" t="s">
        <v>1287</v>
      </c>
      <c r="G186" s="311"/>
      <c r="H186" s="311" t="s">
        <v>1361</v>
      </c>
      <c r="I186" s="311" t="s">
        <v>1362</v>
      </c>
      <c r="J186" s="311"/>
      <c r="K186" s="359"/>
    </row>
    <row r="187" s="1" customFormat="1" ht="15" customHeight="1">
      <c r="B187" s="336"/>
      <c r="C187" s="311" t="s">
        <v>1363</v>
      </c>
      <c r="D187" s="311"/>
      <c r="E187" s="311"/>
      <c r="F187" s="334" t="s">
        <v>1287</v>
      </c>
      <c r="G187" s="311"/>
      <c r="H187" s="311" t="s">
        <v>1364</v>
      </c>
      <c r="I187" s="311" t="s">
        <v>1362</v>
      </c>
      <c r="J187" s="311"/>
      <c r="K187" s="359"/>
    </row>
    <row r="188" s="1" customFormat="1" ht="15" customHeight="1">
      <c r="B188" s="336"/>
      <c r="C188" s="311" t="s">
        <v>1365</v>
      </c>
      <c r="D188" s="311"/>
      <c r="E188" s="311"/>
      <c r="F188" s="334" t="s">
        <v>1287</v>
      </c>
      <c r="G188" s="311"/>
      <c r="H188" s="311" t="s">
        <v>1366</v>
      </c>
      <c r="I188" s="311" t="s">
        <v>1362</v>
      </c>
      <c r="J188" s="311"/>
      <c r="K188" s="359"/>
    </row>
    <row r="189" s="1" customFormat="1" ht="15" customHeight="1">
      <c r="B189" s="336"/>
      <c r="C189" s="372" t="s">
        <v>1367</v>
      </c>
      <c r="D189" s="311"/>
      <c r="E189" s="311"/>
      <c r="F189" s="334" t="s">
        <v>1287</v>
      </c>
      <c r="G189" s="311"/>
      <c r="H189" s="311" t="s">
        <v>1368</v>
      </c>
      <c r="I189" s="311" t="s">
        <v>1369</v>
      </c>
      <c r="J189" s="373" t="s">
        <v>1370</v>
      </c>
      <c r="K189" s="359"/>
    </row>
    <row r="190" s="18" customFormat="1" ht="15" customHeight="1">
      <c r="B190" s="374"/>
      <c r="C190" s="375" t="s">
        <v>1371</v>
      </c>
      <c r="D190" s="376"/>
      <c r="E190" s="376"/>
      <c r="F190" s="377" t="s">
        <v>1287</v>
      </c>
      <c r="G190" s="376"/>
      <c r="H190" s="376" t="s">
        <v>1372</v>
      </c>
      <c r="I190" s="376" t="s">
        <v>1369</v>
      </c>
      <c r="J190" s="378" t="s">
        <v>1370</v>
      </c>
      <c r="K190" s="379"/>
    </row>
    <row r="191" s="1" customFormat="1" ht="15" customHeight="1">
      <c r="B191" s="336"/>
      <c r="C191" s="372" t="s">
        <v>42</v>
      </c>
      <c r="D191" s="311"/>
      <c r="E191" s="311"/>
      <c r="F191" s="334" t="s">
        <v>1281</v>
      </c>
      <c r="G191" s="311"/>
      <c r="H191" s="308" t="s">
        <v>1373</v>
      </c>
      <c r="I191" s="311" t="s">
        <v>1374</v>
      </c>
      <c r="J191" s="311"/>
      <c r="K191" s="359"/>
    </row>
    <row r="192" s="1" customFormat="1" ht="15" customHeight="1">
      <c r="B192" s="336"/>
      <c r="C192" s="372" t="s">
        <v>1375</v>
      </c>
      <c r="D192" s="311"/>
      <c r="E192" s="311"/>
      <c r="F192" s="334" t="s">
        <v>1281</v>
      </c>
      <c r="G192" s="311"/>
      <c r="H192" s="311" t="s">
        <v>1376</v>
      </c>
      <c r="I192" s="311" t="s">
        <v>1316</v>
      </c>
      <c r="J192" s="311"/>
      <c r="K192" s="359"/>
    </row>
    <row r="193" s="1" customFormat="1" ht="15" customHeight="1">
      <c r="B193" s="336"/>
      <c r="C193" s="372" t="s">
        <v>1377</v>
      </c>
      <c r="D193" s="311"/>
      <c r="E193" s="311"/>
      <c r="F193" s="334" t="s">
        <v>1281</v>
      </c>
      <c r="G193" s="311"/>
      <c r="H193" s="311" t="s">
        <v>1378</v>
      </c>
      <c r="I193" s="311" t="s">
        <v>1316</v>
      </c>
      <c r="J193" s="311"/>
      <c r="K193" s="359"/>
    </row>
    <row r="194" s="1" customFormat="1" ht="15" customHeight="1">
      <c r="B194" s="336"/>
      <c r="C194" s="372" t="s">
        <v>1379</v>
      </c>
      <c r="D194" s="311"/>
      <c r="E194" s="311"/>
      <c r="F194" s="334" t="s">
        <v>1287</v>
      </c>
      <c r="G194" s="311"/>
      <c r="H194" s="311" t="s">
        <v>1380</v>
      </c>
      <c r="I194" s="311" t="s">
        <v>1316</v>
      </c>
      <c r="J194" s="311"/>
      <c r="K194" s="359"/>
    </row>
    <row r="195" s="1" customFormat="1" ht="15" customHeight="1">
      <c r="B195" s="365"/>
      <c r="C195" s="380"/>
      <c r="D195" s="345"/>
      <c r="E195" s="345"/>
      <c r="F195" s="345"/>
      <c r="G195" s="345"/>
      <c r="H195" s="345"/>
      <c r="I195" s="345"/>
      <c r="J195" s="345"/>
      <c r="K195" s="366"/>
    </row>
    <row r="196" s="1" customFormat="1" ht="18.75" customHeight="1">
      <c r="B196" s="347"/>
      <c r="C196" s="357"/>
      <c r="D196" s="357"/>
      <c r="E196" s="357"/>
      <c r="F196" s="367"/>
      <c r="G196" s="357"/>
      <c r="H196" s="357"/>
      <c r="I196" s="357"/>
      <c r="J196" s="357"/>
      <c r="K196" s="347"/>
    </row>
    <row r="197" s="1" customFormat="1" ht="18.75" customHeight="1">
      <c r="B197" s="347"/>
      <c r="C197" s="357"/>
      <c r="D197" s="357"/>
      <c r="E197" s="357"/>
      <c r="F197" s="367"/>
      <c r="G197" s="357"/>
      <c r="H197" s="357"/>
      <c r="I197" s="357"/>
      <c r="J197" s="357"/>
      <c r="K197" s="347"/>
    </row>
    <row r="198" s="1" customFormat="1" ht="18.75" customHeight="1">
      <c r="B198" s="319"/>
      <c r="C198" s="319"/>
      <c r="D198" s="319"/>
      <c r="E198" s="319"/>
      <c r="F198" s="319"/>
      <c r="G198" s="319"/>
      <c r="H198" s="319"/>
      <c r="I198" s="319"/>
      <c r="J198" s="319"/>
      <c r="K198" s="319"/>
    </row>
    <row r="199" s="1" customFormat="1" ht="13.5">
      <c r="B199" s="298"/>
      <c r="C199" s="299"/>
      <c r="D199" s="299"/>
      <c r="E199" s="299"/>
      <c r="F199" s="299"/>
      <c r="G199" s="299"/>
      <c r="H199" s="299"/>
      <c r="I199" s="299"/>
      <c r="J199" s="299"/>
      <c r="K199" s="300"/>
    </row>
    <row r="200" s="1" customFormat="1" ht="21">
      <c r="B200" s="301"/>
      <c r="C200" s="302" t="s">
        <v>1381</v>
      </c>
      <c r="D200" s="302"/>
      <c r="E200" s="302"/>
      <c r="F200" s="302"/>
      <c r="G200" s="302"/>
      <c r="H200" s="302"/>
      <c r="I200" s="302"/>
      <c r="J200" s="302"/>
      <c r="K200" s="303"/>
    </row>
    <row r="201" s="1" customFormat="1" ht="25.5" customHeight="1">
      <c r="B201" s="301"/>
      <c r="C201" s="381" t="s">
        <v>1382</v>
      </c>
      <c r="D201" s="381"/>
      <c r="E201" s="381"/>
      <c r="F201" s="381" t="s">
        <v>1383</v>
      </c>
      <c r="G201" s="382"/>
      <c r="H201" s="381" t="s">
        <v>1384</v>
      </c>
      <c r="I201" s="381"/>
      <c r="J201" s="381"/>
      <c r="K201" s="303"/>
    </row>
    <row r="202" s="1" customFormat="1" ht="5.25" customHeight="1">
      <c r="B202" s="336"/>
      <c r="C202" s="331"/>
      <c r="D202" s="331"/>
      <c r="E202" s="331"/>
      <c r="F202" s="331"/>
      <c r="G202" s="357"/>
      <c r="H202" s="331"/>
      <c r="I202" s="331"/>
      <c r="J202" s="331"/>
      <c r="K202" s="359"/>
    </row>
    <row r="203" s="1" customFormat="1" ht="15" customHeight="1">
      <c r="B203" s="336"/>
      <c r="C203" s="311" t="s">
        <v>1374</v>
      </c>
      <c r="D203" s="311"/>
      <c r="E203" s="311"/>
      <c r="F203" s="334" t="s">
        <v>43</v>
      </c>
      <c r="G203" s="311"/>
      <c r="H203" s="311" t="s">
        <v>1385</v>
      </c>
      <c r="I203" s="311"/>
      <c r="J203" s="311"/>
      <c r="K203" s="359"/>
    </row>
    <row r="204" s="1" customFormat="1" ht="15" customHeight="1">
      <c r="B204" s="336"/>
      <c r="C204" s="311"/>
      <c r="D204" s="311"/>
      <c r="E204" s="311"/>
      <c r="F204" s="334" t="s">
        <v>44</v>
      </c>
      <c r="G204" s="311"/>
      <c r="H204" s="311" t="s">
        <v>1386</v>
      </c>
      <c r="I204" s="311"/>
      <c r="J204" s="311"/>
      <c r="K204" s="359"/>
    </row>
    <row r="205" s="1" customFormat="1" ht="15" customHeight="1">
      <c r="B205" s="336"/>
      <c r="C205" s="311"/>
      <c r="D205" s="311"/>
      <c r="E205" s="311"/>
      <c r="F205" s="334" t="s">
        <v>47</v>
      </c>
      <c r="G205" s="311"/>
      <c r="H205" s="311" t="s">
        <v>1387</v>
      </c>
      <c r="I205" s="311"/>
      <c r="J205" s="311"/>
      <c r="K205" s="359"/>
    </row>
    <row r="206" s="1" customFormat="1" ht="15" customHeight="1">
      <c r="B206" s="336"/>
      <c r="C206" s="311"/>
      <c r="D206" s="311"/>
      <c r="E206" s="311"/>
      <c r="F206" s="334" t="s">
        <v>45</v>
      </c>
      <c r="G206" s="311"/>
      <c r="H206" s="311" t="s">
        <v>1388</v>
      </c>
      <c r="I206" s="311"/>
      <c r="J206" s="311"/>
      <c r="K206" s="359"/>
    </row>
    <row r="207" s="1" customFormat="1" ht="15" customHeight="1">
      <c r="B207" s="336"/>
      <c r="C207" s="311"/>
      <c r="D207" s="311"/>
      <c r="E207" s="311"/>
      <c r="F207" s="334" t="s">
        <v>46</v>
      </c>
      <c r="G207" s="311"/>
      <c r="H207" s="311" t="s">
        <v>1389</v>
      </c>
      <c r="I207" s="311"/>
      <c r="J207" s="311"/>
      <c r="K207" s="359"/>
    </row>
    <row r="208" s="1" customFormat="1" ht="15" customHeight="1">
      <c r="B208" s="336"/>
      <c r="C208" s="311"/>
      <c r="D208" s="311"/>
      <c r="E208" s="311"/>
      <c r="F208" s="334"/>
      <c r="G208" s="311"/>
      <c r="H208" s="311"/>
      <c r="I208" s="311"/>
      <c r="J208" s="311"/>
      <c r="K208" s="359"/>
    </row>
    <row r="209" s="1" customFormat="1" ht="15" customHeight="1">
      <c r="B209" s="336"/>
      <c r="C209" s="311" t="s">
        <v>1328</v>
      </c>
      <c r="D209" s="311"/>
      <c r="E209" s="311"/>
      <c r="F209" s="334" t="s">
        <v>78</v>
      </c>
      <c r="G209" s="311"/>
      <c r="H209" s="311" t="s">
        <v>1390</v>
      </c>
      <c r="I209" s="311"/>
      <c r="J209" s="311"/>
      <c r="K209" s="359"/>
    </row>
    <row r="210" s="1" customFormat="1" ht="15" customHeight="1">
      <c r="B210" s="336"/>
      <c r="C210" s="311"/>
      <c r="D210" s="311"/>
      <c r="E210" s="311"/>
      <c r="F210" s="334" t="s">
        <v>1226</v>
      </c>
      <c r="G210" s="311"/>
      <c r="H210" s="311" t="s">
        <v>1227</v>
      </c>
      <c r="I210" s="311"/>
      <c r="J210" s="311"/>
      <c r="K210" s="359"/>
    </row>
    <row r="211" s="1" customFormat="1" ht="15" customHeight="1">
      <c r="B211" s="336"/>
      <c r="C211" s="311"/>
      <c r="D211" s="311"/>
      <c r="E211" s="311"/>
      <c r="F211" s="334" t="s">
        <v>1224</v>
      </c>
      <c r="G211" s="311"/>
      <c r="H211" s="311" t="s">
        <v>1391</v>
      </c>
      <c r="I211" s="311"/>
      <c r="J211" s="311"/>
      <c r="K211" s="359"/>
    </row>
    <row r="212" s="1" customFormat="1" ht="15" customHeight="1">
      <c r="B212" s="383"/>
      <c r="C212" s="311"/>
      <c r="D212" s="311"/>
      <c r="E212" s="311"/>
      <c r="F212" s="334" t="s">
        <v>1228</v>
      </c>
      <c r="G212" s="372"/>
      <c r="H212" s="363" t="s">
        <v>1229</v>
      </c>
      <c r="I212" s="363"/>
      <c r="J212" s="363"/>
      <c r="K212" s="384"/>
    </row>
    <row r="213" s="1" customFormat="1" ht="15" customHeight="1">
      <c r="B213" s="383"/>
      <c r="C213" s="311"/>
      <c r="D213" s="311"/>
      <c r="E213" s="311"/>
      <c r="F213" s="334" t="s">
        <v>1008</v>
      </c>
      <c r="G213" s="372"/>
      <c r="H213" s="363" t="s">
        <v>1392</v>
      </c>
      <c r="I213" s="363"/>
      <c r="J213" s="363"/>
      <c r="K213" s="384"/>
    </row>
    <row r="214" s="1" customFormat="1" ht="15" customHeight="1">
      <c r="B214" s="383"/>
      <c r="C214" s="311"/>
      <c r="D214" s="311"/>
      <c r="E214" s="311"/>
      <c r="F214" s="334"/>
      <c r="G214" s="372"/>
      <c r="H214" s="363"/>
      <c r="I214" s="363"/>
      <c r="J214" s="363"/>
      <c r="K214" s="384"/>
    </row>
    <row r="215" s="1" customFormat="1" ht="15" customHeight="1">
      <c r="B215" s="383"/>
      <c r="C215" s="311" t="s">
        <v>1352</v>
      </c>
      <c r="D215" s="311"/>
      <c r="E215" s="311"/>
      <c r="F215" s="334">
        <v>1</v>
      </c>
      <c r="G215" s="372"/>
      <c r="H215" s="363" t="s">
        <v>1393</v>
      </c>
      <c r="I215" s="363"/>
      <c r="J215" s="363"/>
      <c r="K215" s="384"/>
    </row>
    <row r="216" s="1" customFormat="1" ht="15" customHeight="1">
      <c r="B216" s="383"/>
      <c r="C216" s="311"/>
      <c r="D216" s="311"/>
      <c r="E216" s="311"/>
      <c r="F216" s="334">
        <v>2</v>
      </c>
      <c r="G216" s="372"/>
      <c r="H216" s="363" t="s">
        <v>1394</v>
      </c>
      <c r="I216" s="363"/>
      <c r="J216" s="363"/>
      <c r="K216" s="384"/>
    </row>
    <row r="217" s="1" customFormat="1" ht="15" customHeight="1">
      <c r="B217" s="383"/>
      <c r="C217" s="311"/>
      <c r="D217" s="311"/>
      <c r="E217" s="311"/>
      <c r="F217" s="334">
        <v>3</v>
      </c>
      <c r="G217" s="372"/>
      <c r="H217" s="363" t="s">
        <v>1395</v>
      </c>
      <c r="I217" s="363"/>
      <c r="J217" s="363"/>
      <c r="K217" s="384"/>
    </row>
    <row r="218" s="1" customFormat="1" ht="15" customHeight="1">
      <c r="B218" s="383"/>
      <c r="C218" s="311"/>
      <c r="D218" s="311"/>
      <c r="E218" s="311"/>
      <c r="F218" s="334">
        <v>4</v>
      </c>
      <c r="G218" s="372"/>
      <c r="H218" s="363" t="s">
        <v>1396</v>
      </c>
      <c r="I218" s="363"/>
      <c r="J218" s="363"/>
      <c r="K218" s="384"/>
    </row>
    <row r="219" s="1" customFormat="1" ht="12.75" customHeight="1">
      <c r="B219" s="385"/>
      <c r="C219" s="386"/>
      <c r="D219" s="386"/>
      <c r="E219" s="386"/>
      <c r="F219" s="386"/>
      <c r="G219" s="386"/>
      <c r="H219" s="386"/>
      <c r="I219" s="386"/>
      <c r="J219" s="386"/>
      <c r="K219" s="387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Vladislav Matuszek</dc:creator>
  <cp:lastModifiedBy>Vladislav Matuszek</cp:lastModifiedBy>
  <dcterms:created xsi:type="dcterms:W3CDTF">2026-01-22T19:07:42Z</dcterms:created>
  <dcterms:modified xsi:type="dcterms:W3CDTF">2026-01-22T19:07:45Z</dcterms:modified>
</cp:coreProperties>
</file>