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dows Home\Documents\Projekty\Projekty_2023\Bílina_Aléská\"/>
    </mc:Choice>
  </mc:AlternateContent>
  <xr:revisionPtr revIDLastSave="0" documentId="8_{10915584-9F52-4800-96F0-A58E71DC9BFC}" xr6:coauthVersionLast="47" xr6:coauthVersionMax="47" xr10:uidLastSave="{00000000-0000-0000-0000-000000000000}"/>
  <bookViews>
    <workbookView xWindow="-108" yWindow="-108" windowWidth="30936" windowHeight="16776" activeTab="2" xr2:uid="{00000000-000D-0000-FFFF-FFFF00000000}"/>
  </bookViews>
  <sheets>
    <sheet name="Stavba" sheetId="1" r:id="rId1"/>
    <sheet name="VzorPolozky" sheetId="10" state="hidden" r:id="rId2"/>
    <sheet name="401 260126 Pol" sheetId="12" r:id="rId3"/>
  </sheets>
  <externalReferences>
    <externalReference r:id="rId4"/>
  </externalReferences>
  <definedNames>
    <definedName name="CelkemDPHVypocet" localSheetId="0">Stavba!$H$43</definedName>
    <definedName name="CenaCelkem">Stavba!$G$29</definedName>
    <definedName name="CenaCelkemBezDPH">Stavba!$G$28</definedName>
    <definedName name="CenaCelkemVypocet" localSheetId="0">Stavba!$I$43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'401 260126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'401 260126 Pol'!$A$1:$Y$137</definedName>
    <definedName name="_xlnm.Print_Area" localSheetId="0">Stavba!$A$1:$J$63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Stavba!$F$43</definedName>
    <definedName name="ZakladDPHZakl">Stavba!$G$25</definedName>
    <definedName name="ZakladDPHZaklVypocet" localSheetId="0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A26" i="12" l="1"/>
  <c r="G9" i="12"/>
  <c r="M9" i="12" s="1"/>
  <c r="I9" i="12"/>
  <c r="K9" i="12"/>
  <c r="O9" i="12"/>
  <c r="Q9" i="12"/>
  <c r="V9" i="12"/>
  <c r="G11" i="12"/>
  <c r="I11" i="12"/>
  <c r="K11" i="12"/>
  <c r="O11" i="12"/>
  <c r="Q11" i="12"/>
  <c r="V11" i="12"/>
  <c r="G12" i="12"/>
  <c r="M12" i="12" s="1"/>
  <c r="I12" i="12"/>
  <c r="K12" i="12"/>
  <c r="O12" i="12"/>
  <c r="Q12" i="12"/>
  <c r="V12" i="12"/>
  <c r="G13" i="12"/>
  <c r="M13" i="12" s="1"/>
  <c r="I13" i="12"/>
  <c r="K13" i="12"/>
  <c r="O13" i="12"/>
  <c r="Q13" i="12"/>
  <c r="V13" i="12"/>
  <c r="G14" i="12"/>
  <c r="M14" i="12" s="1"/>
  <c r="I14" i="12"/>
  <c r="K14" i="12"/>
  <c r="O14" i="12"/>
  <c r="Q14" i="12"/>
  <c r="V14" i="12"/>
  <c r="G15" i="12"/>
  <c r="M15" i="12" s="1"/>
  <c r="I15" i="12"/>
  <c r="K15" i="12"/>
  <c r="O15" i="12"/>
  <c r="Q15" i="12"/>
  <c r="V15" i="12"/>
  <c r="G16" i="12"/>
  <c r="M16" i="12" s="1"/>
  <c r="I16" i="12"/>
  <c r="K16" i="12"/>
  <c r="O16" i="12"/>
  <c r="Q16" i="12"/>
  <c r="V16" i="12"/>
  <c r="G18" i="12"/>
  <c r="M18" i="12" s="1"/>
  <c r="I18" i="12"/>
  <c r="K18" i="12"/>
  <c r="O18" i="12"/>
  <c r="Q18" i="12"/>
  <c r="V18" i="12"/>
  <c r="G20" i="12"/>
  <c r="M20" i="12" s="1"/>
  <c r="I20" i="12"/>
  <c r="K20" i="12"/>
  <c r="O20" i="12"/>
  <c r="Q20" i="12"/>
  <c r="V20" i="12"/>
  <c r="G21" i="12"/>
  <c r="M21" i="12" s="1"/>
  <c r="I21" i="12"/>
  <c r="K21" i="12"/>
  <c r="O21" i="12"/>
  <c r="Q21" i="12"/>
  <c r="V21" i="12"/>
  <c r="G23" i="12"/>
  <c r="M23" i="12" s="1"/>
  <c r="I23" i="12"/>
  <c r="K23" i="12"/>
  <c r="O23" i="12"/>
  <c r="Q23" i="12"/>
  <c r="V23" i="12"/>
  <c r="G25" i="12"/>
  <c r="M25" i="12" s="1"/>
  <c r="I25" i="12"/>
  <c r="K25" i="12"/>
  <c r="O25" i="12"/>
  <c r="Q25" i="12"/>
  <c r="V25" i="12"/>
  <c r="G28" i="12"/>
  <c r="M28" i="12" s="1"/>
  <c r="I28" i="12"/>
  <c r="K28" i="12"/>
  <c r="O28" i="12"/>
  <c r="Q28" i="12"/>
  <c r="V28" i="12"/>
  <c r="G29" i="12"/>
  <c r="I29" i="12"/>
  <c r="K29" i="12"/>
  <c r="K27" i="12" s="1"/>
  <c r="O29" i="12"/>
  <c r="Q29" i="12"/>
  <c r="V29" i="12"/>
  <c r="G31" i="12"/>
  <c r="M31" i="12" s="1"/>
  <c r="I31" i="12"/>
  <c r="K31" i="12"/>
  <c r="O31" i="12"/>
  <c r="Q31" i="12"/>
  <c r="V31" i="12"/>
  <c r="G32" i="12"/>
  <c r="I32" i="12"/>
  <c r="K32" i="12"/>
  <c r="O32" i="12"/>
  <c r="Q32" i="12"/>
  <c r="V32" i="12"/>
  <c r="G33" i="12"/>
  <c r="M33" i="12" s="1"/>
  <c r="I33" i="12"/>
  <c r="K33" i="12"/>
  <c r="O33" i="12"/>
  <c r="Q33" i="12"/>
  <c r="V33" i="12"/>
  <c r="G34" i="12"/>
  <c r="M34" i="12" s="1"/>
  <c r="I34" i="12"/>
  <c r="K34" i="12"/>
  <c r="O34" i="12"/>
  <c r="Q34" i="12"/>
  <c r="V34" i="12"/>
  <c r="G35" i="12"/>
  <c r="M35" i="12" s="1"/>
  <c r="I35" i="12"/>
  <c r="K35" i="12"/>
  <c r="O35" i="12"/>
  <c r="Q35" i="12"/>
  <c r="V35" i="12"/>
  <c r="G36" i="12"/>
  <c r="M36" i="12" s="1"/>
  <c r="I36" i="12"/>
  <c r="K36" i="12"/>
  <c r="O36" i="12"/>
  <c r="Q36" i="12"/>
  <c r="V36" i="12"/>
  <c r="G37" i="12"/>
  <c r="M37" i="12" s="1"/>
  <c r="I37" i="12"/>
  <c r="K37" i="12"/>
  <c r="O37" i="12"/>
  <c r="Q37" i="12"/>
  <c r="V37" i="12"/>
  <c r="G38" i="12"/>
  <c r="M38" i="12" s="1"/>
  <c r="I38" i="12"/>
  <c r="K38" i="12"/>
  <c r="O38" i="12"/>
  <c r="Q38" i="12"/>
  <c r="V38" i="12"/>
  <c r="G39" i="12"/>
  <c r="M39" i="12" s="1"/>
  <c r="I39" i="12"/>
  <c r="K39" i="12"/>
  <c r="O39" i="12"/>
  <c r="Q39" i="12"/>
  <c r="V39" i="12"/>
  <c r="G40" i="12"/>
  <c r="M40" i="12" s="1"/>
  <c r="I40" i="12"/>
  <c r="K40" i="12"/>
  <c r="O40" i="12"/>
  <c r="Q40" i="12"/>
  <c r="V40" i="12"/>
  <c r="G41" i="12"/>
  <c r="M41" i="12" s="1"/>
  <c r="I41" i="12"/>
  <c r="K41" i="12"/>
  <c r="O41" i="12"/>
  <c r="Q41" i="12"/>
  <c r="V41" i="12"/>
  <c r="G42" i="12"/>
  <c r="M42" i="12" s="1"/>
  <c r="I42" i="12"/>
  <c r="K42" i="12"/>
  <c r="O42" i="12"/>
  <c r="Q42" i="12"/>
  <c r="V42" i="12"/>
  <c r="G43" i="12"/>
  <c r="M43" i="12" s="1"/>
  <c r="I43" i="12"/>
  <c r="K43" i="12"/>
  <c r="O43" i="12"/>
  <c r="Q43" i="12"/>
  <c r="V43" i="12"/>
  <c r="G44" i="12"/>
  <c r="M44" i="12" s="1"/>
  <c r="I44" i="12"/>
  <c r="K44" i="12"/>
  <c r="O44" i="12"/>
  <c r="Q44" i="12"/>
  <c r="V44" i="12"/>
  <c r="G45" i="12"/>
  <c r="M45" i="12" s="1"/>
  <c r="I45" i="12"/>
  <c r="K45" i="12"/>
  <c r="O45" i="12"/>
  <c r="Q45" i="12"/>
  <c r="V45" i="12"/>
  <c r="G46" i="12"/>
  <c r="M46" i="12" s="1"/>
  <c r="I46" i="12"/>
  <c r="K46" i="12"/>
  <c r="O46" i="12"/>
  <c r="Q46" i="12"/>
  <c r="V46" i="12"/>
  <c r="G47" i="12"/>
  <c r="M47" i="12" s="1"/>
  <c r="I47" i="12"/>
  <c r="K47" i="12"/>
  <c r="O47" i="12"/>
  <c r="Q47" i="12"/>
  <c r="V47" i="12"/>
  <c r="G48" i="12"/>
  <c r="M48" i="12" s="1"/>
  <c r="I48" i="12"/>
  <c r="K48" i="12"/>
  <c r="O48" i="12"/>
  <c r="Q48" i="12"/>
  <c r="V48" i="12"/>
  <c r="G49" i="12"/>
  <c r="M49" i="12" s="1"/>
  <c r="I49" i="12"/>
  <c r="K49" i="12"/>
  <c r="O49" i="12"/>
  <c r="Q49" i="12"/>
  <c r="V49" i="12"/>
  <c r="G50" i="12"/>
  <c r="M50" i="12" s="1"/>
  <c r="I50" i="12"/>
  <c r="K50" i="12"/>
  <c r="O50" i="12"/>
  <c r="Q50" i="12"/>
  <c r="V50" i="12"/>
  <c r="G51" i="12"/>
  <c r="M51" i="12" s="1"/>
  <c r="I51" i="12"/>
  <c r="K51" i="12"/>
  <c r="O51" i="12"/>
  <c r="Q51" i="12"/>
  <c r="V51" i="12"/>
  <c r="G53" i="12"/>
  <c r="M53" i="12" s="1"/>
  <c r="I53" i="12"/>
  <c r="K53" i="12"/>
  <c r="O53" i="12"/>
  <c r="Q53" i="12"/>
  <c r="V53" i="12"/>
  <c r="G54" i="12"/>
  <c r="M54" i="12" s="1"/>
  <c r="I54" i="12"/>
  <c r="K54" i="12"/>
  <c r="O54" i="12"/>
  <c r="Q54" i="12"/>
  <c r="V54" i="12"/>
  <c r="G55" i="12"/>
  <c r="M55" i="12" s="1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G57" i="12"/>
  <c r="M57" i="12" s="1"/>
  <c r="I57" i="12"/>
  <c r="K57" i="12"/>
  <c r="O57" i="12"/>
  <c r="Q57" i="12"/>
  <c r="V57" i="12"/>
  <c r="G58" i="12"/>
  <c r="M58" i="12" s="1"/>
  <c r="I58" i="12"/>
  <c r="K58" i="12"/>
  <c r="O58" i="12"/>
  <c r="Q58" i="12"/>
  <c r="V58" i="12"/>
  <c r="G59" i="12"/>
  <c r="M59" i="12" s="1"/>
  <c r="I59" i="12"/>
  <c r="K59" i="12"/>
  <c r="O59" i="12"/>
  <c r="Q59" i="12"/>
  <c r="V59" i="12"/>
  <c r="G60" i="12"/>
  <c r="M60" i="12" s="1"/>
  <c r="I60" i="12"/>
  <c r="K60" i="12"/>
  <c r="O60" i="12"/>
  <c r="Q60" i="12"/>
  <c r="V60" i="12"/>
  <c r="G61" i="12"/>
  <c r="M61" i="12" s="1"/>
  <c r="I61" i="12"/>
  <c r="K61" i="12"/>
  <c r="O61" i="12"/>
  <c r="Q61" i="12"/>
  <c r="V61" i="12"/>
  <c r="G62" i="12"/>
  <c r="M62" i="12" s="1"/>
  <c r="I62" i="12"/>
  <c r="K62" i="12"/>
  <c r="O62" i="12"/>
  <c r="Q62" i="12"/>
  <c r="V62" i="12"/>
  <c r="G63" i="12"/>
  <c r="M63" i="12" s="1"/>
  <c r="I63" i="12"/>
  <c r="K63" i="12"/>
  <c r="O63" i="12"/>
  <c r="Q63" i="12"/>
  <c r="V63" i="12"/>
  <c r="G64" i="12"/>
  <c r="M64" i="12" s="1"/>
  <c r="I64" i="12"/>
  <c r="K64" i="12"/>
  <c r="O64" i="12"/>
  <c r="Q64" i="12"/>
  <c r="V64" i="12"/>
  <c r="G65" i="12"/>
  <c r="M65" i="12" s="1"/>
  <c r="I65" i="12"/>
  <c r="K65" i="12"/>
  <c r="O65" i="12"/>
  <c r="Q65" i="12"/>
  <c r="V65" i="12"/>
  <c r="G66" i="12"/>
  <c r="M66" i="12" s="1"/>
  <c r="I66" i="12"/>
  <c r="K66" i="12"/>
  <c r="O66" i="12"/>
  <c r="Q66" i="12"/>
  <c r="V66" i="12"/>
  <c r="G67" i="12"/>
  <c r="M67" i="12" s="1"/>
  <c r="I67" i="12"/>
  <c r="K67" i="12"/>
  <c r="O67" i="12"/>
  <c r="Q67" i="12"/>
  <c r="V67" i="12"/>
  <c r="G68" i="12"/>
  <c r="M68" i="12" s="1"/>
  <c r="I68" i="12"/>
  <c r="K68" i="12"/>
  <c r="O68" i="12"/>
  <c r="Q68" i="12"/>
  <c r="V68" i="12"/>
  <c r="G69" i="12"/>
  <c r="M69" i="12" s="1"/>
  <c r="I69" i="12"/>
  <c r="K69" i="12"/>
  <c r="O69" i="12"/>
  <c r="Q69" i="12"/>
  <c r="V69" i="12"/>
  <c r="G70" i="12"/>
  <c r="M70" i="12" s="1"/>
  <c r="I70" i="12"/>
  <c r="K70" i="12"/>
  <c r="O70" i="12"/>
  <c r="Q70" i="12"/>
  <c r="V70" i="12"/>
  <c r="G71" i="12"/>
  <c r="M71" i="12" s="1"/>
  <c r="I71" i="12"/>
  <c r="K71" i="12"/>
  <c r="O71" i="12"/>
  <c r="Q71" i="12"/>
  <c r="V71" i="12"/>
  <c r="G72" i="12"/>
  <c r="M72" i="12" s="1"/>
  <c r="I72" i="12"/>
  <c r="K72" i="12"/>
  <c r="O72" i="12"/>
  <c r="Q72" i="12"/>
  <c r="V72" i="12"/>
  <c r="G73" i="12"/>
  <c r="M73" i="12" s="1"/>
  <c r="I73" i="12"/>
  <c r="K73" i="12"/>
  <c r="O73" i="12"/>
  <c r="Q73" i="12"/>
  <c r="V73" i="12"/>
  <c r="G74" i="12"/>
  <c r="M74" i="12" s="1"/>
  <c r="I74" i="12"/>
  <c r="K74" i="12"/>
  <c r="O74" i="12"/>
  <c r="Q74" i="12"/>
  <c r="V74" i="12"/>
  <c r="G75" i="12"/>
  <c r="M75" i="12" s="1"/>
  <c r="I75" i="12"/>
  <c r="K75" i="12"/>
  <c r="O75" i="12"/>
  <c r="Q75" i="12"/>
  <c r="V75" i="12"/>
  <c r="G77" i="12"/>
  <c r="M77" i="12" s="1"/>
  <c r="I77" i="12"/>
  <c r="K77" i="12"/>
  <c r="O77" i="12"/>
  <c r="Q77" i="12"/>
  <c r="V77" i="12"/>
  <c r="G78" i="12"/>
  <c r="M78" i="12" s="1"/>
  <c r="I78" i="12"/>
  <c r="K78" i="12"/>
  <c r="O78" i="12"/>
  <c r="Q78" i="12"/>
  <c r="V78" i="12"/>
  <c r="G79" i="12"/>
  <c r="M79" i="12" s="1"/>
  <c r="I79" i="12"/>
  <c r="K79" i="12"/>
  <c r="O79" i="12"/>
  <c r="Q79" i="12"/>
  <c r="V79" i="12"/>
  <c r="G80" i="12"/>
  <c r="M80" i="12" s="1"/>
  <c r="I80" i="12"/>
  <c r="K80" i="12"/>
  <c r="O80" i="12"/>
  <c r="Q80" i="12"/>
  <c r="V80" i="12"/>
  <c r="G81" i="12"/>
  <c r="M81" i="12" s="1"/>
  <c r="I81" i="12"/>
  <c r="K81" i="12"/>
  <c r="O81" i="12"/>
  <c r="Q81" i="12"/>
  <c r="V81" i="12"/>
  <c r="G82" i="12"/>
  <c r="M82" i="12" s="1"/>
  <c r="I82" i="12"/>
  <c r="K82" i="12"/>
  <c r="O82" i="12"/>
  <c r="Q82" i="12"/>
  <c r="V82" i="12"/>
  <c r="G83" i="12"/>
  <c r="M83" i="12" s="1"/>
  <c r="I83" i="12"/>
  <c r="K83" i="12"/>
  <c r="O83" i="12"/>
  <c r="Q83" i="12"/>
  <c r="V83" i="12"/>
  <c r="G85" i="12"/>
  <c r="M85" i="12" s="1"/>
  <c r="I85" i="12"/>
  <c r="K85" i="12"/>
  <c r="O85" i="12"/>
  <c r="Q85" i="12"/>
  <c r="V85" i="12"/>
  <c r="G86" i="12"/>
  <c r="M86" i="12" s="1"/>
  <c r="I86" i="12"/>
  <c r="K86" i="12"/>
  <c r="O86" i="12"/>
  <c r="Q86" i="12"/>
  <c r="V86" i="12"/>
  <c r="G87" i="12"/>
  <c r="M87" i="12" s="1"/>
  <c r="I87" i="12"/>
  <c r="K87" i="12"/>
  <c r="O87" i="12"/>
  <c r="Q87" i="12"/>
  <c r="V87" i="12"/>
  <c r="G88" i="12"/>
  <c r="M88" i="12" s="1"/>
  <c r="I88" i="12"/>
  <c r="K88" i="12"/>
  <c r="O88" i="12"/>
  <c r="Q88" i="12"/>
  <c r="V88" i="12"/>
  <c r="G89" i="12"/>
  <c r="M89" i="12" s="1"/>
  <c r="I89" i="12"/>
  <c r="K89" i="12"/>
  <c r="O89" i="12"/>
  <c r="Q89" i="12"/>
  <c r="V89" i="12"/>
  <c r="G90" i="12"/>
  <c r="M90" i="12" s="1"/>
  <c r="I90" i="12"/>
  <c r="K90" i="12"/>
  <c r="O90" i="12"/>
  <c r="Q90" i="12"/>
  <c r="V90" i="12"/>
  <c r="G91" i="12"/>
  <c r="M91" i="12" s="1"/>
  <c r="I91" i="12"/>
  <c r="K91" i="12"/>
  <c r="O91" i="12"/>
  <c r="Q91" i="12"/>
  <c r="V91" i="12"/>
  <c r="G93" i="12"/>
  <c r="M93" i="12" s="1"/>
  <c r="I93" i="12"/>
  <c r="K93" i="12"/>
  <c r="O93" i="12"/>
  <c r="Q93" i="12"/>
  <c r="V93" i="12"/>
  <c r="G94" i="12"/>
  <c r="M94" i="12" s="1"/>
  <c r="I94" i="12"/>
  <c r="K94" i="12"/>
  <c r="O94" i="12"/>
  <c r="Q94" i="12"/>
  <c r="V94" i="12"/>
  <c r="G95" i="12"/>
  <c r="M95" i="12" s="1"/>
  <c r="I95" i="12"/>
  <c r="K95" i="12"/>
  <c r="O95" i="12"/>
  <c r="Q95" i="12"/>
  <c r="V95" i="12"/>
  <c r="G96" i="12"/>
  <c r="M96" i="12" s="1"/>
  <c r="I96" i="12"/>
  <c r="K96" i="12"/>
  <c r="O96" i="12"/>
  <c r="Q96" i="12"/>
  <c r="V96" i="12"/>
  <c r="G97" i="12"/>
  <c r="M97" i="12" s="1"/>
  <c r="I97" i="12"/>
  <c r="K97" i="12"/>
  <c r="O97" i="12"/>
  <c r="Q97" i="12"/>
  <c r="V97" i="12"/>
  <c r="G98" i="12"/>
  <c r="M98" i="12" s="1"/>
  <c r="I98" i="12"/>
  <c r="K98" i="12"/>
  <c r="O98" i="12"/>
  <c r="Q98" i="12"/>
  <c r="V98" i="12"/>
  <c r="G99" i="12"/>
  <c r="M99" i="12" s="1"/>
  <c r="I99" i="12"/>
  <c r="K99" i="12"/>
  <c r="O99" i="12"/>
  <c r="Q99" i="12"/>
  <c r="V99" i="12"/>
  <c r="G100" i="12"/>
  <c r="M100" i="12" s="1"/>
  <c r="I100" i="12"/>
  <c r="K100" i="12"/>
  <c r="O100" i="12"/>
  <c r="Q100" i="12"/>
  <c r="V100" i="12"/>
  <c r="G101" i="12"/>
  <c r="M101" i="12" s="1"/>
  <c r="I101" i="12"/>
  <c r="K101" i="12"/>
  <c r="O101" i="12"/>
  <c r="Q101" i="12"/>
  <c r="V101" i="12"/>
  <c r="G102" i="12"/>
  <c r="M102" i="12" s="1"/>
  <c r="I102" i="12"/>
  <c r="K102" i="12"/>
  <c r="O102" i="12"/>
  <c r="Q102" i="12"/>
  <c r="V102" i="12"/>
  <c r="G103" i="12"/>
  <c r="M103" i="12" s="1"/>
  <c r="I103" i="12"/>
  <c r="K103" i="12"/>
  <c r="O103" i="12"/>
  <c r="Q103" i="12"/>
  <c r="V103" i="12"/>
  <c r="G104" i="12"/>
  <c r="M104" i="12" s="1"/>
  <c r="I104" i="12"/>
  <c r="K104" i="12"/>
  <c r="O104" i="12"/>
  <c r="Q104" i="12"/>
  <c r="V104" i="12"/>
  <c r="G105" i="12"/>
  <c r="M105" i="12" s="1"/>
  <c r="I105" i="12"/>
  <c r="K105" i="12"/>
  <c r="O105" i="12"/>
  <c r="Q105" i="12"/>
  <c r="V105" i="12"/>
  <c r="G106" i="12"/>
  <c r="M106" i="12" s="1"/>
  <c r="I106" i="12"/>
  <c r="K106" i="12"/>
  <c r="O106" i="12"/>
  <c r="Q106" i="12"/>
  <c r="V106" i="12"/>
  <c r="G107" i="12"/>
  <c r="M107" i="12" s="1"/>
  <c r="I107" i="12"/>
  <c r="K107" i="12"/>
  <c r="O107" i="12"/>
  <c r="Q107" i="12"/>
  <c r="V107" i="12"/>
  <c r="G108" i="12"/>
  <c r="M108" i="12" s="1"/>
  <c r="I108" i="12"/>
  <c r="K108" i="12"/>
  <c r="O108" i="12"/>
  <c r="Q108" i="12"/>
  <c r="V108" i="12"/>
  <c r="G109" i="12"/>
  <c r="M109" i="12" s="1"/>
  <c r="I109" i="12"/>
  <c r="K109" i="12"/>
  <c r="O109" i="12"/>
  <c r="Q109" i="12"/>
  <c r="V109" i="12"/>
  <c r="G110" i="12"/>
  <c r="M110" i="12" s="1"/>
  <c r="I110" i="12"/>
  <c r="K110" i="12"/>
  <c r="O110" i="12"/>
  <c r="Q110" i="12"/>
  <c r="V110" i="12"/>
  <c r="G111" i="12"/>
  <c r="M111" i="12" s="1"/>
  <c r="I111" i="12"/>
  <c r="K111" i="12"/>
  <c r="O111" i="12"/>
  <c r="Q111" i="12"/>
  <c r="V111" i="12"/>
  <c r="G112" i="12"/>
  <c r="M112" i="12" s="1"/>
  <c r="I112" i="12"/>
  <c r="K112" i="12"/>
  <c r="O112" i="12"/>
  <c r="Q112" i="12"/>
  <c r="V112" i="12"/>
  <c r="G113" i="12"/>
  <c r="M113" i="12" s="1"/>
  <c r="I113" i="12"/>
  <c r="K113" i="12"/>
  <c r="O113" i="12"/>
  <c r="Q113" i="12"/>
  <c r="V113" i="12"/>
  <c r="G114" i="12"/>
  <c r="M114" i="12" s="1"/>
  <c r="I114" i="12"/>
  <c r="K114" i="12"/>
  <c r="O114" i="12"/>
  <c r="Q114" i="12"/>
  <c r="V114" i="12"/>
  <c r="G115" i="12"/>
  <c r="M115" i="12" s="1"/>
  <c r="I115" i="12"/>
  <c r="K115" i="12"/>
  <c r="O115" i="12"/>
  <c r="Q115" i="12"/>
  <c r="V115" i="12"/>
  <c r="G116" i="12"/>
  <c r="M116" i="12" s="1"/>
  <c r="I116" i="12"/>
  <c r="K116" i="12"/>
  <c r="O116" i="12"/>
  <c r="Q116" i="12"/>
  <c r="V116" i="12"/>
  <c r="G117" i="12"/>
  <c r="M117" i="12" s="1"/>
  <c r="I117" i="12"/>
  <c r="K117" i="12"/>
  <c r="O117" i="12"/>
  <c r="Q117" i="12"/>
  <c r="V117" i="12"/>
  <c r="G118" i="12"/>
  <c r="M118" i="12" s="1"/>
  <c r="I118" i="12"/>
  <c r="K118" i="12"/>
  <c r="O118" i="12"/>
  <c r="Q118" i="12"/>
  <c r="V118" i="12"/>
  <c r="G119" i="12"/>
  <c r="M119" i="12" s="1"/>
  <c r="I119" i="12"/>
  <c r="K119" i="12"/>
  <c r="O119" i="12"/>
  <c r="Q119" i="12"/>
  <c r="V119" i="12"/>
  <c r="G120" i="12"/>
  <c r="M120" i="12" s="1"/>
  <c r="I120" i="12"/>
  <c r="K120" i="12"/>
  <c r="O120" i="12"/>
  <c r="Q120" i="12"/>
  <c r="V120" i="12"/>
  <c r="G121" i="12"/>
  <c r="M121" i="12" s="1"/>
  <c r="I121" i="12"/>
  <c r="K121" i="12"/>
  <c r="O121" i="12"/>
  <c r="Q121" i="12"/>
  <c r="V121" i="12"/>
  <c r="G122" i="12"/>
  <c r="M122" i="12" s="1"/>
  <c r="I122" i="12"/>
  <c r="K122" i="12"/>
  <c r="O122" i="12"/>
  <c r="Q122" i="12"/>
  <c r="V122" i="12"/>
  <c r="G123" i="12"/>
  <c r="M123" i="12" s="1"/>
  <c r="I123" i="12"/>
  <c r="K123" i="12"/>
  <c r="O123" i="12"/>
  <c r="Q123" i="12"/>
  <c r="V123" i="12"/>
  <c r="G125" i="12"/>
  <c r="M125" i="12" s="1"/>
  <c r="I125" i="12"/>
  <c r="K125" i="12"/>
  <c r="O125" i="12"/>
  <c r="Q125" i="12"/>
  <c r="V125" i="12"/>
  <c r="G126" i="12"/>
  <c r="M126" i="12" s="1"/>
  <c r="I126" i="12"/>
  <c r="K126" i="12"/>
  <c r="O126" i="12"/>
  <c r="Q126" i="12"/>
  <c r="V126" i="12"/>
  <c r="G128" i="12"/>
  <c r="I128" i="12"/>
  <c r="K128" i="12"/>
  <c r="O128" i="12"/>
  <c r="Q128" i="12"/>
  <c r="V128" i="12"/>
  <c r="G129" i="12"/>
  <c r="M129" i="12" s="1"/>
  <c r="I129" i="12"/>
  <c r="K129" i="12"/>
  <c r="O129" i="12"/>
  <c r="Q129" i="12"/>
  <c r="V129" i="12"/>
  <c r="G130" i="12"/>
  <c r="M130" i="12" s="1"/>
  <c r="I130" i="12"/>
  <c r="K130" i="12"/>
  <c r="O130" i="12"/>
  <c r="Q130" i="12"/>
  <c r="V130" i="12"/>
  <c r="G131" i="12"/>
  <c r="M131" i="12" s="1"/>
  <c r="I131" i="12"/>
  <c r="K131" i="12"/>
  <c r="O131" i="12"/>
  <c r="Q131" i="12"/>
  <c r="V131" i="12"/>
  <c r="G132" i="12"/>
  <c r="M132" i="12" s="1"/>
  <c r="I132" i="12"/>
  <c r="K132" i="12"/>
  <c r="O132" i="12"/>
  <c r="Q132" i="12"/>
  <c r="V132" i="12"/>
  <c r="G133" i="12"/>
  <c r="M133" i="12" s="1"/>
  <c r="I133" i="12"/>
  <c r="K133" i="12"/>
  <c r="O133" i="12"/>
  <c r="Q133" i="12"/>
  <c r="V133" i="12"/>
  <c r="G134" i="12"/>
  <c r="M134" i="12" s="1"/>
  <c r="I134" i="12"/>
  <c r="K134" i="12"/>
  <c r="O134" i="12"/>
  <c r="Q134" i="12"/>
  <c r="V134" i="12"/>
  <c r="AE136" i="12"/>
  <c r="F39" i="1" s="1"/>
  <c r="I17" i="1"/>
  <c r="H43" i="1"/>
  <c r="J28" i="1"/>
  <c r="J26" i="1"/>
  <c r="G38" i="1"/>
  <c r="F38" i="1"/>
  <c r="J23" i="1"/>
  <c r="J24" i="1"/>
  <c r="J25" i="1"/>
  <c r="J27" i="1"/>
  <c r="E24" i="1"/>
  <c r="G24" i="1"/>
  <c r="E26" i="1"/>
  <c r="G26" i="1"/>
  <c r="G27" i="12" l="1"/>
  <c r="I55" i="1" s="1"/>
  <c r="V27" i="12"/>
  <c r="I124" i="12"/>
  <c r="M124" i="12"/>
  <c r="Q124" i="12"/>
  <c r="V124" i="12"/>
  <c r="Q27" i="12"/>
  <c r="V76" i="12"/>
  <c r="K8" i="12"/>
  <c r="G127" i="12"/>
  <c r="I62" i="1" s="1"/>
  <c r="I20" i="1" s="1"/>
  <c r="AF136" i="12"/>
  <c r="G39" i="1" s="1"/>
  <c r="G43" i="1" s="1"/>
  <c r="G25" i="1" s="1"/>
  <c r="V17" i="12"/>
  <c r="I27" i="12"/>
  <c r="F43" i="1"/>
  <c r="G23" i="1" s="1"/>
  <c r="Q92" i="12"/>
  <c r="I52" i="12"/>
  <c r="K92" i="12"/>
  <c r="K52" i="12"/>
  <c r="O8" i="12"/>
  <c r="V84" i="12"/>
  <c r="I84" i="12"/>
  <c r="O76" i="12"/>
  <c r="Q52" i="12"/>
  <c r="O27" i="12"/>
  <c r="F42" i="1"/>
  <c r="V92" i="12"/>
  <c r="O127" i="12"/>
  <c r="F41" i="1"/>
  <c r="G84" i="12"/>
  <c r="I59" i="1" s="1"/>
  <c r="I76" i="12"/>
  <c r="O30" i="12"/>
  <c r="O124" i="12"/>
  <c r="K84" i="12"/>
  <c r="Q84" i="12"/>
  <c r="G124" i="12"/>
  <c r="I61" i="1" s="1"/>
  <c r="I19" i="1" s="1"/>
  <c r="O84" i="12"/>
  <c r="K76" i="12"/>
  <c r="V52" i="12"/>
  <c r="V127" i="12"/>
  <c r="Q76" i="12"/>
  <c r="I92" i="12"/>
  <c r="Q8" i="12"/>
  <c r="K124" i="12"/>
  <c r="M17" i="12"/>
  <c r="O52" i="12"/>
  <c r="Q127" i="12"/>
  <c r="O92" i="12"/>
  <c r="K30" i="12"/>
  <c r="Q17" i="12"/>
  <c r="K127" i="12"/>
  <c r="I30" i="12"/>
  <c r="M29" i="12"/>
  <c r="M27" i="12" s="1"/>
  <c r="K17" i="12"/>
  <c r="O17" i="12"/>
  <c r="I127" i="12"/>
  <c r="G30" i="12"/>
  <c r="I56" i="1" s="1"/>
  <c r="I17" i="12"/>
  <c r="I8" i="12"/>
  <c r="V30" i="12"/>
  <c r="G8" i="12"/>
  <c r="Q30" i="12"/>
  <c r="V8" i="12"/>
  <c r="M84" i="12"/>
  <c r="M52" i="12"/>
  <c r="M76" i="12"/>
  <c r="M92" i="12"/>
  <c r="G76" i="12"/>
  <c r="I58" i="1" s="1"/>
  <c r="G17" i="12"/>
  <c r="I54" i="1" s="1"/>
  <c r="M11" i="12"/>
  <c r="M8" i="12" s="1"/>
  <c r="G52" i="12"/>
  <c r="I57" i="1" s="1"/>
  <c r="M128" i="12"/>
  <c r="M127" i="12" s="1"/>
  <c r="M32" i="12"/>
  <c r="M30" i="12" s="1"/>
  <c r="G92" i="12"/>
  <c r="I60" i="1" s="1"/>
  <c r="A27" i="1" l="1"/>
  <c r="A28" i="1" s="1"/>
  <c r="I39" i="1"/>
  <c r="I43" i="1" s="1"/>
  <c r="G42" i="1"/>
  <c r="I42" i="1" s="1"/>
  <c r="G41" i="1"/>
  <c r="I18" i="1"/>
  <c r="I41" i="1"/>
  <c r="G136" i="12"/>
  <c r="I53" i="1"/>
  <c r="G28" i="1" l="1"/>
  <c r="G27" i="1" s="1"/>
  <c r="G29" i="1" s="1"/>
  <c r="J41" i="1"/>
  <c r="J42" i="1"/>
  <c r="J39" i="1"/>
  <c r="J43" i="1" s="1"/>
  <c r="I16" i="1"/>
  <c r="I21" i="1" s="1"/>
  <c r="I63" i="1"/>
  <c r="J53" i="1" l="1"/>
  <c r="J62" i="1"/>
  <c r="J54" i="1"/>
  <c r="J61" i="1"/>
  <c r="J57" i="1"/>
  <c r="J59" i="1"/>
  <c r="J56" i="1"/>
  <c r="J58" i="1"/>
  <c r="J60" i="1"/>
  <c r="J55" i="1"/>
  <c r="J6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11</author>
  </authors>
  <commentList>
    <comment ref="S6" authorId="0" shapeId="0" xr:uid="{6FE8D756-4AC9-4B10-92B5-F25999171738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2E13E06C-9744-4C4B-BD3B-38FAAC95900E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<sst xmlns="http://schemas.openxmlformats.org/spreadsheetml/2006/main" count="1148" uniqueCount="371">
  <si>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</si>
  <si>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</si>
  <si>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</si>
  <si>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</si>
  <si>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</si>
  <si>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</si>
  <si>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</si>
  <si>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</si>
  <si>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</si>
  <si>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</si>
  <si>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</si>
  <si>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</si>
  <si>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</si>
  <si>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</si>
  <si>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</si>
  <si>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</si>
  <si>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</si>
  <si>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</si>
  <si>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</si>
  <si>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</si>
  <si>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</si>
  <si>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</si>
  <si>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</si>
  <si>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</si>
  <si>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</si>
  <si>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</si>
  <si>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</si>
  <si>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</si>
  <si>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</si>
  <si>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</si>
  <si>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</si>
  <si>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</si>
  <si>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</si>
  <si>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</si>
  <si>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</si>
  <si>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</si>
  <si>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</si>
  <si>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</si>
  <si>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</si>
  <si>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Soupis stavebních prací, dodávek a služeb</t>
  </si>
  <si>
    <t>Zadavatel</t>
  </si>
  <si>
    <t>260126</t>
  </si>
  <si>
    <t>Veřejné osvětlení (větev č.2)</t>
  </si>
  <si>
    <t>401</t>
  </si>
  <si>
    <t>Veřejné osvětlení</t>
  </si>
  <si>
    <t>Objekt:</t>
  </si>
  <si>
    <t>Rozpočet:</t>
  </si>
  <si>
    <t>Bílina-ul. Aléská, Obnova a doplnění VO</t>
  </si>
  <si>
    <t>Stavba</t>
  </si>
  <si>
    <t>Stavební objekt</t>
  </si>
  <si>
    <t>Celkem za stavbu</t>
  </si>
  <si>
    <t>CZK</t>
  </si>
  <si>
    <t>#POPS</t>
  </si>
  <si>
    <t>Popis stavby: 260126 - Bílina-ul. Aléská, Obnova a doplnění VO</t>
  </si>
  <si>
    <t>#POPO</t>
  </si>
  <si>
    <t>Popis objektu: 401 - Veřejné osvětlení</t>
  </si>
  <si>
    <t>#POPR</t>
  </si>
  <si>
    <t>Popis rozpočtu: 260126 - Veřejné osvětlení (větev č.2)</t>
  </si>
  <si>
    <t>Rekapitulace dílů</t>
  </si>
  <si>
    <t>Typ dílu</t>
  </si>
  <si>
    <t>1</t>
  </si>
  <si>
    <t>Zemní práce</t>
  </si>
  <si>
    <t>5</t>
  </si>
  <si>
    <t>Komunikace</t>
  </si>
  <si>
    <t>M461</t>
  </si>
  <si>
    <t>Materiál k oboru M46</t>
  </si>
  <si>
    <t>M21</t>
  </si>
  <si>
    <t>Elektromontáže</t>
  </si>
  <si>
    <t>M210</t>
  </si>
  <si>
    <t>Materiál</t>
  </si>
  <si>
    <t>M211</t>
  </si>
  <si>
    <t>Demontáže</t>
  </si>
  <si>
    <t>M22</t>
  </si>
  <si>
    <t>Montáž sdělovací a zabezp. techniky</t>
  </si>
  <si>
    <t>M46</t>
  </si>
  <si>
    <t>Zemní práce při montážích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</si>
  <si>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</si>
  <si>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</si>
  <si>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</si>
  <si>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</si>
  <si>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</si>
  <si>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</si>
  <si>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</si>
  <si>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</si>
  <si>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</si>
  <si>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</si>
  <si>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</si>
  <si>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</si>
  <si>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</si>
  <si>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</si>
  <si>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</si>
  <si>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</si>
  <si>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</si>
  <si>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</si>
  <si>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</si>
  <si>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</si>
  <si>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</si>
  <si>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</si>
  <si>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</si>
  <si>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</si>
  <si>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</si>
  <si>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</si>
  <si>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</si>
  <si>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</si>
  <si>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</si>
  <si>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</si>
  <si>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</si>
  <si>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113106231R00</t>
  </si>
  <si>
    <t>Rozebrání vozovek a ploch s jakoukoliv výplní spár   v jakékoliv ploše, ze zámkové dlažky, kladených do lože z kameniva</t>
  </si>
  <si>
    <t>m2</t>
  </si>
  <si>
    <t>822-1</t>
  </si>
  <si>
    <t>RTS 26/ I</t>
  </si>
  <si>
    <t>Práce</t>
  </si>
  <si>
    <t>Běžná</t>
  </si>
  <si>
    <t>POL1_</t>
  </si>
  <si>
    <t>s přemístěním hmot na skládku na vzdálenost do 3 m nebo s naložením na dopravní prostředek</t>
  </si>
  <si>
    <t>SPI</t>
  </si>
  <si>
    <t>113107315R00</t>
  </si>
  <si>
    <t>Odstranění podkladů nebo krytů z kameniva těženého, v ploše jednotlivě do 50 m2, tloušťka vrstvy 150 mm</t>
  </si>
  <si>
    <t>113107515R00</t>
  </si>
  <si>
    <t>Odstranění podkladů nebo krytů z kameniva hrubého drceného, v ploše jednotlivě do 50 m2, tloušťka vrstvy 150 mm</t>
  </si>
  <si>
    <t>113108305R00</t>
  </si>
  <si>
    <t>Odstranění podkladů nebo krytů živičných, v ploše jednotlivě do 50 m2, tloušťka vrstvy 50 mm</t>
  </si>
  <si>
    <t>113108315R00</t>
  </si>
  <si>
    <t>Odstranění podkladů nebo krytů živičných, v ploše jednotlivě do 50 m2, tloušťka vrstvy 150 mm</t>
  </si>
  <si>
    <t>113109320R00</t>
  </si>
  <si>
    <t>Odstranění podkladů nebo krytů z betonu prostého, v ploše jednotlivě do 50 m2, tloušťka vrstvy 200 mm</t>
  </si>
  <si>
    <t>113111115R00</t>
  </si>
  <si>
    <t>Odstranění podkladů nebo krytů z kameniva zpevněného cementem, v ploše jednotlivě do 50 m2, tloušťka vrstvy 150 mm</t>
  </si>
  <si>
    <t>564251111R00</t>
  </si>
  <si>
    <t>Podklad nebo podsyp ze štěrkopísku tloušťka po zhutnění 150 mm</t>
  </si>
  <si>
    <t>s rozprostřením, vlhčením a zhutněním</t>
  </si>
  <si>
    <t>564851111R00</t>
  </si>
  <si>
    <t>Podklad ze štěrkodrti s rozprostřením a zhutněním frakce 0-63 mm, tloušťka po zhutnění 150 mm</t>
  </si>
  <si>
    <t>565131211R00</t>
  </si>
  <si>
    <t>Podklad z kameniva obaleného asfaltem ACP 16+, v pruhu šířky přes 3 m, třídy 1, tloušťka po zhutnění 50 mm</t>
  </si>
  <si>
    <t>s rozprostřením a zhutněním</t>
  </si>
  <si>
    <t>565181211R00</t>
  </si>
  <si>
    <t>Podklad z kameniva obaleného asfaltem ACP 22+, v pruhu šířky přes 3 m, třídy 1, tloušťka po zhutnění 150 mm</t>
  </si>
  <si>
    <t>596245041R00</t>
  </si>
  <si>
    <t>Kladení zámkové dlažby do MC tloušťka dlažby 80 mm, tloušťka lože 50 mm</t>
  </si>
  <si>
    <t>s provedením lože z cementové malty tloušťky 40 mm, s vyplněním spár těženým kamenivem a se smetením přebytečného materiálu na krajnici</t>
  </si>
  <si>
    <t>3457114702R</t>
  </si>
  <si>
    <t>Trubka elektroinstalační - kabelová chránička; ohebná; kombinovaný hladký a vlnitý povrch; materiál: HDPE; bezhalogenový; de = 63,0 mm; di = 52,0 mm; odolnost proti stlačení: 450 N/20 cm; RtF: A1</t>
  </si>
  <si>
    <t>m</t>
  </si>
  <si>
    <t>SPCM</t>
  </si>
  <si>
    <t>Specifikace</t>
  </si>
  <si>
    <t>POL3_</t>
  </si>
  <si>
    <t>3457114705R</t>
  </si>
  <si>
    <t>Trubka elektroinstalační - kabelová chránička; ohebná; kombinovaný hladký a vlnitý povrch; materiál: HDPE; bezhalogenový; de = 110,0 mm; di = 94,0 mm; odolnost proti stlačení: 450 N/20 cm; RtF: A1</t>
  </si>
  <si>
    <t>210100001R00</t>
  </si>
  <si>
    <t>Ukončení vodičů  v rozvaděči včetně zapojení a vodičové koncovky,  , průřez do 2,5 mm2</t>
  </si>
  <si>
    <t>kus</t>
  </si>
  <si>
    <t>POL1_9</t>
  </si>
  <si>
    <t>210100701R00</t>
  </si>
  <si>
    <t>Montáž koncovky venkovní do 1 kV, KV 1,  , pro kabely, celoplastové, do průřezu 4x35 mm2</t>
  </si>
  <si>
    <t>210202111R00</t>
  </si>
  <si>
    <t>Montáž svítidla veřejného osvětlení, na výložník</t>
  </si>
  <si>
    <t>210202115R00</t>
  </si>
  <si>
    <t>Montáž svítidla veřejného osvětlení, parkového</t>
  </si>
  <si>
    <t>210204002R00</t>
  </si>
  <si>
    <t xml:space="preserve">Montáž stožáru veřejného osvětlení parkového, ocelového,  ,  </t>
  </si>
  <si>
    <t>210204011RS2</t>
  </si>
  <si>
    <t>Montáž stožáru veřejného osvětlení uličního, ocelového, délky do 12 m, včetně nákladů na autojeřáb</t>
  </si>
  <si>
    <t>210204103RS2</t>
  </si>
  <si>
    <t>Montáž ocelového výložníku jednoramenného, na ocelový sloup, hmotnost výložníku do 35 kg, včetně nákladů na montážní plošinu</t>
  </si>
  <si>
    <t>210204201R00</t>
  </si>
  <si>
    <t>Montáž stožárové elektrovýzbroje pro 1 okruh</t>
  </si>
  <si>
    <t>210204202R00</t>
  </si>
  <si>
    <t>Montáž stožárové elektrovýzbroje pro 2 okruhy</t>
  </si>
  <si>
    <t>210204203R00</t>
  </si>
  <si>
    <t>Montáž stožárové elektrovýzbroje pro 3 okruhy</t>
  </si>
  <si>
    <t>210220022RT1</t>
  </si>
  <si>
    <t>Montáž uzemňovacího vedení v zemi, včetně svorek, propojení a izolace spojů, z drátů ocelových pozinkovaných  (FeZn),  , včetně dodávky drátu průměru 10 mm</t>
  </si>
  <si>
    <t>210220301RT2</t>
  </si>
  <si>
    <t>Montáž svorky hromosvodové včetně dodávky svorky spojovací (SS)</t>
  </si>
  <si>
    <t>210220302RT6</t>
  </si>
  <si>
    <t>Montáž svorky hromosvodové včetně dodávky svorky kovových částí d 3-12 mm (SP)</t>
  </si>
  <si>
    <t>210800015R00</t>
  </si>
  <si>
    <t xml:space="preserve">Montáž vodiče CYY, 10 mm2, uloženého v trubce,  </t>
  </si>
  <si>
    <t>210810005R00</t>
  </si>
  <si>
    <t>Montáž kabelu CYKY 750 V, 3 x 1,5 mm2, volně uloženého</t>
  </si>
  <si>
    <t>210810017R00</t>
  </si>
  <si>
    <t>Montáž kabelu CYKY 750 V, 5 x (4 až 16 mm2), volně uloženého</t>
  </si>
  <si>
    <t>210950201R00</t>
  </si>
  <si>
    <t xml:space="preserve">Vodiče, šňůry a kabely hliníkové příplatek na zatahování kabelů do tvárnicových tras s komorami nebo do kolektorů, váha kabelu do, 0,75 kg,  </t>
  </si>
  <si>
    <t>210100151S00</t>
  </si>
  <si>
    <t>Ukončení kabelů páska žíly 4x16mm2</t>
  </si>
  <si>
    <t>Vlastní</t>
  </si>
  <si>
    <t>Indiv</t>
  </si>
  <si>
    <t>23170120R</t>
  </si>
  <si>
    <t>Pěna PU; montážní, výplňová, izolační; tepelná odolnost -40 až 90 °C; přetíratelná; 0,75 l</t>
  </si>
  <si>
    <t>180456170400R</t>
  </si>
  <si>
    <t>Montážní plošina na autopod. MP13-1 (A 30)</t>
  </si>
  <si>
    <t>Sh</t>
  </si>
  <si>
    <t>STROJ</t>
  </si>
  <si>
    <t>Stroj</t>
  </si>
  <si>
    <t>POL6_</t>
  </si>
  <si>
    <t>905R01</t>
  </si>
  <si>
    <t>Hzs-revize provoz.souboru a st.obj. Revize</t>
  </si>
  <si>
    <t xml:space="preserve">hod   </t>
  </si>
  <si>
    <t>VRN</t>
  </si>
  <si>
    <t>POL99_8</t>
  </si>
  <si>
    <t>27345001Tvl</t>
  </si>
  <si>
    <t>Plastová manžeta na stožár VO, délka 700 mm, pro 133 mm</t>
  </si>
  <si>
    <t>ks</t>
  </si>
  <si>
    <t>2734502Tvl</t>
  </si>
  <si>
    <t>Manžeta na stožár o pr. 159 mm - délka 300 mm</t>
  </si>
  <si>
    <t>28399920R</t>
  </si>
  <si>
    <t>Štítek kabelový, popisovací; mat. plast; 20x40 mm</t>
  </si>
  <si>
    <t>316 78655Tvl</t>
  </si>
  <si>
    <t>Svorkovnice stožárová pro kabely Al/Cu</t>
  </si>
  <si>
    <t xml:space="preserve">ks    </t>
  </si>
  <si>
    <t>316702903Tvl</t>
  </si>
  <si>
    <t>Stožás silniční pro VO JB8 zesílený (159-108-89) žárově zinkovaný, nátěr v barvě RAL 7012</t>
  </si>
  <si>
    <t>316702904Tvl</t>
  </si>
  <si>
    <t>Stožár sadový SB5, žárově zinkovaný, trojstupňový (133-89-60), nátěr v barvě RAL 7012</t>
  </si>
  <si>
    <t>316702905Tvl</t>
  </si>
  <si>
    <t>Výložník obloukový V 1500*1 (2100x1500), nátěr v barvě RAL 7012</t>
  </si>
  <si>
    <t>31678611.9Tvl</t>
  </si>
  <si>
    <t>Svorkovnice stožárová jednopojistková IP 43</t>
  </si>
  <si>
    <t>34111030R</t>
  </si>
  <si>
    <t>Kabel CYKY; instalační; pro pevné uložení ve vnitřních a venk.prostorách v zemi, betonu; Cu plné holé jádro, tvar jádra RE-kulatý jednodrát; počet a průřez žil 3x1,5mm2; počet žil 3; teplota použití -30 až 70 °C; max.provoz.teplota při zkratu 160 °C; min.teplota pokládky -5 °C; průřez vodiče 1,5 mm2; samozhášivý; odolnost vůči UV záření; barva pláště černá</t>
  </si>
  <si>
    <t>34111102R</t>
  </si>
  <si>
    <t>Kabel CYKY; instalační; pro pevné uložení ve vnitřních a venk.prostorách v zemi, betonu; Cu plné holé jádro, tvar jádra RE-kulatý jednodrát; počet a průřez žil 5x16mm2; počet žil 5; teplota použití -30 až 70 °C; max.provoz.teplota při zkratu 160 °C; min.teplota pokládky -5 °C; průřez vodiče 16 mm2; samozhášivý; odolnost vůči UV záření; barva pláště černá</t>
  </si>
  <si>
    <t>34140827R</t>
  </si>
  <si>
    <t>Vodič CY H07 V-U; silový, propojovací jednožilový; pevné uložení; jádro Cu plné holé; počet žil 1; jmen.průřez jádra 10,00 mm2; vnější průměr max 6,4 mm; izolace PVC; tl. izolace 1,0 mm; odolnost proti šíření plamene</t>
  </si>
  <si>
    <t>345-000504Tvl</t>
  </si>
  <si>
    <t>Pojistka 6A E27 komplet</t>
  </si>
  <si>
    <t>POL3_1</t>
  </si>
  <si>
    <t>345-000600Tvl</t>
  </si>
  <si>
    <t>Trubička smršťovací z/žl RPZ 32/12</t>
  </si>
  <si>
    <t>POL3_9</t>
  </si>
  <si>
    <t>348300415Tvl</t>
  </si>
  <si>
    <t>Svítidlo LED silniční MARUT S G2 P52 3k5 730 B524 c, 18,72W</t>
  </si>
  <si>
    <t>35436437.AR</t>
  </si>
  <si>
    <t>Koncovka kabelová pro 4žil.kabely, kompletní; bez kabel.ok; izolace papírová; jmen.nap. do 1 kV; průřez jádra 16-70 mm2; L žíly = 750 mm</t>
  </si>
  <si>
    <t>354364902Tvl</t>
  </si>
  <si>
    <t>Koncovka kabelová Skeldo KSCZ5X-10-25</t>
  </si>
  <si>
    <t>357 12205Tvl</t>
  </si>
  <si>
    <t>SkříN rozpojovací pro VO , 4 sady poj odpínačů, provedení plastový pilíř</t>
  </si>
  <si>
    <t>357 78611.7Tvl</t>
  </si>
  <si>
    <t>Svorkovnice stožárová  s krytím, 3 odvody</t>
  </si>
  <si>
    <t>357 78702Tvl</t>
  </si>
  <si>
    <t>Svorkovnice stožárová dvoupojistková</t>
  </si>
  <si>
    <t>358249990022Tvl</t>
  </si>
  <si>
    <t>Pojistka E27 - komplet - 10A</t>
  </si>
  <si>
    <t>358251012R</t>
  </si>
  <si>
    <t>Vložka pojistková nožová vel. 000; charakt. gG; jmen.proud 20 A; jmen.napětí 690 V a.c./250 V d.c.</t>
  </si>
  <si>
    <t>358-91111T</t>
  </si>
  <si>
    <t>Zkratová propojka</t>
  </si>
  <si>
    <t>D 26</t>
  </si>
  <si>
    <t>509 1111T</t>
  </si>
  <si>
    <t>Podružný materiál</t>
  </si>
  <si>
    <t>POL99_2</t>
  </si>
  <si>
    <t>210204125R00</t>
  </si>
  <si>
    <t>220061163R00</t>
  </si>
  <si>
    <t>Roztažení a položení trubky HDPE podél výkopu</t>
  </si>
  <si>
    <t>220061164R00</t>
  </si>
  <si>
    <t>Položení trubky HDPE do výkopu</t>
  </si>
  <si>
    <t>220182026U00</t>
  </si>
  <si>
    <t>Mtž spojka Plasson na trubce HDPE</t>
  </si>
  <si>
    <t>M 26</t>
  </si>
  <si>
    <t>220182027U00</t>
  </si>
  <si>
    <t>Mtž záslepky Plasson na trubku HDPE</t>
  </si>
  <si>
    <t>2866500Tvl</t>
  </si>
  <si>
    <t>Koncovka PLASSON DN 40mm s ventilkem</t>
  </si>
  <si>
    <t>28665308Tvl</t>
  </si>
  <si>
    <t>Spojka rozebíratelná   PLASSON z PE d 40 mm</t>
  </si>
  <si>
    <t>286910200Tvl</t>
  </si>
  <si>
    <t>Trubka HDPE DN 40/33 mm</t>
  </si>
  <si>
    <t>460050703RT1</t>
  </si>
  <si>
    <t>Jáma do 2 m3 pro stožár veřejného osvětlení, hor.3, ruční výkop jámy</t>
  </si>
  <si>
    <t>m3</t>
  </si>
  <si>
    <t>460070618T00</t>
  </si>
  <si>
    <t>Jáma pro protlak</t>
  </si>
  <si>
    <t>460080101RT1</t>
  </si>
  <si>
    <t>Rozbourání betonového základu, vybourání betonu</t>
  </si>
  <si>
    <t>460100043R00</t>
  </si>
  <si>
    <t>Pouzdrový základ "Zelený utopenec" 600x600, v.525</t>
  </si>
  <si>
    <t>460100044R00</t>
  </si>
  <si>
    <t>Pouzdrový základ "Zelený utopenec" 800x800, v.675</t>
  </si>
  <si>
    <t>460110001R00</t>
  </si>
  <si>
    <t>Sonda pro vyhledání kabelů - výkop</t>
  </si>
  <si>
    <t>460110101R00</t>
  </si>
  <si>
    <t>Sonda pro vyhledání kabelů - zához</t>
  </si>
  <si>
    <t>460120002RT1</t>
  </si>
  <si>
    <t>Zához jámy, hornina třídy 3 - 4, upěchování a úprava povrchu</t>
  </si>
  <si>
    <t>460200143RT2</t>
  </si>
  <si>
    <t>Výkop kabelové rýhy 35/60 cm  hor.3, ruční výkop rýhy</t>
  </si>
  <si>
    <t>460200263RT1</t>
  </si>
  <si>
    <t>Výkop kabelové rýhy 50/80 cm  hor.3, strojní výkop rýhy</t>
  </si>
  <si>
    <t>460420018RT1</t>
  </si>
  <si>
    <t>Zřízení kabelového lože v rýze š. do 350 mm z písku, tloušťka vrstvy 150 mm</t>
  </si>
  <si>
    <t>460420022R00</t>
  </si>
  <si>
    <t>Zřízení kabelového lože v rýze š. do 650 mm z písku</t>
  </si>
  <si>
    <t>460490012RT1</t>
  </si>
  <si>
    <t>Fólie výstražná z PVC, šířka 330 mm, fólie PVC šířka 330 mm</t>
  </si>
  <si>
    <t>46051001T00</t>
  </si>
  <si>
    <t>Pokládka chráničky PE do průměru 75 mm</t>
  </si>
  <si>
    <t>46051002T00</t>
  </si>
  <si>
    <t>Pokládka chráničky PE do pr. 110 mm</t>
  </si>
  <si>
    <t>M 25</t>
  </si>
  <si>
    <t>46051002T01</t>
  </si>
  <si>
    <t>Pokládka chráničky ocelové do pr. 110 mm</t>
  </si>
  <si>
    <t>460510201R00</t>
  </si>
  <si>
    <t>Žlab kabelový prefabrikovaný TK 1, neasfaltovaný</t>
  </si>
  <si>
    <t>460570133R00</t>
  </si>
  <si>
    <t>Zához rýhy 350/500 mm, hornina třídy 3, se zhutněním</t>
  </si>
  <si>
    <t>460570253R00</t>
  </si>
  <si>
    <t>Zához rýhy 500/700 mm, hornina třídy 3, se zhutněním</t>
  </si>
  <si>
    <t>460600001RT2</t>
  </si>
  <si>
    <t>Naložení a odvoz zeminy, odvoz na vzdálenost 1000 m</t>
  </si>
  <si>
    <t>460600002RT1</t>
  </si>
  <si>
    <t>Příplatek za odvoz za každých dalších 1000 m, nákladním automobilem</t>
  </si>
  <si>
    <t>460620006RT1</t>
  </si>
  <si>
    <t>Osetí povrchu trávou, včetně dodávky osiva</t>
  </si>
  <si>
    <t>460620013RT1</t>
  </si>
  <si>
    <t>Provizorní úprava terénu v přírodní hornině 3, ruční vyrovnání a zhutnění</t>
  </si>
  <si>
    <t>1050</t>
  </si>
  <si>
    <t>Příplatek k odvozu suti ZKD 1km, beton, asfalty</t>
  </si>
  <si>
    <t>t</t>
  </si>
  <si>
    <t>460600061S00</t>
  </si>
  <si>
    <t>Odvoz suti -1km, beton, asfalty</t>
  </si>
  <si>
    <t>46099-1113T00</t>
  </si>
  <si>
    <t>Protlak DN 110 mm neřízený</t>
  </si>
  <si>
    <t xml:space="preserve">m     </t>
  </si>
  <si>
    <t>31600001Tvl</t>
  </si>
  <si>
    <t>Trubka ocelová svařovaná pr. 101,6/2</t>
  </si>
  <si>
    <t>46099-6666</t>
  </si>
  <si>
    <t>Geodetické zaměření pro správce sítě</t>
  </si>
  <si>
    <t>úsek</t>
  </si>
  <si>
    <t>OPN</t>
  </si>
  <si>
    <t>POL13_0</t>
  </si>
  <si>
    <t>00610T</t>
  </si>
  <si>
    <t>Protlak neřízený DN 160 včetně chráničky</t>
  </si>
  <si>
    <t>0054T</t>
  </si>
  <si>
    <t>Poplatek za recyklaci suti</t>
  </si>
  <si>
    <t xml:space="preserve">t     </t>
  </si>
  <si>
    <t>00586T</t>
  </si>
  <si>
    <t>Poplatek za skládku zeminy</t>
  </si>
  <si>
    <t>01500T</t>
  </si>
  <si>
    <t>Poplatek za zábor veřejného prostarnství</t>
  </si>
  <si>
    <t xml:space="preserve">kč    </t>
  </si>
  <si>
    <t>00514T</t>
  </si>
  <si>
    <t>Doprava - převoz suti na skládku</t>
  </si>
  <si>
    <t>POL99_6</t>
  </si>
  <si>
    <t>0001T</t>
  </si>
  <si>
    <t>Poplatek za recyklaci svítidel a zdrojů</t>
  </si>
  <si>
    <t>00560T</t>
  </si>
  <si>
    <t>Číslování stožárů</t>
  </si>
  <si>
    <t>005125010T</t>
  </si>
  <si>
    <t>Dopravně-inženýrská opatření</t>
  </si>
  <si>
    <t>Soubor</t>
  </si>
  <si>
    <t>005121 R</t>
  </si>
  <si>
    <t>Zařízení staveniště</t>
  </si>
  <si>
    <t>00521120T</t>
  </si>
  <si>
    <t>Likvidace a odvoz demontovaného materiálu jinde neuvedeného</t>
  </si>
  <si>
    <t>005241010R</t>
  </si>
  <si>
    <t xml:space="preserve">Dokumentace skutečného provedení </t>
  </si>
  <si>
    <t>005261060T</t>
  </si>
  <si>
    <t>Níklady spojené s kolaudačním řízením</t>
  </si>
  <si>
    <t>SUM</t>
  </si>
  <si>
    <t>END</t>
  </si>
  <si>
    <t>Demontáž svítidla veřejného osvětlení, na výložník</t>
  </si>
  <si>
    <t>Demontáž svítidla veřejného osvětlení, parkového</t>
  </si>
  <si>
    <t xml:space="preserve">Demontáž stožáru veřejného osvětlení parkového, ocelového,  ,  </t>
  </si>
  <si>
    <t>Demontáž stožáru veřejného osvětlení uličního, ocelového, délky do 12 m, včetně nákladů na autojeřáb</t>
  </si>
  <si>
    <t>Demontáž ocelového výložníku jednoramenného, na ocelový sloup, hmotnost výložníku do 35 kg, včetně nákladů na montážní plošinu</t>
  </si>
  <si>
    <t xml:space="preserve">Dmontáž stožárové patice litinové,  </t>
  </si>
  <si>
    <t>Demontáž stožárové elektrovýzbroje pro 1 okruh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</si>
</sst>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6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0" fillId="2" borderId="1" xfId="0" applyFill="1" applyBorder="1" applyAlignment="1">
      <alignment horizontal="left" vertical="center" indent="1"/>
    </xf>
    <xf numFmtId="49" fontId="8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49" fontId="8" fillId="2" borderId="6" xfId="0" applyNumberFormat="1" applyFont="1" applyFill="1" applyBorder="1" applyAlignment="1">
      <alignment horizontal="left" vertical="center" wrapText="1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28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2" borderId="34" xfId="0" applyNumberFormat="1" applyFill="1" applyBorder="1" applyAlignment="1">
      <alignment vertical="center"/>
    </xf>
    <xf numFmtId="4" fontId="0" fillId="2" borderId="35" xfId="0" applyNumberFormat="1" applyFill="1" applyBorder="1" applyAlignment="1">
      <alignment vertical="center"/>
    </xf>
    <xf numFmtId="4" fontId="15" fillId="2" borderId="35" xfId="0" applyNumberFormat="1" applyFont="1" applyFill="1" applyBorder="1" applyAlignment="1">
      <alignment vertical="center" wrapText="1" shrinkToFit="1"/>
    </xf>
    <xf numFmtId="4" fontId="15" fillId="2" borderId="35" xfId="0" applyNumberFormat="1" applyFont="1" applyFill="1" applyBorder="1" applyAlignment="1">
      <alignment vertical="center" shrinkToFit="1"/>
    </xf>
    <xf numFmtId="4" fontId="0" fillId="2" borderId="36" xfId="0" applyNumberFormat="1" applyFill="1" applyBorder="1" applyAlignment="1">
      <alignment vertical="center" shrinkToFit="1"/>
    </xf>
    <xf numFmtId="3" fontId="0" fillId="2" borderId="36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2" fontId="12" fillId="2" borderId="7" xfId="0" applyNumberFormat="1" applyFont="1" applyFill="1" applyBorder="1" applyAlignment="1">
      <alignment horizontal="righ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" fontId="12" fillId="2" borderId="7" xfId="0" applyNumberFormat="1" applyFont="1" applyFill="1" applyBorder="1" applyAlignment="1">
      <alignment horizontal="right" vertical="center"/>
    </xf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4" borderId="28" xfId="0" applyFont="1" applyFill="1" applyBorder="1" applyAlignment="1">
      <alignment horizontal="center" vertical="center" wrapText="1"/>
    </xf>
    <xf numFmtId="0" fontId="16" fillId="4" borderId="29" xfId="0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2" borderId="34" xfId="0" applyFont="1" applyFill="1" applyBorder="1" applyAlignment="1">
      <alignment vertical="center"/>
    </xf>
    <xf numFmtId="0" fontId="7" fillId="2" borderId="34" xfId="0" applyFont="1" applyFill="1" applyBorder="1" applyAlignment="1">
      <alignment vertical="center" wrapText="1"/>
    </xf>
    <xf numFmtId="0" fontId="7" fillId="2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2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2" borderId="36" xfId="0" applyNumberFormat="1" applyFont="1" applyFill="1" applyBorder="1" applyAlignment="1">
      <alignment horizontal="center" vertical="center"/>
    </xf>
    <xf numFmtId="4" fontId="7" fillId="2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2" borderId="15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8" fillId="2" borderId="0" xfId="0" applyNumberFormat="1" applyFont="1" applyFill="1" applyBorder="1" applyAlignment="1">
      <alignment vertical="top" shrinkToFit="1"/>
    </xf>
    <xf numFmtId="0" fontId="8" fillId="2" borderId="27" xfId="0" applyFont="1" applyFill="1" applyBorder="1" applyAlignment="1">
      <alignment vertical="top"/>
    </xf>
    <xf numFmtId="49" fontId="8" fillId="2" borderId="18" xfId="0" applyNumberFormat="1" applyFont="1" applyFill="1" applyBorder="1" applyAlignment="1">
      <alignment vertical="top"/>
    </xf>
    <xf numFmtId="0" fontId="8" fillId="2" borderId="18" xfId="0" applyFont="1" applyFill="1" applyBorder="1" applyAlignment="1">
      <alignment horizontal="center" vertical="top" shrinkToFit="1"/>
    </xf>
    <xf numFmtId="165" fontId="8" fillId="2" borderId="18" xfId="0" applyNumberFormat="1" applyFont="1" applyFill="1" applyBorder="1" applyAlignment="1">
      <alignment vertical="top" shrinkToFit="1"/>
    </xf>
    <xf numFmtId="4" fontId="8" fillId="2" borderId="18" xfId="0" applyNumberFormat="1" applyFont="1" applyFill="1" applyBorder="1" applyAlignment="1">
      <alignment vertical="top" shrinkToFit="1"/>
    </xf>
    <xf numFmtId="4" fontId="8" fillId="2" borderId="37" xfId="0" applyNumberFormat="1" applyFont="1" applyFill="1" applyBorder="1" applyAlignment="1">
      <alignment vertical="top" shrinkToFit="1"/>
    </xf>
    <xf numFmtId="4" fontId="8" fillId="2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3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18" xfId="0" applyNumberFormat="1" applyFont="1" applyBorder="1" applyAlignment="1">
      <alignment vertical="top" wrapTex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3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0" fontId="18" fillId="0" borderId="0" xfId="0" applyNumberFormat="1" applyFont="1" applyAlignment="1">
      <alignment wrapText="1"/>
    </xf>
    <xf numFmtId="49" fontId="8" fillId="2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6"/>
  <sheetViews>
    <sheetView showGridLines="0" topLeftCell="B22" zoomScaleNormal="100" zoomScaleSheetLayoutView="75" workbookViewId="0">
      <selection activeCell="A29" sqref="A29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76" t="s">
        <v>39</v>
      </c>
      <c r="C1" s="77"/>
      <c r="D1" s="77"/>
      <c r="E1" s="77"/>
      <c r="F1" s="77"/>
      <c r="G1" s="77"/>
      <c r="H1" s="77"/>
      <c r="I1" s="77"/>
      <c r="J1" s="78"/>
    </row>
    <row r="2" spans="1:15" ht="36" customHeight="1" x14ac:dyDescent="0.25">
      <c r="A2" s="2"/>
      <c r="B2" s="111" t="s">
        <v>22</v>
      </c>
      <c r="C2" s="112"/>
      <c r="D2" s="113" t="s">
        <v>41</v>
      </c>
      <c r="E2" s="114" t="s">
        <v>47</v>
      </c>
      <c r="F2" s="115"/>
      <c r="G2" s="115"/>
      <c r="H2" s="115"/>
      <c r="I2" s="115"/>
      <c r="J2" s="116"/>
      <c r="O2" s="1"/>
    </row>
    <row r="3" spans="1:15" ht="27" customHeight="1" x14ac:dyDescent="0.25">
      <c r="A3" s="2"/>
      <c r="B3" s="117" t="s">
        <v>45</v>
      </c>
      <c r="C3" s="112"/>
      <c r="D3" s="118" t="s">
        <v>43</v>
      </c>
      <c r="E3" s="119" t="s">
        <v>44</v>
      </c>
      <c r="F3" s="120"/>
      <c r="G3" s="120"/>
      <c r="H3" s="120"/>
      <c r="I3" s="120"/>
      <c r="J3" s="121"/>
    </row>
    <row r="4" spans="1:15" ht="23.25" customHeight="1" x14ac:dyDescent="0.25">
      <c r="A4" s="110">
        <v>2506</v>
      </c>
      <c r="B4" s="122" t="s">
        <v>46</v>
      </c>
      <c r="C4" s="123"/>
      <c r="D4" s="124" t="s">
        <v>41</v>
      </c>
      <c r="E4" s="125" t="s">
        <v>42</v>
      </c>
      <c r="F4" s="126"/>
      <c r="G4" s="126"/>
      <c r="H4" s="126"/>
      <c r="I4" s="126"/>
      <c r="J4" s="127"/>
    </row>
    <row r="5" spans="1:15" ht="24" customHeight="1" x14ac:dyDescent="0.25">
      <c r="A5" s="2"/>
      <c r="B5" s="31" t="s">
        <v>40</v>
      </c>
      <c r="D5" s="91"/>
      <c r="E5" s="92"/>
      <c r="F5" s="92"/>
      <c r="G5" s="92"/>
      <c r="H5" s="18" t="s">
        <v>38</v>
      </c>
      <c r="I5" s="22"/>
      <c r="J5" s="8"/>
    </row>
    <row r="6" spans="1:15" ht="15.75" customHeight="1" x14ac:dyDescent="0.25">
      <c r="A6" s="2"/>
      <c r="B6" s="28"/>
      <c r="C6" s="55"/>
      <c r="D6" s="85"/>
      <c r="E6" s="93"/>
      <c r="F6" s="93"/>
      <c r="G6" s="93"/>
      <c r="H6" s="18" t="s">
        <v>34</v>
      </c>
      <c r="I6" s="22"/>
      <c r="J6" s="8"/>
    </row>
    <row r="7" spans="1:15" ht="15.75" customHeight="1" x14ac:dyDescent="0.25">
      <c r="A7" s="2"/>
      <c r="B7" s="29"/>
      <c r="C7" s="56"/>
      <c r="D7" s="53"/>
      <c r="E7" s="94"/>
      <c r="F7" s="95"/>
      <c r="G7" s="95"/>
      <c r="H7" s="24"/>
      <c r="I7" s="23"/>
      <c r="J7" s="34"/>
    </row>
    <row r="8" spans="1:15" ht="24" hidden="1" customHeight="1" x14ac:dyDescent="0.25">
      <c r="A8" s="2"/>
      <c r="B8" s="31" t="s">
        <v>20</v>
      </c>
      <c r="D8" s="51"/>
      <c r="H8" s="18" t="s">
        <v>38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19</v>
      </c>
      <c r="D11" s="128"/>
      <c r="E11" s="128"/>
      <c r="F11" s="128"/>
      <c r="G11" s="128"/>
      <c r="H11" s="18" t="s">
        <v>38</v>
      </c>
      <c r="I11" s="133"/>
      <c r="J11" s="8"/>
    </row>
    <row r="12" spans="1:15" ht="15.75" customHeight="1" x14ac:dyDescent="0.25">
      <c r="A12" s="2"/>
      <c r="B12" s="28"/>
      <c r="C12" s="55"/>
      <c r="D12" s="129"/>
      <c r="E12" s="129"/>
      <c r="F12" s="129"/>
      <c r="G12" s="129"/>
      <c r="H12" s="18" t="s">
        <v>34</v>
      </c>
      <c r="I12" s="133"/>
      <c r="J12" s="8"/>
    </row>
    <row r="13" spans="1:15" ht="15.75" customHeight="1" x14ac:dyDescent="0.25">
      <c r="A13" s="2"/>
      <c r="B13" s="29"/>
      <c r="C13" s="56"/>
      <c r="D13" s="132"/>
      <c r="E13" s="130"/>
      <c r="F13" s="131"/>
      <c r="G13" s="131"/>
      <c r="H13" s="19"/>
      <c r="I13" s="23"/>
      <c r="J13" s="34"/>
    </row>
    <row r="14" spans="1:15" ht="24" customHeight="1" x14ac:dyDescent="0.25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86"/>
      <c r="F15" s="86"/>
      <c r="G15" s="87"/>
      <c r="H15" s="87"/>
      <c r="I15" s="87" t="s">
        <v>29</v>
      </c>
      <c r="J15" s="88"/>
    </row>
    <row r="16" spans="1:15" ht="23.25" customHeight="1" x14ac:dyDescent="0.25">
      <c r="A16" s="198" t="s">
        <v>24</v>
      </c>
      <c r="B16" s="38" t="s">
        <v>24</v>
      </c>
      <c r="C16" s="62"/>
      <c r="D16" s="63"/>
      <c r="E16" s="82"/>
      <c r="F16" s="83"/>
      <c r="G16" s="82"/>
      <c r="H16" s="83"/>
      <c r="I16" s="82">
        <f>SUMIF(F53:F62,A16,I53:I62)+SUMIF(F53:F62,"PSU",I53:I62)</f>
        <v>0</v>
      </c>
      <c r="J16" s="84"/>
    </row>
    <row r="17" spans="1:10" ht="23.25" customHeight="1" x14ac:dyDescent="0.25">
      <c r="A17" s="198" t="s">
        <v>25</v>
      </c>
      <c r="B17" s="38" t="s">
        <v>25</v>
      </c>
      <c r="C17" s="62"/>
      <c r="D17" s="63"/>
      <c r="E17" s="82"/>
      <c r="F17" s="83"/>
      <c r="G17" s="82"/>
      <c r="H17" s="83"/>
      <c r="I17" s="82">
        <f>SUMIF(F53:F62,A17,I53:I62)</f>
        <v>0</v>
      </c>
      <c r="J17" s="84"/>
    </row>
    <row r="18" spans="1:10" ht="23.25" customHeight="1" x14ac:dyDescent="0.25">
      <c r="A18" s="198" t="s">
        <v>26</v>
      </c>
      <c r="B18" s="38" t="s">
        <v>26</v>
      </c>
      <c r="C18" s="62"/>
      <c r="D18" s="63"/>
      <c r="E18" s="82"/>
      <c r="F18" s="83"/>
      <c r="G18" s="82"/>
      <c r="H18" s="83"/>
      <c r="I18" s="82">
        <f>SUMIF(F53:F62,A18,I53:I62)</f>
        <v>0</v>
      </c>
      <c r="J18" s="84"/>
    </row>
    <row r="19" spans="1:10" ht="23.25" customHeight="1" x14ac:dyDescent="0.25">
      <c r="A19" s="198" t="s">
        <v>76</v>
      </c>
      <c r="B19" s="38" t="s">
        <v>27</v>
      </c>
      <c r="C19" s="62"/>
      <c r="D19" s="63"/>
      <c r="E19" s="82"/>
      <c r="F19" s="83"/>
      <c r="G19" s="82"/>
      <c r="H19" s="83"/>
      <c r="I19" s="82">
        <f>SUMIF(F53:F62,A19,I53:I62)</f>
        <v>0</v>
      </c>
      <c r="J19" s="84"/>
    </row>
    <row r="20" spans="1:10" ht="23.25" customHeight="1" x14ac:dyDescent="0.25">
      <c r="A20" s="198" t="s">
        <v>77</v>
      </c>
      <c r="B20" s="38" t="s">
        <v>28</v>
      </c>
      <c r="C20" s="62"/>
      <c r="D20" s="63"/>
      <c r="E20" s="82"/>
      <c r="F20" s="83"/>
      <c r="G20" s="82"/>
      <c r="H20" s="83"/>
      <c r="I20" s="82">
        <f>SUMIF(F53:F62,A20,I53:I62)</f>
        <v>0</v>
      </c>
      <c r="J20" s="84"/>
    </row>
    <row r="21" spans="1:10" ht="23.25" customHeight="1" x14ac:dyDescent="0.25">
      <c r="A21" s="2"/>
      <c r="B21" s="48" t="s">
        <v>29</v>
      </c>
      <c r="C21" s="64"/>
      <c r="D21" s="65"/>
      <c r="E21" s="89"/>
      <c r="F21" s="90"/>
      <c r="G21" s="89"/>
      <c r="H21" s="90"/>
      <c r="I21" s="89">
        <f>SUM(I16:J20)</f>
        <v>0</v>
      </c>
      <c r="J21" s="101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12</v>
      </c>
      <c r="C23" s="62"/>
      <c r="D23" s="63"/>
      <c r="E23" s="67">
        <v>15</v>
      </c>
      <c r="F23" s="39" t="s">
        <v>0</v>
      </c>
      <c r="G23" s="99">
        <f>ZakladDPHSniVypocet</f>
        <v>0</v>
      </c>
      <c r="H23" s="100"/>
      <c r="I23" s="100"/>
      <c r="J23" s="40" t="str">
        <f t="shared" ref="J23:J28" si="0">Mena</f>
        <v>CZK</v>
      </c>
    </row>
    <row r="24" spans="1:10" ht="23.25" hidden="1" customHeight="1" x14ac:dyDescent="0.25">
      <c r="A24" s="2"/>
      <c r="B24" s="38" t="s">
        <v>13</v>
      </c>
      <c r="C24" s="62"/>
      <c r="D24" s="63"/>
      <c r="E24" s="67">
        <f>SazbaDPH1</f>
        <v>15</v>
      </c>
      <c r="F24" s="39" t="s">
        <v>0</v>
      </c>
      <c r="G24" s="97">
        <f>I23*E23/100</f>
        <v>0</v>
      </c>
      <c r="H24" s="98"/>
      <c r="I24" s="98"/>
      <c r="J24" s="40" t="str">
        <f t="shared" si="0"/>
        <v>CZK</v>
      </c>
    </row>
    <row r="25" spans="1:10" ht="23.25" customHeight="1" x14ac:dyDescent="0.25">
      <c r="A25" s="2"/>
      <c r="B25" s="38" t="s">
        <v>14</v>
      </c>
      <c r="C25" s="62"/>
      <c r="D25" s="63"/>
      <c r="E25" s="67">
        <v>21</v>
      </c>
      <c r="F25" s="39" t="s">
        <v>0</v>
      </c>
      <c r="G25" s="99">
        <f>ZakladDPHZaklVypocet</f>
        <v>0</v>
      </c>
      <c r="H25" s="100"/>
      <c r="I25" s="100"/>
      <c r="J25" s="40" t="str">
        <f t="shared" si="0"/>
        <v>CZK</v>
      </c>
    </row>
    <row r="26" spans="1:10" ht="23.25" hidden="1" customHeight="1" x14ac:dyDescent="0.25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79">
        <f>I25*E25/100</f>
        <v>0</v>
      </c>
      <c r="H26" s="80"/>
      <c r="I26" s="80"/>
      <c r="J26" s="37" t="str">
        <f t="shared" si="0"/>
        <v>CZK</v>
      </c>
    </row>
    <row r="27" spans="1:10" ht="23.25" customHeight="1" thickBot="1" x14ac:dyDescent="0.3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81">
        <f>CenaCelkemBezDPH-(ZakladDPHSni+ZakladDPHZakl)</f>
        <v>0</v>
      </c>
      <c r="H27" s="81"/>
      <c r="I27" s="81"/>
      <c r="J27" s="41" t="str">
        <f t="shared" si="0"/>
        <v>CZK</v>
      </c>
    </row>
    <row r="28" spans="1:10" ht="27.75" customHeight="1" thickBot="1" x14ac:dyDescent="0.3">
      <c r="A28" s="2">
        <f>(A27-INT(A27))*100</f>
        <v>0</v>
      </c>
      <c r="B28" s="167" t="s">
        <v>23</v>
      </c>
      <c r="C28" s="168"/>
      <c r="D28" s="168"/>
      <c r="E28" s="169"/>
      <c r="F28" s="170"/>
      <c r="G28" s="171">
        <f>A27</f>
        <v>0</v>
      </c>
      <c r="H28" s="171"/>
      <c r="I28" s="171"/>
      <c r="J28" s="172" t="str">
        <f t="shared" si="0"/>
        <v>CZK</v>
      </c>
    </row>
    <row r="29" spans="1:10" ht="27.75" hidden="1" customHeight="1" thickBot="1" x14ac:dyDescent="0.3">
      <c r="A29" s="2"/>
      <c r="B29" s="167" t="s">
        <v>35</v>
      </c>
      <c r="C29" s="173"/>
      <c r="D29" s="173"/>
      <c r="E29" s="173"/>
      <c r="F29" s="174"/>
      <c r="G29" s="175">
        <f>ZakladDPHSni+DPHSni+ZakladDPHZakl+DPHZakl+Zaokrouhleni</f>
        <v>0</v>
      </c>
      <c r="H29" s="175"/>
      <c r="I29" s="175"/>
      <c r="J29" s="176" t="s">
        <v>51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02"/>
      <c r="E34" s="103"/>
      <c r="G34" s="104"/>
      <c r="H34" s="105"/>
      <c r="I34" s="105"/>
      <c r="J34" s="25"/>
    </row>
    <row r="35" spans="1:10" ht="12.75" customHeight="1" x14ac:dyDescent="0.25">
      <c r="A35" s="2"/>
      <c r="B35" s="2"/>
      <c r="D35" s="96" t="s">
        <v>2</v>
      </c>
      <c r="E35" s="96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136" t="s">
        <v>16</v>
      </c>
      <c r="C37" s="137"/>
      <c r="D37" s="137"/>
      <c r="E37" s="137"/>
      <c r="F37" s="138"/>
      <c r="G37" s="138"/>
      <c r="H37" s="138"/>
      <c r="I37" s="138"/>
      <c r="J37" s="139"/>
    </row>
    <row r="38" spans="1:10" ht="25.5" hidden="1" customHeight="1" x14ac:dyDescent="0.25">
      <c r="A38" s="135" t="s">
        <v>37</v>
      </c>
      <c r="B38" s="140" t="s">
        <v>17</v>
      </c>
      <c r="C38" s="141" t="s">
        <v>5</v>
      </c>
      <c r="D38" s="141"/>
      <c r="E38" s="141"/>
      <c r="F38" s="142" t="str">
        <f>B23</f>
        <v>Základ pro sníženou DPH</v>
      </c>
      <c r="G38" s="142" t="str">
        <f>B25</f>
        <v>Základ pro základní DPH</v>
      </c>
      <c r="H38" s="143" t="s">
        <v>18</v>
      </c>
      <c r="I38" s="144" t="s">
        <v>1</v>
      </c>
      <c r="J38" s="145" t="s">
        <v>0</v>
      </c>
    </row>
    <row r="39" spans="1:10" ht="25.5" hidden="1" customHeight="1" x14ac:dyDescent="0.25">
      <c r="A39" s="135">
        <v>1</v>
      </c>
      <c r="B39" s="146" t="s">
        <v>48</v>
      </c>
      <c r="C39" s="147"/>
      <c r="D39" s="147"/>
      <c r="E39" s="147"/>
      <c r="F39" s="148">
        <f>'401 260126 Pol'!AE136</f>
        <v>0</v>
      </c>
      <c r="G39" s="149">
        <f>'401 260126 Pol'!AF136</f>
        <v>0</v>
      </c>
      <c r="H39" s="150"/>
      <c r="I39" s="151">
        <f>F39+G39+H39</f>
        <v>0</v>
      </c>
      <c r="J39" s="152" t="str">
        <f>IF(_xlfn.SINGLE(CenaCelkemVypocet)=0,"",I39/_xlfn.SINGLE(CenaCelkemVypocet)*100)</f>
        <v/>
      </c>
    </row>
    <row r="40" spans="1:10" ht="25.5" hidden="1" customHeight="1" x14ac:dyDescent="0.25">
      <c r="A40" s="135">
        <v>2</v>
      </c>
      <c r="B40" s="153"/>
      <c r="C40" s="154" t="s">
        <v>49</v>
      </c>
      <c r="D40" s="154"/>
      <c r="E40" s="154"/>
      <c r="F40" s="155"/>
      <c r="G40" s="156"/>
      <c r="H40" s="156"/>
      <c r="I40" s="157"/>
      <c r="J40" s="158"/>
    </row>
    <row r="41" spans="1:10" ht="25.5" hidden="1" customHeight="1" x14ac:dyDescent="0.25">
      <c r="A41" s="135">
        <v>2</v>
      </c>
      <c r="B41" s="153" t="s">
        <v>43</v>
      </c>
      <c r="C41" s="154" t="s">
        <v>44</v>
      </c>
      <c r="D41" s="154"/>
      <c r="E41" s="154"/>
      <c r="F41" s="155">
        <f>'401 260126 Pol'!AE136</f>
        <v>0</v>
      </c>
      <c r="G41" s="156">
        <f>'401 260126 Pol'!AF136</f>
        <v>0</v>
      </c>
      <c r="H41" s="156"/>
      <c r="I41" s="157">
        <f>F41+G41+H41</f>
        <v>0</v>
      </c>
      <c r="J41" s="158" t="str">
        <f>IF(_xlfn.SINGLE(CenaCelkemVypocet)=0,"",I41/_xlfn.SINGLE(CenaCelkemVypocet)*100)</f>
        <v/>
      </c>
    </row>
    <row r="42" spans="1:10" ht="25.5" hidden="1" customHeight="1" x14ac:dyDescent="0.25">
      <c r="A42" s="135">
        <v>3</v>
      </c>
      <c r="B42" s="159" t="s">
        <v>41</v>
      </c>
      <c r="C42" s="147" t="s">
        <v>42</v>
      </c>
      <c r="D42" s="147"/>
      <c r="E42" s="147"/>
      <c r="F42" s="160">
        <f>'401 260126 Pol'!AE136</f>
        <v>0</v>
      </c>
      <c r="G42" s="150">
        <f>'401 260126 Pol'!AF136</f>
        <v>0</v>
      </c>
      <c r="H42" s="150"/>
      <c r="I42" s="151">
        <f>F42+G42+H42</f>
        <v>0</v>
      </c>
      <c r="J42" s="152" t="str">
        <f>IF(_xlfn.SINGLE(CenaCelkemVypocet)=0,"",I42/_xlfn.SINGLE(CenaCelkemVypocet)*100)</f>
        <v/>
      </c>
    </row>
    <row r="43" spans="1:10" ht="25.5" hidden="1" customHeight="1" x14ac:dyDescent="0.25">
      <c r="A43" s="135"/>
      <c r="B43" s="161" t="s">
        <v>50</v>
      </c>
      <c r="C43" s="162"/>
      <c r="D43" s="162"/>
      <c r="E43" s="162"/>
      <c r="F43" s="163">
        <f>SUMIF(A39:A42,"=1",F39:F42)</f>
        <v>0</v>
      </c>
      <c r="G43" s="164">
        <f>SUMIF(A39:A42,"=1",G39:G42)</f>
        <v>0</v>
      </c>
      <c r="H43" s="164">
        <f>SUMIF(A39:A42,"=1",H39:H42)</f>
        <v>0</v>
      </c>
      <c r="I43" s="165">
        <f>SUMIF(A39:A42,"=1",I39:I42)</f>
        <v>0</v>
      </c>
      <c r="J43" s="166">
        <f>SUMIF(A39:A42,"=1",J39:J42)</f>
        <v>0</v>
      </c>
    </row>
    <row r="45" spans="1:10" x14ac:dyDescent="0.25">
      <c r="A45" t="s">
        <v>52</v>
      </c>
      <c r="B45" t="s">
        <v>53</v>
      </c>
    </row>
    <row r="46" spans="1:10" x14ac:dyDescent="0.25">
      <c r="A46" t="s">
        <v>54</v>
      </c>
      <c r="B46" t="s">
        <v>55</v>
      </c>
    </row>
    <row r="47" spans="1:10" x14ac:dyDescent="0.25">
      <c r="A47" t="s">
        <v>56</v>
      </c>
      <c r="B47" t="s">
        <v>57</v>
      </c>
    </row>
    <row r="50" spans="1:10" ht="15.6" x14ac:dyDescent="0.3">
      <c r="B50" s="177" t="s">
        <v>58</v>
      </c>
    </row>
    <row r="52" spans="1:10" ht="25.5" customHeight="1" x14ac:dyDescent="0.25">
      <c r="A52" s="179"/>
      <c r="B52" s="182" t="s">
        <v>17</v>
      </c>
      <c r="C52" s="182" t="s">
        <v>5</v>
      </c>
      <c r="D52" s="183"/>
      <c r="E52" s="183"/>
      <c r="F52" s="184" t="s">
        <v>59</v>
      </c>
      <c r="G52" s="184"/>
      <c r="H52" s="184"/>
      <c r="I52" s="184" t="s">
        <v>29</v>
      </c>
      <c r="J52" s="184" t="s">
        <v>0</v>
      </c>
    </row>
    <row r="53" spans="1:10" ht="36.75" customHeight="1" x14ac:dyDescent="0.25">
      <c r="A53" s="180"/>
      <c r="B53" s="185" t="s">
        <v>60</v>
      </c>
      <c r="C53" s="186" t="s">
        <v>61</v>
      </c>
      <c r="D53" s="187"/>
      <c r="E53" s="187"/>
      <c r="F53" s="194" t="s">
        <v>24</v>
      </c>
      <c r="G53" s="195"/>
      <c r="H53" s="195"/>
      <c r="I53" s="195">
        <f>'401 260126 Pol'!G8</f>
        <v>0</v>
      </c>
      <c r="J53" s="191" t="str">
        <f>IF(I63=0,"",I53/I63*100)</f>
        <v/>
      </c>
    </row>
    <row r="54" spans="1:10" ht="36.75" customHeight="1" x14ac:dyDescent="0.25">
      <c r="A54" s="180"/>
      <c r="B54" s="185" t="s">
        <v>62</v>
      </c>
      <c r="C54" s="186" t="s">
        <v>63</v>
      </c>
      <c r="D54" s="187"/>
      <c r="E54" s="187"/>
      <c r="F54" s="194" t="s">
        <v>24</v>
      </c>
      <c r="G54" s="195"/>
      <c r="H54" s="195"/>
      <c r="I54" s="195">
        <f>'401 260126 Pol'!G17</f>
        <v>0</v>
      </c>
      <c r="J54" s="191" t="str">
        <f>IF(I63=0,"",I54/I63*100)</f>
        <v/>
      </c>
    </row>
    <row r="55" spans="1:10" ht="36.75" customHeight="1" x14ac:dyDescent="0.25">
      <c r="A55" s="180"/>
      <c r="B55" s="185" t="s">
        <v>64</v>
      </c>
      <c r="C55" s="186" t="s">
        <v>65</v>
      </c>
      <c r="D55" s="187"/>
      <c r="E55" s="187"/>
      <c r="F55" s="194" t="s">
        <v>24</v>
      </c>
      <c r="G55" s="195"/>
      <c r="H55" s="195"/>
      <c r="I55" s="195">
        <f>'401 260126 Pol'!G27</f>
        <v>0</v>
      </c>
      <c r="J55" s="191" t="str">
        <f>IF(I63=0,"",I55/I63*100)</f>
        <v/>
      </c>
    </row>
    <row r="56" spans="1:10" ht="36.75" customHeight="1" x14ac:dyDescent="0.25">
      <c r="A56" s="180"/>
      <c r="B56" s="185" t="s">
        <v>66</v>
      </c>
      <c r="C56" s="186" t="s">
        <v>67</v>
      </c>
      <c r="D56" s="187"/>
      <c r="E56" s="187"/>
      <c r="F56" s="194" t="s">
        <v>26</v>
      </c>
      <c r="G56" s="195"/>
      <c r="H56" s="195"/>
      <c r="I56" s="195">
        <f>'401 260126 Pol'!G30</f>
        <v>0</v>
      </c>
      <c r="J56" s="191" t="str">
        <f>IF(I63=0,"",I56/I63*100)</f>
        <v/>
      </c>
    </row>
    <row r="57" spans="1:10" ht="36.75" customHeight="1" x14ac:dyDescent="0.25">
      <c r="A57" s="180"/>
      <c r="B57" s="185" t="s">
        <v>68</v>
      </c>
      <c r="C57" s="186" t="s">
        <v>69</v>
      </c>
      <c r="D57" s="187"/>
      <c r="E57" s="187"/>
      <c r="F57" s="194" t="s">
        <v>26</v>
      </c>
      <c r="G57" s="195"/>
      <c r="H57" s="195"/>
      <c r="I57" s="195">
        <f>'401 260126 Pol'!G52</f>
        <v>0</v>
      </c>
      <c r="J57" s="191" t="str">
        <f>IF(I63=0,"",I57/I63*100)</f>
        <v/>
      </c>
    </row>
    <row r="58" spans="1:10" ht="36.75" customHeight="1" x14ac:dyDescent="0.25">
      <c r="A58" s="180"/>
      <c r="B58" s="185" t="s">
        <v>70</v>
      </c>
      <c r="C58" s="186" t="s">
        <v>71</v>
      </c>
      <c r="D58" s="187"/>
      <c r="E58" s="187"/>
      <c r="F58" s="194" t="s">
        <v>26</v>
      </c>
      <c r="G58" s="195"/>
      <c r="H58" s="195"/>
      <c r="I58" s="195">
        <f>'401 260126 Pol'!G76</f>
        <v>0</v>
      </c>
      <c r="J58" s="191" t="str">
        <f>IF(I63=0,"",I58/I63*100)</f>
        <v/>
      </c>
    </row>
    <row r="59" spans="1:10" ht="36.75" customHeight="1" x14ac:dyDescent="0.25">
      <c r="A59" s="180"/>
      <c r="B59" s="185" t="s">
        <v>72</v>
      </c>
      <c r="C59" s="186" t="s">
        <v>73</v>
      </c>
      <c r="D59" s="187"/>
      <c r="E59" s="187"/>
      <c r="F59" s="194" t="s">
        <v>26</v>
      </c>
      <c r="G59" s="195"/>
      <c r="H59" s="195"/>
      <c r="I59" s="195">
        <f>'401 260126 Pol'!G84</f>
        <v>0</v>
      </c>
      <c r="J59" s="191" t="str">
        <f>IF(I63=0,"",I59/I63*100)</f>
        <v/>
      </c>
    </row>
    <row r="60" spans="1:10" ht="36.75" customHeight="1" x14ac:dyDescent="0.25">
      <c r="A60" s="180"/>
      <c r="B60" s="185" t="s">
        <v>74</v>
      </c>
      <c r="C60" s="186" t="s">
        <v>75</v>
      </c>
      <c r="D60" s="187"/>
      <c r="E60" s="187"/>
      <c r="F60" s="194" t="s">
        <v>26</v>
      </c>
      <c r="G60" s="195"/>
      <c r="H60" s="195"/>
      <c r="I60" s="195">
        <f>'401 260126 Pol'!G92</f>
        <v>0</v>
      </c>
      <c r="J60" s="191" t="str">
        <f>IF(I63=0,"",I60/I63*100)</f>
        <v/>
      </c>
    </row>
    <row r="61" spans="1:10" ht="36.75" customHeight="1" x14ac:dyDescent="0.25">
      <c r="A61" s="180"/>
      <c r="B61" s="185" t="s">
        <v>76</v>
      </c>
      <c r="C61" s="186" t="s">
        <v>27</v>
      </c>
      <c r="D61" s="187"/>
      <c r="E61" s="187"/>
      <c r="F61" s="194" t="s">
        <v>76</v>
      </c>
      <c r="G61" s="195"/>
      <c r="H61" s="195"/>
      <c r="I61" s="195">
        <f>'401 260126 Pol'!G124</f>
        <v>0</v>
      </c>
      <c r="J61" s="191" t="str">
        <f>IF(I63=0,"",I61/I63*100)</f>
        <v/>
      </c>
    </row>
    <row r="62" spans="1:10" ht="36.75" customHeight="1" x14ac:dyDescent="0.25">
      <c r="A62" s="180"/>
      <c r="B62" s="185" t="s">
        <v>77</v>
      </c>
      <c r="C62" s="186" t="s">
        <v>28</v>
      </c>
      <c r="D62" s="187"/>
      <c r="E62" s="187"/>
      <c r="F62" s="194" t="s">
        <v>77</v>
      </c>
      <c r="G62" s="195"/>
      <c r="H62" s="195"/>
      <c r="I62" s="195">
        <f>'401 260126 Pol'!G127</f>
        <v>0</v>
      </c>
      <c r="J62" s="191" t="str">
        <f>IF(I63=0,"",I62/I63*100)</f>
        <v/>
      </c>
    </row>
    <row r="63" spans="1:10" ht="25.5" customHeight="1" x14ac:dyDescent="0.25">
      <c r="A63" s="181"/>
      <c r="B63" s="188" t="s">
        <v>1</v>
      </c>
      <c r="C63" s="189"/>
      <c r="D63" s="190"/>
      <c r="E63" s="190"/>
      <c r="F63" s="196"/>
      <c r="G63" s="197"/>
      <c r="H63" s="197"/>
      <c r="I63" s="197">
        <f>SUM(I53:I62)</f>
        <v>0</v>
      </c>
      <c r="J63" s="192">
        <f>SUM(J53:J62)</f>
        <v>0</v>
      </c>
    </row>
    <row r="64" spans="1:10" x14ac:dyDescent="0.25">
      <c r="F64" s="134"/>
      <c r="G64" s="134"/>
      <c r="H64" s="134"/>
      <c r="I64" s="134"/>
      <c r="J64" s="193"/>
    </row>
    <row r="65" spans="6:10" x14ac:dyDescent="0.25">
      <c r="F65" s="134"/>
      <c r="G65" s="134"/>
      <c r="H65" s="134"/>
      <c r="I65" s="134"/>
      <c r="J65" s="193"/>
    </row>
    <row r="66" spans="6:10" x14ac:dyDescent="0.25">
      <c r="F66" s="134"/>
      <c r="G66" s="134"/>
      <c r="H66" s="134"/>
      <c r="I66" s="134"/>
      <c r="J66" s="193"/>
    </row>
  </sheetData>
  <sheetProtection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6"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6" t="s">
        <v>6</v>
      </c>
      <c r="B1" s="106"/>
      <c r="C1" s="107"/>
      <c r="D1" s="106"/>
      <c r="E1" s="106"/>
      <c r="F1" s="106"/>
      <c r="G1" s="106"/>
    </row>
    <row r="2" spans="1:7" ht="24.9" customHeight="1" x14ac:dyDescent="0.25">
      <c r="A2" s="50" t="s">
        <v>7</v>
      </c>
      <c r="B2" s="49"/>
      <c r="C2" s="108"/>
      <c r="D2" s="108"/>
      <c r="E2" s="108"/>
      <c r="F2" s="108"/>
      <c r="G2" s="109"/>
    </row>
    <row r="3" spans="1:7" ht="24.9" customHeight="1" x14ac:dyDescent="0.25">
      <c r="A3" s="50" t="s">
        <v>8</v>
      </c>
      <c r="B3" s="49"/>
      <c r="C3" s="108"/>
      <c r="D3" s="108"/>
      <c r="E3" s="108"/>
      <c r="F3" s="108"/>
      <c r="G3" s="109"/>
    </row>
    <row r="4" spans="1:7" ht="24.9" customHeight="1" x14ac:dyDescent="0.25">
      <c r="A4" s="50" t="s">
        <v>9</v>
      </c>
      <c r="B4" s="49"/>
      <c r="C4" s="108"/>
      <c r="D4" s="108"/>
      <c r="E4" s="108"/>
      <c r="F4" s="108"/>
      <c r="G4" s="109"/>
    </row>
    <row r="5" spans="1:7" x14ac:dyDescent="0.25">
      <c r="B5" s="4"/>
      <c r="C5" s="5"/>
      <c r="D5" s="6"/>
    </row>
  </sheetData>
  <sheetProtection algorithmName="SHA-512" hashValue="mDqmOpbmKkriqTTqdZXF0shaTGnaM2rd46FgjUPNHXVcnuBGwGcgKbSyrUTcw+odbm1Loe29vjWBzw7wn7lYcw==" saltValue="iEuchkgaiIBLOey0PGkWG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3D178-9B4B-42E2-97C4-FAA777F10428}">
  <sheetPr>
    <outlinePr summaryBelow="0"/>
  </sheetPr>
  <dimension ref="A1:BH4970"/>
  <sheetViews>
    <sheetView tabSelected="1" zoomScale="115" zoomScaleNormal="115" workbookViewId="0">
      <pane ySplit="7" topLeftCell="A8" activePane="bottomLeft" state="frozen"/>
      <selection pane="bottomLeft" activeCell="C33" sqref="C33"/>
    </sheetView>
  </sheetViews>
  <sheetFormatPr defaultRowHeight="13.2" outlineLevelRow="2" x14ac:dyDescent="0.25"/>
  <cols>
    <col min="1" max="1" width="3.44140625" customWidth="1"/>
    <col min="2" max="2" width="12.6640625" style="178" customWidth="1"/>
    <col min="3" max="3" width="63.33203125" style="178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199" t="s">
        <v>78</v>
      </c>
      <c r="B1" s="199"/>
      <c r="C1" s="199"/>
      <c r="D1" s="199"/>
      <c r="E1" s="199"/>
      <c r="F1" s="199"/>
      <c r="G1" s="199"/>
      <c r="AG1" t="s">
        <v>79</v>
      </c>
    </row>
    <row r="2" spans="1:60" ht="25.05" customHeight="1" x14ac:dyDescent="0.25">
      <c r="A2" s="200" t="s">
        <v>7</v>
      </c>
      <c r="B2" s="49" t="s">
        <v>41</v>
      </c>
      <c r="C2" s="203" t="s">
        <v>47</v>
      </c>
      <c r="D2" s="201"/>
      <c r="E2" s="201"/>
      <c r="F2" s="201"/>
      <c r="G2" s="202"/>
      <c r="AG2" t="s">
        <v>80</v>
      </c>
    </row>
    <row r="3" spans="1:60" ht="25.05" customHeight="1" x14ac:dyDescent="0.25">
      <c r="A3" s="200" t="s">
        <v>8</v>
      </c>
      <c r="B3" s="49" t="s">
        <v>43</v>
      </c>
      <c r="C3" s="203" t="s">
        <v>44</v>
      </c>
      <c r="D3" s="201"/>
      <c r="E3" s="201"/>
      <c r="F3" s="201"/>
      <c r="G3" s="202"/>
      <c r="AC3" s="178" t="s">
        <v>80</v>
      </c>
      <c r="AG3" t="s">
        <v>81</v>
      </c>
    </row>
    <row r="4" spans="1:60" ht="25.05" customHeight="1" x14ac:dyDescent="0.25">
      <c r="A4" s="204" t="s">
        <v>9</v>
      </c>
      <c r="B4" s="205" t="s">
        <v>41</v>
      </c>
      <c r="C4" s="206" t="s">
        <v>42</v>
      </c>
      <c r="D4" s="207"/>
      <c r="E4" s="207"/>
      <c r="F4" s="207"/>
      <c r="G4" s="208"/>
      <c r="AG4" t="s">
        <v>82</v>
      </c>
    </row>
    <row r="5" spans="1:60" x14ac:dyDescent="0.25">
      <c r="D5" s="10"/>
    </row>
    <row r="6" spans="1:60" ht="39.6" x14ac:dyDescent="0.25">
      <c r="A6" s="210" t="s">
        <v>83</v>
      </c>
      <c r="B6" s="212" t="s">
        <v>84</v>
      </c>
      <c r="C6" s="212" t="s">
        <v>85</v>
      </c>
      <c r="D6" s="211" t="s">
        <v>86</v>
      </c>
      <c r="E6" s="210" t="s">
        <v>87</v>
      </c>
      <c r="F6" s="209" t="s">
        <v>88</v>
      </c>
      <c r="G6" s="210" t="s">
        <v>29</v>
      </c>
      <c r="H6" s="213" t="s">
        <v>30</v>
      </c>
      <c r="I6" s="213" t="s">
        <v>89</v>
      </c>
      <c r="J6" s="213" t="s">
        <v>31</v>
      </c>
      <c r="K6" s="213" t="s">
        <v>90</v>
      </c>
      <c r="L6" s="213" t="s">
        <v>91</v>
      </c>
      <c r="M6" s="213" t="s">
        <v>92</v>
      </c>
      <c r="N6" s="213" t="s">
        <v>93</v>
      </c>
      <c r="O6" s="213" t="s">
        <v>94</v>
      </c>
      <c r="P6" s="213" t="s">
        <v>95</v>
      </c>
      <c r="Q6" s="213" t="s">
        <v>96</v>
      </c>
      <c r="R6" s="213" t="s">
        <v>97</v>
      </c>
      <c r="S6" s="213" t="s">
        <v>98</v>
      </c>
      <c r="T6" s="213" t="s">
        <v>99</v>
      </c>
      <c r="U6" s="213" t="s">
        <v>100</v>
      </c>
      <c r="V6" s="213" t="s">
        <v>101</v>
      </c>
      <c r="W6" s="213" t="s">
        <v>102</v>
      </c>
      <c r="X6" s="213" t="s">
        <v>103</v>
      </c>
      <c r="Y6" s="213" t="s">
        <v>104</v>
      </c>
    </row>
    <row r="7" spans="1:60" hidden="1" x14ac:dyDescent="0.25">
      <c r="A7" s="3"/>
      <c r="B7" s="4"/>
      <c r="C7" s="4"/>
      <c r="D7" s="6"/>
      <c r="E7" s="215"/>
      <c r="F7" s="216"/>
      <c r="G7" s="216"/>
      <c r="H7" s="216"/>
      <c r="I7" s="216"/>
      <c r="J7" s="216"/>
      <c r="K7" s="216"/>
      <c r="L7" s="216"/>
      <c r="M7" s="216"/>
      <c r="N7" s="215"/>
      <c r="O7" s="215"/>
      <c r="P7" s="215"/>
      <c r="Q7" s="215"/>
      <c r="R7" s="216"/>
      <c r="S7" s="216"/>
      <c r="T7" s="216"/>
      <c r="U7" s="216"/>
      <c r="V7" s="216"/>
      <c r="W7" s="216"/>
      <c r="X7" s="216"/>
      <c r="Y7" s="216"/>
    </row>
    <row r="8" spans="1:60" x14ac:dyDescent="0.25">
      <c r="A8" s="226" t="s">
        <v>105</v>
      </c>
      <c r="B8" s="227" t="s">
        <v>60</v>
      </c>
      <c r="C8" s="249" t="s">
        <v>61</v>
      </c>
      <c r="D8" s="228"/>
      <c r="E8" s="229"/>
      <c r="F8" s="230"/>
      <c r="G8" s="230">
        <f>SUMIF(AG9:AG16,"&lt;&gt;NOR",G9:G16)</f>
        <v>0</v>
      </c>
      <c r="H8" s="230"/>
      <c r="I8" s="230">
        <f>SUM(I9:I16)</f>
        <v>0</v>
      </c>
      <c r="J8" s="230"/>
      <c r="K8" s="230">
        <f>SUM(K9:K16)</f>
        <v>0</v>
      </c>
      <c r="L8" s="230"/>
      <c r="M8" s="230">
        <f>SUM(M9:M16)</f>
        <v>0</v>
      </c>
      <c r="N8" s="229"/>
      <c r="O8" s="229">
        <f>SUM(O9:O16)</f>
        <v>0</v>
      </c>
      <c r="P8" s="229"/>
      <c r="Q8" s="229">
        <f>SUM(Q9:Q16)</f>
        <v>132.21</v>
      </c>
      <c r="R8" s="230"/>
      <c r="S8" s="230"/>
      <c r="T8" s="231"/>
      <c r="U8" s="225"/>
      <c r="V8" s="225">
        <f>SUM(V9:V16)</f>
        <v>246.01999999999998</v>
      </c>
      <c r="W8" s="225"/>
      <c r="X8" s="225"/>
      <c r="Y8" s="225"/>
      <c r="AG8" t="s">
        <v>106</v>
      </c>
    </row>
    <row r="9" spans="1:60" ht="20.399999999999999" outlineLevel="1" x14ac:dyDescent="0.25">
      <c r="A9" s="233">
        <v>1</v>
      </c>
      <c r="B9" s="234" t="s">
        <v>107</v>
      </c>
      <c r="C9" s="250" t="s">
        <v>108</v>
      </c>
      <c r="D9" s="235" t="s">
        <v>109</v>
      </c>
      <c r="E9" s="236">
        <v>108</v>
      </c>
      <c r="F9" s="237"/>
      <c r="G9" s="238">
        <f>ROUND(E9*F9,2)</f>
        <v>0</v>
      </c>
      <c r="H9" s="237"/>
      <c r="I9" s="238">
        <f>ROUND(E9*H9,2)</f>
        <v>0</v>
      </c>
      <c r="J9" s="237"/>
      <c r="K9" s="238">
        <f>ROUND(E9*J9,2)</f>
        <v>0</v>
      </c>
      <c r="L9" s="238">
        <v>21</v>
      </c>
      <c r="M9" s="238">
        <f>G9*(1+L9/100)</f>
        <v>0</v>
      </c>
      <c r="N9" s="236">
        <v>0</v>
      </c>
      <c r="O9" s="236">
        <f>ROUND(E9*N9,2)</f>
        <v>0</v>
      </c>
      <c r="P9" s="236">
        <v>0.22500000000000001</v>
      </c>
      <c r="Q9" s="236">
        <f>ROUND(E9*P9,2)</f>
        <v>24.3</v>
      </c>
      <c r="R9" s="238" t="s">
        <v>110</v>
      </c>
      <c r="S9" s="238" t="s">
        <v>111</v>
      </c>
      <c r="T9" s="239" t="s">
        <v>111</v>
      </c>
      <c r="U9" s="224">
        <v>0.14000000000000001</v>
      </c>
      <c r="V9" s="224">
        <f>ROUND(E9*U9,2)</f>
        <v>15.12</v>
      </c>
      <c r="W9" s="224"/>
      <c r="X9" s="224" t="s">
        <v>112</v>
      </c>
      <c r="Y9" s="224" t="s">
        <v>113</v>
      </c>
      <c r="Z9" s="214"/>
      <c r="AA9" s="214"/>
      <c r="AB9" s="214"/>
      <c r="AC9" s="214"/>
      <c r="AD9" s="214"/>
      <c r="AE9" s="214"/>
      <c r="AF9" s="214"/>
      <c r="AG9" s="214" t="s">
        <v>114</v>
      </c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</row>
    <row r="10" spans="1:60" outlineLevel="2" x14ac:dyDescent="0.25">
      <c r="A10" s="221"/>
      <c r="B10" s="222"/>
      <c r="C10" s="251" t="s">
        <v>115</v>
      </c>
      <c r="D10" s="240"/>
      <c r="E10" s="240"/>
      <c r="F10" s="240"/>
      <c r="G10" s="240"/>
      <c r="H10" s="224"/>
      <c r="I10" s="224"/>
      <c r="J10" s="224"/>
      <c r="K10" s="224"/>
      <c r="L10" s="224"/>
      <c r="M10" s="224"/>
      <c r="N10" s="223"/>
      <c r="O10" s="223"/>
      <c r="P10" s="223"/>
      <c r="Q10" s="223"/>
      <c r="R10" s="224"/>
      <c r="S10" s="224"/>
      <c r="T10" s="224"/>
      <c r="U10" s="224"/>
      <c r="V10" s="224"/>
      <c r="W10" s="224"/>
      <c r="X10" s="224"/>
      <c r="Y10" s="224"/>
      <c r="Z10" s="214"/>
      <c r="AA10" s="214"/>
      <c r="AB10" s="214"/>
      <c r="AC10" s="214"/>
      <c r="AD10" s="214"/>
      <c r="AE10" s="214"/>
      <c r="AF10" s="214"/>
      <c r="AG10" s="214" t="s">
        <v>116</v>
      </c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</row>
    <row r="11" spans="1:60" ht="20.399999999999999" outlineLevel="1" x14ac:dyDescent="0.25">
      <c r="A11" s="241">
        <v>2</v>
      </c>
      <c r="B11" s="242" t="s">
        <v>117</v>
      </c>
      <c r="C11" s="252" t="s">
        <v>118</v>
      </c>
      <c r="D11" s="243" t="s">
        <v>109</v>
      </c>
      <c r="E11" s="244">
        <v>108</v>
      </c>
      <c r="F11" s="245"/>
      <c r="G11" s="246">
        <f>ROUND(E11*F11,2)</f>
        <v>0</v>
      </c>
      <c r="H11" s="245"/>
      <c r="I11" s="246">
        <f>ROUND(E11*H11,2)</f>
        <v>0</v>
      </c>
      <c r="J11" s="245"/>
      <c r="K11" s="246">
        <f>ROUND(E11*J11,2)</f>
        <v>0</v>
      </c>
      <c r="L11" s="246">
        <v>21</v>
      </c>
      <c r="M11" s="246">
        <f>G11*(1+L11/100)</f>
        <v>0</v>
      </c>
      <c r="N11" s="244">
        <v>0</v>
      </c>
      <c r="O11" s="244">
        <f>ROUND(E11*N11,2)</f>
        <v>0</v>
      </c>
      <c r="P11" s="244">
        <v>0.33</v>
      </c>
      <c r="Q11" s="244">
        <f>ROUND(E11*P11,2)</f>
        <v>35.64</v>
      </c>
      <c r="R11" s="246" t="s">
        <v>110</v>
      </c>
      <c r="S11" s="246" t="s">
        <v>111</v>
      </c>
      <c r="T11" s="247" t="s">
        <v>111</v>
      </c>
      <c r="U11" s="224">
        <v>0.3135</v>
      </c>
      <c r="V11" s="224">
        <f>ROUND(E11*U11,2)</f>
        <v>33.86</v>
      </c>
      <c r="W11" s="224"/>
      <c r="X11" s="224" t="s">
        <v>112</v>
      </c>
      <c r="Y11" s="224" t="s">
        <v>113</v>
      </c>
      <c r="Z11" s="214"/>
      <c r="AA11" s="214"/>
      <c r="AB11" s="214"/>
      <c r="AC11" s="214"/>
      <c r="AD11" s="214"/>
      <c r="AE11" s="214"/>
      <c r="AF11" s="214"/>
      <c r="AG11" s="214" t="s">
        <v>114</v>
      </c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</row>
    <row r="12" spans="1:60" ht="20.399999999999999" outlineLevel="1" x14ac:dyDescent="0.25">
      <c r="A12" s="241">
        <v>3</v>
      </c>
      <c r="B12" s="242" t="s">
        <v>119</v>
      </c>
      <c r="C12" s="252" t="s">
        <v>120</v>
      </c>
      <c r="D12" s="243" t="s">
        <v>109</v>
      </c>
      <c r="E12" s="244">
        <v>12</v>
      </c>
      <c r="F12" s="245"/>
      <c r="G12" s="246">
        <f>ROUND(E12*F12,2)</f>
        <v>0</v>
      </c>
      <c r="H12" s="245"/>
      <c r="I12" s="246">
        <f>ROUND(E12*H12,2)</f>
        <v>0</v>
      </c>
      <c r="J12" s="245"/>
      <c r="K12" s="246">
        <f>ROUND(E12*J12,2)</f>
        <v>0</v>
      </c>
      <c r="L12" s="246">
        <v>21</v>
      </c>
      <c r="M12" s="246">
        <f>G12*(1+L12/100)</f>
        <v>0</v>
      </c>
      <c r="N12" s="244">
        <v>0</v>
      </c>
      <c r="O12" s="244">
        <f>ROUND(E12*N12,2)</f>
        <v>0</v>
      </c>
      <c r="P12" s="244">
        <v>0.33</v>
      </c>
      <c r="Q12" s="244">
        <f>ROUND(E12*P12,2)</f>
        <v>3.96</v>
      </c>
      <c r="R12" s="246" t="s">
        <v>110</v>
      </c>
      <c r="S12" s="246" t="s">
        <v>111</v>
      </c>
      <c r="T12" s="247" t="s">
        <v>111</v>
      </c>
      <c r="U12" s="224">
        <v>0.52649999999999997</v>
      </c>
      <c r="V12" s="224">
        <f>ROUND(E12*U12,2)</f>
        <v>6.32</v>
      </c>
      <c r="W12" s="224"/>
      <c r="X12" s="224" t="s">
        <v>112</v>
      </c>
      <c r="Y12" s="224" t="s">
        <v>113</v>
      </c>
      <c r="Z12" s="214"/>
      <c r="AA12" s="214"/>
      <c r="AB12" s="214"/>
      <c r="AC12" s="214"/>
      <c r="AD12" s="214"/>
      <c r="AE12" s="214"/>
      <c r="AF12" s="214"/>
      <c r="AG12" s="214" t="s">
        <v>114</v>
      </c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</row>
    <row r="13" spans="1:60" outlineLevel="1" x14ac:dyDescent="0.25">
      <c r="A13" s="241">
        <v>4</v>
      </c>
      <c r="B13" s="242" t="s">
        <v>121</v>
      </c>
      <c r="C13" s="252" t="s">
        <v>122</v>
      </c>
      <c r="D13" s="243" t="s">
        <v>109</v>
      </c>
      <c r="E13" s="244">
        <v>26.4</v>
      </c>
      <c r="F13" s="245"/>
      <c r="G13" s="246">
        <f>ROUND(E13*F13,2)</f>
        <v>0</v>
      </c>
      <c r="H13" s="245"/>
      <c r="I13" s="246">
        <f>ROUND(E13*H13,2)</f>
        <v>0</v>
      </c>
      <c r="J13" s="245"/>
      <c r="K13" s="246">
        <f>ROUND(E13*J13,2)</f>
        <v>0</v>
      </c>
      <c r="L13" s="246">
        <v>21</v>
      </c>
      <c r="M13" s="246">
        <f>G13*(1+L13/100)</f>
        <v>0</v>
      </c>
      <c r="N13" s="244">
        <v>0</v>
      </c>
      <c r="O13" s="244">
        <f>ROUND(E13*N13,2)</f>
        <v>0</v>
      </c>
      <c r="P13" s="244">
        <v>0.11</v>
      </c>
      <c r="Q13" s="244">
        <f>ROUND(E13*P13,2)</f>
        <v>2.9</v>
      </c>
      <c r="R13" s="246" t="s">
        <v>110</v>
      </c>
      <c r="S13" s="246" t="s">
        <v>111</v>
      </c>
      <c r="T13" s="247" t="s">
        <v>111</v>
      </c>
      <c r="U13" s="224">
        <v>0.2</v>
      </c>
      <c r="V13" s="224">
        <f>ROUND(E13*U13,2)</f>
        <v>5.28</v>
      </c>
      <c r="W13" s="224"/>
      <c r="X13" s="224" t="s">
        <v>112</v>
      </c>
      <c r="Y13" s="224" t="s">
        <v>113</v>
      </c>
      <c r="Z13" s="214"/>
      <c r="AA13" s="214"/>
      <c r="AB13" s="214"/>
      <c r="AC13" s="214"/>
      <c r="AD13" s="214"/>
      <c r="AE13" s="214"/>
      <c r="AF13" s="214"/>
      <c r="AG13" s="214" t="s">
        <v>114</v>
      </c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</row>
    <row r="14" spans="1:60" outlineLevel="1" x14ac:dyDescent="0.25">
      <c r="A14" s="241">
        <v>5</v>
      </c>
      <c r="B14" s="242" t="s">
        <v>123</v>
      </c>
      <c r="C14" s="252" t="s">
        <v>124</v>
      </c>
      <c r="D14" s="243" t="s">
        <v>109</v>
      </c>
      <c r="E14" s="244">
        <v>21.6</v>
      </c>
      <c r="F14" s="245"/>
      <c r="G14" s="246">
        <f>ROUND(E14*F14,2)</f>
        <v>0</v>
      </c>
      <c r="H14" s="245"/>
      <c r="I14" s="246">
        <f>ROUND(E14*H14,2)</f>
        <v>0</v>
      </c>
      <c r="J14" s="245"/>
      <c r="K14" s="246">
        <f>ROUND(E14*J14,2)</f>
        <v>0</v>
      </c>
      <c r="L14" s="246">
        <v>21</v>
      </c>
      <c r="M14" s="246">
        <f>G14*(1+L14/100)</f>
        <v>0</v>
      </c>
      <c r="N14" s="244">
        <v>0</v>
      </c>
      <c r="O14" s="244">
        <f>ROUND(E14*N14,2)</f>
        <v>0</v>
      </c>
      <c r="P14" s="244">
        <v>0.33</v>
      </c>
      <c r="Q14" s="244">
        <f>ROUND(E14*P14,2)</f>
        <v>7.13</v>
      </c>
      <c r="R14" s="246" t="s">
        <v>110</v>
      </c>
      <c r="S14" s="246" t="s">
        <v>111</v>
      </c>
      <c r="T14" s="247" t="s">
        <v>111</v>
      </c>
      <c r="U14" s="224">
        <v>0.63</v>
      </c>
      <c r="V14" s="224">
        <f>ROUND(E14*U14,2)</f>
        <v>13.61</v>
      </c>
      <c r="W14" s="224"/>
      <c r="X14" s="224" t="s">
        <v>112</v>
      </c>
      <c r="Y14" s="224" t="s">
        <v>113</v>
      </c>
      <c r="Z14" s="214"/>
      <c r="AA14" s="214"/>
      <c r="AB14" s="214"/>
      <c r="AC14" s="214"/>
      <c r="AD14" s="214"/>
      <c r="AE14" s="214"/>
      <c r="AF14" s="214"/>
      <c r="AG14" s="214" t="s">
        <v>114</v>
      </c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</row>
    <row r="15" spans="1:60" ht="20.399999999999999" outlineLevel="1" x14ac:dyDescent="0.25">
      <c r="A15" s="241">
        <v>6</v>
      </c>
      <c r="B15" s="242" t="s">
        <v>125</v>
      </c>
      <c r="C15" s="252" t="s">
        <v>126</v>
      </c>
      <c r="D15" s="243" t="s">
        <v>109</v>
      </c>
      <c r="E15" s="244">
        <v>108</v>
      </c>
      <c r="F15" s="245"/>
      <c r="G15" s="246">
        <f>ROUND(E15*F15,2)</f>
        <v>0</v>
      </c>
      <c r="H15" s="245"/>
      <c r="I15" s="246">
        <f>ROUND(E15*H15,2)</f>
        <v>0</v>
      </c>
      <c r="J15" s="245"/>
      <c r="K15" s="246">
        <f>ROUND(E15*J15,2)</f>
        <v>0</v>
      </c>
      <c r="L15" s="246">
        <v>21</v>
      </c>
      <c r="M15" s="246">
        <f>G15*(1+L15/100)</f>
        <v>0</v>
      </c>
      <c r="N15" s="244">
        <v>0</v>
      </c>
      <c r="O15" s="244">
        <f>ROUND(E15*N15,2)</f>
        <v>0</v>
      </c>
      <c r="P15" s="244">
        <v>0.48</v>
      </c>
      <c r="Q15" s="244">
        <f>ROUND(E15*P15,2)</f>
        <v>51.84</v>
      </c>
      <c r="R15" s="246" t="s">
        <v>110</v>
      </c>
      <c r="S15" s="246" t="s">
        <v>111</v>
      </c>
      <c r="T15" s="247" t="s">
        <v>111</v>
      </c>
      <c r="U15" s="224">
        <v>1.5069999999999999</v>
      </c>
      <c r="V15" s="224">
        <f>ROUND(E15*U15,2)</f>
        <v>162.76</v>
      </c>
      <c r="W15" s="224"/>
      <c r="X15" s="224" t="s">
        <v>112</v>
      </c>
      <c r="Y15" s="224" t="s">
        <v>113</v>
      </c>
      <c r="Z15" s="214"/>
      <c r="AA15" s="214"/>
      <c r="AB15" s="214"/>
      <c r="AC15" s="214"/>
      <c r="AD15" s="214"/>
      <c r="AE15" s="214"/>
      <c r="AF15" s="214"/>
      <c r="AG15" s="214" t="s">
        <v>114</v>
      </c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</row>
    <row r="16" spans="1:60" ht="20.399999999999999" outlineLevel="1" x14ac:dyDescent="0.25">
      <c r="A16" s="241">
        <v>7</v>
      </c>
      <c r="B16" s="242" t="s">
        <v>127</v>
      </c>
      <c r="C16" s="252" t="s">
        <v>128</v>
      </c>
      <c r="D16" s="243" t="s">
        <v>109</v>
      </c>
      <c r="E16" s="244">
        <v>16.8</v>
      </c>
      <c r="F16" s="245"/>
      <c r="G16" s="246">
        <f>ROUND(E16*F16,2)</f>
        <v>0</v>
      </c>
      <c r="H16" s="245"/>
      <c r="I16" s="246">
        <f>ROUND(E16*H16,2)</f>
        <v>0</v>
      </c>
      <c r="J16" s="245"/>
      <c r="K16" s="246">
        <f>ROUND(E16*J16,2)</f>
        <v>0</v>
      </c>
      <c r="L16" s="246">
        <v>21</v>
      </c>
      <c r="M16" s="246">
        <f>G16*(1+L16/100)</f>
        <v>0</v>
      </c>
      <c r="N16" s="244">
        <v>0</v>
      </c>
      <c r="O16" s="244">
        <f>ROUND(E16*N16,2)</f>
        <v>0</v>
      </c>
      <c r="P16" s="244">
        <v>0.38313999999999998</v>
      </c>
      <c r="Q16" s="244">
        <f>ROUND(E16*P16,2)</f>
        <v>6.44</v>
      </c>
      <c r="R16" s="246" t="s">
        <v>110</v>
      </c>
      <c r="S16" s="246" t="s">
        <v>111</v>
      </c>
      <c r="T16" s="247" t="s">
        <v>111</v>
      </c>
      <c r="U16" s="224">
        <v>0.54</v>
      </c>
      <c r="V16" s="224">
        <f>ROUND(E16*U16,2)</f>
        <v>9.07</v>
      </c>
      <c r="W16" s="224"/>
      <c r="X16" s="224" t="s">
        <v>112</v>
      </c>
      <c r="Y16" s="224" t="s">
        <v>113</v>
      </c>
      <c r="Z16" s="214"/>
      <c r="AA16" s="214"/>
      <c r="AB16" s="214"/>
      <c r="AC16" s="214"/>
      <c r="AD16" s="214"/>
      <c r="AE16" s="214"/>
      <c r="AF16" s="214"/>
      <c r="AG16" s="214" t="s">
        <v>114</v>
      </c>
      <c r="AH16" s="214"/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</row>
    <row r="17" spans="1:60" x14ac:dyDescent="0.25">
      <c r="A17" s="226" t="s">
        <v>105</v>
      </c>
      <c r="B17" s="227" t="s">
        <v>62</v>
      </c>
      <c r="C17" s="249" t="s">
        <v>63</v>
      </c>
      <c r="D17" s="228"/>
      <c r="E17" s="229"/>
      <c r="F17" s="230"/>
      <c r="G17" s="230">
        <f>SUMIF(AG18:AG26,"&lt;&gt;NOR",G18:G26)</f>
        <v>0</v>
      </c>
      <c r="H17" s="230"/>
      <c r="I17" s="230">
        <f>SUM(I18:I26)</f>
        <v>0</v>
      </c>
      <c r="J17" s="230"/>
      <c r="K17" s="230">
        <f>SUM(K18:K26)</f>
        <v>0</v>
      </c>
      <c r="L17" s="230"/>
      <c r="M17" s="230">
        <f>SUM(M18:M26)</f>
        <v>0</v>
      </c>
      <c r="N17" s="229"/>
      <c r="O17" s="229">
        <f>SUM(O18:O26)</f>
        <v>66.209999999999994</v>
      </c>
      <c r="P17" s="229"/>
      <c r="Q17" s="229">
        <f>SUM(Q18:Q26)</f>
        <v>0</v>
      </c>
      <c r="R17" s="230"/>
      <c r="S17" s="230"/>
      <c r="T17" s="231"/>
      <c r="U17" s="225"/>
      <c r="V17" s="225">
        <f>SUM(V18:V26)</f>
        <v>60.190000000000005</v>
      </c>
      <c r="W17" s="225"/>
      <c r="X17" s="225"/>
      <c r="Y17" s="225"/>
      <c r="AG17" t="s">
        <v>106</v>
      </c>
    </row>
    <row r="18" spans="1:60" outlineLevel="1" x14ac:dyDescent="0.25">
      <c r="A18" s="233">
        <v>8</v>
      </c>
      <c r="B18" s="234" t="s">
        <v>129</v>
      </c>
      <c r="C18" s="250" t="s">
        <v>130</v>
      </c>
      <c r="D18" s="235" t="s">
        <v>109</v>
      </c>
      <c r="E18" s="236">
        <v>108</v>
      </c>
      <c r="F18" s="237"/>
      <c r="G18" s="238">
        <f>ROUND(E18*F18,2)</f>
        <v>0</v>
      </c>
      <c r="H18" s="237"/>
      <c r="I18" s="238">
        <f>ROUND(E18*H18,2)</f>
        <v>0</v>
      </c>
      <c r="J18" s="237"/>
      <c r="K18" s="238">
        <f>ROUND(E18*J18,2)</f>
        <v>0</v>
      </c>
      <c r="L18" s="238">
        <v>21</v>
      </c>
      <c r="M18" s="238">
        <f>G18*(1+L18/100)</f>
        <v>0</v>
      </c>
      <c r="N18" s="236">
        <v>0.30360999999999999</v>
      </c>
      <c r="O18" s="236">
        <f>ROUND(E18*N18,2)</f>
        <v>32.79</v>
      </c>
      <c r="P18" s="236">
        <v>0</v>
      </c>
      <c r="Q18" s="236">
        <f>ROUND(E18*P18,2)</f>
        <v>0</v>
      </c>
      <c r="R18" s="238" t="s">
        <v>110</v>
      </c>
      <c r="S18" s="238" t="s">
        <v>111</v>
      </c>
      <c r="T18" s="239" t="s">
        <v>111</v>
      </c>
      <c r="U18" s="224">
        <v>1.6E-2</v>
      </c>
      <c r="V18" s="224">
        <f>ROUND(E18*U18,2)</f>
        <v>1.73</v>
      </c>
      <c r="W18" s="224"/>
      <c r="X18" s="224" t="s">
        <v>112</v>
      </c>
      <c r="Y18" s="224" t="s">
        <v>113</v>
      </c>
      <c r="Z18" s="214"/>
      <c r="AA18" s="214"/>
      <c r="AB18" s="214"/>
      <c r="AC18" s="214"/>
      <c r="AD18" s="214"/>
      <c r="AE18" s="214"/>
      <c r="AF18" s="214"/>
      <c r="AG18" s="214" t="s">
        <v>114</v>
      </c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</row>
    <row r="19" spans="1:60" outlineLevel="2" x14ac:dyDescent="0.25">
      <c r="A19" s="221"/>
      <c r="B19" s="222"/>
      <c r="C19" s="251" t="s">
        <v>131</v>
      </c>
      <c r="D19" s="240"/>
      <c r="E19" s="240"/>
      <c r="F19" s="240"/>
      <c r="G19" s="240"/>
      <c r="H19" s="224"/>
      <c r="I19" s="224"/>
      <c r="J19" s="224"/>
      <c r="K19" s="224"/>
      <c r="L19" s="224"/>
      <c r="M19" s="224"/>
      <c r="N19" s="223"/>
      <c r="O19" s="223"/>
      <c r="P19" s="223"/>
      <c r="Q19" s="223"/>
      <c r="R19" s="224"/>
      <c r="S19" s="224"/>
      <c r="T19" s="224"/>
      <c r="U19" s="224"/>
      <c r="V19" s="224"/>
      <c r="W19" s="224"/>
      <c r="X19" s="224"/>
      <c r="Y19" s="224"/>
      <c r="Z19" s="214"/>
      <c r="AA19" s="214"/>
      <c r="AB19" s="214"/>
      <c r="AC19" s="214"/>
      <c r="AD19" s="214"/>
      <c r="AE19" s="214"/>
      <c r="AF19" s="214"/>
      <c r="AG19" s="214" t="s">
        <v>116</v>
      </c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</row>
    <row r="20" spans="1:60" ht="20.399999999999999" outlineLevel="1" x14ac:dyDescent="0.25">
      <c r="A20" s="241">
        <v>9</v>
      </c>
      <c r="B20" s="242" t="s">
        <v>132</v>
      </c>
      <c r="C20" s="252" t="s">
        <v>133</v>
      </c>
      <c r="D20" s="243" t="s">
        <v>109</v>
      </c>
      <c r="E20" s="244">
        <v>21.6</v>
      </c>
      <c r="F20" s="245"/>
      <c r="G20" s="246">
        <f>ROUND(E20*F20,2)</f>
        <v>0</v>
      </c>
      <c r="H20" s="245"/>
      <c r="I20" s="246">
        <f>ROUND(E20*H20,2)</f>
        <v>0</v>
      </c>
      <c r="J20" s="245"/>
      <c r="K20" s="246">
        <f>ROUND(E20*J20,2)</f>
        <v>0</v>
      </c>
      <c r="L20" s="246">
        <v>21</v>
      </c>
      <c r="M20" s="246">
        <f>G20*(1+L20/100)</f>
        <v>0</v>
      </c>
      <c r="N20" s="244">
        <v>0.33074999999999999</v>
      </c>
      <c r="O20" s="244">
        <f>ROUND(E20*N20,2)</f>
        <v>7.14</v>
      </c>
      <c r="P20" s="244">
        <v>0</v>
      </c>
      <c r="Q20" s="244">
        <f>ROUND(E20*P20,2)</f>
        <v>0</v>
      </c>
      <c r="R20" s="246" t="s">
        <v>110</v>
      </c>
      <c r="S20" s="246" t="s">
        <v>111</v>
      </c>
      <c r="T20" s="247" t="s">
        <v>111</v>
      </c>
      <c r="U20" s="224">
        <v>0.03</v>
      </c>
      <c r="V20" s="224">
        <f>ROUND(E20*U20,2)</f>
        <v>0.65</v>
      </c>
      <c r="W20" s="224"/>
      <c r="X20" s="224" t="s">
        <v>112</v>
      </c>
      <c r="Y20" s="224" t="s">
        <v>113</v>
      </c>
      <c r="Z20" s="214"/>
      <c r="AA20" s="214"/>
      <c r="AB20" s="214"/>
      <c r="AC20" s="214"/>
      <c r="AD20" s="214"/>
      <c r="AE20" s="214"/>
      <c r="AF20" s="214"/>
      <c r="AG20" s="214" t="s">
        <v>114</v>
      </c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</row>
    <row r="21" spans="1:60" ht="20.399999999999999" outlineLevel="1" x14ac:dyDescent="0.25">
      <c r="A21" s="233">
        <v>10</v>
      </c>
      <c r="B21" s="234" t="s">
        <v>134</v>
      </c>
      <c r="C21" s="250" t="s">
        <v>135</v>
      </c>
      <c r="D21" s="235" t="s">
        <v>109</v>
      </c>
      <c r="E21" s="236">
        <v>26.4</v>
      </c>
      <c r="F21" s="237"/>
      <c r="G21" s="238">
        <f>ROUND(E21*F21,2)</f>
        <v>0</v>
      </c>
      <c r="H21" s="237"/>
      <c r="I21" s="238">
        <f>ROUND(E21*H21,2)</f>
        <v>0</v>
      </c>
      <c r="J21" s="237"/>
      <c r="K21" s="238">
        <f>ROUND(E21*J21,2)</f>
        <v>0</v>
      </c>
      <c r="L21" s="238">
        <v>21</v>
      </c>
      <c r="M21" s="238">
        <f>G21*(1+L21/100)</f>
        <v>0</v>
      </c>
      <c r="N21" s="236">
        <v>0.13188</v>
      </c>
      <c r="O21" s="236">
        <f>ROUND(E21*N21,2)</f>
        <v>3.48</v>
      </c>
      <c r="P21" s="236">
        <v>0</v>
      </c>
      <c r="Q21" s="236">
        <f>ROUND(E21*P21,2)</f>
        <v>0</v>
      </c>
      <c r="R21" s="238" t="s">
        <v>110</v>
      </c>
      <c r="S21" s="238" t="s">
        <v>111</v>
      </c>
      <c r="T21" s="239" t="s">
        <v>111</v>
      </c>
      <c r="U21" s="224">
        <v>0.02</v>
      </c>
      <c r="V21" s="224">
        <f>ROUND(E21*U21,2)</f>
        <v>0.53</v>
      </c>
      <c r="W21" s="224"/>
      <c r="X21" s="224" t="s">
        <v>112</v>
      </c>
      <c r="Y21" s="224" t="s">
        <v>113</v>
      </c>
      <c r="Z21" s="214"/>
      <c r="AA21" s="214"/>
      <c r="AB21" s="214"/>
      <c r="AC21" s="214"/>
      <c r="AD21" s="214"/>
      <c r="AE21" s="214"/>
      <c r="AF21" s="214"/>
      <c r="AG21" s="214" t="s">
        <v>114</v>
      </c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</row>
    <row r="22" spans="1:60" outlineLevel="2" x14ac:dyDescent="0.25">
      <c r="A22" s="221"/>
      <c r="B22" s="222"/>
      <c r="C22" s="251" t="s">
        <v>136</v>
      </c>
      <c r="D22" s="240"/>
      <c r="E22" s="240"/>
      <c r="F22" s="240"/>
      <c r="G22" s="240"/>
      <c r="H22" s="224"/>
      <c r="I22" s="224"/>
      <c r="J22" s="224"/>
      <c r="K22" s="224"/>
      <c r="L22" s="224"/>
      <c r="M22" s="224"/>
      <c r="N22" s="223"/>
      <c r="O22" s="223"/>
      <c r="P22" s="223"/>
      <c r="Q22" s="223"/>
      <c r="R22" s="224"/>
      <c r="S22" s="224"/>
      <c r="T22" s="224"/>
      <c r="U22" s="224"/>
      <c r="V22" s="224"/>
      <c r="W22" s="224"/>
      <c r="X22" s="224"/>
      <c r="Y22" s="224"/>
      <c r="Z22" s="214"/>
      <c r="AA22" s="214"/>
      <c r="AB22" s="214"/>
      <c r="AC22" s="214"/>
      <c r="AD22" s="214"/>
      <c r="AE22" s="214"/>
      <c r="AF22" s="214"/>
      <c r="AG22" s="214" t="s">
        <v>116</v>
      </c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</row>
    <row r="23" spans="1:60" ht="20.399999999999999" outlineLevel="1" x14ac:dyDescent="0.25">
      <c r="A23" s="233">
        <v>11</v>
      </c>
      <c r="B23" s="234" t="s">
        <v>137</v>
      </c>
      <c r="C23" s="250" t="s">
        <v>138</v>
      </c>
      <c r="D23" s="235" t="s">
        <v>109</v>
      </c>
      <c r="E23" s="236">
        <v>16.8</v>
      </c>
      <c r="F23" s="237"/>
      <c r="G23" s="238">
        <f>ROUND(E23*F23,2)</f>
        <v>0</v>
      </c>
      <c r="H23" s="237"/>
      <c r="I23" s="238">
        <f>ROUND(E23*H23,2)</f>
        <v>0</v>
      </c>
      <c r="J23" s="237"/>
      <c r="K23" s="238">
        <f>ROUND(E23*J23,2)</f>
        <v>0</v>
      </c>
      <c r="L23" s="238">
        <v>21</v>
      </c>
      <c r="M23" s="238">
        <f>G23*(1+L23/100)</f>
        <v>0</v>
      </c>
      <c r="N23" s="236">
        <v>0.39561000000000002</v>
      </c>
      <c r="O23" s="236">
        <f>ROUND(E23*N23,2)</f>
        <v>6.65</v>
      </c>
      <c r="P23" s="236">
        <v>0</v>
      </c>
      <c r="Q23" s="236">
        <f>ROUND(E23*P23,2)</f>
        <v>0</v>
      </c>
      <c r="R23" s="238" t="s">
        <v>110</v>
      </c>
      <c r="S23" s="238" t="s">
        <v>111</v>
      </c>
      <c r="T23" s="239" t="s">
        <v>111</v>
      </c>
      <c r="U23" s="224">
        <v>0.06</v>
      </c>
      <c r="V23" s="224">
        <f>ROUND(E23*U23,2)</f>
        <v>1.01</v>
      </c>
      <c r="W23" s="224"/>
      <c r="X23" s="224" t="s">
        <v>112</v>
      </c>
      <c r="Y23" s="224" t="s">
        <v>113</v>
      </c>
      <c r="Z23" s="214"/>
      <c r="AA23" s="214"/>
      <c r="AB23" s="214"/>
      <c r="AC23" s="214"/>
      <c r="AD23" s="214"/>
      <c r="AE23" s="214"/>
      <c r="AF23" s="214"/>
      <c r="AG23" s="214" t="s">
        <v>114</v>
      </c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</row>
    <row r="24" spans="1:60" outlineLevel="2" x14ac:dyDescent="0.25">
      <c r="A24" s="221"/>
      <c r="B24" s="222"/>
      <c r="C24" s="251" t="s">
        <v>136</v>
      </c>
      <c r="D24" s="240"/>
      <c r="E24" s="240"/>
      <c r="F24" s="240"/>
      <c r="G24" s="240"/>
      <c r="H24" s="224"/>
      <c r="I24" s="224"/>
      <c r="J24" s="224"/>
      <c r="K24" s="224"/>
      <c r="L24" s="224"/>
      <c r="M24" s="224"/>
      <c r="N24" s="223"/>
      <c r="O24" s="223"/>
      <c r="P24" s="223"/>
      <c r="Q24" s="223"/>
      <c r="R24" s="224"/>
      <c r="S24" s="224"/>
      <c r="T24" s="224"/>
      <c r="U24" s="224"/>
      <c r="V24" s="224"/>
      <c r="W24" s="224"/>
      <c r="X24" s="224"/>
      <c r="Y24" s="224"/>
      <c r="Z24" s="214"/>
      <c r="AA24" s="214"/>
      <c r="AB24" s="214"/>
      <c r="AC24" s="214"/>
      <c r="AD24" s="214"/>
      <c r="AE24" s="214"/>
      <c r="AF24" s="214"/>
      <c r="AG24" s="214" t="s">
        <v>116</v>
      </c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</row>
    <row r="25" spans="1:60" outlineLevel="1" x14ac:dyDescent="0.25">
      <c r="A25" s="233">
        <v>12</v>
      </c>
      <c r="B25" s="234" t="s">
        <v>139</v>
      </c>
      <c r="C25" s="250" t="s">
        <v>140</v>
      </c>
      <c r="D25" s="235" t="s">
        <v>109</v>
      </c>
      <c r="E25" s="236">
        <v>108</v>
      </c>
      <c r="F25" s="237"/>
      <c r="G25" s="238">
        <f>ROUND(E25*F25,2)</f>
        <v>0</v>
      </c>
      <c r="H25" s="237"/>
      <c r="I25" s="238">
        <f>ROUND(E25*H25,2)</f>
        <v>0</v>
      </c>
      <c r="J25" s="237"/>
      <c r="K25" s="238">
        <f>ROUND(E25*J25,2)</f>
        <v>0</v>
      </c>
      <c r="L25" s="238">
        <v>21</v>
      </c>
      <c r="M25" s="238">
        <f>G25*(1+L25/100)</f>
        <v>0</v>
      </c>
      <c r="N25" s="236">
        <v>0.14957999999999999</v>
      </c>
      <c r="O25" s="236">
        <f>ROUND(E25*N25,2)</f>
        <v>16.149999999999999</v>
      </c>
      <c r="P25" s="236">
        <v>0</v>
      </c>
      <c r="Q25" s="236">
        <f>ROUND(E25*P25,2)</f>
        <v>0</v>
      </c>
      <c r="R25" s="238" t="s">
        <v>110</v>
      </c>
      <c r="S25" s="238" t="s">
        <v>111</v>
      </c>
      <c r="T25" s="239" t="s">
        <v>111</v>
      </c>
      <c r="U25" s="224">
        <v>0.52100000000000002</v>
      </c>
      <c r="V25" s="224">
        <f>ROUND(E25*U25,2)</f>
        <v>56.27</v>
      </c>
      <c r="W25" s="224"/>
      <c r="X25" s="224" t="s">
        <v>112</v>
      </c>
      <c r="Y25" s="224" t="s">
        <v>113</v>
      </c>
      <c r="Z25" s="214"/>
      <c r="AA25" s="214"/>
      <c r="AB25" s="214"/>
      <c r="AC25" s="214"/>
      <c r="AD25" s="214"/>
      <c r="AE25" s="214"/>
      <c r="AF25" s="214"/>
      <c r="AG25" s="214" t="s">
        <v>114</v>
      </c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</row>
    <row r="26" spans="1:60" outlineLevel="2" x14ac:dyDescent="0.25">
      <c r="A26" s="221"/>
      <c r="B26" s="222"/>
      <c r="C26" s="251" t="s">
        <v>141</v>
      </c>
      <c r="D26" s="240"/>
      <c r="E26" s="240"/>
      <c r="F26" s="240"/>
      <c r="G26" s="240"/>
      <c r="H26" s="224"/>
      <c r="I26" s="224"/>
      <c r="J26" s="224"/>
      <c r="K26" s="224"/>
      <c r="L26" s="224"/>
      <c r="M26" s="224"/>
      <c r="N26" s="223"/>
      <c r="O26" s="223"/>
      <c r="P26" s="223"/>
      <c r="Q26" s="223"/>
      <c r="R26" s="224"/>
      <c r="S26" s="224"/>
      <c r="T26" s="224"/>
      <c r="U26" s="224"/>
      <c r="V26" s="224"/>
      <c r="W26" s="224"/>
      <c r="X26" s="224"/>
      <c r="Y26" s="224"/>
      <c r="Z26" s="214"/>
      <c r="AA26" s="214"/>
      <c r="AB26" s="214"/>
      <c r="AC26" s="214"/>
      <c r="AD26" s="214"/>
      <c r="AE26" s="214"/>
      <c r="AF26" s="214"/>
      <c r="AG26" s="214" t="s">
        <v>116</v>
      </c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48" t="str">
        <f>C26</f>
        <v>s provedením lože z cementové malty tloušťky 40 mm, s vyplněním spár těženým kamenivem a se smetením přebytečného materiálu na krajnici</v>
      </c>
      <c r="BB26" s="214"/>
      <c r="BC26" s="214"/>
      <c r="BD26" s="214"/>
      <c r="BE26" s="214"/>
      <c r="BF26" s="214"/>
      <c r="BG26" s="214"/>
      <c r="BH26" s="214"/>
    </row>
    <row r="27" spans="1:60" x14ac:dyDescent="0.25">
      <c r="A27" s="226" t="s">
        <v>105</v>
      </c>
      <c r="B27" s="227" t="s">
        <v>64</v>
      </c>
      <c r="C27" s="249" t="s">
        <v>65</v>
      </c>
      <c r="D27" s="228"/>
      <c r="E27" s="229"/>
      <c r="F27" s="230"/>
      <c r="G27" s="230">
        <f>SUMIF(AG28:AG29,"&lt;&gt;NOR",G28:G29)</f>
        <v>0</v>
      </c>
      <c r="H27" s="230"/>
      <c r="I27" s="230">
        <f>SUM(I28:I29)</f>
        <v>0</v>
      </c>
      <c r="J27" s="230"/>
      <c r="K27" s="230">
        <f>SUM(K28:K29)</f>
        <v>0</v>
      </c>
      <c r="L27" s="230"/>
      <c r="M27" s="230">
        <f>SUM(M28:M29)</f>
        <v>0</v>
      </c>
      <c r="N27" s="229"/>
      <c r="O27" s="229">
        <f>SUM(O28:O29)</f>
        <v>0.22</v>
      </c>
      <c r="P27" s="229"/>
      <c r="Q27" s="229">
        <f>SUM(Q28:Q29)</f>
        <v>0</v>
      </c>
      <c r="R27" s="230"/>
      <c r="S27" s="230"/>
      <c r="T27" s="231"/>
      <c r="U27" s="225"/>
      <c r="V27" s="225">
        <f>SUM(V28:V29)</f>
        <v>0</v>
      </c>
      <c r="W27" s="225"/>
      <c r="X27" s="225"/>
      <c r="Y27" s="225"/>
      <c r="AG27" t="s">
        <v>106</v>
      </c>
    </row>
    <row r="28" spans="1:60" ht="30.6" outlineLevel="1" x14ac:dyDescent="0.25">
      <c r="A28" s="241">
        <v>13</v>
      </c>
      <c r="B28" s="242" t="s">
        <v>142</v>
      </c>
      <c r="C28" s="252" t="s">
        <v>143</v>
      </c>
      <c r="D28" s="243" t="s">
        <v>144</v>
      </c>
      <c r="E28" s="244">
        <v>570</v>
      </c>
      <c r="F28" s="245"/>
      <c r="G28" s="246">
        <f>ROUND(E28*F28,2)</f>
        <v>0</v>
      </c>
      <c r="H28" s="245"/>
      <c r="I28" s="246">
        <f>ROUND(E28*H28,2)</f>
        <v>0</v>
      </c>
      <c r="J28" s="245"/>
      <c r="K28" s="246">
        <f>ROUND(E28*J28,2)</f>
        <v>0</v>
      </c>
      <c r="L28" s="246">
        <v>21</v>
      </c>
      <c r="M28" s="246">
        <f>G28*(1+L28/100)</f>
        <v>0</v>
      </c>
      <c r="N28" s="244">
        <v>3.1E-4</v>
      </c>
      <c r="O28" s="244">
        <f>ROUND(E28*N28,2)</f>
        <v>0.18</v>
      </c>
      <c r="P28" s="244">
        <v>0</v>
      </c>
      <c r="Q28" s="244">
        <f>ROUND(E28*P28,2)</f>
        <v>0</v>
      </c>
      <c r="R28" s="246" t="s">
        <v>145</v>
      </c>
      <c r="S28" s="246" t="s">
        <v>111</v>
      </c>
      <c r="T28" s="247" t="s">
        <v>111</v>
      </c>
      <c r="U28" s="224">
        <v>0</v>
      </c>
      <c r="V28" s="224">
        <f>ROUND(E28*U28,2)</f>
        <v>0</v>
      </c>
      <c r="W28" s="224"/>
      <c r="X28" s="224" t="s">
        <v>146</v>
      </c>
      <c r="Y28" s="224" t="s">
        <v>113</v>
      </c>
      <c r="Z28" s="214"/>
      <c r="AA28" s="214"/>
      <c r="AB28" s="214"/>
      <c r="AC28" s="214"/>
      <c r="AD28" s="214"/>
      <c r="AE28" s="214"/>
      <c r="AF28" s="214"/>
      <c r="AG28" s="214" t="s">
        <v>147</v>
      </c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</row>
    <row r="29" spans="1:60" ht="30.6" outlineLevel="1" x14ac:dyDescent="0.25">
      <c r="A29" s="241">
        <v>14</v>
      </c>
      <c r="B29" s="242" t="s">
        <v>148</v>
      </c>
      <c r="C29" s="252" t="s">
        <v>149</v>
      </c>
      <c r="D29" s="243" t="s">
        <v>144</v>
      </c>
      <c r="E29" s="244">
        <v>54</v>
      </c>
      <c r="F29" s="245"/>
      <c r="G29" s="246">
        <f>ROUND(E29*F29,2)</f>
        <v>0</v>
      </c>
      <c r="H29" s="245"/>
      <c r="I29" s="246">
        <f>ROUND(E29*H29,2)</f>
        <v>0</v>
      </c>
      <c r="J29" s="245"/>
      <c r="K29" s="246">
        <f>ROUND(E29*J29,2)</f>
        <v>0</v>
      </c>
      <c r="L29" s="246">
        <v>21</v>
      </c>
      <c r="M29" s="246">
        <f>G29*(1+L29/100)</f>
        <v>0</v>
      </c>
      <c r="N29" s="244">
        <v>6.8999999999999997E-4</v>
      </c>
      <c r="O29" s="244">
        <f>ROUND(E29*N29,2)</f>
        <v>0.04</v>
      </c>
      <c r="P29" s="244">
        <v>0</v>
      </c>
      <c r="Q29" s="244">
        <f>ROUND(E29*P29,2)</f>
        <v>0</v>
      </c>
      <c r="R29" s="246" t="s">
        <v>145</v>
      </c>
      <c r="S29" s="246" t="s">
        <v>111</v>
      </c>
      <c r="T29" s="247" t="s">
        <v>111</v>
      </c>
      <c r="U29" s="224">
        <v>0</v>
      </c>
      <c r="V29" s="224">
        <f>ROUND(E29*U29,2)</f>
        <v>0</v>
      </c>
      <c r="W29" s="224"/>
      <c r="X29" s="224" t="s">
        <v>146</v>
      </c>
      <c r="Y29" s="224" t="s">
        <v>113</v>
      </c>
      <c r="Z29" s="214"/>
      <c r="AA29" s="214"/>
      <c r="AB29" s="214"/>
      <c r="AC29" s="214"/>
      <c r="AD29" s="214"/>
      <c r="AE29" s="214"/>
      <c r="AF29" s="214"/>
      <c r="AG29" s="214" t="s">
        <v>147</v>
      </c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</row>
    <row r="30" spans="1:60" x14ac:dyDescent="0.25">
      <c r="A30" s="226" t="s">
        <v>105</v>
      </c>
      <c r="B30" s="227" t="s">
        <v>66</v>
      </c>
      <c r="C30" s="249" t="s">
        <v>67</v>
      </c>
      <c r="D30" s="228"/>
      <c r="E30" s="229"/>
      <c r="F30" s="230"/>
      <c r="G30" s="230">
        <f>SUMIF(AG31:AG51,"&lt;&gt;NOR",G31:G51)</f>
        <v>0</v>
      </c>
      <c r="H30" s="230"/>
      <c r="I30" s="230">
        <f>SUM(I31:I51)</f>
        <v>0</v>
      </c>
      <c r="J30" s="230"/>
      <c r="K30" s="230">
        <f>SUM(K31:K51)</f>
        <v>0</v>
      </c>
      <c r="L30" s="230"/>
      <c r="M30" s="230">
        <f>SUM(M31:M51)</f>
        <v>0</v>
      </c>
      <c r="N30" s="229"/>
      <c r="O30" s="229">
        <f>SUM(O31:O51)</f>
        <v>0.5</v>
      </c>
      <c r="P30" s="229"/>
      <c r="Q30" s="229">
        <f>SUM(Q31:Q51)</f>
        <v>0</v>
      </c>
      <c r="R30" s="230"/>
      <c r="S30" s="230"/>
      <c r="T30" s="231"/>
      <c r="U30" s="225"/>
      <c r="V30" s="225">
        <f>SUM(V31:V51)</f>
        <v>254.71</v>
      </c>
      <c r="W30" s="225"/>
      <c r="X30" s="225"/>
      <c r="Y30" s="225"/>
      <c r="AG30" t="s">
        <v>106</v>
      </c>
    </row>
    <row r="31" spans="1:60" outlineLevel="1" x14ac:dyDescent="0.25">
      <c r="A31" s="241">
        <v>15</v>
      </c>
      <c r="B31" s="242" t="s">
        <v>150</v>
      </c>
      <c r="C31" s="252" t="s">
        <v>151</v>
      </c>
      <c r="D31" s="243" t="s">
        <v>152</v>
      </c>
      <c r="E31" s="244">
        <v>90</v>
      </c>
      <c r="F31" s="245"/>
      <c r="G31" s="246">
        <f>ROUND(E31*F31,2)</f>
        <v>0</v>
      </c>
      <c r="H31" s="245"/>
      <c r="I31" s="246">
        <f>ROUND(E31*H31,2)</f>
        <v>0</v>
      </c>
      <c r="J31" s="245"/>
      <c r="K31" s="246">
        <f>ROUND(E31*J31,2)</f>
        <v>0</v>
      </c>
      <c r="L31" s="246">
        <v>21</v>
      </c>
      <c r="M31" s="246">
        <f>G31*(1+L31/100)</f>
        <v>0</v>
      </c>
      <c r="N31" s="244">
        <v>0</v>
      </c>
      <c r="O31" s="244">
        <f>ROUND(E31*N31,2)</f>
        <v>0</v>
      </c>
      <c r="P31" s="244">
        <v>0</v>
      </c>
      <c r="Q31" s="244">
        <f>ROUND(E31*P31,2)</f>
        <v>0</v>
      </c>
      <c r="R31" s="246" t="s">
        <v>66</v>
      </c>
      <c r="S31" s="246" t="s">
        <v>111</v>
      </c>
      <c r="T31" s="247" t="s">
        <v>111</v>
      </c>
      <c r="U31" s="224">
        <v>5.0500000000000003E-2</v>
      </c>
      <c r="V31" s="224">
        <f>ROUND(E31*U31,2)</f>
        <v>4.55</v>
      </c>
      <c r="W31" s="224"/>
      <c r="X31" s="224" t="s">
        <v>112</v>
      </c>
      <c r="Y31" s="224" t="s">
        <v>113</v>
      </c>
      <c r="Z31" s="214"/>
      <c r="AA31" s="214"/>
      <c r="AB31" s="214"/>
      <c r="AC31" s="214"/>
      <c r="AD31" s="214"/>
      <c r="AE31" s="214"/>
      <c r="AF31" s="214"/>
      <c r="AG31" s="214" t="s">
        <v>153</v>
      </c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</row>
    <row r="32" spans="1:60" outlineLevel="1" x14ac:dyDescent="0.25">
      <c r="A32" s="241">
        <v>16</v>
      </c>
      <c r="B32" s="242" t="s">
        <v>154</v>
      </c>
      <c r="C32" s="252" t="s">
        <v>155</v>
      </c>
      <c r="D32" s="243" t="s">
        <v>152</v>
      </c>
      <c r="E32" s="244">
        <v>7</v>
      </c>
      <c r="F32" s="245"/>
      <c r="G32" s="246">
        <f>ROUND(E32*F32,2)</f>
        <v>0</v>
      </c>
      <c r="H32" s="245"/>
      <c r="I32" s="246">
        <f>ROUND(E32*H32,2)</f>
        <v>0</v>
      </c>
      <c r="J32" s="245"/>
      <c r="K32" s="246">
        <f>ROUND(E32*J32,2)</f>
        <v>0</v>
      </c>
      <c r="L32" s="246">
        <v>21</v>
      </c>
      <c r="M32" s="246">
        <f>G32*(1+L32/100)</f>
        <v>0</v>
      </c>
      <c r="N32" s="244">
        <v>0</v>
      </c>
      <c r="O32" s="244">
        <f>ROUND(E32*N32,2)</f>
        <v>0</v>
      </c>
      <c r="P32" s="244">
        <v>0</v>
      </c>
      <c r="Q32" s="244">
        <f>ROUND(E32*P32,2)</f>
        <v>0</v>
      </c>
      <c r="R32" s="246" t="s">
        <v>66</v>
      </c>
      <c r="S32" s="246" t="s">
        <v>111</v>
      </c>
      <c r="T32" s="247" t="s">
        <v>111</v>
      </c>
      <c r="U32" s="224">
        <v>1.94</v>
      </c>
      <c r="V32" s="224">
        <f>ROUND(E32*U32,2)</f>
        <v>13.58</v>
      </c>
      <c r="W32" s="224"/>
      <c r="X32" s="224" t="s">
        <v>112</v>
      </c>
      <c r="Y32" s="224" t="s">
        <v>113</v>
      </c>
      <c r="Z32" s="214"/>
      <c r="AA32" s="214"/>
      <c r="AB32" s="214"/>
      <c r="AC32" s="214"/>
      <c r="AD32" s="214"/>
      <c r="AE32" s="214"/>
      <c r="AF32" s="214"/>
      <c r="AG32" s="214" t="s">
        <v>114</v>
      </c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</row>
    <row r="33" spans="1:60" outlineLevel="1" x14ac:dyDescent="0.25">
      <c r="A33" s="241">
        <v>17</v>
      </c>
      <c r="B33" s="242" t="s">
        <v>156</v>
      </c>
      <c r="C33" s="252" t="s">
        <v>157</v>
      </c>
      <c r="D33" s="243" t="s">
        <v>152</v>
      </c>
      <c r="E33" s="244">
        <v>8</v>
      </c>
      <c r="F33" s="245"/>
      <c r="G33" s="246">
        <f>ROUND(E33*F33,2)</f>
        <v>0</v>
      </c>
      <c r="H33" s="245"/>
      <c r="I33" s="246">
        <f>ROUND(E33*H33,2)</f>
        <v>0</v>
      </c>
      <c r="J33" s="245"/>
      <c r="K33" s="246">
        <f>ROUND(E33*J33,2)</f>
        <v>0</v>
      </c>
      <c r="L33" s="246">
        <v>21</v>
      </c>
      <c r="M33" s="246">
        <f>G33*(1+L33/100)</f>
        <v>0</v>
      </c>
      <c r="N33" s="244">
        <v>0</v>
      </c>
      <c r="O33" s="244">
        <f>ROUND(E33*N33,2)</f>
        <v>0</v>
      </c>
      <c r="P33" s="244">
        <v>0</v>
      </c>
      <c r="Q33" s="244">
        <f>ROUND(E33*P33,2)</f>
        <v>0</v>
      </c>
      <c r="R33" s="246" t="s">
        <v>66</v>
      </c>
      <c r="S33" s="246" t="s">
        <v>111</v>
      </c>
      <c r="T33" s="247" t="s">
        <v>111</v>
      </c>
      <c r="U33" s="224">
        <v>1.17</v>
      </c>
      <c r="V33" s="224">
        <f>ROUND(E33*U33,2)</f>
        <v>9.36</v>
      </c>
      <c r="W33" s="224"/>
      <c r="X33" s="224" t="s">
        <v>112</v>
      </c>
      <c r="Y33" s="224" t="s">
        <v>113</v>
      </c>
      <c r="Z33" s="214"/>
      <c r="AA33" s="214"/>
      <c r="AB33" s="214"/>
      <c r="AC33" s="214"/>
      <c r="AD33" s="214"/>
      <c r="AE33" s="214"/>
      <c r="AF33" s="214"/>
      <c r="AG33" s="214" t="s">
        <v>114</v>
      </c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</row>
    <row r="34" spans="1:60" outlineLevel="1" x14ac:dyDescent="0.25">
      <c r="A34" s="241">
        <v>18</v>
      </c>
      <c r="B34" s="242" t="s">
        <v>158</v>
      </c>
      <c r="C34" s="252" t="s">
        <v>159</v>
      </c>
      <c r="D34" s="243" t="s">
        <v>152</v>
      </c>
      <c r="E34" s="244">
        <v>7</v>
      </c>
      <c r="F34" s="245"/>
      <c r="G34" s="246">
        <f>ROUND(E34*F34,2)</f>
        <v>0</v>
      </c>
      <c r="H34" s="245"/>
      <c r="I34" s="246">
        <f>ROUND(E34*H34,2)</f>
        <v>0</v>
      </c>
      <c r="J34" s="245"/>
      <c r="K34" s="246">
        <f>ROUND(E34*J34,2)</f>
        <v>0</v>
      </c>
      <c r="L34" s="246">
        <v>21</v>
      </c>
      <c r="M34" s="246">
        <f>G34*(1+L34/100)</f>
        <v>0</v>
      </c>
      <c r="N34" s="244">
        <v>0</v>
      </c>
      <c r="O34" s="244">
        <f>ROUND(E34*N34,2)</f>
        <v>0</v>
      </c>
      <c r="P34" s="244">
        <v>0</v>
      </c>
      <c r="Q34" s="244">
        <f>ROUND(E34*P34,2)</f>
        <v>0</v>
      </c>
      <c r="R34" s="246" t="s">
        <v>66</v>
      </c>
      <c r="S34" s="246" t="s">
        <v>111</v>
      </c>
      <c r="T34" s="247" t="s">
        <v>111</v>
      </c>
      <c r="U34" s="224">
        <v>1.1399999999999999</v>
      </c>
      <c r="V34" s="224">
        <f>ROUND(E34*U34,2)</f>
        <v>7.98</v>
      </c>
      <c r="W34" s="224"/>
      <c r="X34" s="224" t="s">
        <v>112</v>
      </c>
      <c r="Y34" s="224" t="s">
        <v>113</v>
      </c>
      <c r="Z34" s="214"/>
      <c r="AA34" s="214"/>
      <c r="AB34" s="214"/>
      <c r="AC34" s="214"/>
      <c r="AD34" s="214"/>
      <c r="AE34" s="214"/>
      <c r="AF34" s="214"/>
      <c r="AG34" s="214" t="s">
        <v>114</v>
      </c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</row>
    <row r="35" spans="1:60" outlineLevel="1" x14ac:dyDescent="0.25">
      <c r="A35" s="233">
        <v>19</v>
      </c>
      <c r="B35" s="234" t="s">
        <v>160</v>
      </c>
      <c r="C35" s="250" t="s">
        <v>161</v>
      </c>
      <c r="D35" s="235" t="s">
        <v>152</v>
      </c>
      <c r="E35" s="236">
        <v>7</v>
      </c>
      <c r="F35" s="237"/>
      <c r="G35" s="238">
        <f>ROUND(E35*F35,2)</f>
        <v>0</v>
      </c>
      <c r="H35" s="237"/>
      <c r="I35" s="238">
        <f>ROUND(E35*H35,2)</f>
        <v>0</v>
      </c>
      <c r="J35" s="237"/>
      <c r="K35" s="238">
        <f>ROUND(E35*J35,2)</f>
        <v>0</v>
      </c>
      <c r="L35" s="238">
        <v>21</v>
      </c>
      <c r="M35" s="238">
        <f>G35*(1+L35/100)</f>
        <v>0</v>
      </c>
      <c r="N35" s="236">
        <v>0</v>
      </c>
      <c r="O35" s="236">
        <f>ROUND(E35*N35,2)</f>
        <v>0</v>
      </c>
      <c r="P35" s="236">
        <v>0</v>
      </c>
      <c r="Q35" s="236">
        <f>ROUND(E35*P35,2)</f>
        <v>0</v>
      </c>
      <c r="R35" s="238" t="s">
        <v>66</v>
      </c>
      <c r="S35" s="238" t="s">
        <v>111</v>
      </c>
      <c r="T35" s="239" t="s">
        <v>111</v>
      </c>
      <c r="U35" s="224">
        <v>1.68333</v>
      </c>
      <c r="V35" s="224">
        <f>ROUND(E35*U35,2)</f>
        <v>11.78</v>
      </c>
      <c r="W35" s="224"/>
      <c r="X35" s="224" t="s">
        <v>112</v>
      </c>
      <c r="Y35" s="224" t="s">
        <v>113</v>
      </c>
      <c r="Z35" s="214"/>
      <c r="AA35" s="214"/>
      <c r="AB35" s="214"/>
      <c r="AC35" s="214"/>
      <c r="AD35" s="214"/>
      <c r="AE35" s="214"/>
      <c r="AF35" s="214"/>
      <c r="AG35" s="214" t="s">
        <v>153</v>
      </c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</row>
    <row r="36" spans="1:60" ht="20.399999999999999" outlineLevel="1" x14ac:dyDescent="0.25">
      <c r="A36" s="233">
        <v>20</v>
      </c>
      <c r="B36" s="234" t="s">
        <v>162</v>
      </c>
      <c r="C36" s="250" t="s">
        <v>163</v>
      </c>
      <c r="D36" s="235" t="s">
        <v>152</v>
      </c>
      <c r="E36" s="236">
        <v>8</v>
      </c>
      <c r="F36" s="237"/>
      <c r="G36" s="238">
        <f>ROUND(E36*F36,2)</f>
        <v>0</v>
      </c>
      <c r="H36" s="237"/>
      <c r="I36" s="238">
        <f>ROUND(E36*H36,2)</f>
        <v>0</v>
      </c>
      <c r="J36" s="237"/>
      <c r="K36" s="238">
        <f>ROUND(E36*J36,2)</f>
        <v>0</v>
      </c>
      <c r="L36" s="238">
        <v>21</v>
      </c>
      <c r="M36" s="238">
        <f>G36*(1+L36/100)</f>
        <v>0</v>
      </c>
      <c r="N36" s="236">
        <v>0</v>
      </c>
      <c r="O36" s="236">
        <f>ROUND(E36*N36,2)</f>
        <v>0</v>
      </c>
      <c r="P36" s="236">
        <v>0</v>
      </c>
      <c r="Q36" s="236">
        <f>ROUND(E36*P36,2)</f>
        <v>0</v>
      </c>
      <c r="R36" s="238" t="s">
        <v>66</v>
      </c>
      <c r="S36" s="238" t="s">
        <v>111</v>
      </c>
      <c r="T36" s="239" t="s">
        <v>111</v>
      </c>
      <c r="U36" s="224">
        <v>3.42</v>
      </c>
      <c r="V36" s="224">
        <f>ROUND(E36*U36,2)</f>
        <v>27.36</v>
      </c>
      <c r="W36" s="224"/>
      <c r="X36" s="224" t="s">
        <v>112</v>
      </c>
      <c r="Y36" s="224" t="s">
        <v>113</v>
      </c>
      <c r="Z36" s="214"/>
      <c r="AA36" s="214"/>
      <c r="AB36" s="214"/>
      <c r="AC36" s="214"/>
      <c r="AD36" s="214"/>
      <c r="AE36" s="214"/>
      <c r="AF36" s="214"/>
      <c r="AG36" s="214" t="s">
        <v>114</v>
      </c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</row>
    <row r="37" spans="1:60" ht="20.399999999999999" outlineLevel="1" x14ac:dyDescent="0.25">
      <c r="A37" s="233">
        <v>21</v>
      </c>
      <c r="B37" s="234" t="s">
        <v>164</v>
      </c>
      <c r="C37" s="250" t="s">
        <v>165</v>
      </c>
      <c r="D37" s="235" t="s">
        <v>152</v>
      </c>
      <c r="E37" s="236">
        <v>8</v>
      </c>
      <c r="F37" s="237"/>
      <c r="G37" s="238">
        <f>ROUND(E37*F37,2)</f>
        <v>0</v>
      </c>
      <c r="H37" s="237"/>
      <c r="I37" s="238">
        <f>ROUND(E37*H37,2)</f>
        <v>0</v>
      </c>
      <c r="J37" s="237"/>
      <c r="K37" s="238">
        <f>ROUND(E37*J37,2)</f>
        <v>0</v>
      </c>
      <c r="L37" s="238">
        <v>21</v>
      </c>
      <c r="M37" s="238">
        <f>G37*(1+L37/100)</f>
        <v>0</v>
      </c>
      <c r="N37" s="236">
        <v>0</v>
      </c>
      <c r="O37" s="236">
        <f>ROUND(E37*N37,2)</f>
        <v>0</v>
      </c>
      <c r="P37" s="236">
        <v>0</v>
      </c>
      <c r="Q37" s="236">
        <f>ROUND(E37*P37,2)</f>
        <v>0</v>
      </c>
      <c r="R37" s="238" t="s">
        <v>66</v>
      </c>
      <c r="S37" s="238" t="s">
        <v>111</v>
      </c>
      <c r="T37" s="239" t="s">
        <v>111</v>
      </c>
      <c r="U37" s="224">
        <v>1.81667</v>
      </c>
      <c r="V37" s="224">
        <f>ROUND(E37*U37,2)</f>
        <v>14.53</v>
      </c>
      <c r="W37" s="224"/>
      <c r="X37" s="224" t="s">
        <v>112</v>
      </c>
      <c r="Y37" s="224" t="s">
        <v>113</v>
      </c>
      <c r="Z37" s="214"/>
      <c r="AA37" s="214"/>
      <c r="AB37" s="214"/>
      <c r="AC37" s="214"/>
      <c r="AD37" s="214"/>
      <c r="AE37" s="214"/>
      <c r="AF37" s="214"/>
      <c r="AG37" s="214" t="s">
        <v>114</v>
      </c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</row>
    <row r="38" spans="1:60" outlineLevel="1" x14ac:dyDescent="0.25">
      <c r="A38" s="233">
        <v>22</v>
      </c>
      <c r="B38" s="234" t="s">
        <v>166</v>
      </c>
      <c r="C38" s="250" t="s">
        <v>167</v>
      </c>
      <c r="D38" s="235" t="s">
        <v>152</v>
      </c>
      <c r="E38" s="236">
        <v>11</v>
      </c>
      <c r="F38" s="237"/>
      <c r="G38" s="238">
        <f>ROUND(E38*F38,2)</f>
        <v>0</v>
      </c>
      <c r="H38" s="237"/>
      <c r="I38" s="238">
        <f>ROUND(E38*H38,2)</f>
        <v>0</v>
      </c>
      <c r="J38" s="237"/>
      <c r="K38" s="238">
        <f>ROUND(E38*J38,2)</f>
        <v>0</v>
      </c>
      <c r="L38" s="238">
        <v>21</v>
      </c>
      <c r="M38" s="238">
        <f>G38*(1+L38/100)</f>
        <v>0</v>
      </c>
      <c r="N38" s="236">
        <v>0</v>
      </c>
      <c r="O38" s="236">
        <f>ROUND(E38*N38,2)</f>
        <v>0</v>
      </c>
      <c r="P38" s="236">
        <v>0</v>
      </c>
      <c r="Q38" s="236">
        <f>ROUND(E38*P38,2)</f>
        <v>0</v>
      </c>
      <c r="R38" s="238" t="s">
        <v>66</v>
      </c>
      <c r="S38" s="238" t="s">
        <v>111</v>
      </c>
      <c r="T38" s="239" t="s">
        <v>111</v>
      </c>
      <c r="U38" s="224">
        <v>1.37</v>
      </c>
      <c r="V38" s="224">
        <f>ROUND(E38*U38,2)</f>
        <v>15.07</v>
      </c>
      <c r="W38" s="224"/>
      <c r="X38" s="224" t="s">
        <v>112</v>
      </c>
      <c r="Y38" s="224" t="s">
        <v>113</v>
      </c>
      <c r="Z38" s="214"/>
      <c r="AA38" s="214"/>
      <c r="AB38" s="214"/>
      <c r="AC38" s="214"/>
      <c r="AD38" s="214"/>
      <c r="AE38" s="214"/>
      <c r="AF38" s="214"/>
      <c r="AG38" s="214" t="s">
        <v>114</v>
      </c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</row>
    <row r="39" spans="1:60" outlineLevel="1" x14ac:dyDescent="0.25">
      <c r="A39" s="233">
        <v>23</v>
      </c>
      <c r="B39" s="234" t="s">
        <v>168</v>
      </c>
      <c r="C39" s="250" t="s">
        <v>169</v>
      </c>
      <c r="D39" s="235" t="s">
        <v>152</v>
      </c>
      <c r="E39" s="236">
        <v>1</v>
      </c>
      <c r="F39" s="237"/>
      <c r="G39" s="238">
        <f>ROUND(E39*F39,2)</f>
        <v>0</v>
      </c>
      <c r="H39" s="237"/>
      <c r="I39" s="238">
        <f>ROUND(E39*H39,2)</f>
        <v>0</v>
      </c>
      <c r="J39" s="237"/>
      <c r="K39" s="238">
        <f>ROUND(E39*J39,2)</f>
        <v>0</v>
      </c>
      <c r="L39" s="238">
        <v>21</v>
      </c>
      <c r="M39" s="238">
        <f>G39*(1+L39/100)</f>
        <v>0</v>
      </c>
      <c r="N39" s="236">
        <v>0</v>
      </c>
      <c r="O39" s="236">
        <f>ROUND(E39*N39,2)</f>
        <v>0</v>
      </c>
      <c r="P39" s="236">
        <v>0</v>
      </c>
      <c r="Q39" s="236">
        <f>ROUND(E39*P39,2)</f>
        <v>0</v>
      </c>
      <c r="R39" s="238" t="s">
        <v>66</v>
      </c>
      <c r="S39" s="238" t="s">
        <v>111</v>
      </c>
      <c r="T39" s="239" t="s">
        <v>111</v>
      </c>
      <c r="U39" s="224">
        <v>1.4166700000000001</v>
      </c>
      <c r="V39" s="224">
        <f>ROUND(E39*U39,2)</f>
        <v>1.42</v>
      </c>
      <c r="W39" s="224"/>
      <c r="X39" s="224" t="s">
        <v>112</v>
      </c>
      <c r="Y39" s="224" t="s">
        <v>113</v>
      </c>
      <c r="Z39" s="214"/>
      <c r="AA39" s="214"/>
      <c r="AB39" s="214"/>
      <c r="AC39" s="214"/>
      <c r="AD39" s="214"/>
      <c r="AE39" s="214"/>
      <c r="AF39" s="214"/>
      <c r="AG39" s="214" t="s">
        <v>114</v>
      </c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</row>
    <row r="40" spans="1:60" outlineLevel="1" x14ac:dyDescent="0.25">
      <c r="A40" s="233">
        <v>24</v>
      </c>
      <c r="B40" s="234" t="s">
        <v>170</v>
      </c>
      <c r="C40" s="250" t="s">
        <v>171</v>
      </c>
      <c r="D40" s="235" t="s">
        <v>152</v>
      </c>
      <c r="E40" s="236">
        <v>3</v>
      </c>
      <c r="F40" s="237"/>
      <c r="G40" s="238">
        <f>ROUND(E40*F40,2)</f>
        <v>0</v>
      </c>
      <c r="H40" s="237"/>
      <c r="I40" s="238">
        <f>ROUND(E40*H40,2)</f>
        <v>0</v>
      </c>
      <c r="J40" s="237"/>
      <c r="K40" s="238">
        <f>ROUND(E40*J40,2)</f>
        <v>0</v>
      </c>
      <c r="L40" s="238">
        <v>21</v>
      </c>
      <c r="M40" s="238">
        <f>G40*(1+L40/100)</f>
        <v>0</v>
      </c>
      <c r="N40" s="236">
        <v>0</v>
      </c>
      <c r="O40" s="236">
        <f>ROUND(E40*N40,2)</f>
        <v>0</v>
      </c>
      <c r="P40" s="236">
        <v>0</v>
      </c>
      <c r="Q40" s="236">
        <f>ROUND(E40*P40,2)</f>
        <v>0</v>
      </c>
      <c r="R40" s="238" t="s">
        <v>66</v>
      </c>
      <c r="S40" s="238" t="s">
        <v>111</v>
      </c>
      <c r="T40" s="239" t="s">
        <v>111</v>
      </c>
      <c r="U40" s="224">
        <v>1.5</v>
      </c>
      <c r="V40" s="224">
        <f>ROUND(E40*U40,2)</f>
        <v>4.5</v>
      </c>
      <c r="W40" s="224"/>
      <c r="X40" s="224" t="s">
        <v>112</v>
      </c>
      <c r="Y40" s="224" t="s">
        <v>113</v>
      </c>
      <c r="Z40" s="214"/>
      <c r="AA40" s="214"/>
      <c r="AB40" s="214"/>
      <c r="AC40" s="214"/>
      <c r="AD40" s="214"/>
      <c r="AE40" s="214"/>
      <c r="AF40" s="214"/>
      <c r="AG40" s="214" t="s">
        <v>114</v>
      </c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</row>
    <row r="41" spans="1:60" ht="20.399999999999999" outlineLevel="1" x14ac:dyDescent="0.25">
      <c r="A41" s="233">
        <v>25</v>
      </c>
      <c r="B41" s="234" t="s">
        <v>172</v>
      </c>
      <c r="C41" s="250" t="s">
        <v>173</v>
      </c>
      <c r="D41" s="235" t="s">
        <v>144</v>
      </c>
      <c r="E41" s="236">
        <v>476</v>
      </c>
      <c r="F41" s="237"/>
      <c r="G41" s="238">
        <f>ROUND(E41*F41,2)</f>
        <v>0</v>
      </c>
      <c r="H41" s="237"/>
      <c r="I41" s="238">
        <f>ROUND(E41*H41,2)</f>
        <v>0</v>
      </c>
      <c r="J41" s="237"/>
      <c r="K41" s="238">
        <f>ROUND(E41*J41,2)</f>
        <v>0</v>
      </c>
      <c r="L41" s="238">
        <v>21</v>
      </c>
      <c r="M41" s="238">
        <f>G41*(1+L41/100)</f>
        <v>0</v>
      </c>
      <c r="N41" s="236">
        <v>1.0499999999999999E-3</v>
      </c>
      <c r="O41" s="236">
        <f>ROUND(E41*N41,2)</f>
        <v>0.5</v>
      </c>
      <c r="P41" s="236">
        <v>0</v>
      </c>
      <c r="Q41" s="236">
        <f>ROUND(E41*P41,2)</f>
        <v>0</v>
      </c>
      <c r="R41" s="238" t="s">
        <v>66</v>
      </c>
      <c r="S41" s="238" t="s">
        <v>111</v>
      </c>
      <c r="T41" s="239" t="s">
        <v>111</v>
      </c>
      <c r="U41" s="224">
        <v>0.16</v>
      </c>
      <c r="V41" s="224">
        <f>ROUND(E41*U41,2)</f>
        <v>76.16</v>
      </c>
      <c r="W41" s="224"/>
      <c r="X41" s="224" t="s">
        <v>112</v>
      </c>
      <c r="Y41" s="224" t="s">
        <v>113</v>
      </c>
      <c r="Z41" s="214"/>
      <c r="AA41" s="214"/>
      <c r="AB41" s="214"/>
      <c r="AC41" s="214"/>
      <c r="AD41" s="214"/>
      <c r="AE41" s="214"/>
      <c r="AF41" s="214"/>
      <c r="AG41" s="214" t="s">
        <v>114</v>
      </c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</row>
    <row r="42" spans="1:60" outlineLevel="1" x14ac:dyDescent="0.25">
      <c r="A42" s="241">
        <v>26</v>
      </c>
      <c r="B42" s="242" t="s">
        <v>174</v>
      </c>
      <c r="C42" s="252" t="s">
        <v>175</v>
      </c>
      <c r="D42" s="243" t="s">
        <v>152</v>
      </c>
      <c r="E42" s="244">
        <v>40</v>
      </c>
      <c r="F42" s="245"/>
      <c r="G42" s="246">
        <f>ROUND(E42*F42,2)</f>
        <v>0</v>
      </c>
      <c r="H42" s="245"/>
      <c r="I42" s="246">
        <f>ROUND(E42*H42,2)</f>
        <v>0</v>
      </c>
      <c r="J42" s="245"/>
      <c r="K42" s="246">
        <f>ROUND(E42*J42,2)</f>
        <v>0</v>
      </c>
      <c r="L42" s="246">
        <v>21</v>
      </c>
      <c r="M42" s="246">
        <f>G42*(1+L42/100)</f>
        <v>0</v>
      </c>
      <c r="N42" s="244">
        <v>1.1E-4</v>
      </c>
      <c r="O42" s="244">
        <f>ROUND(E42*N42,2)</f>
        <v>0</v>
      </c>
      <c r="P42" s="244">
        <v>0</v>
      </c>
      <c r="Q42" s="244">
        <f>ROUND(E42*P42,2)</f>
        <v>0</v>
      </c>
      <c r="R42" s="246" t="s">
        <v>66</v>
      </c>
      <c r="S42" s="246" t="s">
        <v>111</v>
      </c>
      <c r="T42" s="247" t="s">
        <v>111</v>
      </c>
      <c r="U42" s="224">
        <v>0.24399999999999999</v>
      </c>
      <c r="V42" s="224">
        <f>ROUND(E42*U42,2)</f>
        <v>9.76</v>
      </c>
      <c r="W42" s="224"/>
      <c r="X42" s="224" t="s">
        <v>112</v>
      </c>
      <c r="Y42" s="224" t="s">
        <v>113</v>
      </c>
      <c r="Z42" s="214"/>
      <c r="AA42" s="214"/>
      <c r="AB42" s="214"/>
      <c r="AC42" s="214"/>
      <c r="AD42" s="214"/>
      <c r="AE42" s="214"/>
      <c r="AF42" s="214"/>
      <c r="AG42" s="214" t="s">
        <v>114</v>
      </c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</row>
    <row r="43" spans="1:60" outlineLevel="1" x14ac:dyDescent="0.25">
      <c r="A43" s="241">
        <v>27</v>
      </c>
      <c r="B43" s="242" t="s">
        <v>176</v>
      </c>
      <c r="C43" s="252" t="s">
        <v>177</v>
      </c>
      <c r="D43" s="243" t="s">
        <v>152</v>
      </c>
      <c r="E43" s="244">
        <v>17</v>
      </c>
      <c r="F43" s="245"/>
      <c r="G43" s="246">
        <f>ROUND(E43*F43,2)</f>
        <v>0</v>
      </c>
      <c r="H43" s="245"/>
      <c r="I43" s="246">
        <f>ROUND(E43*H43,2)</f>
        <v>0</v>
      </c>
      <c r="J43" s="245"/>
      <c r="K43" s="246">
        <f>ROUND(E43*J43,2)</f>
        <v>0</v>
      </c>
      <c r="L43" s="246">
        <v>21</v>
      </c>
      <c r="M43" s="246">
        <f>G43*(1+L43/100)</f>
        <v>0</v>
      </c>
      <c r="N43" s="244">
        <v>1.2999999999999999E-4</v>
      </c>
      <c r="O43" s="244">
        <f>ROUND(E43*N43,2)</f>
        <v>0</v>
      </c>
      <c r="P43" s="244">
        <v>0</v>
      </c>
      <c r="Q43" s="244">
        <f>ROUND(E43*P43,2)</f>
        <v>0</v>
      </c>
      <c r="R43" s="246" t="s">
        <v>66</v>
      </c>
      <c r="S43" s="246" t="s">
        <v>111</v>
      </c>
      <c r="T43" s="247" t="s">
        <v>111</v>
      </c>
      <c r="U43" s="224">
        <v>0.35216999999999998</v>
      </c>
      <c r="V43" s="224">
        <f>ROUND(E43*U43,2)</f>
        <v>5.99</v>
      </c>
      <c r="W43" s="224"/>
      <c r="X43" s="224" t="s">
        <v>112</v>
      </c>
      <c r="Y43" s="224" t="s">
        <v>113</v>
      </c>
      <c r="Z43" s="214"/>
      <c r="AA43" s="214"/>
      <c r="AB43" s="214"/>
      <c r="AC43" s="214"/>
      <c r="AD43" s="214"/>
      <c r="AE43" s="214"/>
      <c r="AF43" s="214"/>
      <c r="AG43" s="214" t="s">
        <v>114</v>
      </c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</row>
    <row r="44" spans="1:60" outlineLevel="1" x14ac:dyDescent="0.25">
      <c r="A44" s="241">
        <v>28</v>
      </c>
      <c r="B44" s="242" t="s">
        <v>178</v>
      </c>
      <c r="C44" s="252" t="s">
        <v>179</v>
      </c>
      <c r="D44" s="243" t="s">
        <v>144</v>
      </c>
      <c r="E44" s="244">
        <v>8.5</v>
      </c>
      <c r="F44" s="245"/>
      <c r="G44" s="246">
        <f>ROUND(E44*F44,2)</f>
        <v>0</v>
      </c>
      <c r="H44" s="245"/>
      <c r="I44" s="246">
        <f>ROUND(E44*H44,2)</f>
        <v>0</v>
      </c>
      <c r="J44" s="245"/>
      <c r="K44" s="246">
        <f>ROUND(E44*J44,2)</f>
        <v>0</v>
      </c>
      <c r="L44" s="246">
        <v>21</v>
      </c>
      <c r="M44" s="246">
        <f>G44*(1+L44/100)</f>
        <v>0</v>
      </c>
      <c r="N44" s="244">
        <v>0</v>
      </c>
      <c r="O44" s="244">
        <f>ROUND(E44*N44,2)</f>
        <v>0</v>
      </c>
      <c r="P44" s="244">
        <v>0</v>
      </c>
      <c r="Q44" s="244">
        <f>ROUND(E44*P44,2)</f>
        <v>0</v>
      </c>
      <c r="R44" s="246" t="s">
        <v>66</v>
      </c>
      <c r="S44" s="246" t="s">
        <v>111</v>
      </c>
      <c r="T44" s="247" t="s">
        <v>111</v>
      </c>
      <c r="U44" s="224">
        <v>2.5659999999999999E-2</v>
      </c>
      <c r="V44" s="224">
        <f>ROUND(E44*U44,2)</f>
        <v>0.22</v>
      </c>
      <c r="W44" s="224"/>
      <c r="X44" s="224" t="s">
        <v>112</v>
      </c>
      <c r="Y44" s="224" t="s">
        <v>113</v>
      </c>
      <c r="Z44" s="214"/>
      <c r="AA44" s="214"/>
      <c r="AB44" s="214"/>
      <c r="AC44" s="214"/>
      <c r="AD44" s="214"/>
      <c r="AE44" s="214"/>
      <c r="AF44" s="214"/>
      <c r="AG44" s="214" t="s">
        <v>153</v>
      </c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</row>
    <row r="45" spans="1:60" outlineLevel="1" x14ac:dyDescent="0.25">
      <c r="A45" s="241">
        <v>29</v>
      </c>
      <c r="B45" s="242" t="s">
        <v>180</v>
      </c>
      <c r="C45" s="252" t="s">
        <v>181</v>
      </c>
      <c r="D45" s="243" t="s">
        <v>144</v>
      </c>
      <c r="E45" s="244">
        <v>99</v>
      </c>
      <c r="F45" s="245"/>
      <c r="G45" s="246">
        <f>ROUND(E45*F45,2)</f>
        <v>0</v>
      </c>
      <c r="H45" s="245"/>
      <c r="I45" s="246">
        <f>ROUND(E45*H45,2)</f>
        <v>0</v>
      </c>
      <c r="J45" s="245"/>
      <c r="K45" s="246">
        <f>ROUND(E45*J45,2)</f>
        <v>0</v>
      </c>
      <c r="L45" s="246">
        <v>21</v>
      </c>
      <c r="M45" s="246">
        <f>G45*(1+L45/100)</f>
        <v>0</v>
      </c>
      <c r="N45" s="244">
        <v>0</v>
      </c>
      <c r="O45" s="244">
        <f>ROUND(E45*N45,2)</f>
        <v>0</v>
      </c>
      <c r="P45" s="244">
        <v>0</v>
      </c>
      <c r="Q45" s="244">
        <f>ROUND(E45*P45,2)</f>
        <v>0</v>
      </c>
      <c r="R45" s="246" t="s">
        <v>66</v>
      </c>
      <c r="S45" s="246" t="s">
        <v>111</v>
      </c>
      <c r="T45" s="247" t="s">
        <v>111</v>
      </c>
      <c r="U45" s="224">
        <v>0.05</v>
      </c>
      <c r="V45" s="224">
        <f>ROUND(E45*U45,2)</f>
        <v>4.95</v>
      </c>
      <c r="W45" s="224"/>
      <c r="X45" s="224" t="s">
        <v>112</v>
      </c>
      <c r="Y45" s="224" t="s">
        <v>113</v>
      </c>
      <c r="Z45" s="214"/>
      <c r="AA45" s="214"/>
      <c r="AB45" s="214"/>
      <c r="AC45" s="214"/>
      <c r="AD45" s="214"/>
      <c r="AE45" s="214"/>
      <c r="AF45" s="214"/>
      <c r="AG45" s="214" t="s">
        <v>153</v>
      </c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</row>
    <row r="46" spans="1:60" outlineLevel="1" x14ac:dyDescent="0.25">
      <c r="A46" s="241">
        <v>30</v>
      </c>
      <c r="B46" s="242" t="s">
        <v>182</v>
      </c>
      <c r="C46" s="252" t="s">
        <v>183</v>
      </c>
      <c r="D46" s="243" t="s">
        <v>144</v>
      </c>
      <c r="E46" s="244">
        <v>612</v>
      </c>
      <c r="F46" s="245"/>
      <c r="G46" s="246">
        <f>ROUND(E46*F46,2)</f>
        <v>0</v>
      </c>
      <c r="H46" s="245"/>
      <c r="I46" s="246">
        <f>ROUND(E46*H46,2)</f>
        <v>0</v>
      </c>
      <c r="J46" s="245"/>
      <c r="K46" s="246">
        <f>ROUND(E46*J46,2)</f>
        <v>0</v>
      </c>
      <c r="L46" s="246">
        <v>21</v>
      </c>
      <c r="M46" s="246">
        <f>G46*(1+L46/100)</f>
        <v>0</v>
      </c>
      <c r="N46" s="244">
        <v>0</v>
      </c>
      <c r="O46" s="244">
        <f>ROUND(E46*N46,2)</f>
        <v>0</v>
      </c>
      <c r="P46" s="244">
        <v>0</v>
      </c>
      <c r="Q46" s="244">
        <f>ROUND(E46*P46,2)</f>
        <v>0</v>
      </c>
      <c r="R46" s="246" t="s">
        <v>66</v>
      </c>
      <c r="S46" s="246" t="s">
        <v>111</v>
      </c>
      <c r="T46" s="247" t="s">
        <v>111</v>
      </c>
      <c r="U46" s="224">
        <v>5.7939999999999998E-2</v>
      </c>
      <c r="V46" s="224">
        <f>ROUND(E46*U46,2)</f>
        <v>35.46</v>
      </c>
      <c r="W46" s="224"/>
      <c r="X46" s="224" t="s">
        <v>112</v>
      </c>
      <c r="Y46" s="224" t="s">
        <v>113</v>
      </c>
      <c r="Z46" s="214"/>
      <c r="AA46" s="214"/>
      <c r="AB46" s="214"/>
      <c r="AC46" s="214"/>
      <c r="AD46" s="214"/>
      <c r="AE46" s="214"/>
      <c r="AF46" s="214"/>
      <c r="AG46" s="214" t="s">
        <v>114</v>
      </c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</row>
    <row r="47" spans="1:60" ht="20.399999999999999" outlineLevel="1" x14ac:dyDescent="0.25">
      <c r="A47" s="241">
        <v>31</v>
      </c>
      <c r="B47" s="242" t="s">
        <v>184</v>
      </c>
      <c r="C47" s="252" t="s">
        <v>185</v>
      </c>
      <c r="D47" s="243" t="s">
        <v>144</v>
      </c>
      <c r="E47" s="244">
        <v>602</v>
      </c>
      <c r="F47" s="245"/>
      <c r="G47" s="246">
        <f>ROUND(E47*F47,2)</f>
        <v>0</v>
      </c>
      <c r="H47" s="245"/>
      <c r="I47" s="246">
        <f>ROUND(E47*H47,2)</f>
        <v>0</v>
      </c>
      <c r="J47" s="245"/>
      <c r="K47" s="246">
        <f>ROUND(E47*J47,2)</f>
        <v>0</v>
      </c>
      <c r="L47" s="246">
        <v>21</v>
      </c>
      <c r="M47" s="246">
        <f>G47*(1+L47/100)</f>
        <v>0</v>
      </c>
      <c r="N47" s="244">
        <v>0</v>
      </c>
      <c r="O47" s="244">
        <f>ROUND(E47*N47,2)</f>
        <v>0</v>
      </c>
      <c r="P47" s="244">
        <v>0</v>
      </c>
      <c r="Q47" s="244">
        <f>ROUND(E47*P47,2)</f>
        <v>0</v>
      </c>
      <c r="R47" s="246" t="s">
        <v>66</v>
      </c>
      <c r="S47" s="246" t="s">
        <v>111</v>
      </c>
      <c r="T47" s="247" t="s">
        <v>111</v>
      </c>
      <c r="U47" s="224">
        <v>0.02</v>
      </c>
      <c r="V47" s="224">
        <f>ROUND(E47*U47,2)</f>
        <v>12.04</v>
      </c>
      <c r="W47" s="224"/>
      <c r="X47" s="224" t="s">
        <v>112</v>
      </c>
      <c r="Y47" s="224" t="s">
        <v>113</v>
      </c>
      <c r="Z47" s="214"/>
      <c r="AA47" s="214"/>
      <c r="AB47" s="214"/>
      <c r="AC47" s="214"/>
      <c r="AD47" s="214"/>
      <c r="AE47" s="214"/>
      <c r="AF47" s="214"/>
      <c r="AG47" s="214" t="s">
        <v>153</v>
      </c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</row>
    <row r="48" spans="1:60" outlineLevel="1" x14ac:dyDescent="0.25">
      <c r="A48" s="241">
        <v>32</v>
      </c>
      <c r="B48" s="242" t="s">
        <v>186</v>
      </c>
      <c r="C48" s="252" t="s">
        <v>187</v>
      </c>
      <c r="D48" s="243" t="s">
        <v>152</v>
      </c>
      <c r="E48" s="244">
        <v>29</v>
      </c>
      <c r="F48" s="245"/>
      <c r="G48" s="246">
        <f>ROUND(E48*F48,2)</f>
        <v>0</v>
      </c>
      <c r="H48" s="245"/>
      <c r="I48" s="246">
        <f>ROUND(E48*H48,2)</f>
        <v>0</v>
      </c>
      <c r="J48" s="245"/>
      <c r="K48" s="246">
        <f>ROUND(E48*J48,2)</f>
        <v>0</v>
      </c>
      <c r="L48" s="246">
        <v>21</v>
      </c>
      <c r="M48" s="246">
        <f>G48*(1+L48/100)</f>
        <v>0</v>
      </c>
      <c r="N48" s="244">
        <v>0</v>
      </c>
      <c r="O48" s="244">
        <f>ROUND(E48*N48,2)</f>
        <v>0</v>
      </c>
      <c r="P48" s="244">
        <v>0</v>
      </c>
      <c r="Q48" s="244">
        <f>ROUND(E48*P48,2)</f>
        <v>0</v>
      </c>
      <c r="R48" s="246"/>
      <c r="S48" s="246" t="s">
        <v>188</v>
      </c>
      <c r="T48" s="247" t="s">
        <v>189</v>
      </c>
      <c r="U48" s="224">
        <v>0</v>
      </c>
      <c r="V48" s="224">
        <f>ROUND(E48*U48,2)</f>
        <v>0</v>
      </c>
      <c r="W48" s="224"/>
      <c r="X48" s="224" t="s">
        <v>112</v>
      </c>
      <c r="Y48" s="224" t="s">
        <v>113</v>
      </c>
      <c r="Z48" s="214"/>
      <c r="AA48" s="214"/>
      <c r="AB48" s="214"/>
      <c r="AC48" s="214"/>
      <c r="AD48" s="214"/>
      <c r="AE48" s="214"/>
      <c r="AF48" s="214"/>
      <c r="AG48" s="214" t="s">
        <v>114</v>
      </c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</row>
    <row r="49" spans="1:60" outlineLevel="1" x14ac:dyDescent="0.25">
      <c r="A49" s="241">
        <v>33</v>
      </c>
      <c r="B49" s="242" t="s">
        <v>190</v>
      </c>
      <c r="C49" s="252" t="s">
        <v>191</v>
      </c>
      <c r="D49" s="243" t="s">
        <v>152</v>
      </c>
      <c r="E49" s="244">
        <v>3</v>
      </c>
      <c r="F49" s="245"/>
      <c r="G49" s="246">
        <f>ROUND(E49*F49,2)</f>
        <v>0</v>
      </c>
      <c r="H49" s="245"/>
      <c r="I49" s="246">
        <f>ROUND(E49*H49,2)</f>
        <v>0</v>
      </c>
      <c r="J49" s="245"/>
      <c r="K49" s="246">
        <f>ROUND(E49*J49,2)</f>
        <v>0</v>
      </c>
      <c r="L49" s="246">
        <v>21</v>
      </c>
      <c r="M49" s="246">
        <f>G49*(1+L49/100)</f>
        <v>0</v>
      </c>
      <c r="N49" s="244">
        <v>8.0000000000000004E-4</v>
      </c>
      <c r="O49" s="244">
        <f>ROUND(E49*N49,2)</f>
        <v>0</v>
      </c>
      <c r="P49" s="244">
        <v>0</v>
      </c>
      <c r="Q49" s="244">
        <f>ROUND(E49*P49,2)</f>
        <v>0</v>
      </c>
      <c r="R49" s="246" t="s">
        <v>145</v>
      </c>
      <c r="S49" s="246" t="s">
        <v>111</v>
      </c>
      <c r="T49" s="247" t="s">
        <v>111</v>
      </c>
      <c r="U49" s="224">
        <v>0</v>
      </c>
      <c r="V49" s="224">
        <f>ROUND(E49*U49,2)</f>
        <v>0</v>
      </c>
      <c r="W49" s="224"/>
      <c r="X49" s="224" t="s">
        <v>146</v>
      </c>
      <c r="Y49" s="224" t="s">
        <v>113</v>
      </c>
      <c r="Z49" s="214"/>
      <c r="AA49" s="214"/>
      <c r="AB49" s="214"/>
      <c r="AC49" s="214"/>
      <c r="AD49" s="214"/>
      <c r="AE49" s="214"/>
      <c r="AF49" s="214"/>
      <c r="AG49" s="214" t="s">
        <v>147</v>
      </c>
      <c r="AH49" s="214"/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</row>
    <row r="50" spans="1:60" outlineLevel="1" x14ac:dyDescent="0.25">
      <c r="A50" s="241">
        <v>34</v>
      </c>
      <c r="B50" s="242" t="s">
        <v>192</v>
      </c>
      <c r="C50" s="252" t="s">
        <v>193</v>
      </c>
      <c r="D50" s="243" t="s">
        <v>194</v>
      </c>
      <c r="E50" s="244">
        <v>11</v>
      </c>
      <c r="F50" s="245"/>
      <c r="G50" s="246">
        <f>ROUND(E50*F50,2)</f>
        <v>0</v>
      </c>
      <c r="H50" s="245"/>
      <c r="I50" s="246">
        <f>ROUND(E50*H50,2)</f>
        <v>0</v>
      </c>
      <c r="J50" s="245"/>
      <c r="K50" s="246">
        <f>ROUND(E50*J50,2)</f>
        <v>0</v>
      </c>
      <c r="L50" s="246">
        <v>21</v>
      </c>
      <c r="M50" s="246">
        <f>G50*(1+L50/100)</f>
        <v>0</v>
      </c>
      <c r="N50" s="244">
        <v>0</v>
      </c>
      <c r="O50" s="244">
        <f>ROUND(E50*N50,2)</f>
        <v>0</v>
      </c>
      <c r="P50" s="244">
        <v>0</v>
      </c>
      <c r="Q50" s="244">
        <f>ROUND(E50*P50,2)</f>
        <v>0</v>
      </c>
      <c r="R50" s="246" t="s">
        <v>195</v>
      </c>
      <c r="S50" s="246" t="s">
        <v>111</v>
      </c>
      <c r="T50" s="247" t="s">
        <v>111</v>
      </c>
      <c r="U50" s="224">
        <v>0</v>
      </c>
      <c r="V50" s="224">
        <f>ROUND(E50*U50,2)</f>
        <v>0</v>
      </c>
      <c r="W50" s="224"/>
      <c r="X50" s="224" t="s">
        <v>196</v>
      </c>
      <c r="Y50" s="224" t="s">
        <v>113</v>
      </c>
      <c r="Z50" s="214"/>
      <c r="AA50" s="214"/>
      <c r="AB50" s="214"/>
      <c r="AC50" s="214"/>
      <c r="AD50" s="214"/>
      <c r="AE50" s="214"/>
      <c r="AF50" s="214"/>
      <c r="AG50" s="214" t="s">
        <v>197</v>
      </c>
      <c r="AH50" s="214"/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</row>
    <row r="51" spans="1:60" outlineLevel="1" x14ac:dyDescent="0.25">
      <c r="A51" s="241">
        <v>35</v>
      </c>
      <c r="B51" s="242" t="s">
        <v>198</v>
      </c>
      <c r="C51" s="252" t="s">
        <v>199</v>
      </c>
      <c r="D51" s="243" t="s">
        <v>200</v>
      </c>
      <c r="E51" s="244">
        <v>10</v>
      </c>
      <c r="F51" s="245"/>
      <c r="G51" s="246">
        <f>ROUND(E51*F51,2)</f>
        <v>0</v>
      </c>
      <c r="H51" s="245"/>
      <c r="I51" s="246">
        <f>ROUND(E51*H51,2)</f>
        <v>0</v>
      </c>
      <c r="J51" s="245"/>
      <c r="K51" s="246">
        <f>ROUND(E51*J51,2)</f>
        <v>0</v>
      </c>
      <c r="L51" s="246">
        <v>21</v>
      </c>
      <c r="M51" s="246">
        <f>G51*(1+L51/100)</f>
        <v>0</v>
      </c>
      <c r="N51" s="244">
        <v>0</v>
      </c>
      <c r="O51" s="244">
        <f>ROUND(E51*N51,2)</f>
        <v>0</v>
      </c>
      <c r="P51" s="244">
        <v>0</v>
      </c>
      <c r="Q51" s="244">
        <f>ROUND(E51*P51,2)</f>
        <v>0</v>
      </c>
      <c r="R51" s="246"/>
      <c r="S51" s="246" t="s">
        <v>188</v>
      </c>
      <c r="T51" s="247" t="s">
        <v>189</v>
      </c>
      <c r="U51" s="224">
        <v>0</v>
      </c>
      <c r="V51" s="224">
        <f>ROUND(E51*U51,2)</f>
        <v>0</v>
      </c>
      <c r="W51" s="224"/>
      <c r="X51" s="224" t="s">
        <v>201</v>
      </c>
      <c r="Y51" s="224" t="s">
        <v>113</v>
      </c>
      <c r="Z51" s="214"/>
      <c r="AA51" s="214"/>
      <c r="AB51" s="214"/>
      <c r="AC51" s="214"/>
      <c r="AD51" s="214"/>
      <c r="AE51" s="214"/>
      <c r="AF51" s="214"/>
      <c r="AG51" s="214" t="s">
        <v>202</v>
      </c>
      <c r="AH51" s="214"/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</row>
    <row r="52" spans="1:60" x14ac:dyDescent="0.25">
      <c r="A52" s="226" t="s">
        <v>105</v>
      </c>
      <c r="B52" s="227" t="s">
        <v>68</v>
      </c>
      <c r="C52" s="249" t="s">
        <v>69</v>
      </c>
      <c r="D52" s="228"/>
      <c r="E52" s="229"/>
      <c r="F52" s="230"/>
      <c r="G52" s="230">
        <f>SUMIF(AG53:AG75,"&lt;&gt;NOR",G53:G75)</f>
        <v>0</v>
      </c>
      <c r="H52" s="230"/>
      <c r="I52" s="230">
        <f>SUM(I53:I75)</f>
        <v>0</v>
      </c>
      <c r="J52" s="230"/>
      <c r="K52" s="230">
        <f>SUM(K53:K75)</f>
        <v>0</v>
      </c>
      <c r="L52" s="230"/>
      <c r="M52" s="230">
        <f>SUM(M53:M75)</f>
        <v>0</v>
      </c>
      <c r="N52" s="229"/>
      <c r="O52" s="229">
        <f>SUM(O53:O75)</f>
        <v>0.71</v>
      </c>
      <c r="P52" s="229"/>
      <c r="Q52" s="229">
        <f>SUM(Q53:Q75)</f>
        <v>0</v>
      </c>
      <c r="R52" s="230"/>
      <c r="S52" s="230"/>
      <c r="T52" s="231"/>
      <c r="U52" s="225"/>
      <c r="V52" s="225">
        <f>SUM(V53:V75)</f>
        <v>0</v>
      </c>
      <c r="W52" s="225"/>
      <c r="X52" s="225"/>
      <c r="Y52" s="225"/>
      <c r="AG52" t="s">
        <v>106</v>
      </c>
    </row>
    <row r="53" spans="1:60" outlineLevel="1" x14ac:dyDescent="0.25">
      <c r="A53" s="241">
        <v>36</v>
      </c>
      <c r="B53" s="242" t="s">
        <v>203</v>
      </c>
      <c r="C53" s="252" t="s">
        <v>204</v>
      </c>
      <c r="D53" s="243" t="s">
        <v>205</v>
      </c>
      <c r="E53" s="244">
        <v>7</v>
      </c>
      <c r="F53" s="245"/>
      <c r="G53" s="246">
        <f>ROUND(E53*F53,2)</f>
        <v>0</v>
      </c>
      <c r="H53" s="245"/>
      <c r="I53" s="246">
        <f>ROUND(E53*H53,2)</f>
        <v>0</v>
      </c>
      <c r="J53" s="245"/>
      <c r="K53" s="246">
        <f>ROUND(E53*J53,2)</f>
        <v>0</v>
      </c>
      <c r="L53" s="246">
        <v>21</v>
      </c>
      <c r="M53" s="246">
        <f>G53*(1+L53/100)</f>
        <v>0</v>
      </c>
      <c r="N53" s="244">
        <v>0</v>
      </c>
      <c r="O53" s="244">
        <f>ROUND(E53*N53,2)</f>
        <v>0</v>
      </c>
      <c r="P53" s="244">
        <v>0</v>
      </c>
      <c r="Q53" s="244">
        <f>ROUND(E53*P53,2)</f>
        <v>0</v>
      </c>
      <c r="R53" s="246"/>
      <c r="S53" s="246" t="s">
        <v>188</v>
      </c>
      <c r="T53" s="247" t="s">
        <v>189</v>
      </c>
      <c r="U53" s="224">
        <v>0</v>
      </c>
      <c r="V53" s="224">
        <f>ROUND(E53*U53,2)</f>
        <v>0</v>
      </c>
      <c r="W53" s="224"/>
      <c r="X53" s="224" t="s">
        <v>146</v>
      </c>
      <c r="Y53" s="224" t="s">
        <v>113</v>
      </c>
      <c r="Z53" s="214"/>
      <c r="AA53" s="214"/>
      <c r="AB53" s="214"/>
      <c r="AC53" s="214"/>
      <c r="AD53" s="214"/>
      <c r="AE53" s="214"/>
      <c r="AF53" s="214"/>
      <c r="AG53" s="214" t="s">
        <v>147</v>
      </c>
      <c r="AH53" s="214"/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</row>
    <row r="54" spans="1:60" outlineLevel="1" x14ac:dyDescent="0.25">
      <c r="A54" s="241">
        <v>37</v>
      </c>
      <c r="B54" s="242" t="s">
        <v>206</v>
      </c>
      <c r="C54" s="252" t="s">
        <v>207</v>
      </c>
      <c r="D54" s="243" t="s">
        <v>205</v>
      </c>
      <c r="E54" s="244">
        <v>8</v>
      </c>
      <c r="F54" s="245"/>
      <c r="G54" s="246">
        <f>ROUND(E54*F54,2)</f>
        <v>0</v>
      </c>
      <c r="H54" s="245"/>
      <c r="I54" s="246">
        <f>ROUND(E54*H54,2)</f>
        <v>0</v>
      </c>
      <c r="J54" s="245"/>
      <c r="K54" s="246">
        <f>ROUND(E54*J54,2)</f>
        <v>0</v>
      </c>
      <c r="L54" s="246">
        <v>21</v>
      </c>
      <c r="M54" s="246">
        <f>G54*(1+L54/100)</f>
        <v>0</v>
      </c>
      <c r="N54" s="244">
        <v>0</v>
      </c>
      <c r="O54" s="244">
        <f>ROUND(E54*N54,2)</f>
        <v>0</v>
      </c>
      <c r="P54" s="244">
        <v>0</v>
      </c>
      <c r="Q54" s="244">
        <f>ROUND(E54*P54,2)</f>
        <v>0</v>
      </c>
      <c r="R54" s="246"/>
      <c r="S54" s="246" t="s">
        <v>188</v>
      </c>
      <c r="T54" s="247" t="s">
        <v>189</v>
      </c>
      <c r="U54" s="224">
        <v>0</v>
      </c>
      <c r="V54" s="224">
        <f>ROUND(E54*U54,2)</f>
        <v>0</v>
      </c>
      <c r="W54" s="224"/>
      <c r="X54" s="224" t="s">
        <v>146</v>
      </c>
      <c r="Y54" s="224" t="s">
        <v>113</v>
      </c>
      <c r="Z54" s="214"/>
      <c r="AA54" s="214"/>
      <c r="AB54" s="214"/>
      <c r="AC54" s="214"/>
      <c r="AD54" s="214"/>
      <c r="AE54" s="214"/>
      <c r="AF54" s="214"/>
      <c r="AG54" s="214" t="s">
        <v>147</v>
      </c>
      <c r="AH54" s="214"/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</row>
    <row r="55" spans="1:60" outlineLevel="1" x14ac:dyDescent="0.25">
      <c r="A55" s="241">
        <v>38</v>
      </c>
      <c r="B55" s="242" t="s">
        <v>208</v>
      </c>
      <c r="C55" s="252" t="s">
        <v>209</v>
      </c>
      <c r="D55" s="243" t="s">
        <v>152</v>
      </c>
      <c r="E55" s="244">
        <v>7</v>
      </c>
      <c r="F55" s="245"/>
      <c r="G55" s="246">
        <f>ROUND(E55*F55,2)</f>
        <v>0</v>
      </c>
      <c r="H55" s="245"/>
      <c r="I55" s="246">
        <f>ROUND(E55*H55,2)</f>
        <v>0</v>
      </c>
      <c r="J55" s="245"/>
      <c r="K55" s="246">
        <f>ROUND(E55*J55,2)</f>
        <v>0</v>
      </c>
      <c r="L55" s="246">
        <v>21</v>
      </c>
      <c r="M55" s="246">
        <f>G55*(1+L55/100)</f>
        <v>0</v>
      </c>
      <c r="N55" s="244">
        <v>0</v>
      </c>
      <c r="O55" s="244">
        <f>ROUND(E55*N55,2)</f>
        <v>0</v>
      </c>
      <c r="P55" s="244">
        <v>0</v>
      </c>
      <c r="Q55" s="244">
        <f>ROUND(E55*P55,2)</f>
        <v>0</v>
      </c>
      <c r="R55" s="246" t="s">
        <v>145</v>
      </c>
      <c r="S55" s="246" t="s">
        <v>111</v>
      </c>
      <c r="T55" s="247" t="s">
        <v>111</v>
      </c>
      <c r="U55" s="224">
        <v>0</v>
      </c>
      <c r="V55" s="224">
        <f>ROUND(E55*U55,2)</f>
        <v>0</v>
      </c>
      <c r="W55" s="224"/>
      <c r="X55" s="224" t="s">
        <v>146</v>
      </c>
      <c r="Y55" s="224" t="s">
        <v>113</v>
      </c>
      <c r="Z55" s="214"/>
      <c r="AA55" s="214"/>
      <c r="AB55" s="214"/>
      <c r="AC55" s="214"/>
      <c r="AD55" s="214"/>
      <c r="AE55" s="214"/>
      <c r="AF55" s="214"/>
      <c r="AG55" s="214" t="s">
        <v>147</v>
      </c>
      <c r="AH55" s="214"/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214"/>
    </row>
    <row r="56" spans="1:60" outlineLevel="1" x14ac:dyDescent="0.25">
      <c r="A56" s="241">
        <v>39</v>
      </c>
      <c r="B56" s="242" t="s">
        <v>210</v>
      </c>
      <c r="C56" s="252" t="s">
        <v>211</v>
      </c>
      <c r="D56" s="243" t="s">
        <v>212</v>
      </c>
      <c r="E56" s="244">
        <v>3</v>
      </c>
      <c r="F56" s="245"/>
      <c r="G56" s="246">
        <f>ROUND(E56*F56,2)</f>
        <v>0</v>
      </c>
      <c r="H56" s="245"/>
      <c r="I56" s="246">
        <f>ROUND(E56*H56,2)</f>
        <v>0</v>
      </c>
      <c r="J56" s="245"/>
      <c r="K56" s="246">
        <f>ROUND(E56*J56,2)</f>
        <v>0</v>
      </c>
      <c r="L56" s="246">
        <v>21</v>
      </c>
      <c r="M56" s="246">
        <f>G56*(1+L56/100)</f>
        <v>0</v>
      </c>
      <c r="N56" s="244">
        <v>0</v>
      </c>
      <c r="O56" s="244">
        <f>ROUND(E56*N56,2)</f>
        <v>0</v>
      </c>
      <c r="P56" s="244">
        <v>0</v>
      </c>
      <c r="Q56" s="244">
        <f>ROUND(E56*P56,2)</f>
        <v>0</v>
      </c>
      <c r="R56" s="246"/>
      <c r="S56" s="246" t="s">
        <v>188</v>
      </c>
      <c r="T56" s="247" t="s">
        <v>189</v>
      </c>
      <c r="U56" s="224">
        <v>0</v>
      </c>
      <c r="V56" s="224">
        <f>ROUND(E56*U56,2)</f>
        <v>0</v>
      </c>
      <c r="W56" s="224"/>
      <c r="X56" s="224" t="s">
        <v>146</v>
      </c>
      <c r="Y56" s="224" t="s">
        <v>113</v>
      </c>
      <c r="Z56" s="214"/>
      <c r="AA56" s="214"/>
      <c r="AB56" s="214"/>
      <c r="AC56" s="214"/>
      <c r="AD56" s="214"/>
      <c r="AE56" s="214"/>
      <c r="AF56" s="214"/>
      <c r="AG56" s="214" t="s">
        <v>147</v>
      </c>
      <c r="AH56" s="214"/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14"/>
      <c r="BF56" s="214"/>
      <c r="BG56" s="214"/>
      <c r="BH56" s="214"/>
    </row>
    <row r="57" spans="1:60" outlineLevel="1" x14ac:dyDescent="0.25">
      <c r="A57" s="241">
        <v>40</v>
      </c>
      <c r="B57" s="242" t="s">
        <v>213</v>
      </c>
      <c r="C57" s="252" t="s">
        <v>214</v>
      </c>
      <c r="D57" s="243" t="s">
        <v>212</v>
      </c>
      <c r="E57" s="244">
        <v>8</v>
      </c>
      <c r="F57" s="245"/>
      <c r="G57" s="246">
        <f>ROUND(E57*F57,2)</f>
        <v>0</v>
      </c>
      <c r="H57" s="245"/>
      <c r="I57" s="246">
        <f>ROUND(E57*H57,2)</f>
        <v>0</v>
      </c>
      <c r="J57" s="245"/>
      <c r="K57" s="246">
        <f>ROUND(E57*J57,2)</f>
        <v>0</v>
      </c>
      <c r="L57" s="246">
        <v>21</v>
      </c>
      <c r="M57" s="246">
        <f>G57*(1+L57/100)</f>
        <v>0</v>
      </c>
      <c r="N57" s="244">
        <v>0</v>
      </c>
      <c r="O57" s="244">
        <f>ROUND(E57*N57,2)</f>
        <v>0</v>
      </c>
      <c r="P57" s="244">
        <v>0</v>
      </c>
      <c r="Q57" s="244">
        <f>ROUND(E57*P57,2)</f>
        <v>0</v>
      </c>
      <c r="R57" s="246"/>
      <c r="S57" s="246" t="s">
        <v>188</v>
      </c>
      <c r="T57" s="247" t="s">
        <v>189</v>
      </c>
      <c r="U57" s="224">
        <v>0</v>
      </c>
      <c r="V57" s="224">
        <f>ROUND(E57*U57,2)</f>
        <v>0</v>
      </c>
      <c r="W57" s="224"/>
      <c r="X57" s="224" t="s">
        <v>146</v>
      </c>
      <c r="Y57" s="224" t="s">
        <v>113</v>
      </c>
      <c r="Z57" s="214"/>
      <c r="AA57" s="214"/>
      <c r="AB57" s="214"/>
      <c r="AC57" s="214"/>
      <c r="AD57" s="214"/>
      <c r="AE57" s="214"/>
      <c r="AF57" s="214"/>
      <c r="AG57" s="214" t="s">
        <v>147</v>
      </c>
      <c r="AH57" s="214"/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</row>
    <row r="58" spans="1:60" outlineLevel="1" x14ac:dyDescent="0.25">
      <c r="A58" s="241">
        <v>41</v>
      </c>
      <c r="B58" s="242" t="s">
        <v>215</v>
      </c>
      <c r="C58" s="252" t="s">
        <v>216</v>
      </c>
      <c r="D58" s="243" t="s">
        <v>212</v>
      </c>
      <c r="E58" s="244">
        <v>7</v>
      </c>
      <c r="F58" s="245"/>
      <c r="G58" s="246">
        <f>ROUND(E58*F58,2)</f>
        <v>0</v>
      </c>
      <c r="H58" s="245"/>
      <c r="I58" s="246">
        <f>ROUND(E58*H58,2)</f>
        <v>0</v>
      </c>
      <c r="J58" s="245"/>
      <c r="K58" s="246">
        <f>ROUND(E58*J58,2)</f>
        <v>0</v>
      </c>
      <c r="L58" s="246">
        <v>21</v>
      </c>
      <c r="M58" s="246">
        <f>G58*(1+L58/100)</f>
        <v>0</v>
      </c>
      <c r="N58" s="244">
        <v>0</v>
      </c>
      <c r="O58" s="244">
        <f>ROUND(E58*N58,2)</f>
        <v>0</v>
      </c>
      <c r="P58" s="244">
        <v>0</v>
      </c>
      <c r="Q58" s="244">
        <f>ROUND(E58*P58,2)</f>
        <v>0</v>
      </c>
      <c r="R58" s="246"/>
      <c r="S58" s="246" t="s">
        <v>188</v>
      </c>
      <c r="T58" s="247" t="s">
        <v>189</v>
      </c>
      <c r="U58" s="224">
        <v>0</v>
      </c>
      <c r="V58" s="224">
        <f>ROUND(E58*U58,2)</f>
        <v>0</v>
      </c>
      <c r="W58" s="224"/>
      <c r="X58" s="224" t="s">
        <v>146</v>
      </c>
      <c r="Y58" s="224" t="s">
        <v>113</v>
      </c>
      <c r="Z58" s="214"/>
      <c r="AA58" s="214"/>
      <c r="AB58" s="214"/>
      <c r="AC58" s="214"/>
      <c r="AD58" s="214"/>
      <c r="AE58" s="214"/>
      <c r="AF58" s="214"/>
      <c r="AG58" s="214" t="s">
        <v>147</v>
      </c>
      <c r="AH58" s="214"/>
      <c r="AI58" s="214"/>
      <c r="AJ58" s="214"/>
      <c r="AK58" s="214"/>
      <c r="AL58" s="214"/>
      <c r="AM58" s="214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14"/>
      <c r="BB58" s="214"/>
      <c r="BC58" s="214"/>
      <c r="BD58" s="214"/>
      <c r="BE58" s="214"/>
      <c r="BF58" s="214"/>
      <c r="BG58" s="214"/>
      <c r="BH58" s="214"/>
    </row>
    <row r="59" spans="1:60" outlineLevel="1" x14ac:dyDescent="0.25">
      <c r="A59" s="241">
        <v>42</v>
      </c>
      <c r="B59" s="242" t="s">
        <v>217</v>
      </c>
      <c r="C59" s="252" t="s">
        <v>218</v>
      </c>
      <c r="D59" s="243" t="s">
        <v>212</v>
      </c>
      <c r="E59" s="244">
        <v>8</v>
      </c>
      <c r="F59" s="245"/>
      <c r="G59" s="246">
        <f>ROUND(E59*F59,2)</f>
        <v>0</v>
      </c>
      <c r="H59" s="245"/>
      <c r="I59" s="246">
        <f>ROUND(E59*H59,2)</f>
        <v>0</v>
      </c>
      <c r="J59" s="245"/>
      <c r="K59" s="246">
        <f>ROUND(E59*J59,2)</f>
        <v>0</v>
      </c>
      <c r="L59" s="246">
        <v>21</v>
      </c>
      <c r="M59" s="246">
        <f>G59*(1+L59/100)</f>
        <v>0</v>
      </c>
      <c r="N59" s="244">
        <v>0</v>
      </c>
      <c r="O59" s="244">
        <f>ROUND(E59*N59,2)</f>
        <v>0</v>
      </c>
      <c r="P59" s="244">
        <v>0</v>
      </c>
      <c r="Q59" s="244">
        <f>ROUND(E59*P59,2)</f>
        <v>0</v>
      </c>
      <c r="R59" s="246"/>
      <c r="S59" s="246" t="s">
        <v>188</v>
      </c>
      <c r="T59" s="247" t="s">
        <v>189</v>
      </c>
      <c r="U59" s="224">
        <v>0</v>
      </c>
      <c r="V59" s="224">
        <f>ROUND(E59*U59,2)</f>
        <v>0</v>
      </c>
      <c r="W59" s="224"/>
      <c r="X59" s="224" t="s">
        <v>146</v>
      </c>
      <c r="Y59" s="224" t="s">
        <v>113</v>
      </c>
      <c r="Z59" s="214"/>
      <c r="AA59" s="214"/>
      <c r="AB59" s="214"/>
      <c r="AC59" s="214"/>
      <c r="AD59" s="214"/>
      <c r="AE59" s="214"/>
      <c r="AF59" s="214"/>
      <c r="AG59" s="214" t="s">
        <v>147</v>
      </c>
      <c r="AH59" s="214"/>
      <c r="AI59" s="214"/>
      <c r="AJ59" s="214"/>
      <c r="AK59" s="214"/>
      <c r="AL59" s="214"/>
      <c r="AM59" s="214"/>
      <c r="AN59" s="214"/>
      <c r="AO59" s="214"/>
      <c r="AP59" s="214"/>
      <c r="AQ59" s="214"/>
      <c r="AR59" s="214"/>
      <c r="AS59" s="214"/>
      <c r="AT59" s="214"/>
      <c r="AU59" s="214"/>
      <c r="AV59" s="214"/>
      <c r="AW59" s="214"/>
      <c r="AX59" s="214"/>
      <c r="AY59" s="214"/>
      <c r="AZ59" s="214"/>
      <c r="BA59" s="214"/>
      <c r="BB59" s="214"/>
      <c r="BC59" s="214"/>
      <c r="BD59" s="214"/>
      <c r="BE59" s="214"/>
      <c r="BF59" s="214"/>
      <c r="BG59" s="214"/>
      <c r="BH59" s="214"/>
    </row>
    <row r="60" spans="1:60" outlineLevel="1" x14ac:dyDescent="0.25">
      <c r="A60" s="233">
        <v>43</v>
      </c>
      <c r="B60" s="234" t="s">
        <v>219</v>
      </c>
      <c r="C60" s="250" t="s">
        <v>220</v>
      </c>
      <c r="D60" s="235" t="s">
        <v>152</v>
      </c>
      <c r="E60" s="236">
        <v>8</v>
      </c>
      <c r="F60" s="237"/>
      <c r="G60" s="238">
        <f>ROUND(E60*F60,2)</f>
        <v>0</v>
      </c>
      <c r="H60" s="237"/>
      <c r="I60" s="238">
        <f>ROUND(E60*H60,2)</f>
        <v>0</v>
      </c>
      <c r="J60" s="237"/>
      <c r="K60" s="238">
        <f>ROUND(E60*J60,2)</f>
        <v>0</v>
      </c>
      <c r="L60" s="238">
        <v>21</v>
      </c>
      <c r="M60" s="238">
        <f>G60*(1+L60/100)</f>
        <v>0</v>
      </c>
      <c r="N60" s="236">
        <v>2.0000000000000001E-4</v>
      </c>
      <c r="O60" s="236">
        <f>ROUND(E60*N60,2)</f>
        <v>0</v>
      </c>
      <c r="P60" s="236">
        <v>0</v>
      </c>
      <c r="Q60" s="236">
        <f>ROUND(E60*P60,2)</f>
        <v>0</v>
      </c>
      <c r="R60" s="238"/>
      <c r="S60" s="238" t="s">
        <v>188</v>
      </c>
      <c r="T60" s="239" t="s">
        <v>189</v>
      </c>
      <c r="U60" s="224">
        <v>0</v>
      </c>
      <c r="V60" s="224">
        <f>ROUND(E60*U60,2)</f>
        <v>0</v>
      </c>
      <c r="W60" s="224"/>
      <c r="X60" s="224" t="s">
        <v>146</v>
      </c>
      <c r="Y60" s="224" t="s">
        <v>113</v>
      </c>
      <c r="Z60" s="214"/>
      <c r="AA60" s="214"/>
      <c r="AB60" s="214"/>
      <c r="AC60" s="214"/>
      <c r="AD60" s="214"/>
      <c r="AE60" s="214"/>
      <c r="AF60" s="214"/>
      <c r="AG60" s="214" t="s">
        <v>147</v>
      </c>
      <c r="AH60" s="214"/>
      <c r="AI60" s="214"/>
      <c r="AJ60" s="214"/>
      <c r="AK60" s="214"/>
      <c r="AL60" s="214"/>
      <c r="AM60" s="214"/>
      <c r="AN60" s="214"/>
      <c r="AO60" s="214"/>
      <c r="AP60" s="214"/>
      <c r="AQ60" s="214"/>
      <c r="AR60" s="214"/>
      <c r="AS60" s="214"/>
      <c r="AT60" s="214"/>
      <c r="AU60" s="214"/>
      <c r="AV60" s="214"/>
      <c r="AW60" s="214"/>
      <c r="AX60" s="214"/>
      <c r="AY60" s="214"/>
      <c r="AZ60" s="214"/>
      <c r="BA60" s="214"/>
      <c r="BB60" s="214"/>
      <c r="BC60" s="214"/>
      <c r="BD60" s="214"/>
      <c r="BE60" s="214"/>
      <c r="BF60" s="214"/>
      <c r="BG60" s="214"/>
      <c r="BH60" s="214"/>
    </row>
    <row r="61" spans="1:60" ht="40.799999999999997" outlineLevel="1" x14ac:dyDescent="0.25">
      <c r="A61" s="241">
        <v>44</v>
      </c>
      <c r="B61" s="242" t="s">
        <v>221</v>
      </c>
      <c r="C61" s="252" t="s">
        <v>222</v>
      </c>
      <c r="D61" s="243" t="s">
        <v>144</v>
      </c>
      <c r="E61" s="244">
        <v>99</v>
      </c>
      <c r="F61" s="245"/>
      <c r="G61" s="246">
        <f>ROUND(E61*F61,2)</f>
        <v>0</v>
      </c>
      <c r="H61" s="245"/>
      <c r="I61" s="246">
        <f>ROUND(E61*H61,2)</f>
        <v>0</v>
      </c>
      <c r="J61" s="245"/>
      <c r="K61" s="246">
        <f>ROUND(E61*J61,2)</f>
        <v>0</v>
      </c>
      <c r="L61" s="246">
        <v>21</v>
      </c>
      <c r="M61" s="246">
        <f>G61*(1+L61/100)</f>
        <v>0</v>
      </c>
      <c r="N61" s="244">
        <v>1.4999999999999999E-4</v>
      </c>
      <c r="O61" s="244">
        <f>ROUND(E61*N61,2)</f>
        <v>0.01</v>
      </c>
      <c r="P61" s="244">
        <v>0</v>
      </c>
      <c r="Q61" s="244">
        <f>ROUND(E61*P61,2)</f>
        <v>0</v>
      </c>
      <c r="R61" s="246" t="s">
        <v>145</v>
      </c>
      <c r="S61" s="246" t="s">
        <v>111</v>
      </c>
      <c r="T61" s="247" t="s">
        <v>111</v>
      </c>
      <c r="U61" s="224">
        <v>0</v>
      </c>
      <c r="V61" s="224">
        <f>ROUND(E61*U61,2)</f>
        <v>0</v>
      </c>
      <c r="W61" s="224"/>
      <c r="X61" s="224" t="s">
        <v>146</v>
      </c>
      <c r="Y61" s="224" t="s">
        <v>113</v>
      </c>
      <c r="Z61" s="214"/>
      <c r="AA61" s="214"/>
      <c r="AB61" s="214"/>
      <c r="AC61" s="214"/>
      <c r="AD61" s="214"/>
      <c r="AE61" s="214"/>
      <c r="AF61" s="214"/>
      <c r="AG61" s="214" t="s">
        <v>147</v>
      </c>
      <c r="AH61" s="214"/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</row>
    <row r="62" spans="1:60" ht="40.799999999999997" outlineLevel="1" x14ac:dyDescent="0.25">
      <c r="A62" s="241">
        <v>45</v>
      </c>
      <c r="B62" s="242" t="s">
        <v>223</v>
      </c>
      <c r="C62" s="252" t="s">
        <v>224</v>
      </c>
      <c r="D62" s="243" t="s">
        <v>144</v>
      </c>
      <c r="E62" s="244">
        <v>612</v>
      </c>
      <c r="F62" s="245"/>
      <c r="G62" s="246">
        <f>ROUND(E62*F62,2)</f>
        <v>0</v>
      </c>
      <c r="H62" s="245"/>
      <c r="I62" s="246">
        <f>ROUND(E62*H62,2)</f>
        <v>0</v>
      </c>
      <c r="J62" s="245"/>
      <c r="K62" s="246">
        <f>ROUND(E62*J62,2)</f>
        <v>0</v>
      </c>
      <c r="L62" s="246">
        <v>21</v>
      </c>
      <c r="M62" s="246">
        <f>G62*(1+L62/100)</f>
        <v>0</v>
      </c>
      <c r="N62" s="244">
        <v>1.14E-3</v>
      </c>
      <c r="O62" s="244">
        <f>ROUND(E62*N62,2)</f>
        <v>0.7</v>
      </c>
      <c r="P62" s="244">
        <v>0</v>
      </c>
      <c r="Q62" s="244">
        <f>ROUND(E62*P62,2)</f>
        <v>0</v>
      </c>
      <c r="R62" s="246" t="s">
        <v>145</v>
      </c>
      <c r="S62" s="246" t="s">
        <v>111</v>
      </c>
      <c r="T62" s="247" t="s">
        <v>111</v>
      </c>
      <c r="U62" s="224">
        <v>0</v>
      </c>
      <c r="V62" s="224">
        <f>ROUND(E62*U62,2)</f>
        <v>0</v>
      </c>
      <c r="W62" s="224"/>
      <c r="X62" s="224" t="s">
        <v>146</v>
      </c>
      <c r="Y62" s="224" t="s">
        <v>113</v>
      </c>
      <c r="Z62" s="214"/>
      <c r="AA62" s="214"/>
      <c r="AB62" s="214"/>
      <c r="AC62" s="214"/>
      <c r="AD62" s="214"/>
      <c r="AE62" s="214"/>
      <c r="AF62" s="214"/>
      <c r="AG62" s="214" t="s">
        <v>147</v>
      </c>
      <c r="AH62" s="214"/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</row>
    <row r="63" spans="1:60" ht="30.6" outlineLevel="1" x14ac:dyDescent="0.25">
      <c r="A63" s="241">
        <v>46</v>
      </c>
      <c r="B63" s="242" t="s">
        <v>225</v>
      </c>
      <c r="C63" s="252" t="s">
        <v>226</v>
      </c>
      <c r="D63" s="243" t="s">
        <v>144</v>
      </c>
      <c r="E63" s="244">
        <v>5</v>
      </c>
      <c r="F63" s="245"/>
      <c r="G63" s="246">
        <f>ROUND(E63*F63,2)</f>
        <v>0</v>
      </c>
      <c r="H63" s="245"/>
      <c r="I63" s="246">
        <f>ROUND(E63*H63,2)</f>
        <v>0</v>
      </c>
      <c r="J63" s="245"/>
      <c r="K63" s="246">
        <f>ROUND(E63*J63,2)</f>
        <v>0</v>
      </c>
      <c r="L63" s="246">
        <v>21</v>
      </c>
      <c r="M63" s="246">
        <f>G63*(1+L63/100)</f>
        <v>0</v>
      </c>
      <c r="N63" s="244">
        <v>1.1E-4</v>
      </c>
      <c r="O63" s="244">
        <f>ROUND(E63*N63,2)</f>
        <v>0</v>
      </c>
      <c r="P63" s="244">
        <v>0</v>
      </c>
      <c r="Q63" s="244">
        <f>ROUND(E63*P63,2)</f>
        <v>0</v>
      </c>
      <c r="R63" s="246" t="s">
        <v>145</v>
      </c>
      <c r="S63" s="246" t="s">
        <v>111</v>
      </c>
      <c r="T63" s="247" t="s">
        <v>111</v>
      </c>
      <c r="U63" s="224">
        <v>0</v>
      </c>
      <c r="V63" s="224">
        <f>ROUND(E63*U63,2)</f>
        <v>0</v>
      </c>
      <c r="W63" s="224"/>
      <c r="X63" s="224" t="s">
        <v>146</v>
      </c>
      <c r="Y63" s="224" t="s">
        <v>113</v>
      </c>
      <c r="Z63" s="214"/>
      <c r="AA63" s="214"/>
      <c r="AB63" s="214"/>
      <c r="AC63" s="214"/>
      <c r="AD63" s="214"/>
      <c r="AE63" s="214"/>
      <c r="AF63" s="214"/>
      <c r="AG63" s="214" t="s">
        <v>147</v>
      </c>
      <c r="AH63" s="214"/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</row>
    <row r="64" spans="1:60" outlineLevel="1" x14ac:dyDescent="0.25">
      <c r="A64" s="241">
        <v>47</v>
      </c>
      <c r="B64" s="242" t="s">
        <v>227</v>
      </c>
      <c r="C64" s="252" t="s">
        <v>228</v>
      </c>
      <c r="D64" s="243" t="s">
        <v>205</v>
      </c>
      <c r="E64" s="244">
        <v>15</v>
      </c>
      <c r="F64" s="245"/>
      <c r="G64" s="246">
        <f>ROUND(E64*F64,2)</f>
        <v>0</v>
      </c>
      <c r="H64" s="245"/>
      <c r="I64" s="246">
        <f>ROUND(E64*H64,2)</f>
        <v>0</v>
      </c>
      <c r="J64" s="245"/>
      <c r="K64" s="246">
        <f>ROUND(E64*J64,2)</f>
        <v>0</v>
      </c>
      <c r="L64" s="246">
        <v>21</v>
      </c>
      <c r="M64" s="246">
        <f>G64*(1+L64/100)</f>
        <v>0</v>
      </c>
      <c r="N64" s="244">
        <v>0</v>
      </c>
      <c r="O64" s="244">
        <f>ROUND(E64*N64,2)</f>
        <v>0</v>
      </c>
      <c r="P64" s="244">
        <v>0</v>
      </c>
      <c r="Q64" s="244">
        <f>ROUND(E64*P64,2)</f>
        <v>0</v>
      </c>
      <c r="R64" s="246"/>
      <c r="S64" s="246" t="s">
        <v>188</v>
      </c>
      <c r="T64" s="247" t="s">
        <v>189</v>
      </c>
      <c r="U64" s="224">
        <v>0</v>
      </c>
      <c r="V64" s="224">
        <f>ROUND(E64*U64,2)</f>
        <v>0</v>
      </c>
      <c r="W64" s="224"/>
      <c r="X64" s="224" t="s">
        <v>146</v>
      </c>
      <c r="Y64" s="224" t="s">
        <v>113</v>
      </c>
      <c r="Z64" s="214"/>
      <c r="AA64" s="214"/>
      <c r="AB64" s="214"/>
      <c r="AC64" s="214"/>
      <c r="AD64" s="214"/>
      <c r="AE64" s="214"/>
      <c r="AF64" s="214"/>
      <c r="AG64" s="214" t="s">
        <v>229</v>
      </c>
      <c r="AH64" s="214"/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</row>
    <row r="65" spans="1:60" outlineLevel="1" x14ac:dyDescent="0.25">
      <c r="A65" s="241">
        <v>48</v>
      </c>
      <c r="B65" s="242" t="s">
        <v>230</v>
      </c>
      <c r="C65" s="252" t="s">
        <v>231</v>
      </c>
      <c r="D65" s="243" t="s">
        <v>144</v>
      </c>
      <c r="E65" s="244">
        <v>5</v>
      </c>
      <c r="F65" s="245"/>
      <c r="G65" s="246">
        <f>ROUND(E65*F65,2)</f>
        <v>0</v>
      </c>
      <c r="H65" s="245"/>
      <c r="I65" s="246">
        <f>ROUND(E65*H65,2)</f>
        <v>0</v>
      </c>
      <c r="J65" s="245"/>
      <c r="K65" s="246">
        <f>ROUND(E65*J65,2)</f>
        <v>0</v>
      </c>
      <c r="L65" s="246">
        <v>21</v>
      </c>
      <c r="M65" s="246">
        <f>G65*(1+L65/100)</f>
        <v>0</v>
      </c>
      <c r="N65" s="244">
        <v>0</v>
      </c>
      <c r="O65" s="244">
        <f>ROUND(E65*N65,2)</f>
        <v>0</v>
      </c>
      <c r="P65" s="244">
        <v>0</v>
      </c>
      <c r="Q65" s="244">
        <f>ROUND(E65*P65,2)</f>
        <v>0</v>
      </c>
      <c r="R65" s="246"/>
      <c r="S65" s="246" t="s">
        <v>188</v>
      </c>
      <c r="T65" s="247" t="s">
        <v>189</v>
      </c>
      <c r="U65" s="224">
        <v>0</v>
      </c>
      <c r="V65" s="224">
        <f>ROUND(E65*U65,2)</f>
        <v>0</v>
      </c>
      <c r="W65" s="224"/>
      <c r="X65" s="224" t="s">
        <v>146</v>
      </c>
      <c r="Y65" s="224" t="s">
        <v>113</v>
      </c>
      <c r="Z65" s="214"/>
      <c r="AA65" s="214"/>
      <c r="AB65" s="214"/>
      <c r="AC65" s="214"/>
      <c r="AD65" s="214"/>
      <c r="AE65" s="214"/>
      <c r="AF65" s="214"/>
      <c r="AG65" s="214" t="s">
        <v>232</v>
      </c>
      <c r="AH65" s="214"/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</row>
    <row r="66" spans="1:60" outlineLevel="1" x14ac:dyDescent="0.25">
      <c r="A66" s="241">
        <v>49</v>
      </c>
      <c r="B66" s="242" t="s">
        <v>233</v>
      </c>
      <c r="C66" s="252" t="s">
        <v>234</v>
      </c>
      <c r="D66" s="243" t="s">
        <v>205</v>
      </c>
      <c r="E66" s="244">
        <v>4</v>
      </c>
      <c r="F66" s="245"/>
      <c r="G66" s="246">
        <f>ROUND(E66*F66,2)</f>
        <v>0</v>
      </c>
      <c r="H66" s="245"/>
      <c r="I66" s="246">
        <f>ROUND(E66*H66,2)</f>
        <v>0</v>
      </c>
      <c r="J66" s="245"/>
      <c r="K66" s="246">
        <f>ROUND(E66*J66,2)</f>
        <v>0</v>
      </c>
      <c r="L66" s="246">
        <v>21</v>
      </c>
      <c r="M66" s="246">
        <f>G66*(1+L66/100)</f>
        <v>0</v>
      </c>
      <c r="N66" s="244">
        <v>0</v>
      </c>
      <c r="O66" s="244">
        <f>ROUND(E66*N66,2)</f>
        <v>0</v>
      </c>
      <c r="P66" s="244">
        <v>0</v>
      </c>
      <c r="Q66" s="244">
        <f>ROUND(E66*P66,2)</f>
        <v>0</v>
      </c>
      <c r="R66" s="246"/>
      <c r="S66" s="246" t="s">
        <v>188</v>
      </c>
      <c r="T66" s="247" t="s">
        <v>189</v>
      </c>
      <c r="U66" s="224">
        <v>0</v>
      </c>
      <c r="V66" s="224">
        <f>ROUND(E66*U66,2)</f>
        <v>0</v>
      </c>
      <c r="W66" s="224"/>
      <c r="X66" s="224" t="s">
        <v>146</v>
      </c>
      <c r="Y66" s="224" t="s">
        <v>113</v>
      </c>
      <c r="Z66" s="214"/>
      <c r="AA66" s="214"/>
      <c r="AB66" s="214"/>
      <c r="AC66" s="214"/>
      <c r="AD66" s="214"/>
      <c r="AE66" s="214"/>
      <c r="AF66" s="214"/>
      <c r="AG66" s="214" t="s">
        <v>147</v>
      </c>
      <c r="AH66" s="214"/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</row>
    <row r="67" spans="1:60" ht="20.399999999999999" outlineLevel="1" x14ac:dyDescent="0.25">
      <c r="A67" s="241">
        <v>50</v>
      </c>
      <c r="B67" s="242" t="s">
        <v>235</v>
      </c>
      <c r="C67" s="252" t="s">
        <v>236</v>
      </c>
      <c r="D67" s="243" t="s">
        <v>152</v>
      </c>
      <c r="E67" s="244">
        <v>7</v>
      </c>
      <c r="F67" s="245"/>
      <c r="G67" s="246">
        <f>ROUND(E67*F67,2)</f>
        <v>0</v>
      </c>
      <c r="H67" s="245"/>
      <c r="I67" s="246">
        <f>ROUND(E67*H67,2)</f>
        <v>0</v>
      </c>
      <c r="J67" s="245"/>
      <c r="K67" s="246">
        <f>ROUND(E67*J67,2)</f>
        <v>0</v>
      </c>
      <c r="L67" s="246">
        <v>21</v>
      </c>
      <c r="M67" s="246">
        <f>G67*(1+L67/100)</f>
        <v>0</v>
      </c>
      <c r="N67" s="244">
        <v>0</v>
      </c>
      <c r="O67" s="244">
        <f>ROUND(E67*N67,2)</f>
        <v>0</v>
      </c>
      <c r="P67" s="244">
        <v>0</v>
      </c>
      <c r="Q67" s="244">
        <f>ROUND(E67*P67,2)</f>
        <v>0</v>
      </c>
      <c r="R67" s="246" t="s">
        <v>145</v>
      </c>
      <c r="S67" s="246" t="s">
        <v>111</v>
      </c>
      <c r="T67" s="247" t="s">
        <v>111</v>
      </c>
      <c r="U67" s="224">
        <v>0</v>
      </c>
      <c r="V67" s="224">
        <f>ROUND(E67*U67,2)</f>
        <v>0</v>
      </c>
      <c r="W67" s="224"/>
      <c r="X67" s="224" t="s">
        <v>146</v>
      </c>
      <c r="Y67" s="224" t="s">
        <v>113</v>
      </c>
      <c r="Z67" s="214"/>
      <c r="AA67" s="214"/>
      <c r="AB67" s="214"/>
      <c r="AC67" s="214"/>
      <c r="AD67" s="214"/>
      <c r="AE67" s="214"/>
      <c r="AF67" s="214"/>
      <c r="AG67" s="214" t="s">
        <v>147</v>
      </c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</row>
    <row r="68" spans="1:60" outlineLevel="1" x14ac:dyDescent="0.25">
      <c r="A68" s="241">
        <v>51</v>
      </c>
      <c r="B68" s="242" t="s">
        <v>237</v>
      </c>
      <c r="C68" s="252" t="s">
        <v>238</v>
      </c>
      <c r="D68" s="243" t="s">
        <v>205</v>
      </c>
      <c r="E68" s="244">
        <v>29</v>
      </c>
      <c r="F68" s="245"/>
      <c r="G68" s="246">
        <f>ROUND(E68*F68,2)</f>
        <v>0</v>
      </c>
      <c r="H68" s="245"/>
      <c r="I68" s="246">
        <f>ROUND(E68*H68,2)</f>
        <v>0</v>
      </c>
      <c r="J68" s="245"/>
      <c r="K68" s="246">
        <f>ROUND(E68*J68,2)</f>
        <v>0</v>
      </c>
      <c r="L68" s="246">
        <v>21</v>
      </c>
      <c r="M68" s="246">
        <f>G68*(1+L68/100)</f>
        <v>0</v>
      </c>
      <c r="N68" s="244">
        <v>0</v>
      </c>
      <c r="O68" s="244">
        <f>ROUND(E68*N68,2)</f>
        <v>0</v>
      </c>
      <c r="P68" s="244">
        <v>0</v>
      </c>
      <c r="Q68" s="244">
        <f>ROUND(E68*P68,2)</f>
        <v>0</v>
      </c>
      <c r="R68" s="246"/>
      <c r="S68" s="246" t="s">
        <v>188</v>
      </c>
      <c r="T68" s="247" t="s">
        <v>189</v>
      </c>
      <c r="U68" s="224">
        <v>0</v>
      </c>
      <c r="V68" s="224">
        <f>ROUND(E68*U68,2)</f>
        <v>0</v>
      </c>
      <c r="W68" s="224"/>
      <c r="X68" s="224" t="s">
        <v>146</v>
      </c>
      <c r="Y68" s="224" t="s">
        <v>113</v>
      </c>
      <c r="Z68" s="214"/>
      <c r="AA68" s="214"/>
      <c r="AB68" s="214"/>
      <c r="AC68" s="214"/>
      <c r="AD68" s="214"/>
      <c r="AE68" s="214"/>
      <c r="AF68" s="214"/>
      <c r="AG68" s="214" t="s">
        <v>147</v>
      </c>
      <c r="AH68" s="214"/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</row>
    <row r="69" spans="1:60" outlineLevel="1" x14ac:dyDescent="0.25">
      <c r="A69" s="241">
        <v>52</v>
      </c>
      <c r="B69" s="242" t="s">
        <v>239</v>
      </c>
      <c r="C69" s="252" t="s">
        <v>240</v>
      </c>
      <c r="D69" s="243" t="s">
        <v>212</v>
      </c>
      <c r="E69" s="244">
        <v>2</v>
      </c>
      <c r="F69" s="245"/>
      <c r="G69" s="246">
        <f>ROUND(E69*F69,2)</f>
        <v>0</v>
      </c>
      <c r="H69" s="245"/>
      <c r="I69" s="246">
        <f>ROUND(E69*H69,2)</f>
        <v>0</v>
      </c>
      <c r="J69" s="245"/>
      <c r="K69" s="246">
        <f>ROUND(E69*J69,2)</f>
        <v>0</v>
      </c>
      <c r="L69" s="246">
        <v>21</v>
      </c>
      <c r="M69" s="246">
        <f>G69*(1+L69/100)</f>
        <v>0</v>
      </c>
      <c r="N69" s="244">
        <v>0</v>
      </c>
      <c r="O69" s="244">
        <f>ROUND(E69*N69,2)</f>
        <v>0</v>
      </c>
      <c r="P69" s="244">
        <v>0</v>
      </c>
      <c r="Q69" s="244">
        <f>ROUND(E69*P69,2)</f>
        <v>0</v>
      </c>
      <c r="R69" s="246"/>
      <c r="S69" s="246" t="s">
        <v>188</v>
      </c>
      <c r="T69" s="247" t="s">
        <v>189</v>
      </c>
      <c r="U69" s="224">
        <v>0</v>
      </c>
      <c r="V69" s="224">
        <f>ROUND(E69*U69,2)</f>
        <v>0</v>
      </c>
      <c r="W69" s="224"/>
      <c r="X69" s="224" t="s">
        <v>146</v>
      </c>
      <c r="Y69" s="224" t="s">
        <v>113</v>
      </c>
      <c r="Z69" s="214"/>
      <c r="AA69" s="214"/>
      <c r="AB69" s="214"/>
      <c r="AC69" s="214"/>
      <c r="AD69" s="214"/>
      <c r="AE69" s="214"/>
      <c r="AF69" s="214"/>
      <c r="AG69" s="214" t="s">
        <v>147</v>
      </c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</row>
    <row r="70" spans="1:60" outlineLevel="1" x14ac:dyDescent="0.25">
      <c r="A70" s="241">
        <v>53</v>
      </c>
      <c r="B70" s="242" t="s">
        <v>241</v>
      </c>
      <c r="C70" s="252" t="s">
        <v>242</v>
      </c>
      <c r="D70" s="243" t="s">
        <v>212</v>
      </c>
      <c r="E70" s="244">
        <v>3</v>
      </c>
      <c r="F70" s="245"/>
      <c r="G70" s="246">
        <f>ROUND(E70*F70,2)</f>
        <v>0</v>
      </c>
      <c r="H70" s="245"/>
      <c r="I70" s="246">
        <f>ROUND(E70*H70,2)</f>
        <v>0</v>
      </c>
      <c r="J70" s="245"/>
      <c r="K70" s="246">
        <f>ROUND(E70*J70,2)</f>
        <v>0</v>
      </c>
      <c r="L70" s="246">
        <v>21</v>
      </c>
      <c r="M70" s="246">
        <f>G70*(1+L70/100)</f>
        <v>0</v>
      </c>
      <c r="N70" s="244">
        <v>0</v>
      </c>
      <c r="O70" s="244">
        <f>ROUND(E70*N70,2)</f>
        <v>0</v>
      </c>
      <c r="P70" s="244">
        <v>0</v>
      </c>
      <c r="Q70" s="244">
        <f>ROUND(E70*P70,2)</f>
        <v>0</v>
      </c>
      <c r="R70" s="246"/>
      <c r="S70" s="246" t="s">
        <v>188</v>
      </c>
      <c r="T70" s="247" t="s">
        <v>189</v>
      </c>
      <c r="U70" s="224">
        <v>0</v>
      </c>
      <c r="V70" s="224">
        <f>ROUND(E70*U70,2)</f>
        <v>0</v>
      </c>
      <c r="W70" s="224"/>
      <c r="X70" s="224" t="s">
        <v>146</v>
      </c>
      <c r="Y70" s="224" t="s">
        <v>113</v>
      </c>
      <c r="Z70" s="214"/>
      <c r="AA70" s="214"/>
      <c r="AB70" s="214"/>
      <c r="AC70" s="214"/>
      <c r="AD70" s="214"/>
      <c r="AE70" s="214"/>
      <c r="AF70" s="214"/>
      <c r="AG70" s="214" t="s">
        <v>147</v>
      </c>
      <c r="AH70" s="214"/>
      <c r="AI70" s="214"/>
      <c r="AJ70" s="214"/>
      <c r="AK70" s="214"/>
      <c r="AL70" s="214"/>
      <c r="AM70" s="214"/>
      <c r="AN70" s="214"/>
      <c r="AO70" s="214"/>
      <c r="AP70" s="214"/>
      <c r="AQ70" s="214"/>
      <c r="AR70" s="214"/>
      <c r="AS70" s="214"/>
      <c r="AT70" s="214"/>
      <c r="AU70" s="214"/>
      <c r="AV70" s="214"/>
      <c r="AW70" s="214"/>
      <c r="AX70" s="214"/>
      <c r="AY70" s="214"/>
      <c r="AZ70" s="214"/>
      <c r="BA70" s="214"/>
      <c r="BB70" s="214"/>
      <c r="BC70" s="214"/>
      <c r="BD70" s="214"/>
      <c r="BE70" s="214"/>
      <c r="BF70" s="214"/>
      <c r="BG70" s="214"/>
      <c r="BH70" s="214"/>
    </row>
    <row r="71" spans="1:60" outlineLevel="1" x14ac:dyDescent="0.25">
      <c r="A71" s="241">
        <v>54</v>
      </c>
      <c r="B71" s="242" t="s">
        <v>243</v>
      </c>
      <c r="C71" s="252" t="s">
        <v>244</v>
      </c>
      <c r="D71" s="243" t="s">
        <v>212</v>
      </c>
      <c r="E71" s="244">
        <v>1</v>
      </c>
      <c r="F71" s="245"/>
      <c r="G71" s="246">
        <f>ROUND(E71*F71,2)</f>
        <v>0</v>
      </c>
      <c r="H71" s="245"/>
      <c r="I71" s="246">
        <f>ROUND(E71*H71,2)</f>
        <v>0</v>
      </c>
      <c r="J71" s="245"/>
      <c r="K71" s="246">
        <f>ROUND(E71*J71,2)</f>
        <v>0</v>
      </c>
      <c r="L71" s="246">
        <v>21</v>
      </c>
      <c r="M71" s="246">
        <f>G71*(1+L71/100)</f>
        <v>0</v>
      </c>
      <c r="N71" s="244">
        <v>0</v>
      </c>
      <c r="O71" s="244">
        <f>ROUND(E71*N71,2)</f>
        <v>0</v>
      </c>
      <c r="P71" s="244">
        <v>0</v>
      </c>
      <c r="Q71" s="244">
        <f>ROUND(E71*P71,2)</f>
        <v>0</v>
      </c>
      <c r="R71" s="246"/>
      <c r="S71" s="246" t="s">
        <v>188</v>
      </c>
      <c r="T71" s="247" t="s">
        <v>189</v>
      </c>
      <c r="U71" s="224">
        <v>0</v>
      </c>
      <c r="V71" s="224">
        <f>ROUND(E71*U71,2)</f>
        <v>0</v>
      </c>
      <c r="W71" s="224"/>
      <c r="X71" s="224" t="s">
        <v>146</v>
      </c>
      <c r="Y71" s="224" t="s">
        <v>113</v>
      </c>
      <c r="Z71" s="214"/>
      <c r="AA71" s="214"/>
      <c r="AB71" s="214"/>
      <c r="AC71" s="214"/>
      <c r="AD71" s="214"/>
      <c r="AE71" s="214"/>
      <c r="AF71" s="214"/>
      <c r="AG71" s="214" t="s">
        <v>147</v>
      </c>
      <c r="AH71" s="214"/>
      <c r="AI71" s="214"/>
      <c r="AJ71" s="214"/>
      <c r="AK71" s="214"/>
      <c r="AL71" s="214"/>
      <c r="AM71" s="214"/>
      <c r="AN71" s="214"/>
      <c r="AO71" s="214"/>
      <c r="AP71" s="214"/>
      <c r="AQ71" s="214"/>
      <c r="AR71" s="214"/>
      <c r="AS71" s="214"/>
      <c r="AT71" s="214"/>
      <c r="AU71" s="214"/>
      <c r="AV71" s="214"/>
      <c r="AW71" s="214"/>
      <c r="AX71" s="214"/>
      <c r="AY71" s="214"/>
      <c r="AZ71" s="214"/>
      <c r="BA71" s="214"/>
      <c r="BB71" s="214"/>
      <c r="BC71" s="214"/>
      <c r="BD71" s="214"/>
      <c r="BE71" s="214"/>
      <c r="BF71" s="214"/>
      <c r="BG71" s="214"/>
      <c r="BH71" s="214"/>
    </row>
    <row r="72" spans="1:60" outlineLevel="1" x14ac:dyDescent="0.25">
      <c r="A72" s="233">
        <v>55</v>
      </c>
      <c r="B72" s="234" t="s">
        <v>245</v>
      </c>
      <c r="C72" s="250" t="s">
        <v>246</v>
      </c>
      <c r="D72" s="235" t="s">
        <v>152</v>
      </c>
      <c r="E72" s="236">
        <v>21</v>
      </c>
      <c r="F72" s="237"/>
      <c r="G72" s="238">
        <f>ROUND(E72*F72,2)</f>
        <v>0</v>
      </c>
      <c r="H72" s="237"/>
      <c r="I72" s="238">
        <f>ROUND(E72*H72,2)</f>
        <v>0</v>
      </c>
      <c r="J72" s="237"/>
      <c r="K72" s="238">
        <f>ROUND(E72*J72,2)</f>
        <v>0</v>
      </c>
      <c r="L72" s="238">
        <v>21</v>
      </c>
      <c r="M72" s="238">
        <f>G72*(1+L72/100)</f>
        <v>0</v>
      </c>
      <c r="N72" s="236">
        <v>0</v>
      </c>
      <c r="O72" s="236">
        <f>ROUND(E72*N72,2)</f>
        <v>0</v>
      </c>
      <c r="P72" s="236">
        <v>0</v>
      </c>
      <c r="Q72" s="236">
        <f>ROUND(E72*P72,2)</f>
        <v>0</v>
      </c>
      <c r="R72" s="238"/>
      <c r="S72" s="238" t="s">
        <v>188</v>
      </c>
      <c r="T72" s="239" t="s">
        <v>189</v>
      </c>
      <c r="U72" s="224">
        <v>0</v>
      </c>
      <c r="V72" s="224">
        <f>ROUND(E72*U72,2)</f>
        <v>0</v>
      </c>
      <c r="W72" s="224"/>
      <c r="X72" s="224" t="s">
        <v>146</v>
      </c>
      <c r="Y72" s="224" t="s">
        <v>113</v>
      </c>
      <c r="Z72" s="214"/>
      <c r="AA72" s="214"/>
      <c r="AB72" s="214"/>
      <c r="AC72" s="214"/>
      <c r="AD72" s="214"/>
      <c r="AE72" s="214"/>
      <c r="AF72" s="214"/>
      <c r="AG72" s="214" t="s">
        <v>147</v>
      </c>
      <c r="AH72" s="214"/>
      <c r="AI72" s="214"/>
      <c r="AJ72" s="214"/>
      <c r="AK72" s="214"/>
      <c r="AL72" s="214"/>
      <c r="AM72" s="214"/>
      <c r="AN72" s="214"/>
      <c r="AO72" s="214"/>
      <c r="AP72" s="214"/>
      <c r="AQ72" s="214"/>
      <c r="AR72" s="214"/>
      <c r="AS72" s="214"/>
      <c r="AT72" s="214"/>
      <c r="AU72" s="214"/>
      <c r="AV72" s="214"/>
      <c r="AW72" s="214"/>
      <c r="AX72" s="214"/>
      <c r="AY72" s="214"/>
      <c r="AZ72" s="214"/>
      <c r="BA72" s="214"/>
      <c r="BB72" s="214"/>
      <c r="BC72" s="214"/>
      <c r="BD72" s="214"/>
      <c r="BE72" s="214"/>
      <c r="BF72" s="214"/>
      <c r="BG72" s="214"/>
      <c r="BH72" s="214"/>
    </row>
    <row r="73" spans="1:60" ht="20.399999999999999" outlineLevel="1" x14ac:dyDescent="0.25">
      <c r="A73" s="241">
        <v>56</v>
      </c>
      <c r="B73" s="242" t="s">
        <v>247</v>
      </c>
      <c r="C73" s="252" t="s">
        <v>248</v>
      </c>
      <c r="D73" s="243" t="s">
        <v>152</v>
      </c>
      <c r="E73" s="244">
        <v>18</v>
      </c>
      <c r="F73" s="245"/>
      <c r="G73" s="246">
        <f>ROUND(E73*F73,2)</f>
        <v>0</v>
      </c>
      <c r="H73" s="245"/>
      <c r="I73" s="246">
        <f>ROUND(E73*H73,2)</f>
        <v>0</v>
      </c>
      <c r="J73" s="245"/>
      <c r="K73" s="246">
        <f>ROUND(E73*J73,2)</f>
        <v>0</v>
      </c>
      <c r="L73" s="246">
        <v>21</v>
      </c>
      <c r="M73" s="246">
        <f>G73*(1+L73/100)</f>
        <v>0</v>
      </c>
      <c r="N73" s="244">
        <v>1.3999999999999999E-4</v>
      </c>
      <c r="O73" s="244">
        <f>ROUND(E73*N73,2)</f>
        <v>0</v>
      </c>
      <c r="P73" s="244">
        <v>0</v>
      </c>
      <c r="Q73" s="244">
        <f>ROUND(E73*P73,2)</f>
        <v>0</v>
      </c>
      <c r="R73" s="246" t="s">
        <v>145</v>
      </c>
      <c r="S73" s="246" t="s">
        <v>111</v>
      </c>
      <c r="T73" s="247" t="s">
        <v>111</v>
      </c>
      <c r="U73" s="224">
        <v>0</v>
      </c>
      <c r="V73" s="224">
        <f>ROUND(E73*U73,2)</f>
        <v>0</v>
      </c>
      <c r="W73" s="224"/>
      <c r="X73" s="224" t="s">
        <v>146</v>
      </c>
      <c r="Y73" s="224" t="s">
        <v>113</v>
      </c>
      <c r="Z73" s="214"/>
      <c r="AA73" s="214"/>
      <c r="AB73" s="214"/>
      <c r="AC73" s="214"/>
      <c r="AD73" s="214"/>
      <c r="AE73" s="214"/>
      <c r="AF73" s="214"/>
      <c r="AG73" s="214" t="s">
        <v>147</v>
      </c>
      <c r="AH73" s="214"/>
      <c r="AI73" s="214"/>
      <c r="AJ73" s="214"/>
      <c r="AK73" s="214"/>
      <c r="AL73" s="214"/>
      <c r="AM73" s="214"/>
      <c r="AN73" s="214"/>
      <c r="AO73" s="214"/>
      <c r="AP73" s="214"/>
      <c r="AQ73" s="214"/>
      <c r="AR73" s="214"/>
      <c r="AS73" s="214"/>
      <c r="AT73" s="214"/>
      <c r="AU73" s="214"/>
      <c r="AV73" s="214"/>
      <c r="AW73" s="214"/>
      <c r="AX73" s="214"/>
      <c r="AY73" s="214"/>
      <c r="AZ73" s="214"/>
      <c r="BA73" s="214"/>
      <c r="BB73" s="214"/>
      <c r="BC73" s="214"/>
      <c r="BD73" s="214"/>
      <c r="BE73" s="214"/>
      <c r="BF73" s="214"/>
      <c r="BG73" s="214"/>
      <c r="BH73" s="214"/>
    </row>
    <row r="74" spans="1:60" outlineLevel="1" x14ac:dyDescent="0.25">
      <c r="A74" s="233">
        <v>57</v>
      </c>
      <c r="B74" s="234" t="s">
        <v>249</v>
      </c>
      <c r="C74" s="250" t="s">
        <v>250</v>
      </c>
      <c r="D74" s="235" t="s">
        <v>152</v>
      </c>
      <c r="E74" s="236">
        <v>6</v>
      </c>
      <c r="F74" s="237"/>
      <c r="G74" s="238">
        <f>ROUND(E74*F74,2)</f>
        <v>0</v>
      </c>
      <c r="H74" s="237"/>
      <c r="I74" s="238">
        <f>ROUND(E74*H74,2)</f>
        <v>0</v>
      </c>
      <c r="J74" s="237"/>
      <c r="K74" s="238">
        <f>ROUND(E74*J74,2)</f>
        <v>0</v>
      </c>
      <c r="L74" s="238">
        <v>21</v>
      </c>
      <c r="M74" s="238">
        <f>G74*(1+L74/100)</f>
        <v>0</v>
      </c>
      <c r="N74" s="236">
        <v>5.0000000000000001E-4</v>
      </c>
      <c r="O74" s="236">
        <f>ROUND(E74*N74,2)</f>
        <v>0</v>
      </c>
      <c r="P74" s="236">
        <v>0</v>
      </c>
      <c r="Q74" s="236">
        <f>ROUND(E74*P74,2)</f>
        <v>0</v>
      </c>
      <c r="R74" s="238"/>
      <c r="S74" s="238" t="s">
        <v>188</v>
      </c>
      <c r="T74" s="239" t="s">
        <v>251</v>
      </c>
      <c r="U74" s="224">
        <v>0</v>
      </c>
      <c r="V74" s="224">
        <f>ROUND(E74*U74,2)</f>
        <v>0</v>
      </c>
      <c r="W74" s="224"/>
      <c r="X74" s="224" t="s">
        <v>146</v>
      </c>
      <c r="Y74" s="224" t="s">
        <v>113</v>
      </c>
      <c r="Z74" s="214"/>
      <c r="AA74" s="214"/>
      <c r="AB74" s="214"/>
      <c r="AC74" s="214"/>
      <c r="AD74" s="214"/>
      <c r="AE74" s="214"/>
      <c r="AF74" s="214"/>
      <c r="AG74" s="214" t="s">
        <v>147</v>
      </c>
      <c r="AH74" s="214"/>
      <c r="AI74" s="214"/>
      <c r="AJ74" s="214"/>
      <c r="AK74" s="214"/>
      <c r="AL74" s="214"/>
      <c r="AM74" s="214"/>
      <c r="AN74" s="214"/>
      <c r="AO74" s="214"/>
      <c r="AP74" s="214"/>
      <c r="AQ74" s="214"/>
      <c r="AR74" s="214"/>
      <c r="AS74" s="214"/>
      <c r="AT74" s="214"/>
      <c r="AU74" s="214"/>
      <c r="AV74" s="214"/>
      <c r="AW74" s="214"/>
      <c r="AX74" s="214"/>
      <c r="AY74" s="214"/>
      <c r="AZ74" s="214"/>
      <c r="BA74" s="214"/>
      <c r="BB74" s="214"/>
      <c r="BC74" s="214"/>
      <c r="BD74" s="214"/>
      <c r="BE74" s="214"/>
      <c r="BF74" s="214"/>
      <c r="BG74" s="214"/>
      <c r="BH74" s="214"/>
    </row>
    <row r="75" spans="1:60" outlineLevel="1" x14ac:dyDescent="0.25">
      <c r="A75" s="241">
        <v>58</v>
      </c>
      <c r="B75" s="242" t="s">
        <v>252</v>
      </c>
      <c r="C75" s="252" t="s">
        <v>253</v>
      </c>
      <c r="D75" s="243" t="s">
        <v>0</v>
      </c>
      <c r="E75" s="244">
        <v>1</v>
      </c>
      <c r="F75" s="245"/>
      <c r="G75" s="246">
        <f>ROUND(E75*F75,2)</f>
        <v>0</v>
      </c>
      <c r="H75" s="245"/>
      <c r="I75" s="246">
        <f>ROUND(E75*H75,2)</f>
        <v>0</v>
      </c>
      <c r="J75" s="245"/>
      <c r="K75" s="246">
        <f>ROUND(E75*J75,2)</f>
        <v>0</v>
      </c>
      <c r="L75" s="246">
        <v>21</v>
      </c>
      <c r="M75" s="246">
        <f>G75*(1+L75/100)</f>
        <v>0</v>
      </c>
      <c r="N75" s="244">
        <v>0</v>
      </c>
      <c r="O75" s="244">
        <f>ROUND(E75*N75,2)</f>
        <v>0</v>
      </c>
      <c r="P75" s="244">
        <v>0</v>
      </c>
      <c r="Q75" s="244">
        <f>ROUND(E75*P75,2)</f>
        <v>0</v>
      </c>
      <c r="R75" s="246"/>
      <c r="S75" s="246" t="s">
        <v>188</v>
      </c>
      <c r="T75" s="247" t="s">
        <v>189</v>
      </c>
      <c r="U75" s="224">
        <v>0</v>
      </c>
      <c r="V75" s="224">
        <f>ROUND(E75*U75,2)</f>
        <v>0</v>
      </c>
      <c r="W75" s="224"/>
      <c r="X75" s="224" t="s">
        <v>201</v>
      </c>
      <c r="Y75" s="224" t="s">
        <v>113</v>
      </c>
      <c r="Z75" s="214"/>
      <c r="AA75" s="214"/>
      <c r="AB75" s="214"/>
      <c r="AC75" s="214"/>
      <c r="AD75" s="214"/>
      <c r="AE75" s="214"/>
      <c r="AF75" s="214"/>
      <c r="AG75" s="214" t="s">
        <v>254</v>
      </c>
      <c r="AH75" s="214"/>
      <c r="AI75" s="214"/>
      <c r="AJ75" s="214"/>
      <c r="AK75" s="214"/>
      <c r="AL75" s="214"/>
      <c r="AM75" s="214"/>
      <c r="AN75" s="214"/>
      <c r="AO75" s="214"/>
      <c r="AP75" s="214"/>
      <c r="AQ75" s="214"/>
      <c r="AR75" s="214"/>
      <c r="AS75" s="214"/>
      <c r="AT75" s="214"/>
      <c r="AU75" s="214"/>
      <c r="AV75" s="214"/>
      <c r="AW75" s="214"/>
      <c r="AX75" s="214"/>
      <c r="AY75" s="214"/>
      <c r="AZ75" s="214"/>
      <c r="BA75" s="214"/>
      <c r="BB75" s="214"/>
      <c r="BC75" s="214"/>
      <c r="BD75" s="214"/>
      <c r="BE75" s="214"/>
      <c r="BF75" s="214"/>
      <c r="BG75" s="214"/>
      <c r="BH75" s="214"/>
    </row>
    <row r="76" spans="1:60" x14ac:dyDescent="0.25">
      <c r="A76" s="226" t="s">
        <v>105</v>
      </c>
      <c r="B76" s="227" t="s">
        <v>70</v>
      </c>
      <c r="C76" s="249" t="s">
        <v>71</v>
      </c>
      <c r="D76" s="228"/>
      <c r="E76" s="229"/>
      <c r="F76" s="230"/>
      <c r="G76" s="230">
        <f>SUMIF(AG77:AG83,"&lt;&gt;NOR",G77:G83)</f>
        <v>0</v>
      </c>
      <c r="H76" s="230"/>
      <c r="I76" s="230">
        <f>SUM(I77:I83)</f>
        <v>0</v>
      </c>
      <c r="J76" s="230"/>
      <c r="K76" s="230">
        <f>SUM(K77:K83)</f>
        <v>0</v>
      </c>
      <c r="L76" s="230"/>
      <c r="M76" s="230">
        <f>SUM(M77:M83)</f>
        <v>0</v>
      </c>
      <c r="N76" s="229"/>
      <c r="O76" s="229">
        <f>SUM(O77:O83)</f>
        <v>0</v>
      </c>
      <c r="P76" s="229"/>
      <c r="Q76" s="229">
        <f>SUM(Q77:Q83)</f>
        <v>0</v>
      </c>
      <c r="R76" s="230"/>
      <c r="S76" s="230"/>
      <c r="T76" s="231"/>
      <c r="U76" s="225"/>
      <c r="V76" s="225">
        <f>SUM(V77:V83)</f>
        <v>64.58</v>
      </c>
      <c r="W76" s="225"/>
      <c r="X76" s="225"/>
      <c r="Y76" s="225"/>
      <c r="AG76" t="s">
        <v>106</v>
      </c>
    </row>
    <row r="77" spans="1:60" outlineLevel="1" x14ac:dyDescent="0.25">
      <c r="A77" s="241">
        <v>59</v>
      </c>
      <c r="B77" s="242" t="s">
        <v>156</v>
      </c>
      <c r="C77" s="252" t="s">
        <v>364</v>
      </c>
      <c r="D77" s="243" t="s">
        <v>152</v>
      </c>
      <c r="E77" s="244">
        <v>4</v>
      </c>
      <c r="F77" s="245"/>
      <c r="G77" s="246">
        <f>ROUND(E77*F77,2)</f>
        <v>0</v>
      </c>
      <c r="H77" s="245"/>
      <c r="I77" s="246">
        <f>ROUND(E77*H77,2)</f>
        <v>0</v>
      </c>
      <c r="J77" s="245"/>
      <c r="K77" s="246">
        <f>ROUND(E77*J77,2)</f>
        <v>0</v>
      </c>
      <c r="L77" s="246">
        <v>21</v>
      </c>
      <c r="M77" s="246">
        <f>G77*(1+L77/100)</f>
        <v>0</v>
      </c>
      <c r="N77" s="244">
        <v>0</v>
      </c>
      <c r="O77" s="244">
        <f>ROUND(E77*N77,2)</f>
        <v>0</v>
      </c>
      <c r="P77" s="244">
        <v>0</v>
      </c>
      <c r="Q77" s="244">
        <f>ROUND(E77*P77,2)</f>
        <v>0</v>
      </c>
      <c r="R77" s="246" t="s">
        <v>66</v>
      </c>
      <c r="S77" s="246" t="s">
        <v>111</v>
      </c>
      <c r="T77" s="247" t="s">
        <v>111</v>
      </c>
      <c r="U77" s="224">
        <v>1.17</v>
      </c>
      <c r="V77" s="224">
        <f>ROUND(E77*U77,2)</f>
        <v>4.68</v>
      </c>
      <c r="W77" s="224"/>
      <c r="X77" s="224" t="s">
        <v>112</v>
      </c>
      <c r="Y77" s="224" t="s">
        <v>113</v>
      </c>
      <c r="Z77" s="214"/>
      <c r="AA77" s="214"/>
      <c r="AB77" s="214"/>
      <c r="AC77" s="214"/>
      <c r="AD77" s="214"/>
      <c r="AE77" s="214"/>
      <c r="AF77" s="214"/>
      <c r="AG77" s="214" t="s">
        <v>114</v>
      </c>
      <c r="AH77" s="214"/>
      <c r="AI77" s="214"/>
      <c r="AJ77" s="214"/>
      <c r="AK77" s="214"/>
      <c r="AL77" s="214"/>
      <c r="AM77" s="214"/>
      <c r="AN77" s="214"/>
      <c r="AO77" s="214"/>
      <c r="AP77" s="214"/>
      <c r="AQ77" s="214"/>
      <c r="AR77" s="214"/>
      <c r="AS77" s="214"/>
      <c r="AT77" s="214"/>
      <c r="AU77" s="214"/>
      <c r="AV77" s="214"/>
      <c r="AW77" s="214"/>
      <c r="AX77" s="214"/>
      <c r="AY77" s="214"/>
      <c r="AZ77" s="214"/>
      <c r="BA77" s="214"/>
      <c r="BB77" s="214"/>
      <c r="BC77" s="214"/>
      <c r="BD77" s="214"/>
      <c r="BE77" s="214"/>
      <c r="BF77" s="214"/>
      <c r="BG77" s="214"/>
      <c r="BH77" s="214"/>
    </row>
    <row r="78" spans="1:60" outlineLevel="1" x14ac:dyDescent="0.25">
      <c r="A78" s="241">
        <v>60</v>
      </c>
      <c r="B78" s="242" t="s">
        <v>158</v>
      </c>
      <c r="C78" s="252" t="s">
        <v>365</v>
      </c>
      <c r="D78" s="243" t="s">
        <v>152</v>
      </c>
      <c r="E78" s="244">
        <v>7</v>
      </c>
      <c r="F78" s="245"/>
      <c r="G78" s="246">
        <f>ROUND(E78*F78,2)</f>
        <v>0</v>
      </c>
      <c r="H78" s="245"/>
      <c r="I78" s="246">
        <f>ROUND(E78*H78,2)</f>
        <v>0</v>
      </c>
      <c r="J78" s="245"/>
      <c r="K78" s="246">
        <f>ROUND(E78*J78,2)</f>
        <v>0</v>
      </c>
      <c r="L78" s="246">
        <v>21</v>
      </c>
      <c r="M78" s="246">
        <f>G78*(1+L78/100)</f>
        <v>0</v>
      </c>
      <c r="N78" s="244">
        <v>0</v>
      </c>
      <c r="O78" s="244">
        <f>ROUND(E78*N78,2)</f>
        <v>0</v>
      </c>
      <c r="P78" s="244">
        <v>0</v>
      </c>
      <c r="Q78" s="244">
        <f>ROUND(E78*P78,2)</f>
        <v>0</v>
      </c>
      <c r="R78" s="246" t="s">
        <v>66</v>
      </c>
      <c r="S78" s="246" t="s">
        <v>111</v>
      </c>
      <c r="T78" s="247" t="s">
        <v>111</v>
      </c>
      <c r="U78" s="224">
        <v>1.1399999999999999</v>
      </c>
      <c r="V78" s="224">
        <f>ROUND(E78*U78,2)</f>
        <v>7.98</v>
      </c>
      <c r="W78" s="224"/>
      <c r="X78" s="224" t="s">
        <v>112</v>
      </c>
      <c r="Y78" s="224" t="s">
        <v>113</v>
      </c>
      <c r="Z78" s="214"/>
      <c r="AA78" s="214"/>
      <c r="AB78" s="214"/>
      <c r="AC78" s="214"/>
      <c r="AD78" s="214"/>
      <c r="AE78" s="214"/>
      <c r="AF78" s="214"/>
      <c r="AG78" s="214" t="s">
        <v>114</v>
      </c>
      <c r="AH78" s="214"/>
      <c r="AI78" s="214"/>
      <c r="AJ78" s="214"/>
      <c r="AK78" s="214"/>
      <c r="AL78" s="214"/>
      <c r="AM78" s="214"/>
      <c r="AN78" s="214"/>
      <c r="AO78" s="214"/>
      <c r="AP78" s="214"/>
      <c r="AQ78" s="214"/>
      <c r="AR78" s="214"/>
      <c r="AS78" s="214"/>
      <c r="AT78" s="214"/>
      <c r="AU78" s="214"/>
      <c r="AV78" s="214"/>
      <c r="AW78" s="214"/>
      <c r="AX78" s="214"/>
      <c r="AY78" s="214"/>
      <c r="AZ78" s="214"/>
      <c r="BA78" s="214"/>
      <c r="BB78" s="214"/>
      <c r="BC78" s="214"/>
      <c r="BD78" s="214"/>
      <c r="BE78" s="214"/>
      <c r="BF78" s="214"/>
      <c r="BG78" s="214"/>
      <c r="BH78" s="214"/>
    </row>
    <row r="79" spans="1:60" outlineLevel="1" x14ac:dyDescent="0.25">
      <c r="A79" s="233">
        <v>61</v>
      </c>
      <c r="B79" s="234" t="s">
        <v>160</v>
      </c>
      <c r="C79" s="250" t="s">
        <v>366</v>
      </c>
      <c r="D79" s="235" t="s">
        <v>152</v>
      </c>
      <c r="E79" s="236">
        <v>7</v>
      </c>
      <c r="F79" s="237"/>
      <c r="G79" s="238">
        <f>ROUND(E79*F79,2)</f>
        <v>0</v>
      </c>
      <c r="H79" s="237"/>
      <c r="I79" s="238">
        <f>ROUND(E79*H79,2)</f>
        <v>0</v>
      </c>
      <c r="J79" s="237"/>
      <c r="K79" s="238">
        <f>ROUND(E79*J79,2)</f>
        <v>0</v>
      </c>
      <c r="L79" s="238">
        <v>21</v>
      </c>
      <c r="M79" s="238">
        <f>G79*(1+L79/100)</f>
        <v>0</v>
      </c>
      <c r="N79" s="236">
        <v>0</v>
      </c>
      <c r="O79" s="236">
        <f>ROUND(E79*N79,2)</f>
        <v>0</v>
      </c>
      <c r="P79" s="236">
        <v>0</v>
      </c>
      <c r="Q79" s="236">
        <f>ROUND(E79*P79,2)</f>
        <v>0</v>
      </c>
      <c r="R79" s="238" t="s">
        <v>66</v>
      </c>
      <c r="S79" s="238" t="s">
        <v>111</v>
      </c>
      <c r="T79" s="239" t="s">
        <v>111</v>
      </c>
      <c r="U79" s="224">
        <v>1.68333</v>
      </c>
      <c r="V79" s="224">
        <f>ROUND(E79*U79,2)</f>
        <v>11.78</v>
      </c>
      <c r="W79" s="224"/>
      <c r="X79" s="224" t="s">
        <v>112</v>
      </c>
      <c r="Y79" s="224" t="s">
        <v>113</v>
      </c>
      <c r="Z79" s="214"/>
      <c r="AA79" s="214"/>
      <c r="AB79" s="214"/>
      <c r="AC79" s="214"/>
      <c r="AD79" s="214"/>
      <c r="AE79" s="214"/>
      <c r="AF79" s="214"/>
      <c r="AG79" s="214" t="s">
        <v>114</v>
      </c>
      <c r="AH79" s="214"/>
      <c r="AI79" s="214"/>
      <c r="AJ79" s="214"/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14"/>
      <c r="BB79" s="214"/>
      <c r="BC79" s="214"/>
      <c r="BD79" s="214"/>
      <c r="BE79" s="214"/>
      <c r="BF79" s="214"/>
      <c r="BG79" s="214"/>
      <c r="BH79" s="214"/>
    </row>
    <row r="80" spans="1:60" ht="20.399999999999999" outlineLevel="1" x14ac:dyDescent="0.25">
      <c r="A80" s="233">
        <v>62</v>
      </c>
      <c r="B80" s="234" t="s">
        <v>162</v>
      </c>
      <c r="C80" s="250" t="s">
        <v>367</v>
      </c>
      <c r="D80" s="235" t="s">
        <v>152</v>
      </c>
      <c r="E80" s="236">
        <v>4</v>
      </c>
      <c r="F80" s="237"/>
      <c r="G80" s="238">
        <f>ROUND(E80*F80,2)</f>
        <v>0</v>
      </c>
      <c r="H80" s="237"/>
      <c r="I80" s="238">
        <f>ROUND(E80*H80,2)</f>
        <v>0</v>
      </c>
      <c r="J80" s="237"/>
      <c r="K80" s="238">
        <f>ROUND(E80*J80,2)</f>
        <v>0</v>
      </c>
      <c r="L80" s="238">
        <v>21</v>
      </c>
      <c r="M80" s="238">
        <f>G80*(1+L80/100)</f>
        <v>0</v>
      </c>
      <c r="N80" s="236">
        <v>0</v>
      </c>
      <c r="O80" s="236">
        <f>ROUND(E80*N80,2)</f>
        <v>0</v>
      </c>
      <c r="P80" s="236">
        <v>0</v>
      </c>
      <c r="Q80" s="236">
        <f>ROUND(E80*P80,2)</f>
        <v>0</v>
      </c>
      <c r="R80" s="238" t="s">
        <v>66</v>
      </c>
      <c r="S80" s="238" t="s">
        <v>111</v>
      </c>
      <c r="T80" s="239" t="s">
        <v>111</v>
      </c>
      <c r="U80" s="224">
        <v>3.42</v>
      </c>
      <c r="V80" s="224">
        <f>ROUND(E80*U80,2)</f>
        <v>13.68</v>
      </c>
      <c r="W80" s="224"/>
      <c r="X80" s="224" t="s">
        <v>112</v>
      </c>
      <c r="Y80" s="224" t="s">
        <v>113</v>
      </c>
      <c r="Z80" s="214"/>
      <c r="AA80" s="214"/>
      <c r="AB80" s="214"/>
      <c r="AC80" s="214"/>
      <c r="AD80" s="214"/>
      <c r="AE80" s="214"/>
      <c r="AF80" s="214"/>
      <c r="AG80" s="214" t="s">
        <v>114</v>
      </c>
      <c r="AH80" s="214"/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14"/>
      <c r="BB80" s="214"/>
      <c r="BC80" s="214"/>
      <c r="BD80" s="214"/>
      <c r="BE80" s="214"/>
      <c r="BF80" s="214"/>
      <c r="BG80" s="214"/>
      <c r="BH80" s="214"/>
    </row>
    <row r="81" spans="1:60" ht="20.399999999999999" outlineLevel="1" x14ac:dyDescent="0.25">
      <c r="A81" s="233">
        <v>63</v>
      </c>
      <c r="B81" s="234" t="s">
        <v>164</v>
      </c>
      <c r="C81" s="250" t="s">
        <v>368</v>
      </c>
      <c r="D81" s="235" t="s">
        <v>152</v>
      </c>
      <c r="E81" s="236">
        <v>4</v>
      </c>
      <c r="F81" s="237"/>
      <c r="G81" s="238">
        <f>ROUND(E81*F81,2)</f>
        <v>0</v>
      </c>
      <c r="H81" s="237"/>
      <c r="I81" s="238">
        <f>ROUND(E81*H81,2)</f>
        <v>0</v>
      </c>
      <c r="J81" s="237"/>
      <c r="K81" s="238">
        <f>ROUND(E81*J81,2)</f>
        <v>0</v>
      </c>
      <c r="L81" s="238">
        <v>21</v>
      </c>
      <c r="M81" s="238">
        <f>G81*(1+L81/100)</f>
        <v>0</v>
      </c>
      <c r="N81" s="236">
        <v>0</v>
      </c>
      <c r="O81" s="236">
        <f>ROUND(E81*N81,2)</f>
        <v>0</v>
      </c>
      <c r="P81" s="236">
        <v>0</v>
      </c>
      <c r="Q81" s="236">
        <f>ROUND(E81*P81,2)</f>
        <v>0</v>
      </c>
      <c r="R81" s="238" t="s">
        <v>66</v>
      </c>
      <c r="S81" s="238" t="s">
        <v>111</v>
      </c>
      <c r="T81" s="239" t="s">
        <v>111</v>
      </c>
      <c r="U81" s="224">
        <v>1.81667</v>
      </c>
      <c r="V81" s="224">
        <f>ROUND(E81*U81,2)</f>
        <v>7.27</v>
      </c>
      <c r="W81" s="224"/>
      <c r="X81" s="224" t="s">
        <v>112</v>
      </c>
      <c r="Y81" s="224" t="s">
        <v>113</v>
      </c>
      <c r="Z81" s="214"/>
      <c r="AA81" s="214"/>
      <c r="AB81" s="214"/>
      <c r="AC81" s="214"/>
      <c r="AD81" s="214"/>
      <c r="AE81" s="214"/>
      <c r="AF81" s="214"/>
      <c r="AG81" s="214" t="s">
        <v>114</v>
      </c>
      <c r="AH81" s="214"/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/>
      <c r="AY81" s="214"/>
      <c r="AZ81" s="214"/>
      <c r="BA81" s="214"/>
      <c r="BB81" s="214"/>
      <c r="BC81" s="214"/>
      <c r="BD81" s="214"/>
      <c r="BE81" s="214"/>
      <c r="BF81" s="214"/>
      <c r="BG81" s="214"/>
      <c r="BH81" s="214"/>
    </row>
    <row r="82" spans="1:60" outlineLevel="1" x14ac:dyDescent="0.25">
      <c r="A82" s="241">
        <v>64</v>
      </c>
      <c r="B82" s="242" t="s">
        <v>255</v>
      </c>
      <c r="C82" s="252" t="s">
        <v>369</v>
      </c>
      <c r="D82" s="243" t="s">
        <v>152</v>
      </c>
      <c r="E82" s="244">
        <v>4</v>
      </c>
      <c r="F82" s="245"/>
      <c r="G82" s="246">
        <f>ROUND(E82*F82,2)</f>
        <v>0</v>
      </c>
      <c r="H82" s="245"/>
      <c r="I82" s="246">
        <f>ROUND(E82*H82,2)</f>
        <v>0</v>
      </c>
      <c r="J82" s="245"/>
      <c r="K82" s="246">
        <f>ROUND(E82*J82,2)</f>
        <v>0</v>
      </c>
      <c r="L82" s="246">
        <v>21</v>
      </c>
      <c r="M82" s="246">
        <f>G82*(1+L82/100)</f>
        <v>0</v>
      </c>
      <c r="N82" s="244">
        <v>0</v>
      </c>
      <c r="O82" s="244">
        <f>ROUND(E82*N82,2)</f>
        <v>0</v>
      </c>
      <c r="P82" s="244">
        <v>0</v>
      </c>
      <c r="Q82" s="244">
        <f>ROUND(E82*P82,2)</f>
        <v>0</v>
      </c>
      <c r="R82" s="246" t="s">
        <v>66</v>
      </c>
      <c r="S82" s="246" t="s">
        <v>111</v>
      </c>
      <c r="T82" s="247" t="s">
        <v>111</v>
      </c>
      <c r="U82" s="224">
        <v>1.03</v>
      </c>
      <c r="V82" s="224">
        <f>ROUND(E82*U82,2)</f>
        <v>4.12</v>
      </c>
      <c r="W82" s="224"/>
      <c r="X82" s="224" t="s">
        <v>112</v>
      </c>
      <c r="Y82" s="224" t="s">
        <v>113</v>
      </c>
      <c r="Z82" s="214"/>
      <c r="AA82" s="214"/>
      <c r="AB82" s="214"/>
      <c r="AC82" s="214"/>
      <c r="AD82" s="214"/>
      <c r="AE82" s="214"/>
      <c r="AF82" s="214"/>
      <c r="AG82" s="214" t="s">
        <v>114</v>
      </c>
      <c r="AH82" s="214"/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4"/>
      <c r="BD82" s="214"/>
      <c r="BE82" s="214"/>
      <c r="BF82" s="214"/>
      <c r="BG82" s="214"/>
      <c r="BH82" s="214"/>
    </row>
    <row r="83" spans="1:60" outlineLevel="1" x14ac:dyDescent="0.25">
      <c r="A83" s="233">
        <v>65</v>
      </c>
      <c r="B83" s="234" t="s">
        <v>166</v>
      </c>
      <c r="C83" s="250" t="s">
        <v>370</v>
      </c>
      <c r="D83" s="235" t="s">
        <v>152</v>
      </c>
      <c r="E83" s="236">
        <v>11</v>
      </c>
      <c r="F83" s="237"/>
      <c r="G83" s="238">
        <f>ROUND(E83*F83,2)</f>
        <v>0</v>
      </c>
      <c r="H83" s="237"/>
      <c r="I83" s="238">
        <f>ROUND(E83*H83,2)</f>
        <v>0</v>
      </c>
      <c r="J83" s="237"/>
      <c r="K83" s="238">
        <f>ROUND(E83*J83,2)</f>
        <v>0</v>
      </c>
      <c r="L83" s="238">
        <v>21</v>
      </c>
      <c r="M83" s="238">
        <f>G83*(1+L83/100)</f>
        <v>0</v>
      </c>
      <c r="N83" s="236">
        <v>0</v>
      </c>
      <c r="O83" s="236">
        <f>ROUND(E83*N83,2)</f>
        <v>0</v>
      </c>
      <c r="P83" s="236">
        <v>0</v>
      </c>
      <c r="Q83" s="236">
        <f>ROUND(E83*P83,2)</f>
        <v>0</v>
      </c>
      <c r="R83" s="238" t="s">
        <v>66</v>
      </c>
      <c r="S83" s="238" t="s">
        <v>111</v>
      </c>
      <c r="T83" s="239" t="s">
        <v>111</v>
      </c>
      <c r="U83" s="224">
        <v>1.37</v>
      </c>
      <c r="V83" s="224">
        <f>ROUND(E83*U83,2)</f>
        <v>15.07</v>
      </c>
      <c r="W83" s="224"/>
      <c r="X83" s="224" t="s">
        <v>112</v>
      </c>
      <c r="Y83" s="224" t="s">
        <v>113</v>
      </c>
      <c r="Z83" s="214"/>
      <c r="AA83" s="214"/>
      <c r="AB83" s="214"/>
      <c r="AC83" s="214"/>
      <c r="AD83" s="214"/>
      <c r="AE83" s="214"/>
      <c r="AF83" s="214"/>
      <c r="AG83" s="214" t="s">
        <v>114</v>
      </c>
      <c r="AH83" s="214"/>
      <c r="AI83" s="214"/>
      <c r="AJ83" s="214"/>
      <c r="AK83" s="214"/>
      <c r="AL83" s="214"/>
      <c r="AM83" s="214"/>
      <c r="AN83" s="214"/>
      <c r="AO83" s="214"/>
      <c r="AP83" s="214"/>
      <c r="AQ83" s="214"/>
      <c r="AR83" s="214"/>
      <c r="AS83" s="214"/>
      <c r="AT83" s="214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</row>
    <row r="84" spans="1:60" x14ac:dyDescent="0.25">
      <c r="A84" s="226" t="s">
        <v>105</v>
      </c>
      <c r="B84" s="227" t="s">
        <v>72</v>
      </c>
      <c r="C84" s="249" t="s">
        <v>73</v>
      </c>
      <c r="D84" s="228"/>
      <c r="E84" s="229"/>
      <c r="F84" s="230"/>
      <c r="G84" s="230">
        <f>SUMIF(AG85:AG91,"&lt;&gt;NOR",G85:G91)</f>
        <v>0</v>
      </c>
      <c r="H84" s="230"/>
      <c r="I84" s="230">
        <f>SUM(I85:I91)</f>
        <v>0</v>
      </c>
      <c r="J84" s="230"/>
      <c r="K84" s="230">
        <f>SUM(K85:K91)</f>
        <v>0</v>
      </c>
      <c r="L84" s="230"/>
      <c r="M84" s="230">
        <f>SUM(M85:M91)</f>
        <v>0</v>
      </c>
      <c r="N84" s="229"/>
      <c r="O84" s="229">
        <f>SUM(O85:O91)</f>
        <v>4.3600000000000003</v>
      </c>
      <c r="P84" s="229"/>
      <c r="Q84" s="229">
        <f>SUM(Q85:Q91)</f>
        <v>0</v>
      </c>
      <c r="R84" s="230"/>
      <c r="S84" s="230"/>
      <c r="T84" s="231"/>
      <c r="U84" s="225"/>
      <c r="V84" s="225">
        <f>SUM(V85:V91)</f>
        <v>94.4</v>
      </c>
      <c r="W84" s="225"/>
      <c r="X84" s="225"/>
      <c r="Y84" s="225"/>
      <c r="AG84" t="s">
        <v>106</v>
      </c>
    </row>
    <row r="85" spans="1:60" outlineLevel="1" x14ac:dyDescent="0.25">
      <c r="A85" s="241">
        <v>66</v>
      </c>
      <c r="B85" s="242" t="s">
        <v>256</v>
      </c>
      <c r="C85" s="252" t="s">
        <v>257</v>
      </c>
      <c r="D85" s="243" t="s">
        <v>144</v>
      </c>
      <c r="E85" s="244">
        <v>400</v>
      </c>
      <c r="F85" s="245"/>
      <c r="G85" s="246">
        <f>ROUND(E85*F85,2)</f>
        <v>0</v>
      </c>
      <c r="H85" s="245"/>
      <c r="I85" s="246">
        <f>ROUND(E85*H85,2)</f>
        <v>0</v>
      </c>
      <c r="J85" s="245"/>
      <c r="K85" s="246">
        <f>ROUND(E85*J85,2)</f>
        <v>0</v>
      </c>
      <c r="L85" s="246">
        <v>21</v>
      </c>
      <c r="M85" s="246">
        <f>G85*(1+L85/100)</f>
        <v>0</v>
      </c>
      <c r="N85" s="244">
        <v>0</v>
      </c>
      <c r="O85" s="244">
        <f>ROUND(E85*N85,2)</f>
        <v>0</v>
      </c>
      <c r="P85" s="244">
        <v>0</v>
      </c>
      <c r="Q85" s="244">
        <f>ROUND(E85*P85,2)</f>
        <v>0</v>
      </c>
      <c r="R85" s="246"/>
      <c r="S85" s="246" t="s">
        <v>111</v>
      </c>
      <c r="T85" s="247" t="s">
        <v>111</v>
      </c>
      <c r="U85" s="224">
        <v>0.11799999999999999</v>
      </c>
      <c r="V85" s="224">
        <f>ROUND(E85*U85,2)</f>
        <v>47.2</v>
      </c>
      <c r="W85" s="224"/>
      <c r="X85" s="224" t="s">
        <v>112</v>
      </c>
      <c r="Y85" s="224" t="s">
        <v>113</v>
      </c>
      <c r="Z85" s="214"/>
      <c r="AA85" s="214"/>
      <c r="AB85" s="214"/>
      <c r="AC85" s="214"/>
      <c r="AD85" s="214"/>
      <c r="AE85" s="214"/>
      <c r="AF85" s="214"/>
      <c r="AG85" s="214" t="s">
        <v>114</v>
      </c>
      <c r="AH85" s="214"/>
      <c r="AI85" s="214"/>
      <c r="AJ85" s="214"/>
      <c r="AK85" s="214"/>
      <c r="AL85" s="214"/>
      <c r="AM85" s="214"/>
      <c r="AN85" s="214"/>
      <c r="AO85" s="214"/>
      <c r="AP85" s="214"/>
      <c r="AQ85" s="214"/>
      <c r="AR85" s="214"/>
      <c r="AS85" s="214"/>
      <c r="AT85" s="214"/>
      <c r="AU85" s="214"/>
      <c r="AV85" s="214"/>
      <c r="AW85" s="214"/>
      <c r="AX85" s="214"/>
      <c r="AY85" s="214"/>
      <c r="AZ85" s="214"/>
      <c r="BA85" s="214"/>
      <c r="BB85" s="214"/>
      <c r="BC85" s="214"/>
      <c r="BD85" s="214"/>
      <c r="BE85" s="214"/>
      <c r="BF85" s="214"/>
      <c r="BG85" s="214"/>
      <c r="BH85" s="214"/>
    </row>
    <row r="86" spans="1:60" outlineLevel="1" x14ac:dyDescent="0.25">
      <c r="A86" s="241">
        <v>67</v>
      </c>
      <c r="B86" s="242" t="s">
        <v>258</v>
      </c>
      <c r="C86" s="252" t="s">
        <v>259</v>
      </c>
      <c r="D86" s="243" t="s">
        <v>144</v>
      </c>
      <c r="E86" s="244">
        <v>400</v>
      </c>
      <c r="F86" s="245"/>
      <c r="G86" s="246">
        <f>ROUND(E86*F86,2)</f>
        <v>0</v>
      </c>
      <c r="H86" s="245"/>
      <c r="I86" s="246">
        <f>ROUND(E86*H86,2)</f>
        <v>0</v>
      </c>
      <c r="J86" s="245"/>
      <c r="K86" s="246">
        <f>ROUND(E86*J86,2)</f>
        <v>0</v>
      </c>
      <c r="L86" s="246">
        <v>21</v>
      </c>
      <c r="M86" s="246">
        <f>G86*(1+L86/100)</f>
        <v>0</v>
      </c>
      <c r="N86" s="244">
        <v>0</v>
      </c>
      <c r="O86" s="244">
        <f>ROUND(E86*N86,2)</f>
        <v>0</v>
      </c>
      <c r="P86" s="244">
        <v>0</v>
      </c>
      <c r="Q86" s="244">
        <f>ROUND(E86*P86,2)</f>
        <v>0</v>
      </c>
      <c r="R86" s="246"/>
      <c r="S86" s="246" t="s">
        <v>111</v>
      </c>
      <c r="T86" s="247" t="s">
        <v>111</v>
      </c>
      <c r="U86" s="224">
        <v>0.11799999999999999</v>
      </c>
      <c r="V86" s="224">
        <f>ROUND(E86*U86,2)</f>
        <v>47.2</v>
      </c>
      <c r="W86" s="224"/>
      <c r="X86" s="224" t="s">
        <v>112</v>
      </c>
      <c r="Y86" s="224" t="s">
        <v>113</v>
      </c>
      <c r="Z86" s="214"/>
      <c r="AA86" s="214"/>
      <c r="AB86" s="214"/>
      <c r="AC86" s="214"/>
      <c r="AD86" s="214"/>
      <c r="AE86" s="214"/>
      <c r="AF86" s="214"/>
      <c r="AG86" s="214" t="s">
        <v>114</v>
      </c>
      <c r="AH86" s="214"/>
      <c r="AI86" s="214"/>
      <c r="AJ86" s="214"/>
      <c r="AK86" s="214"/>
      <c r="AL86" s="214"/>
      <c r="AM86" s="214"/>
      <c r="AN86" s="214"/>
      <c r="AO86" s="214"/>
      <c r="AP86" s="214"/>
      <c r="AQ86" s="214"/>
      <c r="AR86" s="214"/>
      <c r="AS86" s="214"/>
      <c r="AT86" s="214"/>
      <c r="AU86" s="214"/>
      <c r="AV86" s="214"/>
      <c r="AW86" s="214"/>
      <c r="AX86" s="214"/>
      <c r="AY86" s="214"/>
      <c r="AZ86" s="214"/>
      <c r="BA86" s="214"/>
      <c r="BB86" s="214"/>
      <c r="BC86" s="214"/>
      <c r="BD86" s="214"/>
      <c r="BE86" s="214"/>
      <c r="BF86" s="214"/>
      <c r="BG86" s="214"/>
      <c r="BH86" s="214"/>
    </row>
    <row r="87" spans="1:60" outlineLevel="1" x14ac:dyDescent="0.25">
      <c r="A87" s="241">
        <v>68</v>
      </c>
      <c r="B87" s="242" t="s">
        <v>260</v>
      </c>
      <c r="C87" s="252" t="s">
        <v>261</v>
      </c>
      <c r="D87" s="243" t="s">
        <v>152</v>
      </c>
      <c r="E87" s="244">
        <v>5</v>
      </c>
      <c r="F87" s="245"/>
      <c r="G87" s="246">
        <f>ROUND(E87*F87,2)</f>
        <v>0</v>
      </c>
      <c r="H87" s="245"/>
      <c r="I87" s="246">
        <f>ROUND(E87*H87,2)</f>
        <v>0</v>
      </c>
      <c r="J87" s="245"/>
      <c r="K87" s="246">
        <f>ROUND(E87*J87,2)</f>
        <v>0</v>
      </c>
      <c r="L87" s="246">
        <v>21</v>
      </c>
      <c r="M87" s="246">
        <f>G87*(1+L87/100)</f>
        <v>0</v>
      </c>
      <c r="N87" s="244">
        <v>0</v>
      </c>
      <c r="O87" s="244">
        <f>ROUND(E87*N87,2)</f>
        <v>0</v>
      </c>
      <c r="P87" s="244">
        <v>0</v>
      </c>
      <c r="Q87" s="244">
        <f>ROUND(E87*P87,2)</f>
        <v>0</v>
      </c>
      <c r="R87" s="246"/>
      <c r="S87" s="246" t="s">
        <v>188</v>
      </c>
      <c r="T87" s="247" t="s">
        <v>262</v>
      </c>
      <c r="U87" s="224">
        <v>0</v>
      </c>
      <c r="V87" s="224">
        <f>ROUND(E87*U87,2)</f>
        <v>0</v>
      </c>
      <c r="W87" s="224"/>
      <c r="X87" s="224" t="s">
        <v>112</v>
      </c>
      <c r="Y87" s="224" t="s">
        <v>113</v>
      </c>
      <c r="Z87" s="214"/>
      <c r="AA87" s="214"/>
      <c r="AB87" s="214"/>
      <c r="AC87" s="214"/>
      <c r="AD87" s="214"/>
      <c r="AE87" s="214"/>
      <c r="AF87" s="214"/>
      <c r="AG87" s="214" t="s">
        <v>114</v>
      </c>
      <c r="AH87" s="214"/>
      <c r="AI87" s="214"/>
      <c r="AJ87" s="214"/>
      <c r="AK87" s="214"/>
      <c r="AL87" s="214"/>
      <c r="AM87" s="214"/>
      <c r="AN87" s="214"/>
      <c r="AO87" s="214"/>
      <c r="AP87" s="214"/>
      <c r="AQ87" s="214"/>
      <c r="AR87" s="214"/>
      <c r="AS87" s="214"/>
      <c r="AT87" s="214"/>
      <c r="AU87" s="214"/>
      <c r="AV87" s="214"/>
      <c r="AW87" s="214"/>
      <c r="AX87" s="214"/>
      <c r="AY87" s="214"/>
      <c r="AZ87" s="214"/>
      <c r="BA87" s="214"/>
      <c r="BB87" s="214"/>
      <c r="BC87" s="214"/>
      <c r="BD87" s="214"/>
      <c r="BE87" s="214"/>
      <c r="BF87" s="214"/>
      <c r="BG87" s="214"/>
      <c r="BH87" s="214"/>
    </row>
    <row r="88" spans="1:60" outlineLevel="1" x14ac:dyDescent="0.25">
      <c r="A88" s="241">
        <v>69</v>
      </c>
      <c r="B88" s="242" t="s">
        <v>263</v>
      </c>
      <c r="C88" s="252" t="s">
        <v>264</v>
      </c>
      <c r="D88" s="243" t="s">
        <v>152</v>
      </c>
      <c r="E88" s="244">
        <v>5</v>
      </c>
      <c r="F88" s="245"/>
      <c r="G88" s="246">
        <f>ROUND(E88*F88,2)</f>
        <v>0</v>
      </c>
      <c r="H88" s="245"/>
      <c r="I88" s="246">
        <f>ROUND(E88*H88,2)</f>
        <v>0</v>
      </c>
      <c r="J88" s="245"/>
      <c r="K88" s="246">
        <f>ROUND(E88*J88,2)</f>
        <v>0</v>
      </c>
      <c r="L88" s="246">
        <v>21</v>
      </c>
      <c r="M88" s="246">
        <f>G88*(1+L88/100)</f>
        <v>0</v>
      </c>
      <c r="N88" s="244">
        <v>0</v>
      </c>
      <c r="O88" s="244">
        <f>ROUND(E88*N88,2)</f>
        <v>0</v>
      </c>
      <c r="P88" s="244">
        <v>0</v>
      </c>
      <c r="Q88" s="244">
        <f>ROUND(E88*P88,2)</f>
        <v>0</v>
      </c>
      <c r="R88" s="246"/>
      <c r="S88" s="246" t="s">
        <v>188</v>
      </c>
      <c r="T88" s="247" t="s">
        <v>262</v>
      </c>
      <c r="U88" s="224">
        <v>0</v>
      </c>
      <c r="V88" s="224">
        <f>ROUND(E88*U88,2)</f>
        <v>0</v>
      </c>
      <c r="W88" s="224"/>
      <c r="X88" s="224" t="s">
        <v>112</v>
      </c>
      <c r="Y88" s="224" t="s">
        <v>113</v>
      </c>
      <c r="Z88" s="214"/>
      <c r="AA88" s="214"/>
      <c r="AB88" s="214"/>
      <c r="AC88" s="214"/>
      <c r="AD88" s="214"/>
      <c r="AE88" s="214"/>
      <c r="AF88" s="214"/>
      <c r="AG88" s="214" t="s">
        <v>114</v>
      </c>
      <c r="AH88" s="214"/>
      <c r="AI88" s="214"/>
      <c r="AJ88" s="214"/>
      <c r="AK88" s="214"/>
      <c r="AL88" s="214"/>
      <c r="AM88" s="214"/>
      <c r="AN88" s="214"/>
      <c r="AO88" s="214"/>
      <c r="AP88" s="214"/>
      <c r="AQ88" s="214"/>
      <c r="AR88" s="214"/>
      <c r="AS88" s="214"/>
      <c r="AT88" s="214"/>
      <c r="AU88" s="214"/>
      <c r="AV88" s="214"/>
      <c r="AW88" s="214"/>
      <c r="AX88" s="214"/>
      <c r="AY88" s="214"/>
      <c r="AZ88" s="214"/>
      <c r="BA88" s="214"/>
      <c r="BB88" s="214"/>
      <c r="BC88" s="214"/>
      <c r="BD88" s="214"/>
      <c r="BE88" s="214"/>
      <c r="BF88" s="214"/>
      <c r="BG88" s="214"/>
      <c r="BH88" s="214"/>
    </row>
    <row r="89" spans="1:60" outlineLevel="1" x14ac:dyDescent="0.25">
      <c r="A89" s="241">
        <v>70</v>
      </c>
      <c r="B89" s="242" t="s">
        <v>265</v>
      </c>
      <c r="C89" s="252" t="s">
        <v>266</v>
      </c>
      <c r="D89" s="243" t="s">
        <v>152</v>
      </c>
      <c r="E89" s="244">
        <v>5</v>
      </c>
      <c r="F89" s="245"/>
      <c r="G89" s="246">
        <f>ROUND(E89*F89,2)</f>
        <v>0</v>
      </c>
      <c r="H89" s="245"/>
      <c r="I89" s="246">
        <f>ROUND(E89*H89,2)</f>
        <v>0</v>
      </c>
      <c r="J89" s="245"/>
      <c r="K89" s="246">
        <f>ROUND(E89*J89,2)</f>
        <v>0</v>
      </c>
      <c r="L89" s="246">
        <v>21</v>
      </c>
      <c r="M89" s="246">
        <f>G89*(1+L89/100)</f>
        <v>0</v>
      </c>
      <c r="N89" s="244">
        <v>5.0000000000000001E-4</v>
      </c>
      <c r="O89" s="244">
        <f>ROUND(E89*N89,2)</f>
        <v>0</v>
      </c>
      <c r="P89" s="244">
        <v>0</v>
      </c>
      <c r="Q89" s="244">
        <f>ROUND(E89*P89,2)</f>
        <v>0</v>
      </c>
      <c r="R89" s="246"/>
      <c r="S89" s="246" t="s">
        <v>188</v>
      </c>
      <c r="T89" s="247" t="s">
        <v>189</v>
      </c>
      <c r="U89" s="224">
        <v>0</v>
      </c>
      <c r="V89" s="224">
        <f>ROUND(E89*U89,2)</f>
        <v>0</v>
      </c>
      <c r="W89" s="224"/>
      <c r="X89" s="224" t="s">
        <v>146</v>
      </c>
      <c r="Y89" s="224" t="s">
        <v>113</v>
      </c>
      <c r="Z89" s="214"/>
      <c r="AA89" s="214"/>
      <c r="AB89" s="214"/>
      <c r="AC89" s="214"/>
      <c r="AD89" s="214"/>
      <c r="AE89" s="214"/>
      <c r="AF89" s="214"/>
      <c r="AG89" s="214" t="s">
        <v>147</v>
      </c>
      <c r="AH89" s="214"/>
      <c r="AI89" s="214"/>
      <c r="AJ89" s="214"/>
      <c r="AK89" s="214"/>
      <c r="AL89" s="214"/>
      <c r="AM89" s="214"/>
      <c r="AN89" s="214"/>
      <c r="AO89" s="214"/>
      <c r="AP89" s="214"/>
      <c r="AQ89" s="214"/>
      <c r="AR89" s="214"/>
      <c r="AS89" s="214"/>
      <c r="AT89" s="214"/>
      <c r="AU89" s="214"/>
      <c r="AV89" s="214"/>
      <c r="AW89" s="214"/>
      <c r="AX89" s="214"/>
      <c r="AY89" s="214"/>
      <c r="AZ89" s="214"/>
      <c r="BA89" s="214"/>
      <c r="BB89" s="214"/>
      <c r="BC89" s="214"/>
      <c r="BD89" s="214"/>
      <c r="BE89" s="214"/>
      <c r="BF89" s="214"/>
      <c r="BG89" s="214"/>
      <c r="BH89" s="214"/>
    </row>
    <row r="90" spans="1:60" outlineLevel="1" x14ac:dyDescent="0.25">
      <c r="A90" s="233">
        <v>71</v>
      </c>
      <c r="B90" s="234" t="s">
        <v>267</v>
      </c>
      <c r="C90" s="250" t="s">
        <v>268</v>
      </c>
      <c r="D90" s="235" t="s">
        <v>152</v>
      </c>
      <c r="E90" s="236">
        <v>5</v>
      </c>
      <c r="F90" s="237"/>
      <c r="G90" s="238">
        <f>ROUND(E90*F90,2)</f>
        <v>0</v>
      </c>
      <c r="H90" s="237"/>
      <c r="I90" s="238">
        <f>ROUND(E90*H90,2)</f>
        <v>0</v>
      </c>
      <c r="J90" s="237"/>
      <c r="K90" s="238">
        <f>ROUND(E90*J90,2)</f>
        <v>0</v>
      </c>
      <c r="L90" s="238">
        <v>21</v>
      </c>
      <c r="M90" s="238">
        <f>G90*(1+L90/100)</f>
        <v>0</v>
      </c>
      <c r="N90" s="236">
        <v>0</v>
      </c>
      <c r="O90" s="236">
        <f>ROUND(E90*N90,2)</f>
        <v>0</v>
      </c>
      <c r="P90" s="236">
        <v>0</v>
      </c>
      <c r="Q90" s="236">
        <f>ROUND(E90*P90,2)</f>
        <v>0</v>
      </c>
      <c r="R90" s="238"/>
      <c r="S90" s="238" t="s">
        <v>188</v>
      </c>
      <c r="T90" s="239" t="s">
        <v>189</v>
      </c>
      <c r="U90" s="224">
        <v>0</v>
      </c>
      <c r="V90" s="224">
        <f>ROUND(E90*U90,2)</f>
        <v>0</v>
      </c>
      <c r="W90" s="224"/>
      <c r="X90" s="224" t="s">
        <v>146</v>
      </c>
      <c r="Y90" s="224" t="s">
        <v>113</v>
      </c>
      <c r="Z90" s="214"/>
      <c r="AA90" s="214"/>
      <c r="AB90" s="214"/>
      <c r="AC90" s="214"/>
      <c r="AD90" s="214"/>
      <c r="AE90" s="214"/>
      <c r="AF90" s="214"/>
      <c r="AG90" s="214" t="s">
        <v>147</v>
      </c>
      <c r="AH90" s="214"/>
      <c r="AI90" s="214"/>
      <c r="AJ90" s="214"/>
      <c r="AK90" s="214"/>
      <c r="AL90" s="214"/>
      <c r="AM90" s="214"/>
      <c r="AN90" s="214"/>
      <c r="AO90" s="214"/>
      <c r="AP90" s="214"/>
      <c r="AQ90" s="214"/>
      <c r="AR90" s="214"/>
      <c r="AS90" s="214"/>
      <c r="AT90" s="214"/>
      <c r="AU90" s="214"/>
      <c r="AV90" s="214"/>
      <c r="AW90" s="214"/>
      <c r="AX90" s="214"/>
      <c r="AY90" s="214"/>
      <c r="AZ90" s="214"/>
      <c r="BA90" s="214"/>
      <c r="BB90" s="214"/>
      <c r="BC90" s="214"/>
      <c r="BD90" s="214"/>
      <c r="BE90" s="214"/>
      <c r="BF90" s="214"/>
      <c r="BG90" s="214"/>
      <c r="BH90" s="214"/>
    </row>
    <row r="91" spans="1:60" outlineLevel="1" x14ac:dyDescent="0.25">
      <c r="A91" s="233">
        <v>72</v>
      </c>
      <c r="B91" s="234" t="s">
        <v>269</v>
      </c>
      <c r="C91" s="250" t="s">
        <v>270</v>
      </c>
      <c r="D91" s="235" t="s">
        <v>152</v>
      </c>
      <c r="E91" s="236">
        <v>400</v>
      </c>
      <c r="F91" s="237"/>
      <c r="G91" s="238">
        <f>ROUND(E91*F91,2)</f>
        <v>0</v>
      </c>
      <c r="H91" s="237"/>
      <c r="I91" s="238">
        <f>ROUND(E91*H91,2)</f>
        <v>0</v>
      </c>
      <c r="J91" s="237"/>
      <c r="K91" s="238">
        <f>ROUND(E91*J91,2)</f>
        <v>0</v>
      </c>
      <c r="L91" s="238">
        <v>21</v>
      </c>
      <c r="M91" s="238">
        <f>G91*(1+L91/100)</f>
        <v>0</v>
      </c>
      <c r="N91" s="236">
        <v>1.09E-2</v>
      </c>
      <c r="O91" s="236">
        <f>ROUND(E91*N91,2)</f>
        <v>4.3600000000000003</v>
      </c>
      <c r="P91" s="236">
        <v>0</v>
      </c>
      <c r="Q91" s="236">
        <f>ROUND(E91*P91,2)</f>
        <v>0</v>
      </c>
      <c r="R91" s="238"/>
      <c r="S91" s="238" t="s">
        <v>188</v>
      </c>
      <c r="T91" s="239" t="s">
        <v>189</v>
      </c>
      <c r="U91" s="224">
        <v>0</v>
      </c>
      <c r="V91" s="224">
        <f>ROUND(E91*U91,2)</f>
        <v>0</v>
      </c>
      <c r="W91" s="224"/>
      <c r="X91" s="224" t="s">
        <v>146</v>
      </c>
      <c r="Y91" s="224" t="s">
        <v>113</v>
      </c>
      <c r="Z91" s="214"/>
      <c r="AA91" s="214"/>
      <c r="AB91" s="214"/>
      <c r="AC91" s="214"/>
      <c r="AD91" s="214"/>
      <c r="AE91" s="214"/>
      <c r="AF91" s="214"/>
      <c r="AG91" s="214" t="s">
        <v>147</v>
      </c>
      <c r="AH91" s="214"/>
      <c r="AI91" s="214"/>
      <c r="AJ91" s="214"/>
      <c r="AK91" s="214"/>
      <c r="AL91" s="214"/>
      <c r="AM91" s="214"/>
      <c r="AN91" s="214"/>
      <c r="AO91" s="214"/>
      <c r="AP91" s="214"/>
      <c r="AQ91" s="214"/>
      <c r="AR91" s="214"/>
      <c r="AS91" s="214"/>
      <c r="AT91" s="214"/>
      <c r="AU91" s="214"/>
      <c r="AV91" s="214"/>
      <c r="AW91" s="214"/>
      <c r="AX91" s="214"/>
      <c r="AY91" s="214"/>
      <c r="AZ91" s="214"/>
      <c r="BA91" s="214"/>
      <c r="BB91" s="214"/>
      <c r="BC91" s="214"/>
      <c r="BD91" s="214"/>
      <c r="BE91" s="214"/>
      <c r="BF91" s="214"/>
      <c r="BG91" s="214"/>
      <c r="BH91" s="214"/>
    </row>
    <row r="92" spans="1:60" x14ac:dyDescent="0.25">
      <c r="A92" s="226" t="s">
        <v>105</v>
      </c>
      <c r="B92" s="227" t="s">
        <v>74</v>
      </c>
      <c r="C92" s="249" t="s">
        <v>75</v>
      </c>
      <c r="D92" s="228"/>
      <c r="E92" s="229"/>
      <c r="F92" s="230"/>
      <c r="G92" s="230">
        <f>SUMIF(AG93:AG123,"&lt;&gt;NOR",G93:G123)</f>
        <v>0</v>
      </c>
      <c r="H92" s="230"/>
      <c r="I92" s="230">
        <f>SUM(I93:I123)</f>
        <v>0</v>
      </c>
      <c r="J92" s="230"/>
      <c r="K92" s="230">
        <f>SUM(K93:K123)</f>
        <v>0</v>
      </c>
      <c r="L92" s="230"/>
      <c r="M92" s="230">
        <f>SUM(M93:M123)</f>
        <v>0</v>
      </c>
      <c r="N92" s="229"/>
      <c r="O92" s="229">
        <f>SUM(O93:O123)</f>
        <v>59.14</v>
      </c>
      <c r="P92" s="229"/>
      <c r="Q92" s="229">
        <f>SUM(Q93:Q123)</f>
        <v>0</v>
      </c>
      <c r="R92" s="230"/>
      <c r="S92" s="230"/>
      <c r="T92" s="231"/>
      <c r="U92" s="225"/>
      <c r="V92" s="225">
        <f>SUM(V93:V123)</f>
        <v>546.1400000000001</v>
      </c>
      <c r="W92" s="225"/>
      <c r="X92" s="225"/>
      <c r="Y92" s="225"/>
      <c r="AG92" t="s">
        <v>106</v>
      </c>
    </row>
    <row r="93" spans="1:60" outlineLevel="1" x14ac:dyDescent="0.25">
      <c r="A93" s="241">
        <v>73</v>
      </c>
      <c r="B93" s="242" t="s">
        <v>271</v>
      </c>
      <c r="C93" s="252" t="s">
        <v>272</v>
      </c>
      <c r="D93" s="243" t="s">
        <v>273</v>
      </c>
      <c r="E93" s="244">
        <v>9.1999999999999993</v>
      </c>
      <c r="F93" s="245"/>
      <c r="G93" s="246">
        <f>ROUND(E93*F93,2)</f>
        <v>0</v>
      </c>
      <c r="H93" s="245"/>
      <c r="I93" s="246">
        <f>ROUND(E93*H93,2)</f>
        <v>0</v>
      </c>
      <c r="J93" s="245"/>
      <c r="K93" s="246">
        <f>ROUND(E93*J93,2)</f>
        <v>0</v>
      </c>
      <c r="L93" s="246">
        <v>21</v>
      </c>
      <c r="M93" s="246">
        <f>G93*(1+L93/100)</f>
        <v>0</v>
      </c>
      <c r="N93" s="244">
        <v>0</v>
      </c>
      <c r="O93" s="244">
        <f>ROUND(E93*N93,2)</f>
        <v>0</v>
      </c>
      <c r="P93" s="244">
        <v>0</v>
      </c>
      <c r="Q93" s="244">
        <f>ROUND(E93*P93,2)</f>
        <v>0</v>
      </c>
      <c r="R93" s="246"/>
      <c r="S93" s="246" t="s">
        <v>111</v>
      </c>
      <c r="T93" s="247" t="s">
        <v>111</v>
      </c>
      <c r="U93" s="224">
        <v>3.44</v>
      </c>
      <c r="V93" s="224">
        <f>ROUND(E93*U93,2)</f>
        <v>31.65</v>
      </c>
      <c r="W93" s="224"/>
      <c r="X93" s="224" t="s">
        <v>112</v>
      </c>
      <c r="Y93" s="224" t="s">
        <v>113</v>
      </c>
      <c r="Z93" s="214"/>
      <c r="AA93" s="214"/>
      <c r="AB93" s="214"/>
      <c r="AC93" s="214"/>
      <c r="AD93" s="214"/>
      <c r="AE93" s="214"/>
      <c r="AF93" s="214"/>
      <c r="AG93" s="214" t="s">
        <v>114</v>
      </c>
      <c r="AH93" s="214"/>
      <c r="AI93" s="214"/>
      <c r="AJ93" s="214"/>
      <c r="AK93" s="214"/>
      <c r="AL93" s="214"/>
      <c r="AM93" s="214"/>
      <c r="AN93" s="214"/>
      <c r="AO93" s="214"/>
      <c r="AP93" s="214"/>
      <c r="AQ93" s="214"/>
      <c r="AR93" s="214"/>
      <c r="AS93" s="214"/>
      <c r="AT93" s="214"/>
      <c r="AU93" s="214"/>
      <c r="AV93" s="214"/>
      <c r="AW93" s="214"/>
      <c r="AX93" s="214"/>
      <c r="AY93" s="214"/>
      <c r="AZ93" s="214"/>
      <c r="BA93" s="214"/>
      <c r="BB93" s="214"/>
      <c r="BC93" s="214"/>
      <c r="BD93" s="214"/>
      <c r="BE93" s="214"/>
      <c r="BF93" s="214"/>
      <c r="BG93" s="214"/>
      <c r="BH93" s="214"/>
    </row>
    <row r="94" spans="1:60" outlineLevel="1" x14ac:dyDescent="0.25">
      <c r="A94" s="241">
        <v>74</v>
      </c>
      <c r="B94" s="242" t="s">
        <v>274</v>
      </c>
      <c r="C94" s="252" t="s">
        <v>275</v>
      </c>
      <c r="D94" s="243" t="s">
        <v>273</v>
      </c>
      <c r="E94" s="244">
        <v>10</v>
      </c>
      <c r="F94" s="245"/>
      <c r="G94" s="246">
        <f>ROUND(E94*F94,2)</f>
        <v>0</v>
      </c>
      <c r="H94" s="245"/>
      <c r="I94" s="246">
        <f>ROUND(E94*H94,2)</f>
        <v>0</v>
      </c>
      <c r="J94" s="245"/>
      <c r="K94" s="246">
        <f>ROUND(E94*J94,2)</f>
        <v>0</v>
      </c>
      <c r="L94" s="246">
        <v>21</v>
      </c>
      <c r="M94" s="246">
        <f>G94*(1+L94/100)</f>
        <v>0</v>
      </c>
      <c r="N94" s="244">
        <v>0</v>
      </c>
      <c r="O94" s="244">
        <f>ROUND(E94*N94,2)</f>
        <v>0</v>
      </c>
      <c r="P94" s="244">
        <v>0</v>
      </c>
      <c r="Q94" s="244">
        <f>ROUND(E94*P94,2)</f>
        <v>0</v>
      </c>
      <c r="R94" s="246"/>
      <c r="S94" s="246" t="s">
        <v>188</v>
      </c>
      <c r="T94" s="247" t="s">
        <v>262</v>
      </c>
      <c r="U94" s="224">
        <v>0</v>
      </c>
      <c r="V94" s="224">
        <f>ROUND(E94*U94,2)</f>
        <v>0</v>
      </c>
      <c r="W94" s="224"/>
      <c r="X94" s="224" t="s">
        <v>112</v>
      </c>
      <c r="Y94" s="224" t="s">
        <v>113</v>
      </c>
      <c r="Z94" s="214"/>
      <c r="AA94" s="214"/>
      <c r="AB94" s="214"/>
      <c r="AC94" s="214"/>
      <c r="AD94" s="214"/>
      <c r="AE94" s="214"/>
      <c r="AF94" s="214"/>
      <c r="AG94" s="214" t="s">
        <v>114</v>
      </c>
      <c r="AH94" s="214"/>
      <c r="AI94" s="214"/>
      <c r="AJ94" s="214"/>
      <c r="AK94" s="214"/>
      <c r="AL94" s="214"/>
      <c r="AM94" s="214"/>
      <c r="AN94" s="214"/>
      <c r="AO94" s="214"/>
      <c r="AP94" s="214"/>
      <c r="AQ94" s="214"/>
      <c r="AR94" s="214"/>
      <c r="AS94" s="214"/>
      <c r="AT94" s="214"/>
      <c r="AU94" s="214"/>
      <c r="AV94" s="214"/>
      <c r="AW94" s="214"/>
      <c r="AX94" s="214"/>
      <c r="AY94" s="214"/>
      <c r="AZ94" s="214"/>
      <c r="BA94" s="214"/>
      <c r="BB94" s="214"/>
      <c r="BC94" s="214"/>
      <c r="BD94" s="214"/>
      <c r="BE94" s="214"/>
      <c r="BF94" s="214"/>
      <c r="BG94" s="214"/>
      <c r="BH94" s="214"/>
    </row>
    <row r="95" spans="1:60" outlineLevel="1" x14ac:dyDescent="0.25">
      <c r="A95" s="241">
        <v>75</v>
      </c>
      <c r="B95" s="242" t="s">
        <v>276</v>
      </c>
      <c r="C95" s="252" t="s">
        <v>277</v>
      </c>
      <c r="D95" s="243" t="s">
        <v>273</v>
      </c>
      <c r="E95" s="244">
        <v>5</v>
      </c>
      <c r="F95" s="245"/>
      <c r="G95" s="246">
        <f>ROUND(E95*F95,2)</f>
        <v>0</v>
      </c>
      <c r="H95" s="245"/>
      <c r="I95" s="246">
        <f>ROUND(E95*H95,2)</f>
        <v>0</v>
      </c>
      <c r="J95" s="245"/>
      <c r="K95" s="246">
        <f>ROUND(E95*J95,2)</f>
        <v>0</v>
      </c>
      <c r="L95" s="246">
        <v>21</v>
      </c>
      <c r="M95" s="246">
        <f>G95*(1+L95/100)</f>
        <v>0</v>
      </c>
      <c r="N95" s="244">
        <v>0</v>
      </c>
      <c r="O95" s="244">
        <f>ROUND(E95*N95,2)</f>
        <v>0</v>
      </c>
      <c r="P95" s="244">
        <v>0</v>
      </c>
      <c r="Q95" s="244">
        <f>ROUND(E95*P95,2)</f>
        <v>0</v>
      </c>
      <c r="R95" s="246"/>
      <c r="S95" s="246" t="s">
        <v>111</v>
      </c>
      <c r="T95" s="247" t="s">
        <v>111</v>
      </c>
      <c r="U95" s="224">
        <v>9.6</v>
      </c>
      <c r="V95" s="224">
        <f>ROUND(E95*U95,2)</f>
        <v>48</v>
      </c>
      <c r="W95" s="224"/>
      <c r="X95" s="224" t="s">
        <v>112</v>
      </c>
      <c r="Y95" s="224" t="s">
        <v>113</v>
      </c>
      <c r="Z95" s="214"/>
      <c r="AA95" s="214"/>
      <c r="AB95" s="214"/>
      <c r="AC95" s="214"/>
      <c r="AD95" s="214"/>
      <c r="AE95" s="214"/>
      <c r="AF95" s="214"/>
      <c r="AG95" s="214" t="s">
        <v>114</v>
      </c>
      <c r="AH95" s="214"/>
      <c r="AI95" s="214"/>
      <c r="AJ95" s="214"/>
      <c r="AK95" s="214"/>
      <c r="AL95" s="214"/>
      <c r="AM95" s="214"/>
      <c r="AN95" s="214"/>
      <c r="AO95" s="214"/>
      <c r="AP95" s="214"/>
      <c r="AQ95" s="214"/>
      <c r="AR95" s="214"/>
      <c r="AS95" s="214"/>
      <c r="AT95" s="214"/>
      <c r="AU95" s="214"/>
      <c r="AV95" s="214"/>
      <c r="AW95" s="214"/>
      <c r="AX95" s="214"/>
      <c r="AY95" s="214"/>
      <c r="AZ95" s="214"/>
      <c r="BA95" s="214"/>
      <c r="BB95" s="214"/>
      <c r="BC95" s="214"/>
      <c r="BD95" s="214"/>
      <c r="BE95" s="214"/>
      <c r="BF95" s="214"/>
      <c r="BG95" s="214"/>
      <c r="BH95" s="214"/>
    </row>
    <row r="96" spans="1:60" outlineLevel="1" x14ac:dyDescent="0.25">
      <c r="A96" s="241">
        <v>76</v>
      </c>
      <c r="B96" s="242" t="s">
        <v>278</v>
      </c>
      <c r="C96" s="252" t="s">
        <v>279</v>
      </c>
      <c r="D96" s="243" t="s">
        <v>152</v>
      </c>
      <c r="E96" s="244">
        <v>7</v>
      </c>
      <c r="F96" s="245"/>
      <c r="G96" s="246">
        <f>ROUND(E96*F96,2)</f>
        <v>0</v>
      </c>
      <c r="H96" s="245"/>
      <c r="I96" s="246">
        <f>ROUND(E96*H96,2)</f>
        <v>0</v>
      </c>
      <c r="J96" s="245"/>
      <c r="K96" s="246">
        <f>ROUND(E96*J96,2)</f>
        <v>0</v>
      </c>
      <c r="L96" s="246">
        <v>21</v>
      </c>
      <c r="M96" s="246">
        <f>G96*(1+L96/100)</f>
        <v>0</v>
      </c>
      <c r="N96" s="244">
        <v>0.61534</v>
      </c>
      <c r="O96" s="244">
        <f>ROUND(E96*N96,2)</f>
        <v>4.3099999999999996</v>
      </c>
      <c r="P96" s="244">
        <v>0</v>
      </c>
      <c r="Q96" s="244">
        <f>ROUND(E96*P96,2)</f>
        <v>0</v>
      </c>
      <c r="R96" s="246"/>
      <c r="S96" s="246" t="s">
        <v>111</v>
      </c>
      <c r="T96" s="247" t="s">
        <v>111</v>
      </c>
      <c r="U96" s="224">
        <v>2.173</v>
      </c>
      <c r="V96" s="224">
        <f>ROUND(E96*U96,2)</f>
        <v>15.21</v>
      </c>
      <c r="W96" s="224"/>
      <c r="X96" s="224" t="s">
        <v>112</v>
      </c>
      <c r="Y96" s="224" t="s">
        <v>113</v>
      </c>
      <c r="Z96" s="214"/>
      <c r="AA96" s="214"/>
      <c r="AB96" s="214"/>
      <c r="AC96" s="214"/>
      <c r="AD96" s="214"/>
      <c r="AE96" s="214"/>
      <c r="AF96" s="214"/>
      <c r="AG96" s="214" t="s">
        <v>114</v>
      </c>
      <c r="AH96" s="214"/>
      <c r="AI96" s="214"/>
      <c r="AJ96" s="214"/>
      <c r="AK96" s="214"/>
      <c r="AL96" s="214"/>
      <c r="AM96" s="214"/>
      <c r="AN96" s="214"/>
      <c r="AO96" s="214"/>
      <c r="AP96" s="214"/>
      <c r="AQ96" s="214"/>
      <c r="AR96" s="214"/>
      <c r="AS96" s="214"/>
      <c r="AT96" s="214"/>
      <c r="AU96" s="214"/>
      <c r="AV96" s="214"/>
      <c r="AW96" s="214"/>
      <c r="AX96" s="214"/>
      <c r="AY96" s="214"/>
      <c r="AZ96" s="214"/>
      <c r="BA96" s="214"/>
      <c r="BB96" s="214"/>
      <c r="BC96" s="214"/>
      <c r="BD96" s="214"/>
      <c r="BE96" s="214"/>
      <c r="BF96" s="214"/>
      <c r="BG96" s="214"/>
      <c r="BH96" s="214"/>
    </row>
    <row r="97" spans="1:60" outlineLevel="1" x14ac:dyDescent="0.25">
      <c r="A97" s="241">
        <v>77</v>
      </c>
      <c r="B97" s="242" t="s">
        <v>280</v>
      </c>
      <c r="C97" s="252" t="s">
        <v>281</v>
      </c>
      <c r="D97" s="243" t="s">
        <v>152</v>
      </c>
      <c r="E97" s="244">
        <v>8</v>
      </c>
      <c r="F97" s="245"/>
      <c r="G97" s="246">
        <f>ROUND(E97*F97,2)</f>
        <v>0</v>
      </c>
      <c r="H97" s="245"/>
      <c r="I97" s="246">
        <f>ROUND(E97*H97,2)</f>
        <v>0</v>
      </c>
      <c r="J97" s="245"/>
      <c r="K97" s="246">
        <f>ROUND(E97*J97,2)</f>
        <v>0</v>
      </c>
      <c r="L97" s="246">
        <v>21</v>
      </c>
      <c r="M97" s="246">
        <f>G97*(1+L97/100)</f>
        <v>0</v>
      </c>
      <c r="N97" s="244">
        <v>1.29461</v>
      </c>
      <c r="O97" s="244">
        <f>ROUND(E97*N97,2)</f>
        <v>10.36</v>
      </c>
      <c r="P97" s="244">
        <v>0</v>
      </c>
      <c r="Q97" s="244">
        <f>ROUND(E97*P97,2)</f>
        <v>0</v>
      </c>
      <c r="R97" s="246"/>
      <c r="S97" s="246" t="s">
        <v>111</v>
      </c>
      <c r="T97" s="247" t="s">
        <v>111</v>
      </c>
      <c r="U97" s="224">
        <v>2.383</v>
      </c>
      <c r="V97" s="224">
        <f>ROUND(E97*U97,2)</f>
        <v>19.059999999999999</v>
      </c>
      <c r="W97" s="224"/>
      <c r="X97" s="224" t="s">
        <v>112</v>
      </c>
      <c r="Y97" s="224" t="s">
        <v>113</v>
      </c>
      <c r="Z97" s="214"/>
      <c r="AA97" s="214"/>
      <c r="AB97" s="214"/>
      <c r="AC97" s="214"/>
      <c r="AD97" s="214"/>
      <c r="AE97" s="214"/>
      <c r="AF97" s="214"/>
      <c r="AG97" s="214" t="s">
        <v>114</v>
      </c>
      <c r="AH97" s="214"/>
      <c r="AI97" s="214"/>
      <c r="AJ97" s="214"/>
      <c r="AK97" s="214"/>
      <c r="AL97" s="214"/>
      <c r="AM97" s="214"/>
      <c r="AN97" s="214"/>
      <c r="AO97" s="214"/>
      <c r="AP97" s="214"/>
      <c r="AQ97" s="214"/>
      <c r="AR97" s="214"/>
      <c r="AS97" s="214"/>
      <c r="AT97" s="214"/>
      <c r="AU97" s="214"/>
      <c r="AV97" s="214"/>
      <c r="AW97" s="214"/>
      <c r="AX97" s="214"/>
      <c r="AY97" s="214"/>
      <c r="AZ97" s="214"/>
      <c r="BA97" s="214"/>
      <c r="BB97" s="214"/>
      <c r="BC97" s="214"/>
      <c r="BD97" s="214"/>
      <c r="BE97" s="214"/>
      <c r="BF97" s="214"/>
      <c r="BG97" s="214"/>
      <c r="BH97" s="214"/>
    </row>
    <row r="98" spans="1:60" outlineLevel="1" x14ac:dyDescent="0.25">
      <c r="A98" s="241">
        <v>78</v>
      </c>
      <c r="B98" s="242" t="s">
        <v>282</v>
      </c>
      <c r="C98" s="252" t="s">
        <v>283</v>
      </c>
      <c r="D98" s="243" t="s">
        <v>152</v>
      </c>
      <c r="E98" s="244">
        <v>2</v>
      </c>
      <c r="F98" s="245"/>
      <c r="G98" s="246">
        <f>ROUND(E98*F98,2)</f>
        <v>0</v>
      </c>
      <c r="H98" s="245"/>
      <c r="I98" s="246">
        <f>ROUND(E98*H98,2)</f>
        <v>0</v>
      </c>
      <c r="J98" s="245"/>
      <c r="K98" s="246">
        <f>ROUND(E98*J98,2)</f>
        <v>0</v>
      </c>
      <c r="L98" s="246">
        <v>21</v>
      </c>
      <c r="M98" s="246">
        <f>G98*(1+L98/100)</f>
        <v>0</v>
      </c>
      <c r="N98" s="244">
        <v>0</v>
      </c>
      <c r="O98" s="244">
        <f>ROUND(E98*N98,2)</f>
        <v>0</v>
      </c>
      <c r="P98" s="244">
        <v>0</v>
      </c>
      <c r="Q98" s="244">
        <f>ROUND(E98*P98,2)</f>
        <v>0</v>
      </c>
      <c r="R98" s="246"/>
      <c r="S98" s="246" t="s">
        <v>111</v>
      </c>
      <c r="T98" s="247" t="s">
        <v>111</v>
      </c>
      <c r="U98" s="224">
        <v>1.86</v>
      </c>
      <c r="V98" s="224">
        <f>ROUND(E98*U98,2)</f>
        <v>3.72</v>
      </c>
      <c r="W98" s="224"/>
      <c r="X98" s="224" t="s">
        <v>112</v>
      </c>
      <c r="Y98" s="224" t="s">
        <v>113</v>
      </c>
      <c r="Z98" s="214"/>
      <c r="AA98" s="214"/>
      <c r="AB98" s="214"/>
      <c r="AC98" s="214"/>
      <c r="AD98" s="214"/>
      <c r="AE98" s="214"/>
      <c r="AF98" s="214"/>
      <c r="AG98" s="214" t="s">
        <v>114</v>
      </c>
      <c r="AH98" s="214"/>
      <c r="AI98" s="214"/>
      <c r="AJ98" s="214"/>
      <c r="AK98" s="214"/>
      <c r="AL98" s="214"/>
      <c r="AM98" s="214"/>
      <c r="AN98" s="214"/>
      <c r="AO98" s="214"/>
      <c r="AP98" s="214"/>
      <c r="AQ98" s="214"/>
      <c r="AR98" s="214"/>
      <c r="AS98" s="214"/>
      <c r="AT98" s="214"/>
      <c r="AU98" s="214"/>
      <c r="AV98" s="214"/>
      <c r="AW98" s="214"/>
      <c r="AX98" s="214"/>
      <c r="AY98" s="214"/>
      <c r="AZ98" s="214"/>
      <c r="BA98" s="214"/>
      <c r="BB98" s="214"/>
      <c r="BC98" s="214"/>
      <c r="BD98" s="214"/>
      <c r="BE98" s="214"/>
      <c r="BF98" s="214"/>
      <c r="BG98" s="214"/>
      <c r="BH98" s="214"/>
    </row>
    <row r="99" spans="1:60" outlineLevel="1" x14ac:dyDescent="0.25">
      <c r="A99" s="241">
        <v>79</v>
      </c>
      <c r="B99" s="242" t="s">
        <v>284</v>
      </c>
      <c r="C99" s="252" t="s">
        <v>285</v>
      </c>
      <c r="D99" s="243" t="s">
        <v>152</v>
      </c>
      <c r="E99" s="244">
        <v>2</v>
      </c>
      <c r="F99" s="245"/>
      <c r="G99" s="246">
        <f>ROUND(E99*F99,2)</f>
        <v>0</v>
      </c>
      <c r="H99" s="245"/>
      <c r="I99" s="246">
        <f>ROUND(E99*H99,2)</f>
        <v>0</v>
      </c>
      <c r="J99" s="245"/>
      <c r="K99" s="246">
        <f>ROUND(E99*J99,2)</f>
        <v>0</v>
      </c>
      <c r="L99" s="246">
        <v>21</v>
      </c>
      <c r="M99" s="246">
        <f>G99*(1+L99/100)</f>
        <v>0</v>
      </c>
      <c r="N99" s="244">
        <v>0</v>
      </c>
      <c r="O99" s="244">
        <f>ROUND(E99*N99,2)</f>
        <v>0</v>
      </c>
      <c r="P99" s="244">
        <v>0</v>
      </c>
      <c r="Q99" s="244">
        <f>ROUND(E99*P99,2)</f>
        <v>0</v>
      </c>
      <c r="R99" s="246"/>
      <c r="S99" s="246" t="s">
        <v>111</v>
      </c>
      <c r="T99" s="247" t="s">
        <v>111</v>
      </c>
      <c r="U99" s="224">
        <v>0.39200000000000002</v>
      </c>
      <c r="V99" s="224">
        <f>ROUND(E99*U99,2)</f>
        <v>0.78</v>
      </c>
      <c r="W99" s="224"/>
      <c r="X99" s="224" t="s">
        <v>112</v>
      </c>
      <c r="Y99" s="224" t="s">
        <v>113</v>
      </c>
      <c r="Z99" s="214"/>
      <c r="AA99" s="214"/>
      <c r="AB99" s="214"/>
      <c r="AC99" s="214"/>
      <c r="AD99" s="214"/>
      <c r="AE99" s="214"/>
      <c r="AF99" s="214"/>
      <c r="AG99" s="214" t="s">
        <v>114</v>
      </c>
      <c r="AH99" s="214"/>
      <c r="AI99" s="214"/>
      <c r="AJ99" s="214"/>
      <c r="AK99" s="214"/>
      <c r="AL99" s="214"/>
      <c r="AM99" s="214"/>
      <c r="AN99" s="214"/>
      <c r="AO99" s="214"/>
      <c r="AP99" s="214"/>
      <c r="AQ99" s="214"/>
      <c r="AR99" s="214"/>
      <c r="AS99" s="214"/>
      <c r="AT99" s="214"/>
      <c r="AU99" s="214"/>
      <c r="AV99" s="214"/>
      <c r="AW99" s="214"/>
      <c r="AX99" s="214"/>
      <c r="AY99" s="214"/>
      <c r="AZ99" s="214"/>
      <c r="BA99" s="214"/>
      <c r="BB99" s="214"/>
      <c r="BC99" s="214"/>
      <c r="BD99" s="214"/>
      <c r="BE99" s="214"/>
      <c r="BF99" s="214"/>
      <c r="BG99" s="214"/>
      <c r="BH99" s="214"/>
    </row>
    <row r="100" spans="1:60" outlineLevel="1" x14ac:dyDescent="0.25">
      <c r="A100" s="241">
        <v>80</v>
      </c>
      <c r="B100" s="242" t="s">
        <v>286</v>
      </c>
      <c r="C100" s="252" t="s">
        <v>287</v>
      </c>
      <c r="D100" s="243" t="s">
        <v>152</v>
      </c>
      <c r="E100" s="244">
        <v>17</v>
      </c>
      <c r="F100" s="245"/>
      <c r="G100" s="246">
        <f>ROUND(E100*F100,2)</f>
        <v>0</v>
      </c>
      <c r="H100" s="245"/>
      <c r="I100" s="246">
        <f>ROUND(E100*H100,2)</f>
        <v>0</v>
      </c>
      <c r="J100" s="245"/>
      <c r="K100" s="246">
        <f>ROUND(E100*J100,2)</f>
        <v>0</v>
      </c>
      <c r="L100" s="246">
        <v>21</v>
      </c>
      <c r="M100" s="246">
        <f>G100*(1+L100/100)</f>
        <v>0</v>
      </c>
      <c r="N100" s="244">
        <v>0</v>
      </c>
      <c r="O100" s="244">
        <f>ROUND(E100*N100,2)</f>
        <v>0</v>
      </c>
      <c r="P100" s="244">
        <v>0</v>
      </c>
      <c r="Q100" s="244">
        <f>ROUND(E100*P100,2)</f>
        <v>0</v>
      </c>
      <c r="R100" s="246"/>
      <c r="S100" s="246" t="s">
        <v>111</v>
      </c>
      <c r="T100" s="247" t="s">
        <v>111</v>
      </c>
      <c r="U100" s="224">
        <v>0.63700000000000001</v>
      </c>
      <c r="V100" s="224">
        <f>ROUND(E100*U100,2)</f>
        <v>10.83</v>
      </c>
      <c r="W100" s="224"/>
      <c r="X100" s="224" t="s">
        <v>112</v>
      </c>
      <c r="Y100" s="224" t="s">
        <v>113</v>
      </c>
      <c r="Z100" s="214"/>
      <c r="AA100" s="214"/>
      <c r="AB100" s="214"/>
      <c r="AC100" s="214"/>
      <c r="AD100" s="214"/>
      <c r="AE100" s="214"/>
      <c r="AF100" s="214"/>
      <c r="AG100" s="214" t="s">
        <v>114</v>
      </c>
      <c r="AH100" s="214"/>
      <c r="AI100" s="214"/>
      <c r="AJ100" s="214"/>
      <c r="AK100" s="214"/>
      <c r="AL100" s="214"/>
      <c r="AM100" s="214"/>
      <c r="AN100" s="214"/>
      <c r="AO100" s="214"/>
      <c r="AP100" s="214"/>
      <c r="AQ100" s="214"/>
      <c r="AR100" s="214"/>
      <c r="AS100" s="214"/>
      <c r="AT100" s="214"/>
      <c r="AU100" s="214"/>
      <c r="AV100" s="214"/>
      <c r="AW100" s="214"/>
      <c r="AX100" s="214"/>
      <c r="AY100" s="214"/>
      <c r="AZ100" s="214"/>
      <c r="BA100" s="214"/>
      <c r="BB100" s="214"/>
      <c r="BC100" s="214"/>
      <c r="BD100" s="214"/>
      <c r="BE100" s="214"/>
      <c r="BF100" s="214"/>
      <c r="BG100" s="214"/>
      <c r="BH100" s="214"/>
    </row>
    <row r="101" spans="1:60" outlineLevel="1" x14ac:dyDescent="0.25">
      <c r="A101" s="241">
        <v>81</v>
      </c>
      <c r="B101" s="242" t="s">
        <v>288</v>
      </c>
      <c r="C101" s="252" t="s">
        <v>289</v>
      </c>
      <c r="D101" s="243" t="s">
        <v>144</v>
      </c>
      <c r="E101" s="244">
        <v>358</v>
      </c>
      <c r="F101" s="245"/>
      <c r="G101" s="246">
        <f>ROUND(E101*F101,2)</f>
        <v>0</v>
      </c>
      <c r="H101" s="245"/>
      <c r="I101" s="246">
        <f>ROUND(E101*H101,2)</f>
        <v>0</v>
      </c>
      <c r="J101" s="245"/>
      <c r="K101" s="246">
        <f>ROUND(E101*J101,2)</f>
        <v>0</v>
      </c>
      <c r="L101" s="246">
        <v>21</v>
      </c>
      <c r="M101" s="246">
        <f>G101*(1+L101/100)</f>
        <v>0</v>
      </c>
      <c r="N101" s="244">
        <v>0</v>
      </c>
      <c r="O101" s="244">
        <f>ROUND(E101*N101,2)</f>
        <v>0</v>
      </c>
      <c r="P101" s="244">
        <v>0</v>
      </c>
      <c r="Q101" s="244">
        <f>ROUND(E101*P101,2)</f>
        <v>0</v>
      </c>
      <c r="R101" s="246"/>
      <c r="S101" s="246" t="s">
        <v>111</v>
      </c>
      <c r="T101" s="247" t="s">
        <v>111</v>
      </c>
      <c r="U101" s="224">
        <v>0.74192999999999998</v>
      </c>
      <c r="V101" s="224">
        <f>ROUND(E101*U101,2)</f>
        <v>265.61</v>
      </c>
      <c r="W101" s="224"/>
      <c r="X101" s="224" t="s">
        <v>112</v>
      </c>
      <c r="Y101" s="224" t="s">
        <v>113</v>
      </c>
      <c r="Z101" s="214"/>
      <c r="AA101" s="214"/>
      <c r="AB101" s="214"/>
      <c r="AC101" s="214"/>
      <c r="AD101" s="214"/>
      <c r="AE101" s="214"/>
      <c r="AF101" s="214"/>
      <c r="AG101" s="214" t="s">
        <v>114</v>
      </c>
      <c r="AH101" s="214"/>
      <c r="AI101" s="214"/>
      <c r="AJ101" s="214"/>
      <c r="AK101" s="214"/>
      <c r="AL101" s="214"/>
      <c r="AM101" s="214"/>
      <c r="AN101" s="214"/>
      <c r="AO101" s="214"/>
      <c r="AP101" s="214"/>
      <c r="AQ101" s="214"/>
      <c r="AR101" s="214"/>
      <c r="AS101" s="214"/>
      <c r="AT101" s="214"/>
      <c r="AU101" s="214"/>
      <c r="AV101" s="214"/>
      <c r="AW101" s="214"/>
      <c r="AX101" s="214"/>
      <c r="AY101" s="214"/>
      <c r="AZ101" s="214"/>
      <c r="BA101" s="214"/>
      <c r="BB101" s="214"/>
      <c r="BC101" s="214"/>
      <c r="BD101" s="214"/>
      <c r="BE101" s="214"/>
      <c r="BF101" s="214"/>
      <c r="BG101" s="214"/>
      <c r="BH101" s="214"/>
    </row>
    <row r="102" spans="1:60" outlineLevel="1" x14ac:dyDescent="0.25">
      <c r="A102" s="241">
        <v>82</v>
      </c>
      <c r="B102" s="242" t="s">
        <v>290</v>
      </c>
      <c r="C102" s="252" t="s">
        <v>291</v>
      </c>
      <c r="D102" s="243" t="s">
        <v>144</v>
      </c>
      <c r="E102" s="244">
        <v>24</v>
      </c>
      <c r="F102" s="245"/>
      <c r="G102" s="246">
        <f>ROUND(E102*F102,2)</f>
        <v>0</v>
      </c>
      <c r="H102" s="245"/>
      <c r="I102" s="246">
        <f>ROUND(E102*H102,2)</f>
        <v>0</v>
      </c>
      <c r="J102" s="245"/>
      <c r="K102" s="246">
        <f>ROUND(E102*J102,2)</f>
        <v>0</v>
      </c>
      <c r="L102" s="246">
        <v>21</v>
      </c>
      <c r="M102" s="246">
        <f>G102*(1+L102/100)</f>
        <v>0</v>
      </c>
      <c r="N102" s="244">
        <v>0</v>
      </c>
      <c r="O102" s="244">
        <f>ROUND(E102*N102,2)</f>
        <v>0</v>
      </c>
      <c r="P102" s="244">
        <v>0</v>
      </c>
      <c r="Q102" s="244">
        <f>ROUND(E102*P102,2)</f>
        <v>0</v>
      </c>
      <c r="R102" s="246"/>
      <c r="S102" s="246" t="s">
        <v>111</v>
      </c>
      <c r="T102" s="247" t="s">
        <v>111</v>
      </c>
      <c r="U102" s="224">
        <v>0.1168</v>
      </c>
      <c r="V102" s="224">
        <f>ROUND(E102*U102,2)</f>
        <v>2.8</v>
      </c>
      <c r="W102" s="224"/>
      <c r="X102" s="224" t="s">
        <v>112</v>
      </c>
      <c r="Y102" s="224" t="s">
        <v>113</v>
      </c>
      <c r="Z102" s="214"/>
      <c r="AA102" s="214"/>
      <c r="AB102" s="214"/>
      <c r="AC102" s="214"/>
      <c r="AD102" s="214"/>
      <c r="AE102" s="214"/>
      <c r="AF102" s="214"/>
      <c r="AG102" s="214" t="s">
        <v>114</v>
      </c>
      <c r="AH102" s="214"/>
      <c r="AI102" s="214"/>
      <c r="AJ102" s="214"/>
      <c r="AK102" s="214"/>
      <c r="AL102" s="214"/>
      <c r="AM102" s="214"/>
      <c r="AN102" s="214"/>
      <c r="AO102" s="214"/>
      <c r="AP102" s="214"/>
      <c r="AQ102" s="214"/>
      <c r="AR102" s="214"/>
      <c r="AS102" s="214"/>
      <c r="AT102" s="214"/>
      <c r="AU102" s="214"/>
      <c r="AV102" s="214"/>
      <c r="AW102" s="214"/>
      <c r="AX102" s="214"/>
      <c r="AY102" s="214"/>
      <c r="AZ102" s="214"/>
      <c r="BA102" s="214"/>
      <c r="BB102" s="214"/>
      <c r="BC102" s="214"/>
      <c r="BD102" s="214"/>
      <c r="BE102" s="214"/>
      <c r="BF102" s="214"/>
      <c r="BG102" s="214"/>
      <c r="BH102" s="214"/>
    </row>
    <row r="103" spans="1:60" outlineLevel="1" x14ac:dyDescent="0.25">
      <c r="A103" s="241">
        <v>83</v>
      </c>
      <c r="B103" s="242" t="s">
        <v>292</v>
      </c>
      <c r="C103" s="252" t="s">
        <v>293</v>
      </c>
      <c r="D103" s="243" t="s">
        <v>144</v>
      </c>
      <c r="E103" s="244">
        <v>358</v>
      </c>
      <c r="F103" s="245"/>
      <c r="G103" s="246">
        <f>ROUND(E103*F103,2)</f>
        <v>0</v>
      </c>
      <c r="H103" s="245"/>
      <c r="I103" s="246">
        <f>ROUND(E103*H103,2)</f>
        <v>0</v>
      </c>
      <c r="J103" s="245"/>
      <c r="K103" s="246">
        <f>ROUND(E103*J103,2)</f>
        <v>0</v>
      </c>
      <c r="L103" s="246">
        <v>21</v>
      </c>
      <c r="M103" s="246">
        <f>G103*(1+L103/100)</f>
        <v>0</v>
      </c>
      <c r="N103" s="244">
        <v>0.11025</v>
      </c>
      <c r="O103" s="244">
        <f>ROUND(E103*N103,2)</f>
        <v>39.47</v>
      </c>
      <c r="P103" s="244">
        <v>0</v>
      </c>
      <c r="Q103" s="244">
        <f>ROUND(E103*P103,2)</f>
        <v>0</v>
      </c>
      <c r="R103" s="246"/>
      <c r="S103" s="246" t="s">
        <v>111</v>
      </c>
      <c r="T103" s="247" t="s">
        <v>111</v>
      </c>
      <c r="U103" s="224">
        <v>5.28E-2</v>
      </c>
      <c r="V103" s="224">
        <f>ROUND(E103*U103,2)</f>
        <v>18.899999999999999</v>
      </c>
      <c r="W103" s="224"/>
      <c r="X103" s="224" t="s">
        <v>112</v>
      </c>
      <c r="Y103" s="224" t="s">
        <v>113</v>
      </c>
      <c r="Z103" s="214"/>
      <c r="AA103" s="214"/>
      <c r="AB103" s="214"/>
      <c r="AC103" s="214"/>
      <c r="AD103" s="214"/>
      <c r="AE103" s="214"/>
      <c r="AF103" s="214"/>
      <c r="AG103" s="214" t="s">
        <v>114</v>
      </c>
      <c r="AH103" s="214"/>
      <c r="AI103" s="214"/>
      <c r="AJ103" s="214"/>
      <c r="AK103" s="214"/>
      <c r="AL103" s="214"/>
      <c r="AM103" s="214"/>
      <c r="AN103" s="214"/>
      <c r="AO103" s="214"/>
      <c r="AP103" s="214"/>
      <c r="AQ103" s="214"/>
      <c r="AR103" s="214"/>
      <c r="AS103" s="214"/>
      <c r="AT103" s="214"/>
      <c r="AU103" s="214"/>
      <c r="AV103" s="214"/>
      <c r="AW103" s="214"/>
      <c r="AX103" s="214"/>
      <c r="AY103" s="214"/>
      <c r="AZ103" s="214"/>
      <c r="BA103" s="214"/>
      <c r="BB103" s="214"/>
      <c r="BC103" s="214"/>
      <c r="BD103" s="214"/>
      <c r="BE103" s="214"/>
      <c r="BF103" s="214"/>
      <c r="BG103" s="214"/>
      <c r="BH103" s="214"/>
    </row>
    <row r="104" spans="1:60" outlineLevel="1" x14ac:dyDescent="0.25">
      <c r="A104" s="241">
        <v>84</v>
      </c>
      <c r="B104" s="242" t="s">
        <v>294</v>
      </c>
      <c r="C104" s="252" t="s">
        <v>295</v>
      </c>
      <c r="D104" s="243" t="s">
        <v>144</v>
      </c>
      <c r="E104" s="244">
        <v>24</v>
      </c>
      <c r="F104" s="245"/>
      <c r="G104" s="246">
        <f>ROUND(E104*F104,2)</f>
        <v>0</v>
      </c>
      <c r="H104" s="245"/>
      <c r="I104" s="246">
        <f>ROUND(E104*H104,2)</f>
        <v>0</v>
      </c>
      <c r="J104" s="245"/>
      <c r="K104" s="246">
        <f>ROUND(E104*J104,2)</f>
        <v>0</v>
      </c>
      <c r="L104" s="246">
        <v>21</v>
      </c>
      <c r="M104" s="246">
        <f>G104*(1+L104/100)</f>
        <v>0</v>
      </c>
      <c r="N104" s="244">
        <v>0.20474999999999999</v>
      </c>
      <c r="O104" s="244">
        <f>ROUND(E104*N104,2)</f>
        <v>4.91</v>
      </c>
      <c r="P104" s="244">
        <v>0</v>
      </c>
      <c r="Q104" s="244">
        <f>ROUND(E104*P104,2)</f>
        <v>0</v>
      </c>
      <c r="R104" s="246"/>
      <c r="S104" s="246" t="s">
        <v>111</v>
      </c>
      <c r="T104" s="247" t="s">
        <v>111</v>
      </c>
      <c r="U104" s="224">
        <v>9.8000000000000004E-2</v>
      </c>
      <c r="V104" s="224">
        <f>ROUND(E104*U104,2)</f>
        <v>2.35</v>
      </c>
      <c r="W104" s="224"/>
      <c r="X104" s="224" t="s">
        <v>112</v>
      </c>
      <c r="Y104" s="224" t="s">
        <v>113</v>
      </c>
      <c r="Z104" s="214"/>
      <c r="AA104" s="214"/>
      <c r="AB104" s="214"/>
      <c r="AC104" s="214"/>
      <c r="AD104" s="214"/>
      <c r="AE104" s="214"/>
      <c r="AF104" s="214"/>
      <c r="AG104" s="214" t="s">
        <v>114</v>
      </c>
      <c r="AH104" s="214"/>
      <c r="AI104" s="214"/>
      <c r="AJ104" s="214"/>
      <c r="AK104" s="214"/>
      <c r="AL104" s="214"/>
      <c r="AM104" s="214"/>
      <c r="AN104" s="214"/>
      <c r="AO104" s="214"/>
      <c r="AP104" s="214"/>
      <c r="AQ104" s="214"/>
      <c r="AR104" s="214"/>
      <c r="AS104" s="214"/>
      <c r="AT104" s="214"/>
      <c r="AU104" s="214"/>
      <c r="AV104" s="214"/>
      <c r="AW104" s="214"/>
      <c r="AX104" s="214"/>
      <c r="AY104" s="214"/>
      <c r="AZ104" s="214"/>
      <c r="BA104" s="214"/>
      <c r="BB104" s="214"/>
      <c r="BC104" s="214"/>
      <c r="BD104" s="214"/>
      <c r="BE104" s="214"/>
      <c r="BF104" s="214"/>
      <c r="BG104" s="214"/>
      <c r="BH104" s="214"/>
    </row>
    <row r="105" spans="1:60" outlineLevel="1" x14ac:dyDescent="0.25">
      <c r="A105" s="241">
        <v>85</v>
      </c>
      <c r="B105" s="242" t="s">
        <v>296</v>
      </c>
      <c r="C105" s="252" t="s">
        <v>297</v>
      </c>
      <c r="D105" s="243" t="s">
        <v>144</v>
      </c>
      <c r="E105" s="244">
        <v>382</v>
      </c>
      <c r="F105" s="245"/>
      <c r="G105" s="246">
        <f>ROUND(E105*F105,2)</f>
        <v>0</v>
      </c>
      <c r="H105" s="245"/>
      <c r="I105" s="246">
        <f>ROUND(E105*H105,2)</f>
        <v>0</v>
      </c>
      <c r="J105" s="245"/>
      <c r="K105" s="246">
        <f>ROUND(E105*J105,2)</f>
        <v>0</v>
      </c>
      <c r="L105" s="246">
        <v>21</v>
      </c>
      <c r="M105" s="246">
        <f>G105*(1+L105/100)</f>
        <v>0</v>
      </c>
      <c r="N105" s="244">
        <v>6.0000000000000002E-5</v>
      </c>
      <c r="O105" s="244">
        <f>ROUND(E105*N105,2)</f>
        <v>0.02</v>
      </c>
      <c r="P105" s="244">
        <v>0</v>
      </c>
      <c r="Q105" s="244">
        <f>ROUND(E105*P105,2)</f>
        <v>0</v>
      </c>
      <c r="R105" s="246"/>
      <c r="S105" s="246" t="s">
        <v>111</v>
      </c>
      <c r="T105" s="247" t="s">
        <v>111</v>
      </c>
      <c r="U105" s="224">
        <v>2.5999999999999999E-2</v>
      </c>
      <c r="V105" s="224">
        <f>ROUND(E105*U105,2)</f>
        <v>9.93</v>
      </c>
      <c r="W105" s="224"/>
      <c r="X105" s="224" t="s">
        <v>112</v>
      </c>
      <c r="Y105" s="224" t="s">
        <v>113</v>
      </c>
      <c r="Z105" s="214"/>
      <c r="AA105" s="214"/>
      <c r="AB105" s="214"/>
      <c r="AC105" s="214"/>
      <c r="AD105" s="214"/>
      <c r="AE105" s="214"/>
      <c r="AF105" s="214"/>
      <c r="AG105" s="214" t="s">
        <v>153</v>
      </c>
      <c r="AH105" s="214"/>
      <c r="AI105" s="214"/>
      <c r="AJ105" s="214"/>
      <c r="AK105" s="214"/>
      <c r="AL105" s="214"/>
      <c r="AM105" s="214"/>
      <c r="AN105" s="214"/>
      <c r="AO105" s="214"/>
      <c r="AP105" s="214"/>
      <c r="AQ105" s="214"/>
      <c r="AR105" s="214"/>
      <c r="AS105" s="214"/>
      <c r="AT105" s="214"/>
      <c r="AU105" s="214"/>
      <c r="AV105" s="214"/>
      <c r="AW105" s="214"/>
      <c r="AX105" s="214"/>
      <c r="AY105" s="214"/>
      <c r="AZ105" s="214"/>
      <c r="BA105" s="214"/>
      <c r="BB105" s="214"/>
      <c r="BC105" s="214"/>
      <c r="BD105" s="214"/>
      <c r="BE105" s="214"/>
      <c r="BF105" s="214"/>
      <c r="BG105" s="214"/>
      <c r="BH105" s="214"/>
    </row>
    <row r="106" spans="1:60" outlineLevel="1" x14ac:dyDescent="0.25">
      <c r="A106" s="241">
        <v>86</v>
      </c>
      <c r="B106" s="242" t="s">
        <v>298</v>
      </c>
      <c r="C106" s="252" t="s">
        <v>299</v>
      </c>
      <c r="D106" s="243" t="s">
        <v>144</v>
      </c>
      <c r="E106" s="244">
        <v>570</v>
      </c>
      <c r="F106" s="245"/>
      <c r="G106" s="246">
        <f>ROUND(E106*F106,2)</f>
        <v>0</v>
      </c>
      <c r="H106" s="245"/>
      <c r="I106" s="246">
        <f>ROUND(E106*H106,2)</f>
        <v>0</v>
      </c>
      <c r="J106" s="245"/>
      <c r="K106" s="246">
        <f>ROUND(E106*J106,2)</f>
        <v>0</v>
      </c>
      <c r="L106" s="246">
        <v>21</v>
      </c>
      <c r="M106" s="246">
        <f>G106*(1+L106/100)</f>
        <v>0</v>
      </c>
      <c r="N106" s="244">
        <v>0</v>
      </c>
      <c r="O106" s="244">
        <f>ROUND(E106*N106,2)</f>
        <v>0</v>
      </c>
      <c r="P106" s="244">
        <v>0</v>
      </c>
      <c r="Q106" s="244">
        <f>ROUND(E106*P106,2)</f>
        <v>0</v>
      </c>
      <c r="R106" s="246"/>
      <c r="S106" s="246" t="s">
        <v>188</v>
      </c>
      <c r="T106" s="247" t="s">
        <v>262</v>
      </c>
      <c r="U106" s="224">
        <v>0</v>
      </c>
      <c r="V106" s="224">
        <f>ROUND(E106*U106,2)</f>
        <v>0</v>
      </c>
      <c r="W106" s="224"/>
      <c r="X106" s="224" t="s">
        <v>112</v>
      </c>
      <c r="Y106" s="224" t="s">
        <v>113</v>
      </c>
      <c r="Z106" s="214"/>
      <c r="AA106" s="214"/>
      <c r="AB106" s="214"/>
      <c r="AC106" s="214"/>
      <c r="AD106" s="214"/>
      <c r="AE106" s="214"/>
      <c r="AF106" s="214"/>
      <c r="AG106" s="214" t="s">
        <v>114</v>
      </c>
      <c r="AH106" s="214"/>
      <c r="AI106" s="214"/>
      <c r="AJ106" s="214"/>
      <c r="AK106" s="214"/>
      <c r="AL106" s="214"/>
      <c r="AM106" s="214"/>
      <c r="AN106" s="214"/>
      <c r="AO106" s="214"/>
      <c r="AP106" s="214"/>
      <c r="AQ106" s="214"/>
      <c r="AR106" s="214"/>
      <c r="AS106" s="214"/>
      <c r="AT106" s="214"/>
      <c r="AU106" s="214"/>
      <c r="AV106" s="214"/>
      <c r="AW106" s="214"/>
      <c r="AX106" s="214"/>
      <c r="AY106" s="214"/>
      <c r="AZ106" s="214"/>
      <c r="BA106" s="214"/>
      <c r="BB106" s="214"/>
      <c r="BC106" s="214"/>
      <c r="BD106" s="214"/>
      <c r="BE106" s="214"/>
      <c r="BF106" s="214"/>
      <c r="BG106" s="214"/>
      <c r="BH106" s="214"/>
    </row>
    <row r="107" spans="1:60" outlineLevel="1" x14ac:dyDescent="0.25">
      <c r="A107" s="241">
        <v>87</v>
      </c>
      <c r="B107" s="242" t="s">
        <v>300</v>
      </c>
      <c r="C107" s="252" t="s">
        <v>301</v>
      </c>
      <c r="D107" s="243" t="s">
        <v>144</v>
      </c>
      <c r="E107" s="244">
        <v>54</v>
      </c>
      <c r="F107" s="245"/>
      <c r="G107" s="246">
        <f>ROUND(E107*F107,2)</f>
        <v>0</v>
      </c>
      <c r="H107" s="245"/>
      <c r="I107" s="246">
        <f>ROUND(E107*H107,2)</f>
        <v>0</v>
      </c>
      <c r="J107" s="245"/>
      <c r="K107" s="246">
        <f>ROUND(E107*J107,2)</f>
        <v>0</v>
      </c>
      <c r="L107" s="246">
        <v>21</v>
      </c>
      <c r="M107" s="246">
        <f>G107*(1+L107/100)</f>
        <v>0</v>
      </c>
      <c r="N107" s="244">
        <v>0</v>
      </c>
      <c r="O107" s="244">
        <f>ROUND(E107*N107,2)</f>
        <v>0</v>
      </c>
      <c r="P107" s="244">
        <v>0</v>
      </c>
      <c r="Q107" s="244">
        <f>ROUND(E107*P107,2)</f>
        <v>0</v>
      </c>
      <c r="R107" s="246"/>
      <c r="S107" s="246" t="s">
        <v>188</v>
      </c>
      <c r="T107" s="247" t="s">
        <v>302</v>
      </c>
      <c r="U107" s="224">
        <v>0</v>
      </c>
      <c r="V107" s="224">
        <f>ROUND(E107*U107,2)</f>
        <v>0</v>
      </c>
      <c r="W107" s="224"/>
      <c r="X107" s="224" t="s">
        <v>112</v>
      </c>
      <c r="Y107" s="224" t="s">
        <v>113</v>
      </c>
      <c r="Z107" s="214"/>
      <c r="AA107" s="214"/>
      <c r="AB107" s="214"/>
      <c r="AC107" s="214"/>
      <c r="AD107" s="214"/>
      <c r="AE107" s="214"/>
      <c r="AF107" s="214"/>
      <c r="AG107" s="214" t="s">
        <v>114</v>
      </c>
      <c r="AH107" s="214"/>
      <c r="AI107" s="214"/>
      <c r="AJ107" s="214"/>
      <c r="AK107" s="214"/>
      <c r="AL107" s="214"/>
      <c r="AM107" s="214"/>
      <c r="AN107" s="214"/>
      <c r="AO107" s="214"/>
      <c r="AP107" s="214"/>
      <c r="AQ107" s="214"/>
      <c r="AR107" s="214"/>
      <c r="AS107" s="214"/>
      <c r="AT107" s="214"/>
      <c r="AU107" s="214"/>
      <c r="AV107" s="214"/>
      <c r="AW107" s="214"/>
      <c r="AX107" s="214"/>
      <c r="AY107" s="214"/>
      <c r="AZ107" s="214"/>
      <c r="BA107" s="214"/>
      <c r="BB107" s="214"/>
      <c r="BC107" s="214"/>
      <c r="BD107" s="214"/>
      <c r="BE107" s="214"/>
      <c r="BF107" s="214"/>
      <c r="BG107" s="214"/>
      <c r="BH107" s="214"/>
    </row>
    <row r="108" spans="1:60" outlineLevel="1" x14ac:dyDescent="0.25">
      <c r="A108" s="241">
        <v>88</v>
      </c>
      <c r="B108" s="242" t="s">
        <v>303</v>
      </c>
      <c r="C108" s="252" t="s">
        <v>304</v>
      </c>
      <c r="D108" s="243" t="s">
        <v>144</v>
      </c>
      <c r="E108" s="244">
        <v>12</v>
      </c>
      <c r="F108" s="245"/>
      <c r="G108" s="246">
        <f>ROUND(E108*F108,2)</f>
        <v>0</v>
      </c>
      <c r="H108" s="245"/>
      <c r="I108" s="246">
        <f>ROUND(E108*H108,2)</f>
        <v>0</v>
      </c>
      <c r="J108" s="245"/>
      <c r="K108" s="246">
        <f>ROUND(E108*J108,2)</f>
        <v>0</v>
      </c>
      <c r="L108" s="246">
        <v>21</v>
      </c>
      <c r="M108" s="246">
        <f>G108*(1+L108/100)</f>
        <v>0</v>
      </c>
      <c r="N108" s="244">
        <v>0</v>
      </c>
      <c r="O108" s="244">
        <f>ROUND(E108*N108,2)</f>
        <v>0</v>
      </c>
      <c r="P108" s="244">
        <v>0</v>
      </c>
      <c r="Q108" s="244">
        <f>ROUND(E108*P108,2)</f>
        <v>0</v>
      </c>
      <c r="R108" s="246"/>
      <c r="S108" s="246" t="s">
        <v>188</v>
      </c>
      <c r="T108" s="247" t="s">
        <v>302</v>
      </c>
      <c r="U108" s="224">
        <v>0</v>
      </c>
      <c r="V108" s="224">
        <f>ROUND(E108*U108,2)</f>
        <v>0</v>
      </c>
      <c r="W108" s="224"/>
      <c r="X108" s="224" t="s">
        <v>112</v>
      </c>
      <c r="Y108" s="224" t="s">
        <v>113</v>
      </c>
      <c r="Z108" s="214"/>
      <c r="AA108" s="214"/>
      <c r="AB108" s="214"/>
      <c r="AC108" s="214"/>
      <c r="AD108" s="214"/>
      <c r="AE108" s="214"/>
      <c r="AF108" s="214"/>
      <c r="AG108" s="214" t="s">
        <v>114</v>
      </c>
      <c r="AH108" s="214"/>
      <c r="AI108" s="214"/>
      <c r="AJ108" s="214"/>
      <c r="AK108" s="214"/>
      <c r="AL108" s="214"/>
      <c r="AM108" s="214"/>
      <c r="AN108" s="214"/>
      <c r="AO108" s="214"/>
      <c r="AP108" s="214"/>
      <c r="AQ108" s="214"/>
      <c r="AR108" s="214"/>
      <c r="AS108" s="214"/>
      <c r="AT108" s="214"/>
      <c r="AU108" s="214"/>
      <c r="AV108" s="214"/>
      <c r="AW108" s="214"/>
      <c r="AX108" s="214"/>
      <c r="AY108" s="214"/>
      <c r="AZ108" s="214"/>
      <c r="BA108" s="214"/>
      <c r="BB108" s="214"/>
      <c r="BC108" s="214"/>
      <c r="BD108" s="214"/>
      <c r="BE108" s="214"/>
      <c r="BF108" s="214"/>
      <c r="BG108" s="214"/>
      <c r="BH108" s="214"/>
    </row>
    <row r="109" spans="1:60" outlineLevel="1" x14ac:dyDescent="0.25">
      <c r="A109" s="241">
        <v>89</v>
      </c>
      <c r="B109" s="242" t="s">
        <v>305</v>
      </c>
      <c r="C109" s="252" t="s">
        <v>306</v>
      </c>
      <c r="D109" s="243" t="s">
        <v>144</v>
      </c>
      <c r="E109" s="244">
        <v>4</v>
      </c>
      <c r="F109" s="245"/>
      <c r="G109" s="246">
        <f>ROUND(E109*F109,2)</f>
        <v>0</v>
      </c>
      <c r="H109" s="245"/>
      <c r="I109" s="246">
        <f>ROUND(E109*H109,2)</f>
        <v>0</v>
      </c>
      <c r="J109" s="245"/>
      <c r="K109" s="246">
        <f>ROUND(E109*J109,2)</f>
        <v>0</v>
      </c>
      <c r="L109" s="246">
        <v>21</v>
      </c>
      <c r="M109" s="246">
        <f>G109*(1+L109/100)</f>
        <v>0</v>
      </c>
      <c r="N109" s="244">
        <v>1.5730000000000001E-2</v>
      </c>
      <c r="O109" s="244">
        <f>ROUND(E109*N109,2)</f>
        <v>0.06</v>
      </c>
      <c r="P109" s="244">
        <v>0</v>
      </c>
      <c r="Q109" s="244">
        <f>ROUND(E109*P109,2)</f>
        <v>0</v>
      </c>
      <c r="R109" s="246"/>
      <c r="S109" s="246" t="s">
        <v>111</v>
      </c>
      <c r="T109" s="247" t="s">
        <v>111</v>
      </c>
      <c r="U109" s="224">
        <v>0.215</v>
      </c>
      <c r="V109" s="224">
        <f>ROUND(E109*U109,2)</f>
        <v>0.86</v>
      </c>
      <c r="W109" s="224"/>
      <c r="X109" s="224" t="s">
        <v>112</v>
      </c>
      <c r="Y109" s="224" t="s">
        <v>113</v>
      </c>
      <c r="Z109" s="214"/>
      <c r="AA109" s="214"/>
      <c r="AB109" s="214"/>
      <c r="AC109" s="214"/>
      <c r="AD109" s="214"/>
      <c r="AE109" s="214"/>
      <c r="AF109" s="214"/>
      <c r="AG109" s="214" t="s">
        <v>114</v>
      </c>
      <c r="AH109" s="214"/>
      <c r="AI109" s="214"/>
      <c r="AJ109" s="214"/>
      <c r="AK109" s="214"/>
      <c r="AL109" s="214"/>
      <c r="AM109" s="214"/>
      <c r="AN109" s="214"/>
      <c r="AO109" s="214"/>
      <c r="AP109" s="214"/>
      <c r="AQ109" s="214"/>
      <c r="AR109" s="214"/>
      <c r="AS109" s="214"/>
      <c r="AT109" s="214"/>
      <c r="AU109" s="214"/>
      <c r="AV109" s="214"/>
      <c r="AW109" s="214"/>
      <c r="AX109" s="214"/>
      <c r="AY109" s="214"/>
      <c r="AZ109" s="214"/>
      <c r="BA109" s="214"/>
      <c r="BB109" s="214"/>
      <c r="BC109" s="214"/>
      <c r="BD109" s="214"/>
      <c r="BE109" s="214"/>
      <c r="BF109" s="214"/>
      <c r="BG109" s="214"/>
      <c r="BH109" s="214"/>
    </row>
    <row r="110" spans="1:60" outlineLevel="1" x14ac:dyDescent="0.25">
      <c r="A110" s="241">
        <v>90</v>
      </c>
      <c r="B110" s="242" t="s">
        <v>307</v>
      </c>
      <c r="C110" s="252" t="s">
        <v>308</v>
      </c>
      <c r="D110" s="243" t="s">
        <v>144</v>
      </c>
      <c r="E110" s="244">
        <v>358</v>
      </c>
      <c r="F110" s="245"/>
      <c r="G110" s="246">
        <f>ROUND(E110*F110,2)</f>
        <v>0</v>
      </c>
      <c r="H110" s="245"/>
      <c r="I110" s="246">
        <f>ROUND(E110*H110,2)</f>
        <v>0</v>
      </c>
      <c r="J110" s="245"/>
      <c r="K110" s="246">
        <f>ROUND(E110*J110,2)</f>
        <v>0</v>
      </c>
      <c r="L110" s="246">
        <v>21</v>
      </c>
      <c r="M110" s="246">
        <f>G110*(1+L110/100)</f>
        <v>0</v>
      </c>
      <c r="N110" s="244">
        <v>0</v>
      </c>
      <c r="O110" s="244">
        <f>ROUND(E110*N110,2)</f>
        <v>0</v>
      </c>
      <c r="P110" s="244">
        <v>0</v>
      </c>
      <c r="Q110" s="244">
        <f>ROUND(E110*P110,2)</f>
        <v>0</v>
      </c>
      <c r="R110" s="246"/>
      <c r="S110" s="246" t="s">
        <v>111</v>
      </c>
      <c r="T110" s="247" t="s">
        <v>111</v>
      </c>
      <c r="U110" s="224">
        <v>0.12075</v>
      </c>
      <c r="V110" s="224">
        <f>ROUND(E110*U110,2)</f>
        <v>43.23</v>
      </c>
      <c r="W110" s="224"/>
      <c r="X110" s="224" t="s">
        <v>112</v>
      </c>
      <c r="Y110" s="224" t="s">
        <v>113</v>
      </c>
      <c r="Z110" s="214"/>
      <c r="AA110" s="214"/>
      <c r="AB110" s="214"/>
      <c r="AC110" s="214"/>
      <c r="AD110" s="214"/>
      <c r="AE110" s="214"/>
      <c r="AF110" s="214"/>
      <c r="AG110" s="214" t="s">
        <v>114</v>
      </c>
      <c r="AH110" s="214"/>
      <c r="AI110" s="214"/>
      <c r="AJ110" s="214"/>
      <c r="AK110" s="214"/>
      <c r="AL110" s="214"/>
      <c r="AM110" s="214"/>
      <c r="AN110" s="214"/>
      <c r="AO110" s="214"/>
      <c r="AP110" s="214"/>
      <c r="AQ110" s="214"/>
      <c r="AR110" s="214"/>
      <c r="AS110" s="214"/>
      <c r="AT110" s="214"/>
      <c r="AU110" s="214"/>
      <c r="AV110" s="214"/>
      <c r="AW110" s="214"/>
      <c r="AX110" s="214"/>
      <c r="AY110" s="214"/>
      <c r="AZ110" s="214"/>
      <c r="BA110" s="214"/>
      <c r="BB110" s="214"/>
      <c r="BC110" s="214"/>
      <c r="BD110" s="214"/>
      <c r="BE110" s="214"/>
      <c r="BF110" s="214"/>
      <c r="BG110" s="214"/>
      <c r="BH110" s="214"/>
    </row>
    <row r="111" spans="1:60" outlineLevel="1" x14ac:dyDescent="0.25">
      <c r="A111" s="241">
        <v>91</v>
      </c>
      <c r="B111" s="242" t="s">
        <v>309</v>
      </c>
      <c r="C111" s="252" t="s">
        <v>310</v>
      </c>
      <c r="D111" s="243" t="s">
        <v>144</v>
      </c>
      <c r="E111" s="244">
        <v>24</v>
      </c>
      <c r="F111" s="245"/>
      <c r="G111" s="246">
        <f>ROUND(E111*F111,2)</f>
        <v>0</v>
      </c>
      <c r="H111" s="245"/>
      <c r="I111" s="246">
        <f>ROUND(E111*H111,2)</f>
        <v>0</v>
      </c>
      <c r="J111" s="245"/>
      <c r="K111" s="246">
        <f>ROUND(E111*J111,2)</f>
        <v>0</v>
      </c>
      <c r="L111" s="246">
        <v>21</v>
      </c>
      <c r="M111" s="246">
        <f>G111*(1+L111/100)</f>
        <v>0</v>
      </c>
      <c r="N111" s="244">
        <v>0</v>
      </c>
      <c r="O111" s="244">
        <f>ROUND(E111*N111,2)</f>
        <v>0</v>
      </c>
      <c r="P111" s="244">
        <v>0</v>
      </c>
      <c r="Q111" s="244">
        <f>ROUND(E111*P111,2)</f>
        <v>0</v>
      </c>
      <c r="R111" s="246"/>
      <c r="S111" s="246" t="s">
        <v>111</v>
      </c>
      <c r="T111" s="247" t="s">
        <v>111</v>
      </c>
      <c r="U111" s="224">
        <v>0.23549999999999999</v>
      </c>
      <c r="V111" s="224">
        <f>ROUND(E111*U111,2)</f>
        <v>5.65</v>
      </c>
      <c r="W111" s="224"/>
      <c r="X111" s="224" t="s">
        <v>112</v>
      </c>
      <c r="Y111" s="224" t="s">
        <v>113</v>
      </c>
      <c r="Z111" s="214"/>
      <c r="AA111" s="214"/>
      <c r="AB111" s="214"/>
      <c r="AC111" s="214"/>
      <c r="AD111" s="214"/>
      <c r="AE111" s="214"/>
      <c r="AF111" s="214"/>
      <c r="AG111" s="214" t="s">
        <v>114</v>
      </c>
      <c r="AH111" s="214"/>
      <c r="AI111" s="214"/>
      <c r="AJ111" s="214"/>
      <c r="AK111" s="214"/>
      <c r="AL111" s="214"/>
      <c r="AM111" s="214"/>
      <c r="AN111" s="214"/>
      <c r="AO111" s="214"/>
      <c r="AP111" s="214"/>
      <c r="AQ111" s="214"/>
      <c r="AR111" s="214"/>
      <c r="AS111" s="214"/>
      <c r="AT111" s="214"/>
      <c r="AU111" s="214"/>
      <c r="AV111" s="214"/>
      <c r="AW111" s="214"/>
      <c r="AX111" s="214"/>
      <c r="AY111" s="214"/>
      <c r="AZ111" s="214"/>
      <c r="BA111" s="214"/>
      <c r="BB111" s="214"/>
      <c r="BC111" s="214"/>
      <c r="BD111" s="214"/>
      <c r="BE111" s="214"/>
      <c r="BF111" s="214"/>
      <c r="BG111" s="214"/>
      <c r="BH111" s="214"/>
    </row>
    <row r="112" spans="1:60" outlineLevel="1" x14ac:dyDescent="0.25">
      <c r="A112" s="241">
        <v>92</v>
      </c>
      <c r="B112" s="242" t="s">
        <v>311</v>
      </c>
      <c r="C112" s="252" t="s">
        <v>312</v>
      </c>
      <c r="D112" s="243" t="s">
        <v>273</v>
      </c>
      <c r="E112" s="244">
        <v>21</v>
      </c>
      <c r="F112" s="245"/>
      <c r="G112" s="246">
        <f>ROUND(E112*F112,2)</f>
        <v>0</v>
      </c>
      <c r="H112" s="245"/>
      <c r="I112" s="246">
        <f>ROUND(E112*H112,2)</f>
        <v>0</v>
      </c>
      <c r="J112" s="245"/>
      <c r="K112" s="246">
        <f>ROUND(E112*J112,2)</f>
        <v>0</v>
      </c>
      <c r="L112" s="246">
        <v>21</v>
      </c>
      <c r="M112" s="246">
        <f>G112*(1+L112/100)</f>
        <v>0</v>
      </c>
      <c r="N112" s="244">
        <v>0</v>
      </c>
      <c r="O112" s="244">
        <f>ROUND(E112*N112,2)</f>
        <v>0</v>
      </c>
      <c r="P112" s="244">
        <v>0</v>
      </c>
      <c r="Q112" s="244">
        <f>ROUND(E112*P112,2)</f>
        <v>0</v>
      </c>
      <c r="R112" s="246"/>
      <c r="S112" s="246" t="s">
        <v>111</v>
      </c>
      <c r="T112" s="247" t="s">
        <v>111</v>
      </c>
      <c r="U112" s="224">
        <v>0.66</v>
      </c>
      <c r="V112" s="224">
        <f>ROUND(E112*U112,2)</f>
        <v>13.86</v>
      </c>
      <c r="W112" s="224"/>
      <c r="X112" s="224" t="s">
        <v>112</v>
      </c>
      <c r="Y112" s="224" t="s">
        <v>113</v>
      </c>
      <c r="Z112" s="214"/>
      <c r="AA112" s="214"/>
      <c r="AB112" s="214"/>
      <c r="AC112" s="214"/>
      <c r="AD112" s="214"/>
      <c r="AE112" s="214"/>
      <c r="AF112" s="214"/>
      <c r="AG112" s="214" t="s">
        <v>153</v>
      </c>
      <c r="AH112" s="214"/>
      <c r="AI112" s="214"/>
      <c r="AJ112" s="214"/>
      <c r="AK112" s="214"/>
      <c r="AL112" s="214"/>
      <c r="AM112" s="214"/>
      <c r="AN112" s="214"/>
      <c r="AO112" s="214"/>
      <c r="AP112" s="214"/>
      <c r="AQ112" s="214"/>
      <c r="AR112" s="214"/>
      <c r="AS112" s="214"/>
      <c r="AT112" s="214"/>
      <c r="AU112" s="214"/>
      <c r="AV112" s="214"/>
      <c r="AW112" s="214"/>
      <c r="AX112" s="214"/>
      <c r="AY112" s="214"/>
      <c r="AZ112" s="214"/>
      <c r="BA112" s="214"/>
      <c r="BB112" s="214"/>
      <c r="BC112" s="214"/>
      <c r="BD112" s="214"/>
      <c r="BE112" s="214"/>
      <c r="BF112" s="214"/>
      <c r="BG112" s="214"/>
      <c r="BH112" s="214"/>
    </row>
    <row r="113" spans="1:60" outlineLevel="1" x14ac:dyDescent="0.25">
      <c r="A113" s="241">
        <v>93</v>
      </c>
      <c r="B113" s="242" t="s">
        <v>313</v>
      </c>
      <c r="C113" s="252" t="s">
        <v>314</v>
      </c>
      <c r="D113" s="243" t="s">
        <v>273</v>
      </c>
      <c r="E113" s="244">
        <v>210</v>
      </c>
      <c r="F113" s="245"/>
      <c r="G113" s="246">
        <f>ROUND(E113*F113,2)</f>
        <v>0</v>
      </c>
      <c r="H113" s="245"/>
      <c r="I113" s="246">
        <f>ROUND(E113*H113,2)</f>
        <v>0</v>
      </c>
      <c r="J113" s="245"/>
      <c r="K113" s="246">
        <f>ROUND(E113*J113,2)</f>
        <v>0</v>
      </c>
      <c r="L113" s="246">
        <v>21</v>
      </c>
      <c r="M113" s="246">
        <f>G113*(1+L113/100)</f>
        <v>0</v>
      </c>
      <c r="N113" s="244">
        <v>0</v>
      </c>
      <c r="O113" s="244">
        <f>ROUND(E113*N113,2)</f>
        <v>0</v>
      </c>
      <c r="P113" s="244">
        <v>0</v>
      </c>
      <c r="Q113" s="244">
        <f>ROUND(E113*P113,2)</f>
        <v>0</v>
      </c>
      <c r="R113" s="246"/>
      <c r="S113" s="246" t="s">
        <v>111</v>
      </c>
      <c r="T113" s="247" t="s">
        <v>111</v>
      </c>
      <c r="U113" s="224">
        <v>0</v>
      </c>
      <c r="V113" s="224">
        <f>ROUND(E113*U113,2)</f>
        <v>0</v>
      </c>
      <c r="W113" s="224"/>
      <c r="X113" s="224" t="s">
        <v>112</v>
      </c>
      <c r="Y113" s="224" t="s">
        <v>113</v>
      </c>
      <c r="Z113" s="214"/>
      <c r="AA113" s="214"/>
      <c r="AB113" s="214"/>
      <c r="AC113" s="214"/>
      <c r="AD113" s="214"/>
      <c r="AE113" s="214"/>
      <c r="AF113" s="214"/>
      <c r="AG113" s="214" t="s">
        <v>114</v>
      </c>
      <c r="AH113" s="214"/>
      <c r="AI113" s="214"/>
      <c r="AJ113" s="214"/>
      <c r="AK113" s="214"/>
      <c r="AL113" s="214"/>
      <c r="AM113" s="214"/>
      <c r="AN113" s="214"/>
      <c r="AO113" s="214"/>
      <c r="AP113" s="214"/>
      <c r="AQ113" s="214"/>
      <c r="AR113" s="214"/>
      <c r="AS113" s="214"/>
      <c r="AT113" s="214"/>
      <c r="AU113" s="214"/>
      <c r="AV113" s="214"/>
      <c r="AW113" s="214"/>
      <c r="AX113" s="214"/>
      <c r="AY113" s="214"/>
      <c r="AZ113" s="214"/>
      <c r="BA113" s="214"/>
      <c r="BB113" s="214"/>
      <c r="BC113" s="214"/>
      <c r="BD113" s="214"/>
      <c r="BE113" s="214"/>
      <c r="BF113" s="214"/>
      <c r="BG113" s="214"/>
      <c r="BH113" s="214"/>
    </row>
    <row r="114" spans="1:60" outlineLevel="1" x14ac:dyDescent="0.25">
      <c r="A114" s="241">
        <v>94</v>
      </c>
      <c r="B114" s="242" t="s">
        <v>315</v>
      </c>
      <c r="C114" s="252" t="s">
        <v>316</v>
      </c>
      <c r="D114" s="243" t="s">
        <v>109</v>
      </c>
      <c r="E114" s="244">
        <v>300</v>
      </c>
      <c r="F114" s="245"/>
      <c r="G114" s="246">
        <f>ROUND(E114*F114,2)</f>
        <v>0</v>
      </c>
      <c r="H114" s="245"/>
      <c r="I114" s="246">
        <f>ROUND(E114*H114,2)</f>
        <v>0</v>
      </c>
      <c r="J114" s="245"/>
      <c r="K114" s="246">
        <f>ROUND(E114*J114,2)</f>
        <v>0</v>
      </c>
      <c r="L114" s="246">
        <v>21</v>
      </c>
      <c r="M114" s="246">
        <f>G114*(1+L114/100)</f>
        <v>0</v>
      </c>
      <c r="N114" s="244">
        <v>2.0000000000000002E-5</v>
      </c>
      <c r="O114" s="244">
        <f>ROUND(E114*N114,2)</f>
        <v>0.01</v>
      </c>
      <c r="P114" s="244">
        <v>0</v>
      </c>
      <c r="Q114" s="244">
        <f>ROUND(E114*P114,2)</f>
        <v>0</v>
      </c>
      <c r="R114" s="246"/>
      <c r="S114" s="246" t="s">
        <v>111</v>
      </c>
      <c r="T114" s="247" t="s">
        <v>111</v>
      </c>
      <c r="U114" s="224">
        <v>0.05</v>
      </c>
      <c r="V114" s="224">
        <f>ROUND(E114*U114,2)</f>
        <v>15</v>
      </c>
      <c r="W114" s="224"/>
      <c r="X114" s="224" t="s">
        <v>112</v>
      </c>
      <c r="Y114" s="224" t="s">
        <v>113</v>
      </c>
      <c r="Z114" s="214"/>
      <c r="AA114" s="214"/>
      <c r="AB114" s="214"/>
      <c r="AC114" s="214"/>
      <c r="AD114" s="214"/>
      <c r="AE114" s="214"/>
      <c r="AF114" s="214"/>
      <c r="AG114" s="214" t="s">
        <v>114</v>
      </c>
      <c r="AH114" s="214"/>
      <c r="AI114" s="214"/>
      <c r="AJ114" s="214"/>
      <c r="AK114" s="214"/>
      <c r="AL114" s="214"/>
      <c r="AM114" s="214"/>
      <c r="AN114" s="214"/>
      <c r="AO114" s="214"/>
      <c r="AP114" s="214"/>
      <c r="AQ114" s="214"/>
      <c r="AR114" s="214"/>
      <c r="AS114" s="214"/>
      <c r="AT114" s="214"/>
      <c r="AU114" s="214"/>
      <c r="AV114" s="214"/>
      <c r="AW114" s="214"/>
      <c r="AX114" s="214"/>
      <c r="AY114" s="214"/>
      <c r="AZ114" s="214"/>
      <c r="BA114" s="214"/>
      <c r="BB114" s="214"/>
      <c r="BC114" s="214"/>
      <c r="BD114" s="214"/>
      <c r="BE114" s="214"/>
      <c r="BF114" s="214"/>
      <c r="BG114" s="214"/>
      <c r="BH114" s="214"/>
    </row>
    <row r="115" spans="1:60" outlineLevel="1" x14ac:dyDescent="0.25">
      <c r="A115" s="241">
        <v>95</v>
      </c>
      <c r="B115" s="242" t="s">
        <v>317</v>
      </c>
      <c r="C115" s="252" t="s">
        <v>318</v>
      </c>
      <c r="D115" s="243" t="s">
        <v>109</v>
      </c>
      <c r="E115" s="244">
        <v>300</v>
      </c>
      <c r="F115" s="245"/>
      <c r="G115" s="246">
        <f>ROUND(E115*F115,2)</f>
        <v>0</v>
      </c>
      <c r="H115" s="245"/>
      <c r="I115" s="246">
        <f>ROUND(E115*H115,2)</f>
        <v>0</v>
      </c>
      <c r="J115" s="245"/>
      <c r="K115" s="246">
        <f>ROUND(E115*J115,2)</f>
        <v>0</v>
      </c>
      <c r="L115" s="246">
        <v>21</v>
      </c>
      <c r="M115" s="246">
        <f>G115*(1+L115/100)</f>
        <v>0</v>
      </c>
      <c r="N115" s="244">
        <v>0</v>
      </c>
      <c r="O115" s="244">
        <f>ROUND(E115*N115,2)</f>
        <v>0</v>
      </c>
      <c r="P115" s="244">
        <v>0</v>
      </c>
      <c r="Q115" s="244">
        <f>ROUND(E115*P115,2)</f>
        <v>0</v>
      </c>
      <c r="R115" s="246"/>
      <c r="S115" s="246" t="s">
        <v>111</v>
      </c>
      <c r="T115" s="247" t="s">
        <v>111</v>
      </c>
      <c r="U115" s="224">
        <v>0.129</v>
      </c>
      <c r="V115" s="224">
        <f>ROUND(E115*U115,2)</f>
        <v>38.700000000000003</v>
      </c>
      <c r="W115" s="224"/>
      <c r="X115" s="224" t="s">
        <v>112</v>
      </c>
      <c r="Y115" s="224" t="s">
        <v>113</v>
      </c>
      <c r="Z115" s="214"/>
      <c r="AA115" s="214"/>
      <c r="AB115" s="214"/>
      <c r="AC115" s="214"/>
      <c r="AD115" s="214"/>
      <c r="AE115" s="214"/>
      <c r="AF115" s="214"/>
      <c r="AG115" s="214" t="s">
        <v>114</v>
      </c>
      <c r="AH115" s="214"/>
      <c r="AI115" s="214"/>
      <c r="AJ115" s="214"/>
      <c r="AK115" s="214"/>
      <c r="AL115" s="214"/>
      <c r="AM115" s="214"/>
      <c r="AN115" s="214"/>
      <c r="AO115" s="214"/>
      <c r="AP115" s="214"/>
      <c r="AQ115" s="214"/>
      <c r="AR115" s="214"/>
      <c r="AS115" s="214"/>
      <c r="AT115" s="214"/>
      <c r="AU115" s="214"/>
      <c r="AV115" s="214"/>
      <c r="AW115" s="214"/>
      <c r="AX115" s="214"/>
      <c r="AY115" s="214"/>
      <c r="AZ115" s="214"/>
      <c r="BA115" s="214"/>
      <c r="BB115" s="214"/>
      <c r="BC115" s="214"/>
      <c r="BD115" s="214"/>
      <c r="BE115" s="214"/>
      <c r="BF115" s="214"/>
      <c r="BG115" s="214"/>
      <c r="BH115" s="214"/>
    </row>
    <row r="116" spans="1:60" outlineLevel="1" x14ac:dyDescent="0.25">
      <c r="A116" s="241">
        <v>96</v>
      </c>
      <c r="B116" s="242" t="s">
        <v>319</v>
      </c>
      <c r="C116" s="252" t="s">
        <v>320</v>
      </c>
      <c r="D116" s="243" t="s">
        <v>321</v>
      </c>
      <c r="E116" s="244">
        <v>300</v>
      </c>
      <c r="F116" s="245"/>
      <c r="G116" s="246">
        <f>ROUND(E116*F116,2)</f>
        <v>0</v>
      </c>
      <c r="H116" s="245"/>
      <c r="I116" s="246">
        <f>ROUND(E116*H116,2)</f>
        <v>0</v>
      </c>
      <c r="J116" s="245"/>
      <c r="K116" s="246">
        <f>ROUND(E116*J116,2)</f>
        <v>0</v>
      </c>
      <c r="L116" s="246">
        <v>21</v>
      </c>
      <c r="M116" s="246">
        <f>G116*(1+L116/100)</f>
        <v>0</v>
      </c>
      <c r="N116" s="244">
        <v>0</v>
      </c>
      <c r="O116" s="244">
        <f>ROUND(E116*N116,2)</f>
        <v>0</v>
      </c>
      <c r="P116" s="244">
        <v>0</v>
      </c>
      <c r="Q116" s="244">
        <f>ROUND(E116*P116,2)</f>
        <v>0</v>
      </c>
      <c r="R116" s="246"/>
      <c r="S116" s="246" t="s">
        <v>188</v>
      </c>
      <c r="T116" s="247" t="s">
        <v>189</v>
      </c>
      <c r="U116" s="224">
        <v>0</v>
      </c>
      <c r="V116" s="224">
        <f>ROUND(E116*U116,2)</f>
        <v>0</v>
      </c>
      <c r="W116" s="224"/>
      <c r="X116" s="224" t="s">
        <v>112</v>
      </c>
      <c r="Y116" s="224" t="s">
        <v>113</v>
      </c>
      <c r="Z116" s="214"/>
      <c r="AA116" s="214"/>
      <c r="AB116" s="214"/>
      <c r="AC116" s="214"/>
      <c r="AD116" s="214"/>
      <c r="AE116" s="214"/>
      <c r="AF116" s="214"/>
      <c r="AG116" s="214" t="s">
        <v>153</v>
      </c>
      <c r="AH116" s="214"/>
      <c r="AI116" s="214"/>
      <c r="AJ116" s="214"/>
      <c r="AK116" s="214"/>
      <c r="AL116" s="214"/>
      <c r="AM116" s="214"/>
      <c r="AN116" s="214"/>
      <c r="AO116" s="214"/>
      <c r="AP116" s="214"/>
      <c r="AQ116" s="214"/>
      <c r="AR116" s="214"/>
      <c r="AS116" s="214"/>
      <c r="AT116" s="214"/>
      <c r="AU116" s="214"/>
      <c r="AV116" s="214"/>
      <c r="AW116" s="214"/>
      <c r="AX116" s="214"/>
      <c r="AY116" s="214"/>
      <c r="AZ116" s="214"/>
      <c r="BA116" s="214"/>
      <c r="BB116" s="214"/>
      <c r="BC116" s="214"/>
      <c r="BD116" s="214"/>
      <c r="BE116" s="214"/>
      <c r="BF116" s="214"/>
      <c r="BG116" s="214"/>
      <c r="BH116" s="214"/>
    </row>
    <row r="117" spans="1:60" outlineLevel="1" x14ac:dyDescent="0.25">
      <c r="A117" s="241">
        <v>97</v>
      </c>
      <c r="B117" s="242" t="s">
        <v>322</v>
      </c>
      <c r="C117" s="252" t="s">
        <v>323</v>
      </c>
      <c r="D117" s="243" t="s">
        <v>321</v>
      </c>
      <c r="E117" s="244">
        <v>30</v>
      </c>
      <c r="F117" s="245"/>
      <c r="G117" s="246">
        <f>ROUND(E117*F117,2)</f>
        <v>0</v>
      </c>
      <c r="H117" s="245"/>
      <c r="I117" s="246">
        <f>ROUND(E117*H117,2)</f>
        <v>0</v>
      </c>
      <c r="J117" s="245"/>
      <c r="K117" s="246">
        <f>ROUND(E117*J117,2)</f>
        <v>0</v>
      </c>
      <c r="L117" s="246">
        <v>21</v>
      </c>
      <c r="M117" s="246">
        <f>G117*(1+L117/100)</f>
        <v>0</v>
      </c>
      <c r="N117" s="244">
        <v>0</v>
      </c>
      <c r="O117" s="244">
        <f>ROUND(E117*N117,2)</f>
        <v>0</v>
      </c>
      <c r="P117" s="244">
        <v>0</v>
      </c>
      <c r="Q117" s="244">
        <f>ROUND(E117*P117,2)</f>
        <v>0</v>
      </c>
      <c r="R117" s="246"/>
      <c r="S117" s="246" t="s">
        <v>188</v>
      </c>
      <c r="T117" s="247" t="s">
        <v>189</v>
      </c>
      <c r="U117" s="224">
        <v>0</v>
      </c>
      <c r="V117" s="224">
        <f>ROUND(E117*U117,2)</f>
        <v>0</v>
      </c>
      <c r="W117" s="224"/>
      <c r="X117" s="224" t="s">
        <v>112</v>
      </c>
      <c r="Y117" s="224" t="s">
        <v>113</v>
      </c>
      <c r="Z117" s="214"/>
      <c r="AA117" s="214"/>
      <c r="AB117" s="214"/>
      <c r="AC117" s="214"/>
      <c r="AD117" s="214"/>
      <c r="AE117" s="214"/>
      <c r="AF117" s="214"/>
      <c r="AG117" s="214" t="s">
        <v>153</v>
      </c>
      <c r="AH117" s="214"/>
      <c r="AI117" s="214"/>
      <c r="AJ117" s="214"/>
      <c r="AK117" s="214"/>
      <c r="AL117" s="214"/>
      <c r="AM117" s="214"/>
      <c r="AN117" s="214"/>
      <c r="AO117" s="214"/>
      <c r="AP117" s="214"/>
      <c r="AQ117" s="214"/>
      <c r="AR117" s="214"/>
      <c r="AS117" s="214"/>
      <c r="AT117" s="214"/>
      <c r="AU117" s="214"/>
      <c r="AV117" s="214"/>
      <c r="AW117" s="214"/>
      <c r="AX117" s="214"/>
      <c r="AY117" s="214"/>
      <c r="AZ117" s="214"/>
      <c r="BA117" s="214"/>
      <c r="BB117" s="214"/>
      <c r="BC117" s="214"/>
      <c r="BD117" s="214"/>
      <c r="BE117" s="214"/>
      <c r="BF117" s="214"/>
      <c r="BG117" s="214"/>
      <c r="BH117" s="214"/>
    </row>
    <row r="118" spans="1:60" outlineLevel="1" x14ac:dyDescent="0.25">
      <c r="A118" s="241">
        <v>98</v>
      </c>
      <c r="B118" s="242" t="s">
        <v>324</v>
      </c>
      <c r="C118" s="252" t="s">
        <v>325</v>
      </c>
      <c r="D118" s="243" t="s">
        <v>326</v>
      </c>
      <c r="E118" s="244">
        <v>7</v>
      </c>
      <c r="F118" s="245"/>
      <c r="G118" s="246">
        <f>ROUND(E118*F118,2)</f>
        <v>0</v>
      </c>
      <c r="H118" s="245"/>
      <c r="I118" s="246">
        <f>ROUND(E118*H118,2)</f>
        <v>0</v>
      </c>
      <c r="J118" s="245"/>
      <c r="K118" s="246">
        <f>ROUND(E118*J118,2)</f>
        <v>0</v>
      </c>
      <c r="L118" s="246">
        <v>21</v>
      </c>
      <c r="M118" s="246">
        <f>G118*(1+L118/100)</f>
        <v>0</v>
      </c>
      <c r="N118" s="244">
        <v>0</v>
      </c>
      <c r="O118" s="244">
        <f>ROUND(E118*N118,2)</f>
        <v>0</v>
      </c>
      <c r="P118" s="244">
        <v>0</v>
      </c>
      <c r="Q118" s="244">
        <f>ROUND(E118*P118,2)</f>
        <v>0</v>
      </c>
      <c r="R118" s="246"/>
      <c r="S118" s="246" t="s">
        <v>188</v>
      </c>
      <c r="T118" s="247" t="s">
        <v>262</v>
      </c>
      <c r="U118" s="224">
        <v>0</v>
      </c>
      <c r="V118" s="224">
        <f>ROUND(E118*U118,2)</f>
        <v>0</v>
      </c>
      <c r="W118" s="224"/>
      <c r="X118" s="224" t="s">
        <v>112</v>
      </c>
      <c r="Y118" s="224" t="s">
        <v>113</v>
      </c>
      <c r="Z118" s="214"/>
      <c r="AA118" s="214"/>
      <c r="AB118" s="214"/>
      <c r="AC118" s="214"/>
      <c r="AD118" s="214"/>
      <c r="AE118" s="214"/>
      <c r="AF118" s="214"/>
      <c r="AG118" s="214" t="s">
        <v>114</v>
      </c>
      <c r="AH118" s="214"/>
      <c r="AI118" s="214"/>
      <c r="AJ118" s="214"/>
      <c r="AK118" s="214"/>
      <c r="AL118" s="214"/>
      <c r="AM118" s="214"/>
      <c r="AN118" s="214"/>
      <c r="AO118" s="214"/>
      <c r="AP118" s="214"/>
      <c r="AQ118" s="214"/>
      <c r="AR118" s="214"/>
      <c r="AS118" s="214"/>
      <c r="AT118" s="214"/>
      <c r="AU118" s="214"/>
      <c r="AV118" s="214"/>
      <c r="AW118" s="214"/>
      <c r="AX118" s="214"/>
      <c r="AY118" s="214"/>
      <c r="AZ118" s="214"/>
      <c r="BA118" s="214"/>
      <c r="BB118" s="214"/>
      <c r="BC118" s="214"/>
      <c r="BD118" s="214"/>
      <c r="BE118" s="214"/>
      <c r="BF118" s="214"/>
      <c r="BG118" s="214"/>
      <c r="BH118" s="214"/>
    </row>
    <row r="119" spans="1:60" outlineLevel="1" x14ac:dyDescent="0.25">
      <c r="A119" s="241">
        <v>99</v>
      </c>
      <c r="B119" s="242" t="s">
        <v>327</v>
      </c>
      <c r="C119" s="252" t="s">
        <v>328</v>
      </c>
      <c r="D119" s="243" t="s">
        <v>326</v>
      </c>
      <c r="E119" s="244">
        <v>12</v>
      </c>
      <c r="F119" s="245"/>
      <c r="G119" s="246">
        <f>ROUND(E119*F119,2)</f>
        <v>0</v>
      </c>
      <c r="H119" s="245"/>
      <c r="I119" s="246">
        <f>ROUND(E119*H119,2)</f>
        <v>0</v>
      </c>
      <c r="J119" s="245"/>
      <c r="K119" s="246">
        <f>ROUND(E119*J119,2)</f>
        <v>0</v>
      </c>
      <c r="L119" s="246">
        <v>21</v>
      </c>
      <c r="M119" s="246">
        <f>G119*(1+L119/100)</f>
        <v>0</v>
      </c>
      <c r="N119" s="244">
        <v>0</v>
      </c>
      <c r="O119" s="244">
        <f>ROUND(E119*N119,2)</f>
        <v>0</v>
      </c>
      <c r="P119" s="244">
        <v>0</v>
      </c>
      <c r="Q119" s="244">
        <f>ROUND(E119*P119,2)</f>
        <v>0</v>
      </c>
      <c r="R119" s="246"/>
      <c r="S119" s="246" t="s">
        <v>188</v>
      </c>
      <c r="T119" s="247" t="s">
        <v>189</v>
      </c>
      <c r="U119" s="224">
        <v>0</v>
      </c>
      <c r="V119" s="224">
        <f>ROUND(E119*U119,2)</f>
        <v>0</v>
      </c>
      <c r="W119" s="224"/>
      <c r="X119" s="224" t="s">
        <v>146</v>
      </c>
      <c r="Y119" s="224" t="s">
        <v>113</v>
      </c>
      <c r="Z119" s="214"/>
      <c r="AA119" s="214"/>
      <c r="AB119" s="214"/>
      <c r="AC119" s="214"/>
      <c r="AD119" s="214"/>
      <c r="AE119" s="214"/>
      <c r="AF119" s="214"/>
      <c r="AG119" s="214" t="s">
        <v>147</v>
      </c>
      <c r="AH119" s="214"/>
      <c r="AI119" s="214"/>
      <c r="AJ119" s="214"/>
      <c r="AK119" s="214"/>
      <c r="AL119" s="214"/>
      <c r="AM119" s="214"/>
      <c r="AN119" s="214"/>
      <c r="AO119" s="214"/>
      <c r="AP119" s="214"/>
      <c r="AQ119" s="214"/>
      <c r="AR119" s="214"/>
      <c r="AS119" s="214"/>
      <c r="AT119" s="214"/>
      <c r="AU119" s="214"/>
      <c r="AV119" s="214"/>
      <c r="AW119" s="214"/>
      <c r="AX119" s="214"/>
      <c r="AY119" s="214"/>
      <c r="AZ119" s="214"/>
      <c r="BA119" s="214"/>
      <c r="BB119" s="214"/>
      <c r="BC119" s="214"/>
      <c r="BD119" s="214"/>
      <c r="BE119" s="214"/>
      <c r="BF119" s="214"/>
      <c r="BG119" s="214"/>
      <c r="BH119" s="214"/>
    </row>
    <row r="120" spans="1:60" outlineLevel="1" x14ac:dyDescent="0.25">
      <c r="A120" s="241">
        <v>100</v>
      </c>
      <c r="B120" s="242" t="s">
        <v>329</v>
      </c>
      <c r="C120" s="252" t="s">
        <v>330</v>
      </c>
      <c r="D120" s="243" t="s">
        <v>331</v>
      </c>
      <c r="E120" s="244">
        <v>0.4</v>
      </c>
      <c r="F120" s="245"/>
      <c r="G120" s="246">
        <f>ROUND(E120*F120,2)</f>
        <v>0</v>
      </c>
      <c r="H120" s="245"/>
      <c r="I120" s="246">
        <f>ROUND(E120*H120,2)</f>
        <v>0</v>
      </c>
      <c r="J120" s="245"/>
      <c r="K120" s="246">
        <f>ROUND(E120*J120,2)</f>
        <v>0</v>
      </c>
      <c r="L120" s="246">
        <v>21</v>
      </c>
      <c r="M120" s="246">
        <f>G120*(1+L120/100)</f>
        <v>0</v>
      </c>
      <c r="N120" s="244">
        <v>0</v>
      </c>
      <c r="O120" s="244">
        <f>ROUND(E120*N120,2)</f>
        <v>0</v>
      </c>
      <c r="P120" s="244">
        <v>0</v>
      </c>
      <c r="Q120" s="244">
        <f>ROUND(E120*P120,2)</f>
        <v>0</v>
      </c>
      <c r="R120" s="246"/>
      <c r="S120" s="246" t="s">
        <v>188</v>
      </c>
      <c r="T120" s="247" t="s">
        <v>189</v>
      </c>
      <c r="U120" s="224">
        <v>0</v>
      </c>
      <c r="V120" s="224">
        <f>ROUND(E120*U120,2)</f>
        <v>0</v>
      </c>
      <c r="W120" s="224"/>
      <c r="X120" s="224" t="s">
        <v>332</v>
      </c>
      <c r="Y120" s="224" t="s">
        <v>113</v>
      </c>
      <c r="Z120" s="214"/>
      <c r="AA120" s="214"/>
      <c r="AB120" s="214"/>
      <c r="AC120" s="214"/>
      <c r="AD120" s="214"/>
      <c r="AE120" s="214"/>
      <c r="AF120" s="214"/>
      <c r="AG120" s="214" t="s">
        <v>333</v>
      </c>
      <c r="AH120" s="214"/>
      <c r="AI120" s="214"/>
      <c r="AJ120" s="214"/>
      <c r="AK120" s="214"/>
      <c r="AL120" s="214"/>
      <c r="AM120" s="214"/>
      <c r="AN120" s="214"/>
      <c r="AO120" s="214"/>
      <c r="AP120" s="214"/>
      <c r="AQ120" s="214"/>
      <c r="AR120" s="214"/>
      <c r="AS120" s="214"/>
      <c r="AT120" s="214"/>
      <c r="AU120" s="214"/>
      <c r="AV120" s="214"/>
      <c r="AW120" s="214"/>
      <c r="AX120" s="214"/>
      <c r="AY120" s="214"/>
      <c r="AZ120" s="214"/>
      <c r="BA120" s="214"/>
      <c r="BB120" s="214"/>
      <c r="BC120" s="214"/>
      <c r="BD120" s="214"/>
      <c r="BE120" s="214"/>
      <c r="BF120" s="214"/>
      <c r="BG120" s="214"/>
      <c r="BH120" s="214"/>
    </row>
    <row r="121" spans="1:60" outlineLevel="1" x14ac:dyDescent="0.25">
      <c r="A121" s="241">
        <v>101</v>
      </c>
      <c r="B121" s="242" t="s">
        <v>334</v>
      </c>
      <c r="C121" s="252" t="s">
        <v>335</v>
      </c>
      <c r="D121" s="243" t="s">
        <v>326</v>
      </c>
      <c r="E121" s="244">
        <v>9</v>
      </c>
      <c r="F121" s="245"/>
      <c r="G121" s="246">
        <f>ROUND(E121*F121,2)</f>
        <v>0</v>
      </c>
      <c r="H121" s="245"/>
      <c r="I121" s="246">
        <f>ROUND(E121*H121,2)</f>
        <v>0</v>
      </c>
      <c r="J121" s="245"/>
      <c r="K121" s="246">
        <f>ROUND(E121*J121,2)</f>
        <v>0</v>
      </c>
      <c r="L121" s="246">
        <v>21</v>
      </c>
      <c r="M121" s="246">
        <f>G121*(1+L121/100)</f>
        <v>0</v>
      </c>
      <c r="N121" s="244">
        <v>0</v>
      </c>
      <c r="O121" s="244">
        <f>ROUND(E121*N121,2)</f>
        <v>0</v>
      </c>
      <c r="P121" s="244">
        <v>0</v>
      </c>
      <c r="Q121" s="244">
        <f>ROUND(E121*P121,2)</f>
        <v>0</v>
      </c>
      <c r="R121" s="246"/>
      <c r="S121" s="246" t="s">
        <v>188</v>
      </c>
      <c r="T121" s="247" t="s">
        <v>189</v>
      </c>
      <c r="U121" s="224">
        <v>0</v>
      </c>
      <c r="V121" s="224">
        <f>ROUND(E121*U121,2)</f>
        <v>0</v>
      </c>
      <c r="W121" s="224"/>
      <c r="X121" s="224" t="s">
        <v>201</v>
      </c>
      <c r="Y121" s="224" t="s">
        <v>113</v>
      </c>
      <c r="Z121" s="214"/>
      <c r="AA121" s="214"/>
      <c r="AB121" s="214"/>
      <c r="AC121" s="214"/>
      <c r="AD121" s="214"/>
      <c r="AE121" s="214"/>
      <c r="AF121" s="214"/>
      <c r="AG121" s="214" t="s">
        <v>202</v>
      </c>
      <c r="AH121" s="214"/>
      <c r="AI121" s="214"/>
      <c r="AJ121" s="214"/>
      <c r="AK121" s="214"/>
      <c r="AL121" s="214"/>
      <c r="AM121" s="214"/>
      <c r="AN121" s="214"/>
      <c r="AO121" s="214"/>
      <c r="AP121" s="214"/>
      <c r="AQ121" s="214"/>
      <c r="AR121" s="214"/>
      <c r="AS121" s="214"/>
      <c r="AT121" s="214"/>
      <c r="AU121" s="214"/>
      <c r="AV121" s="214"/>
      <c r="AW121" s="214"/>
      <c r="AX121" s="214"/>
      <c r="AY121" s="214"/>
      <c r="AZ121" s="214"/>
      <c r="BA121" s="214"/>
      <c r="BB121" s="214"/>
      <c r="BC121" s="214"/>
      <c r="BD121" s="214"/>
      <c r="BE121" s="214"/>
      <c r="BF121" s="214"/>
      <c r="BG121" s="214"/>
      <c r="BH121" s="214"/>
    </row>
    <row r="122" spans="1:60" outlineLevel="1" x14ac:dyDescent="0.25">
      <c r="A122" s="241">
        <v>102</v>
      </c>
      <c r="B122" s="242" t="s">
        <v>336</v>
      </c>
      <c r="C122" s="252" t="s">
        <v>337</v>
      </c>
      <c r="D122" s="243" t="s">
        <v>338</v>
      </c>
      <c r="E122" s="244">
        <v>30</v>
      </c>
      <c r="F122" s="245"/>
      <c r="G122" s="246">
        <f>ROUND(E122*F122,2)</f>
        <v>0</v>
      </c>
      <c r="H122" s="245"/>
      <c r="I122" s="246">
        <f>ROUND(E122*H122,2)</f>
        <v>0</v>
      </c>
      <c r="J122" s="245"/>
      <c r="K122" s="246">
        <f>ROUND(E122*J122,2)</f>
        <v>0</v>
      </c>
      <c r="L122" s="246">
        <v>21</v>
      </c>
      <c r="M122" s="246">
        <f>G122*(1+L122/100)</f>
        <v>0</v>
      </c>
      <c r="N122" s="244">
        <v>0</v>
      </c>
      <c r="O122" s="244">
        <f>ROUND(E122*N122,2)</f>
        <v>0</v>
      </c>
      <c r="P122" s="244">
        <v>0</v>
      </c>
      <c r="Q122" s="244">
        <f>ROUND(E122*P122,2)</f>
        <v>0</v>
      </c>
      <c r="R122" s="246"/>
      <c r="S122" s="246" t="s">
        <v>188</v>
      </c>
      <c r="T122" s="247" t="s">
        <v>302</v>
      </c>
      <c r="U122" s="224">
        <v>0</v>
      </c>
      <c r="V122" s="224">
        <f>ROUND(E122*U122,2)</f>
        <v>0</v>
      </c>
      <c r="W122" s="224"/>
      <c r="X122" s="224" t="s">
        <v>201</v>
      </c>
      <c r="Y122" s="224" t="s">
        <v>113</v>
      </c>
      <c r="Z122" s="214"/>
      <c r="AA122" s="214"/>
      <c r="AB122" s="214"/>
      <c r="AC122" s="214"/>
      <c r="AD122" s="214"/>
      <c r="AE122" s="214"/>
      <c r="AF122" s="214"/>
      <c r="AG122" s="214" t="s">
        <v>202</v>
      </c>
      <c r="AH122" s="214"/>
      <c r="AI122" s="214"/>
      <c r="AJ122" s="214"/>
      <c r="AK122" s="214"/>
      <c r="AL122" s="214"/>
      <c r="AM122" s="214"/>
      <c r="AN122" s="214"/>
      <c r="AO122" s="214"/>
      <c r="AP122" s="214"/>
      <c r="AQ122" s="214"/>
      <c r="AR122" s="214"/>
      <c r="AS122" s="214"/>
      <c r="AT122" s="214"/>
      <c r="AU122" s="214"/>
      <c r="AV122" s="214"/>
      <c r="AW122" s="214"/>
      <c r="AX122" s="214"/>
      <c r="AY122" s="214"/>
      <c r="AZ122" s="214"/>
      <c r="BA122" s="214"/>
      <c r="BB122" s="214"/>
      <c r="BC122" s="214"/>
      <c r="BD122" s="214"/>
      <c r="BE122" s="214"/>
      <c r="BF122" s="214"/>
      <c r="BG122" s="214"/>
      <c r="BH122" s="214"/>
    </row>
    <row r="123" spans="1:60" outlineLevel="1" x14ac:dyDescent="0.25">
      <c r="A123" s="241">
        <v>103</v>
      </c>
      <c r="B123" s="242" t="s">
        <v>339</v>
      </c>
      <c r="C123" s="252" t="s">
        <v>340</v>
      </c>
      <c r="D123" s="243" t="s">
        <v>338</v>
      </c>
      <c r="E123" s="244">
        <v>38</v>
      </c>
      <c r="F123" s="245"/>
      <c r="G123" s="246">
        <f>ROUND(E123*F123,2)</f>
        <v>0</v>
      </c>
      <c r="H123" s="245"/>
      <c r="I123" s="246">
        <f>ROUND(E123*H123,2)</f>
        <v>0</v>
      </c>
      <c r="J123" s="245"/>
      <c r="K123" s="246">
        <f>ROUND(E123*J123,2)</f>
        <v>0</v>
      </c>
      <c r="L123" s="246">
        <v>21</v>
      </c>
      <c r="M123" s="246">
        <f>G123*(1+L123/100)</f>
        <v>0</v>
      </c>
      <c r="N123" s="244">
        <v>0</v>
      </c>
      <c r="O123" s="244">
        <f>ROUND(E123*N123,2)</f>
        <v>0</v>
      </c>
      <c r="P123" s="244">
        <v>0</v>
      </c>
      <c r="Q123" s="244">
        <f>ROUND(E123*P123,2)</f>
        <v>0</v>
      </c>
      <c r="R123" s="246"/>
      <c r="S123" s="246" t="s">
        <v>188</v>
      </c>
      <c r="T123" s="247" t="s">
        <v>262</v>
      </c>
      <c r="U123" s="224">
        <v>0</v>
      </c>
      <c r="V123" s="224">
        <f>ROUND(E123*U123,2)</f>
        <v>0</v>
      </c>
      <c r="W123" s="224"/>
      <c r="X123" s="224" t="s">
        <v>201</v>
      </c>
      <c r="Y123" s="224" t="s">
        <v>113</v>
      </c>
      <c r="Z123" s="214"/>
      <c r="AA123" s="214"/>
      <c r="AB123" s="214"/>
      <c r="AC123" s="214"/>
      <c r="AD123" s="214"/>
      <c r="AE123" s="214"/>
      <c r="AF123" s="214"/>
      <c r="AG123" s="214" t="s">
        <v>202</v>
      </c>
      <c r="AH123" s="214"/>
      <c r="AI123" s="214"/>
      <c r="AJ123" s="214"/>
      <c r="AK123" s="214"/>
      <c r="AL123" s="214"/>
      <c r="AM123" s="214"/>
      <c r="AN123" s="214"/>
      <c r="AO123" s="214"/>
      <c r="AP123" s="214"/>
      <c r="AQ123" s="214"/>
      <c r="AR123" s="214"/>
      <c r="AS123" s="214"/>
      <c r="AT123" s="214"/>
      <c r="AU123" s="214"/>
      <c r="AV123" s="214"/>
      <c r="AW123" s="214"/>
      <c r="AX123" s="214"/>
      <c r="AY123" s="214"/>
      <c r="AZ123" s="214"/>
      <c r="BA123" s="214"/>
      <c r="BB123" s="214"/>
      <c r="BC123" s="214"/>
      <c r="BD123" s="214"/>
      <c r="BE123" s="214"/>
      <c r="BF123" s="214"/>
      <c r="BG123" s="214"/>
      <c r="BH123" s="214"/>
    </row>
    <row r="124" spans="1:60" x14ac:dyDescent="0.25">
      <c r="A124" s="226" t="s">
        <v>105</v>
      </c>
      <c r="B124" s="227" t="s">
        <v>76</v>
      </c>
      <c r="C124" s="249" t="s">
        <v>27</v>
      </c>
      <c r="D124" s="228"/>
      <c r="E124" s="229"/>
      <c r="F124" s="230"/>
      <c r="G124" s="230">
        <f>SUMIF(AG125:AG126,"&lt;&gt;NOR",G125:G126)</f>
        <v>0</v>
      </c>
      <c r="H124" s="230"/>
      <c r="I124" s="230">
        <f>SUM(I125:I126)</f>
        <v>0</v>
      </c>
      <c r="J124" s="230"/>
      <c r="K124" s="230">
        <f>SUM(K125:K126)</f>
        <v>0</v>
      </c>
      <c r="L124" s="230"/>
      <c r="M124" s="230">
        <f>SUM(M125:M126)</f>
        <v>0</v>
      </c>
      <c r="N124" s="229"/>
      <c r="O124" s="229">
        <f>SUM(O125:O126)</f>
        <v>0</v>
      </c>
      <c r="P124" s="229"/>
      <c r="Q124" s="229">
        <f>SUM(Q125:Q126)</f>
        <v>0</v>
      </c>
      <c r="R124" s="230"/>
      <c r="S124" s="230"/>
      <c r="T124" s="231"/>
      <c r="U124" s="225"/>
      <c r="V124" s="225">
        <f>SUM(V125:V126)</f>
        <v>0</v>
      </c>
      <c r="W124" s="225"/>
      <c r="X124" s="225"/>
      <c r="Y124" s="225"/>
      <c r="AG124" t="s">
        <v>106</v>
      </c>
    </row>
    <row r="125" spans="1:60" outlineLevel="1" x14ac:dyDescent="0.25">
      <c r="A125" s="241">
        <v>104</v>
      </c>
      <c r="B125" s="242" t="s">
        <v>341</v>
      </c>
      <c r="C125" s="252" t="s">
        <v>342</v>
      </c>
      <c r="D125" s="243" t="s">
        <v>343</v>
      </c>
      <c r="E125" s="244">
        <v>1</v>
      </c>
      <c r="F125" s="245"/>
      <c r="G125" s="246">
        <f>ROUND(E125*F125,2)</f>
        <v>0</v>
      </c>
      <c r="H125" s="245"/>
      <c r="I125" s="246">
        <f>ROUND(E125*H125,2)</f>
        <v>0</v>
      </c>
      <c r="J125" s="245"/>
      <c r="K125" s="246">
        <f>ROUND(E125*J125,2)</f>
        <v>0</v>
      </c>
      <c r="L125" s="246">
        <v>21</v>
      </c>
      <c r="M125" s="246">
        <f>G125*(1+L125/100)</f>
        <v>0</v>
      </c>
      <c r="N125" s="244">
        <v>0</v>
      </c>
      <c r="O125" s="244">
        <f>ROUND(E125*N125,2)</f>
        <v>0</v>
      </c>
      <c r="P125" s="244">
        <v>0</v>
      </c>
      <c r="Q125" s="244">
        <f>ROUND(E125*P125,2)</f>
        <v>0</v>
      </c>
      <c r="R125" s="246"/>
      <c r="S125" s="246" t="s">
        <v>188</v>
      </c>
      <c r="T125" s="247" t="s">
        <v>189</v>
      </c>
      <c r="U125" s="224">
        <v>0</v>
      </c>
      <c r="V125" s="224">
        <f>ROUND(E125*U125,2)</f>
        <v>0</v>
      </c>
      <c r="W125" s="224"/>
      <c r="X125" s="224" t="s">
        <v>201</v>
      </c>
      <c r="Y125" s="224" t="s">
        <v>113</v>
      </c>
      <c r="Z125" s="214"/>
      <c r="AA125" s="214"/>
      <c r="AB125" s="214"/>
      <c r="AC125" s="214"/>
      <c r="AD125" s="214"/>
      <c r="AE125" s="214"/>
      <c r="AF125" s="214"/>
      <c r="AG125" s="214" t="s">
        <v>202</v>
      </c>
      <c r="AH125" s="214"/>
      <c r="AI125" s="214"/>
      <c r="AJ125" s="214"/>
      <c r="AK125" s="214"/>
      <c r="AL125" s="214"/>
      <c r="AM125" s="214"/>
      <c r="AN125" s="214"/>
      <c r="AO125" s="214"/>
      <c r="AP125" s="214"/>
      <c r="AQ125" s="214"/>
      <c r="AR125" s="214"/>
      <c r="AS125" s="214"/>
      <c r="AT125" s="214"/>
      <c r="AU125" s="214"/>
      <c r="AV125" s="214"/>
      <c r="AW125" s="214"/>
      <c r="AX125" s="214"/>
      <c r="AY125" s="214"/>
      <c r="AZ125" s="214"/>
      <c r="BA125" s="214"/>
      <c r="BB125" s="214"/>
      <c r="BC125" s="214"/>
      <c r="BD125" s="214"/>
      <c r="BE125" s="214"/>
      <c r="BF125" s="214"/>
      <c r="BG125" s="214"/>
      <c r="BH125" s="214"/>
    </row>
    <row r="126" spans="1:60" outlineLevel="1" x14ac:dyDescent="0.25">
      <c r="A126" s="241">
        <v>105</v>
      </c>
      <c r="B126" s="242" t="s">
        <v>344</v>
      </c>
      <c r="C126" s="252" t="s">
        <v>345</v>
      </c>
      <c r="D126" s="243" t="s">
        <v>0</v>
      </c>
      <c r="E126" s="244">
        <v>1</v>
      </c>
      <c r="F126" s="245"/>
      <c r="G126" s="246">
        <f>ROUND(E126*F126,2)</f>
        <v>0</v>
      </c>
      <c r="H126" s="245"/>
      <c r="I126" s="246">
        <f>ROUND(E126*H126,2)</f>
        <v>0</v>
      </c>
      <c r="J126" s="245"/>
      <c r="K126" s="246">
        <f>ROUND(E126*J126,2)</f>
        <v>0</v>
      </c>
      <c r="L126" s="246">
        <v>21</v>
      </c>
      <c r="M126" s="246">
        <f>G126*(1+L126/100)</f>
        <v>0</v>
      </c>
      <c r="N126" s="244">
        <v>0</v>
      </c>
      <c r="O126" s="244">
        <f>ROUND(E126*N126,2)</f>
        <v>0</v>
      </c>
      <c r="P126" s="244">
        <v>0</v>
      </c>
      <c r="Q126" s="244">
        <f>ROUND(E126*P126,2)</f>
        <v>0</v>
      </c>
      <c r="R126" s="246"/>
      <c r="S126" s="246" t="s">
        <v>188</v>
      </c>
      <c r="T126" s="247" t="s">
        <v>189</v>
      </c>
      <c r="U126" s="224">
        <v>0</v>
      </c>
      <c r="V126" s="224">
        <f>ROUND(E126*U126,2)</f>
        <v>0</v>
      </c>
      <c r="W126" s="224"/>
      <c r="X126" s="224" t="s">
        <v>201</v>
      </c>
      <c r="Y126" s="224" t="s">
        <v>113</v>
      </c>
      <c r="Z126" s="214"/>
      <c r="AA126" s="214"/>
      <c r="AB126" s="214"/>
      <c r="AC126" s="214"/>
      <c r="AD126" s="214"/>
      <c r="AE126" s="214"/>
      <c r="AF126" s="214"/>
      <c r="AG126" s="214" t="s">
        <v>346</v>
      </c>
      <c r="AH126" s="214"/>
      <c r="AI126" s="214"/>
      <c r="AJ126" s="214"/>
      <c r="AK126" s="214"/>
      <c r="AL126" s="214"/>
      <c r="AM126" s="214"/>
      <c r="AN126" s="214"/>
      <c r="AO126" s="214"/>
      <c r="AP126" s="214"/>
      <c r="AQ126" s="214"/>
      <c r="AR126" s="214"/>
      <c r="AS126" s="214"/>
      <c r="AT126" s="214"/>
      <c r="AU126" s="214"/>
      <c r="AV126" s="214"/>
      <c r="AW126" s="214"/>
      <c r="AX126" s="214"/>
      <c r="AY126" s="214"/>
      <c r="AZ126" s="214"/>
      <c r="BA126" s="214"/>
      <c r="BB126" s="214"/>
      <c r="BC126" s="214"/>
      <c r="BD126" s="214"/>
      <c r="BE126" s="214"/>
      <c r="BF126" s="214"/>
      <c r="BG126" s="214"/>
      <c r="BH126" s="214"/>
    </row>
    <row r="127" spans="1:60" x14ac:dyDescent="0.25">
      <c r="A127" s="226" t="s">
        <v>105</v>
      </c>
      <c r="B127" s="227" t="s">
        <v>77</v>
      </c>
      <c r="C127" s="249" t="s">
        <v>28</v>
      </c>
      <c r="D127" s="228"/>
      <c r="E127" s="229"/>
      <c r="F127" s="230"/>
      <c r="G127" s="230">
        <f>SUMIF(AG128:AG134,"&lt;&gt;NOR",G128:G134)</f>
        <v>0</v>
      </c>
      <c r="H127" s="230"/>
      <c r="I127" s="230">
        <f>SUM(I128:I134)</f>
        <v>0</v>
      </c>
      <c r="J127" s="230"/>
      <c r="K127" s="230">
        <f>SUM(K128:K134)</f>
        <v>0</v>
      </c>
      <c r="L127" s="230"/>
      <c r="M127" s="230">
        <f>SUM(M128:M134)</f>
        <v>0</v>
      </c>
      <c r="N127" s="229"/>
      <c r="O127" s="229">
        <f>SUM(O128:O134)</f>
        <v>0</v>
      </c>
      <c r="P127" s="229"/>
      <c r="Q127" s="229">
        <f>SUM(Q128:Q134)</f>
        <v>0</v>
      </c>
      <c r="R127" s="230"/>
      <c r="S127" s="230"/>
      <c r="T127" s="231"/>
      <c r="U127" s="225"/>
      <c r="V127" s="225">
        <f>SUM(V128:V134)</f>
        <v>0</v>
      </c>
      <c r="W127" s="225"/>
      <c r="X127" s="225"/>
      <c r="Y127" s="225"/>
      <c r="AG127" t="s">
        <v>106</v>
      </c>
    </row>
    <row r="128" spans="1:60" outlineLevel="1" x14ac:dyDescent="0.25">
      <c r="A128" s="241">
        <v>106</v>
      </c>
      <c r="B128" s="242" t="s">
        <v>347</v>
      </c>
      <c r="C128" s="252" t="s">
        <v>348</v>
      </c>
      <c r="D128" s="243" t="s">
        <v>152</v>
      </c>
      <c r="E128" s="244">
        <v>4</v>
      </c>
      <c r="F128" s="245"/>
      <c r="G128" s="246">
        <f>ROUND(E128*F128,2)</f>
        <v>0</v>
      </c>
      <c r="H128" s="245"/>
      <c r="I128" s="246">
        <f>ROUND(E128*H128,2)</f>
        <v>0</v>
      </c>
      <c r="J128" s="245"/>
      <c r="K128" s="246">
        <f>ROUND(E128*J128,2)</f>
        <v>0</v>
      </c>
      <c r="L128" s="246">
        <v>21</v>
      </c>
      <c r="M128" s="246">
        <f>G128*(1+L128/100)</f>
        <v>0</v>
      </c>
      <c r="N128" s="244">
        <v>0</v>
      </c>
      <c r="O128" s="244">
        <f>ROUND(E128*N128,2)</f>
        <v>0</v>
      </c>
      <c r="P128" s="244">
        <v>0</v>
      </c>
      <c r="Q128" s="244">
        <f>ROUND(E128*P128,2)</f>
        <v>0</v>
      </c>
      <c r="R128" s="246"/>
      <c r="S128" s="246" t="s">
        <v>188</v>
      </c>
      <c r="T128" s="247" t="s">
        <v>262</v>
      </c>
      <c r="U128" s="224">
        <v>0</v>
      </c>
      <c r="V128" s="224">
        <f>ROUND(E128*U128,2)</f>
        <v>0</v>
      </c>
      <c r="W128" s="224"/>
      <c r="X128" s="224" t="s">
        <v>201</v>
      </c>
      <c r="Y128" s="224" t="s">
        <v>113</v>
      </c>
      <c r="Z128" s="214"/>
      <c r="AA128" s="214"/>
      <c r="AB128" s="214"/>
      <c r="AC128" s="214"/>
      <c r="AD128" s="214"/>
      <c r="AE128" s="214"/>
      <c r="AF128" s="214"/>
      <c r="AG128" s="214" t="s">
        <v>202</v>
      </c>
      <c r="AH128" s="214"/>
      <c r="AI128" s="214"/>
      <c r="AJ128" s="214"/>
      <c r="AK128" s="214"/>
      <c r="AL128" s="214"/>
      <c r="AM128" s="214"/>
      <c r="AN128" s="214"/>
      <c r="AO128" s="214"/>
      <c r="AP128" s="214"/>
      <c r="AQ128" s="214"/>
      <c r="AR128" s="214"/>
      <c r="AS128" s="214"/>
      <c r="AT128" s="214"/>
      <c r="AU128" s="214"/>
      <c r="AV128" s="214"/>
      <c r="AW128" s="214"/>
      <c r="AX128" s="214"/>
      <c r="AY128" s="214"/>
      <c r="AZ128" s="214"/>
      <c r="BA128" s="214"/>
      <c r="BB128" s="214"/>
      <c r="BC128" s="214"/>
      <c r="BD128" s="214"/>
      <c r="BE128" s="214"/>
      <c r="BF128" s="214"/>
      <c r="BG128" s="214"/>
      <c r="BH128" s="214"/>
    </row>
    <row r="129" spans="1:60" outlineLevel="1" x14ac:dyDescent="0.25">
      <c r="A129" s="241">
        <v>107</v>
      </c>
      <c r="B129" s="242" t="s">
        <v>349</v>
      </c>
      <c r="C129" s="252" t="s">
        <v>350</v>
      </c>
      <c r="D129" s="243" t="s">
        <v>205</v>
      </c>
      <c r="E129" s="244">
        <v>15</v>
      </c>
      <c r="F129" s="245"/>
      <c r="G129" s="246">
        <f>ROUND(E129*F129,2)</f>
        <v>0</v>
      </c>
      <c r="H129" s="245"/>
      <c r="I129" s="246">
        <f>ROUND(E129*H129,2)</f>
        <v>0</v>
      </c>
      <c r="J129" s="245"/>
      <c r="K129" s="246">
        <f>ROUND(E129*J129,2)</f>
        <v>0</v>
      </c>
      <c r="L129" s="246">
        <v>21</v>
      </c>
      <c r="M129" s="246">
        <f>G129*(1+L129/100)</f>
        <v>0</v>
      </c>
      <c r="N129" s="244">
        <v>0</v>
      </c>
      <c r="O129" s="244">
        <f>ROUND(E129*N129,2)</f>
        <v>0</v>
      </c>
      <c r="P129" s="244">
        <v>0</v>
      </c>
      <c r="Q129" s="244">
        <f>ROUND(E129*P129,2)</f>
        <v>0</v>
      </c>
      <c r="R129" s="246"/>
      <c r="S129" s="246" t="s">
        <v>188</v>
      </c>
      <c r="T129" s="247" t="s">
        <v>262</v>
      </c>
      <c r="U129" s="224">
        <v>0</v>
      </c>
      <c r="V129" s="224">
        <f>ROUND(E129*U129,2)</f>
        <v>0</v>
      </c>
      <c r="W129" s="224"/>
      <c r="X129" s="224" t="s">
        <v>201</v>
      </c>
      <c r="Y129" s="224" t="s">
        <v>113</v>
      </c>
      <c r="Z129" s="214"/>
      <c r="AA129" s="214"/>
      <c r="AB129" s="214"/>
      <c r="AC129" s="214"/>
      <c r="AD129" s="214"/>
      <c r="AE129" s="214"/>
      <c r="AF129" s="214"/>
      <c r="AG129" s="214" t="s">
        <v>202</v>
      </c>
      <c r="AH129" s="214"/>
      <c r="AI129" s="214"/>
      <c r="AJ129" s="214"/>
      <c r="AK129" s="214"/>
      <c r="AL129" s="214"/>
      <c r="AM129" s="214"/>
      <c r="AN129" s="214"/>
      <c r="AO129" s="214"/>
      <c r="AP129" s="214"/>
      <c r="AQ129" s="214"/>
      <c r="AR129" s="214"/>
      <c r="AS129" s="214"/>
      <c r="AT129" s="214"/>
      <c r="AU129" s="214"/>
      <c r="AV129" s="214"/>
      <c r="AW129" s="214"/>
      <c r="AX129" s="214"/>
      <c r="AY129" s="214"/>
      <c r="AZ129" s="214"/>
      <c r="BA129" s="214"/>
      <c r="BB129" s="214"/>
      <c r="BC129" s="214"/>
      <c r="BD129" s="214"/>
      <c r="BE129" s="214"/>
      <c r="BF129" s="214"/>
      <c r="BG129" s="214"/>
      <c r="BH129" s="214"/>
    </row>
    <row r="130" spans="1:60" outlineLevel="1" x14ac:dyDescent="0.25">
      <c r="A130" s="241">
        <v>108</v>
      </c>
      <c r="B130" s="242" t="s">
        <v>351</v>
      </c>
      <c r="C130" s="252" t="s">
        <v>352</v>
      </c>
      <c r="D130" s="243" t="s">
        <v>353</v>
      </c>
      <c r="E130" s="244">
        <v>1</v>
      </c>
      <c r="F130" s="245"/>
      <c r="G130" s="246">
        <f>ROUND(E130*F130,2)</f>
        <v>0</v>
      </c>
      <c r="H130" s="245"/>
      <c r="I130" s="246">
        <f>ROUND(E130*H130,2)</f>
        <v>0</v>
      </c>
      <c r="J130" s="245"/>
      <c r="K130" s="246">
        <f>ROUND(E130*J130,2)</f>
        <v>0</v>
      </c>
      <c r="L130" s="246">
        <v>21</v>
      </c>
      <c r="M130" s="246">
        <f>G130*(1+L130/100)</f>
        <v>0</v>
      </c>
      <c r="N130" s="244">
        <v>0</v>
      </c>
      <c r="O130" s="244">
        <f>ROUND(E130*N130,2)</f>
        <v>0</v>
      </c>
      <c r="P130" s="244">
        <v>0</v>
      </c>
      <c r="Q130" s="244">
        <f>ROUND(E130*P130,2)</f>
        <v>0</v>
      </c>
      <c r="R130" s="246"/>
      <c r="S130" s="246" t="s">
        <v>188</v>
      </c>
      <c r="T130" s="247" t="s">
        <v>189</v>
      </c>
      <c r="U130" s="224">
        <v>0</v>
      </c>
      <c r="V130" s="224">
        <f>ROUND(E130*U130,2)</f>
        <v>0</v>
      </c>
      <c r="W130" s="224"/>
      <c r="X130" s="224" t="s">
        <v>201</v>
      </c>
      <c r="Y130" s="224" t="s">
        <v>113</v>
      </c>
      <c r="Z130" s="214"/>
      <c r="AA130" s="214"/>
      <c r="AB130" s="214"/>
      <c r="AC130" s="214"/>
      <c r="AD130" s="214"/>
      <c r="AE130" s="214"/>
      <c r="AF130" s="214"/>
      <c r="AG130" s="214" t="s">
        <v>202</v>
      </c>
      <c r="AH130" s="214"/>
      <c r="AI130" s="214"/>
      <c r="AJ130" s="214"/>
      <c r="AK130" s="214"/>
      <c r="AL130" s="214"/>
      <c r="AM130" s="214"/>
      <c r="AN130" s="214"/>
      <c r="AO130" s="214"/>
      <c r="AP130" s="214"/>
      <c r="AQ130" s="214"/>
      <c r="AR130" s="214"/>
      <c r="AS130" s="214"/>
      <c r="AT130" s="214"/>
      <c r="AU130" s="214"/>
      <c r="AV130" s="214"/>
      <c r="AW130" s="214"/>
      <c r="AX130" s="214"/>
      <c r="AY130" s="214"/>
      <c r="AZ130" s="214"/>
      <c r="BA130" s="214"/>
      <c r="BB130" s="214"/>
      <c r="BC130" s="214"/>
      <c r="BD130" s="214"/>
      <c r="BE130" s="214"/>
      <c r="BF130" s="214"/>
      <c r="BG130" s="214"/>
      <c r="BH130" s="214"/>
    </row>
    <row r="131" spans="1:60" outlineLevel="1" x14ac:dyDescent="0.25">
      <c r="A131" s="233">
        <v>109</v>
      </c>
      <c r="B131" s="234" t="s">
        <v>354</v>
      </c>
      <c r="C131" s="250" t="s">
        <v>355</v>
      </c>
      <c r="D131" s="235" t="s">
        <v>353</v>
      </c>
      <c r="E131" s="236">
        <v>1</v>
      </c>
      <c r="F131" s="237"/>
      <c r="G131" s="238">
        <f>ROUND(E131*F131,2)</f>
        <v>0</v>
      </c>
      <c r="H131" s="237"/>
      <c r="I131" s="238">
        <f>ROUND(E131*H131,2)</f>
        <v>0</v>
      </c>
      <c r="J131" s="237"/>
      <c r="K131" s="238">
        <f>ROUND(E131*J131,2)</f>
        <v>0</v>
      </c>
      <c r="L131" s="238">
        <v>21</v>
      </c>
      <c r="M131" s="238">
        <f>G131*(1+L131/100)</f>
        <v>0</v>
      </c>
      <c r="N131" s="236">
        <v>0</v>
      </c>
      <c r="O131" s="236">
        <f>ROUND(E131*N131,2)</f>
        <v>0</v>
      </c>
      <c r="P131" s="236">
        <v>0</v>
      </c>
      <c r="Q131" s="236">
        <f>ROUND(E131*P131,2)</f>
        <v>0</v>
      </c>
      <c r="R131" s="238"/>
      <c r="S131" s="238" t="s">
        <v>111</v>
      </c>
      <c r="T131" s="239" t="s">
        <v>189</v>
      </c>
      <c r="U131" s="224">
        <v>0</v>
      </c>
      <c r="V131" s="224">
        <f>ROUND(E131*U131,2)</f>
        <v>0</v>
      </c>
      <c r="W131" s="224"/>
      <c r="X131" s="224" t="s">
        <v>201</v>
      </c>
      <c r="Y131" s="224" t="s">
        <v>113</v>
      </c>
      <c r="Z131" s="214"/>
      <c r="AA131" s="214"/>
      <c r="AB131" s="214"/>
      <c r="AC131" s="214"/>
      <c r="AD131" s="214"/>
      <c r="AE131" s="214"/>
      <c r="AF131" s="214"/>
      <c r="AG131" s="214" t="s">
        <v>254</v>
      </c>
      <c r="AH131" s="214"/>
      <c r="AI131" s="214"/>
      <c r="AJ131" s="214"/>
      <c r="AK131" s="214"/>
      <c r="AL131" s="214"/>
      <c r="AM131" s="214"/>
      <c r="AN131" s="214"/>
      <c r="AO131" s="214"/>
      <c r="AP131" s="214"/>
      <c r="AQ131" s="214"/>
      <c r="AR131" s="214"/>
      <c r="AS131" s="214"/>
      <c r="AT131" s="214"/>
      <c r="AU131" s="214"/>
      <c r="AV131" s="214"/>
      <c r="AW131" s="214"/>
      <c r="AX131" s="214"/>
      <c r="AY131" s="214"/>
      <c r="AZ131" s="214"/>
      <c r="BA131" s="214"/>
      <c r="BB131" s="214"/>
      <c r="BC131" s="214"/>
      <c r="BD131" s="214"/>
      <c r="BE131" s="214"/>
      <c r="BF131" s="214"/>
      <c r="BG131" s="214"/>
      <c r="BH131" s="214"/>
    </row>
    <row r="132" spans="1:60" outlineLevel="1" x14ac:dyDescent="0.25">
      <c r="A132" s="241">
        <v>110</v>
      </c>
      <c r="B132" s="242" t="s">
        <v>356</v>
      </c>
      <c r="C132" s="252" t="s">
        <v>357</v>
      </c>
      <c r="D132" s="243" t="s">
        <v>353</v>
      </c>
      <c r="E132" s="244">
        <v>1</v>
      </c>
      <c r="F132" s="245"/>
      <c r="G132" s="246">
        <f>ROUND(E132*F132,2)</f>
        <v>0</v>
      </c>
      <c r="H132" s="245"/>
      <c r="I132" s="246">
        <f>ROUND(E132*H132,2)</f>
        <v>0</v>
      </c>
      <c r="J132" s="245"/>
      <c r="K132" s="246">
        <f>ROUND(E132*J132,2)</f>
        <v>0</v>
      </c>
      <c r="L132" s="246">
        <v>21</v>
      </c>
      <c r="M132" s="246">
        <f>G132*(1+L132/100)</f>
        <v>0</v>
      </c>
      <c r="N132" s="244">
        <v>0</v>
      </c>
      <c r="O132" s="244">
        <f>ROUND(E132*N132,2)</f>
        <v>0</v>
      </c>
      <c r="P132" s="244">
        <v>0</v>
      </c>
      <c r="Q132" s="244">
        <f>ROUND(E132*P132,2)</f>
        <v>0</v>
      </c>
      <c r="R132" s="246"/>
      <c r="S132" s="246" t="s">
        <v>188</v>
      </c>
      <c r="T132" s="247" t="s">
        <v>189</v>
      </c>
      <c r="U132" s="224">
        <v>0</v>
      </c>
      <c r="V132" s="224">
        <f>ROUND(E132*U132,2)</f>
        <v>0</v>
      </c>
      <c r="W132" s="224"/>
      <c r="X132" s="224" t="s">
        <v>201</v>
      </c>
      <c r="Y132" s="224" t="s">
        <v>113</v>
      </c>
      <c r="Z132" s="214"/>
      <c r="AA132" s="214"/>
      <c r="AB132" s="214"/>
      <c r="AC132" s="214"/>
      <c r="AD132" s="214"/>
      <c r="AE132" s="214"/>
      <c r="AF132" s="214"/>
      <c r="AG132" s="214" t="s">
        <v>202</v>
      </c>
      <c r="AH132" s="214"/>
      <c r="AI132" s="214"/>
      <c r="AJ132" s="214"/>
      <c r="AK132" s="214"/>
      <c r="AL132" s="214"/>
      <c r="AM132" s="214"/>
      <c r="AN132" s="214"/>
      <c r="AO132" s="214"/>
      <c r="AP132" s="214"/>
      <c r="AQ132" s="214"/>
      <c r="AR132" s="214"/>
      <c r="AS132" s="214"/>
      <c r="AT132" s="214"/>
      <c r="AU132" s="214"/>
      <c r="AV132" s="214"/>
      <c r="AW132" s="214"/>
      <c r="AX132" s="214"/>
      <c r="AY132" s="214"/>
      <c r="AZ132" s="214"/>
      <c r="BA132" s="214"/>
      <c r="BB132" s="214"/>
      <c r="BC132" s="214"/>
      <c r="BD132" s="214"/>
      <c r="BE132" s="214"/>
      <c r="BF132" s="214"/>
      <c r="BG132" s="214"/>
      <c r="BH132" s="214"/>
    </row>
    <row r="133" spans="1:60" outlineLevel="1" x14ac:dyDescent="0.25">
      <c r="A133" s="233">
        <v>111</v>
      </c>
      <c r="B133" s="234" t="s">
        <v>358</v>
      </c>
      <c r="C133" s="250" t="s">
        <v>359</v>
      </c>
      <c r="D133" s="235" t="s">
        <v>353</v>
      </c>
      <c r="E133" s="236">
        <v>1</v>
      </c>
      <c r="F133" s="237"/>
      <c r="G133" s="238">
        <f>ROUND(E133*F133,2)</f>
        <v>0</v>
      </c>
      <c r="H133" s="237"/>
      <c r="I133" s="238">
        <f>ROUND(E133*H133,2)</f>
        <v>0</v>
      </c>
      <c r="J133" s="237"/>
      <c r="K133" s="238">
        <f>ROUND(E133*J133,2)</f>
        <v>0</v>
      </c>
      <c r="L133" s="238">
        <v>21</v>
      </c>
      <c r="M133" s="238">
        <f>G133*(1+L133/100)</f>
        <v>0</v>
      </c>
      <c r="N133" s="236">
        <v>0</v>
      </c>
      <c r="O133" s="236">
        <f>ROUND(E133*N133,2)</f>
        <v>0</v>
      </c>
      <c r="P133" s="236">
        <v>0</v>
      </c>
      <c r="Q133" s="236">
        <f>ROUND(E133*P133,2)</f>
        <v>0</v>
      </c>
      <c r="R133" s="238"/>
      <c r="S133" s="238" t="s">
        <v>111</v>
      </c>
      <c r="T133" s="239" t="s">
        <v>262</v>
      </c>
      <c r="U133" s="224">
        <v>0</v>
      </c>
      <c r="V133" s="224">
        <f>ROUND(E133*U133,2)</f>
        <v>0</v>
      </c>
      <c r="W133" s="224"/>
      <c r="X133" s="224" t="s">
        <v>201</v>
      </c>
      <c r="Y133" s="224" t="s">
        <v>113</v>
      </c>
      <c r="Z133" s="214"/>
      <c r="AA133" s="214"/>
      <c r="AB133" s="214"/>
      <c r="AC133" s="214"/>
      <c r="AD133" s="214"/>
      <c r="AE133" s="214"/>
      <c r="AF133" s="214"/>
      <c r="AG133" s="214" t="s">
        <v>202</v>
      </c>
      <c r="AH133" s="214"/>
      <c r="AI133" s="214"/>
      <c r="AJ133" s="214"/>
      <c r="AK133" s="214"/>
      <c r="AL133" s="214"/>
      <c r="AM133" s="214"/>
      <c r="AN133" s="214"/>
      <c r="AO133" s="214"/>
      <c r="AP133" s="214"/>
      <c r="AQ133" s="214"/>
      <c r="AR133" s="214"/>
      <c r="AS133" s="214"/>
      <c r="AT133" s="214"/>
      <c r="AU133" s="214"/>
      <c r="AV133" s="214"/>
      <c r="AW133" s="214"/>
      <c r="AX133" s="214"/>
      <c r="AY133" s="214"/>
      <c r="AZ133" s="214"/>
      <c r="BA133" s="214"/>
      <c r="BB133" s="214"/>
      <c r="BC133" s="214"/>
      <c r="BD133" s="214"/>
      <c r="BE133" s="214"/>
      <c r="BF133" s="214"/>
      <c r="BG133" s="214"/>
      <c r="BH133" s="214"/>
    </row>
    <row r="134" spans="1:60" outlineLevel="1" x14ac:dyDescent="0.25">
      <c r="A134" s="233">
        <v>112</v>
      </c>
      <c r="B134" s="234" t="s">
        <v>360</v>
      </c>
      <c r="C134" s="250" t="s">
        <v>361</v>
      </c>
      <c r="D134" s="235" t="s">
        <v>343</v>
      </c>
      <c r="E134" s="236">
        <v>1</v>
      </c>
      <c r="F134" s="237"/>
      <c r="G134" s="238">
        <f>ROUND(E134*F134,2)</f>
        <v>0</v>
      </c>
      <c r="H134" s="237"/>
      <c r="I134" s="238">
        <f>ROUND(E134*H134,2)</f>
        <v>0</v>
      </c>
      <c r="J134" s="237"/>
      <c r="K134" s="238">
        <f>ROUND(E134*J134,2)</f>
        <v>0</v>
      </c>
      <c r="L134" s="238">
        <v>21</v>
      </c>
      <c r="M134" s="238">
        <f>G134*(1+L134/100)</f>
        <v>0</v>
      </c>
      <c r="N134" s="236">
        <v>0</v>
      </c>
      <c r="O134" s="236">
        <f>ROUND(E134*N134,2)</f>
        <v>0</v>
      </c>
      <c r="P134" s="236">
        <v>0</v>
      </c>
      <c r="Q134" s="236">
        <f>ROUND(E134*P134,2)</f>
        <v>0</v>
      </c>
      <c r="R134" s="238"/>
      <c r="S134" s="238" t="s">
        <v>188</v>
      </c>
      <c r="T134" s="239" t="s">
        <v>189</v>
      </c>
      <c r="U134" s="224">
        <v>0</v>
      </c>
      <c r="V134" s="224">
        <f>ROUND(E134*U134,2)</f>
        <v>0</v>
      </c>
      <c r="W134" s="224"/>
      <c r="X134" s="224" t="s">
        <v>201</v>
      </c>
      <c r="Y134" s="224" t="s">
        <v>113</v>
      </c>
      <c r="Z134" s="214"/>
      <c r="AA134" s="214"/>
      <c r="AB134" s="214"/>
      <c r="AC134" s="214"/>
      <c r="AD134" s="214"/>
      <c r="AE134" s="214"/>
      <c r="AF134" s="214"/>
      <c r="AG134" s="214" t="s">
        <v>202</v>
      </c>
      <c r="AH134" s="214"/>
      <c r="AI134" s="214"/>
      <c r="AJ134" s="214"/>
      <c r="AK134" s="214"/>
      <c r="AL134" s="214"/>
      <c r="AM134" s="214"/>
      <c r="AN134" s="214"/>
      <c r="AO134" s="214"/>
      <c r="AP134" s="214"/>
      <c r="AQ134" s="214"/>
      <c r="AR134" s="214"/>
      <c r="AS134" s="214"/>
      <c r="AT134" s="214"/>
      <c r="AU134" s="214"/>
      <c r="AV134" s="214"/>
      <c r="AW134" s="214"/>
      <c r="AX134" s="214"/>
      <c r="AY134" s="214"/>
      <c r="AZ134" s="214"/>
      <c r="BA134" s="214"/>
      <c r="BB134" s="214"/>
      <c r="BC134" s="214"/>
      <c r="BD134" s="214"/>
      <c r="BE134" s="214"/>
      <c r="BF134" s="214"/>
      <c r="BG134" s="214"/>
      <c r="BH134" s="214"/>
    </row>
    <row r="135" spans="1:60" x14ac:dyDescent="0.25">
      <c r="A135" s="3"/>
      <c r="B135" s="4"/>
      <c r="C135" s="253"/>
      <c r="D135" s="6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AE135">
        <v>15</v>
      </c>
      <c r="AF135">
        <v>21</v>
      </c>
      <c r="AG135" t="s">
        <v>91</v>
      </c>
    </row>
    <row r="136" spans="1:60" x14ac:dyDescent="0.25">
      <c r="A136" s="217"/>
      <c r="B136" s="218" t="s">
        <v>29</v>
      </c>
      <c r="C136" s="254"/>
      <c r="D136" s="219"/>
      <c r="E136" s="220"/>
      <c r="F136" s="220"/>
      <c r="G136" s="232">
        <f>G8+G17+G27+G30+G52+G76+G84+G92+G124+G127</f>
        <v>0</v>
      </c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AE136">
        <f>SUMIF(L7:L134,AE135,G7:G134)</f>
        <v>0</v>
      </c>
      <c r="AF136">
        <f>SUMIF(L7:L134,AF135,G7:G134)</f>
        <v>0</v>
      </c>
      <c r="AG136" t="s">
        <v>362</v>
      </c>
    </row>
    <row r="137" spans="1:60" x14ac:dyDescent="0.25">
      <c r="C137" s="255"/>
      <c r="D137" s="10"/>
      <c r="AG137" t="s">
        <v>363</v>
      </c>
    </row>
    <row r="138" spans="1:60" x14ac:dyDescent="0.25">
      <c r="D138" s="10"/>
    </row>
    <row r="139" spans="1:60" x14ac:dyDescent="0.25">
      <c r="D139" s="10"/>
    </row>
    <row r="140" spans="1:60" x14ac:dyDescent="0.25">
      <c r="D140" s="10"/>
    </row>
    <row r="141" spans="1:60" x14ac:dyDescent="0.25">
      <c r="D141" s="10"/>
    </row>
    <row r="142" spans="1:60" x14ac:dyDescent="0.25">
      <c r="D142" s="10"/>
    </row>
    <row r="143" spans="1:60" x14ac:dyDescent="0.25">
      <c r="D143" s="10"/>
    </row>
    <row r="144" spans="1:60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</sheetData>
  <sheetProtection formatRows="0"/>
  <mergeCells count="9">
    <mergeCell ref="C22:G22"/>
    <mergeCell ref="C24:G24"/>
    <mergeCell ref="C26:G26"/>
    <mergeCell ref="A1:G1"/>
    <mergeCell ref="C2:G2"/>
    <mergeCell ref="C3:G3"/>
    <mergeCell ref="C4:G4"/>
    <mergeCell ref="C10:G10"/>
    <mergeCell ref="C19:G19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Stavba</vt:lpstr>
      <vt:lpstr>VzorPolozky</vt:lpstr>
      <vt:lpstr>401 260126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'401 260126 Pol'!Názvy_tisku</vt:lpstr>
      <vt:lpstr>oadresa</vt:lpstr>
      <vt:lpstr>Stavba!Objednatel</vt:lpstr>
      <vt:lpstr>Stavba!Objekt</vt:lpstr>
      <vt:lpstr>'401 260126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11</dc:creator>
  <cp:lastModifiedBy>Windows 11</cp:lastModifiedBy>
  <cp:lastPrinted>2019-03-19T12:27:02Z</cp:lastPrinted>
  <dcterms:created xsi:type="dcterms:W3CDTF">2009-04-08T07:15:50Z</dcterms:created>
  <dcterms:modified xsi:type="dcterms:W3CDTF">2026-02-26T08:23:23Z</dcterms:modified>
</cp:coreProperties>
</file>