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5-01-2020 - Chodník -Ha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'05-01-2020 - Chodník -Hav...'!$C$120:$K$155</definedName>
    <definedName name="_xlnm.Print_Area" localSheetId="1">'05-01-2020 - Chodník -Hav...'!$C$4:$J$37,'05-01-2020 - Chodník -Hav...'!$C$50:$J$76,'05-01-2020 - Chodník -Hav...'!$C$82:$J$104,'05-01-2020 - Chodník -Hav...'!$C$110:$K$155</definedName>
    <definedName name="_xlnm.Print_Titles" localSheetId="1">'05-01-2020 - Chodník -Hav...'!$120:$120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5"/>
  <c r="BH155"/>
  <c r="BG155"/>
  <c r="BF155"/>
  <c r="T155"/>
  <c r="T154"/>
  <c r="R155"/>
  <c r="R154"/>
  <c r="P155"/>
  <c r="P154"/>
  <c r="BI153"/>
  <c r="BH153"/>
  <c r="BG153"/>
  <c r="BF153"/>
  <c r="T153"/>
  <c r="T152"/>
  <c r="T151"/>
  <c r="R153"/>
  <c r="R152"/>
  <c r="R151"/>
  <c r="P153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118"/>
  <c r="J21"/>
  <c r="J19"/>
  <c r="E19"/>
  <c r="J117"/>
  <c r="J18"/>
  <c r="J16"/>
  <c r="E16"/>
  <c r="F118"/>
  <c r="J15"/>
  <c r="J10"/>
  <c r="J115"/>
  <c i="1" r="L90"/>
  <c r="AM90"/>
  <c r="AM89"/>
  <c r="L89"/>
  <c r="AM87"/>
  <c r="L87"/>
  <c r="L85"/>
  <c r="L84"/>
  <c i="2" r="J155"/>
  <c r="J153"/>
  <c r="J150"/>
  <c r="BK148"/>
  <c r="J147"/>
  <c r="BK146"/>
  <c r="J142"/>
  <c r="J141"/>
  <c r="J139"/>
  <c r="BK138"/>
  <c r="J137"/>
  <c r="BK135"/>
  <c r="BK134"/>
  <c r="J133"/>
  <c r="BK131"/>
  <c r="J130"/>
  <c r="J129"/>
  <c r="J128"/>
  <c r="BK127"/>
  <c r="J126"/>
  <c r="BK124"/>
  <c r="BK155"/>
  <c r="BK153"/>
  <c r="BK150"/>
  <c r="J148"/>
  <c r="BK147"/>
  <c r="J146"/>
  <c r="J145"/>
  <c r="BK144"/>
  <c r="J136"/>
  <c r="J135"/>
  <c r="J134"/>
  <c r="BK130"/>
  <c r="BK129"/>
  <c r="BK128"/>
  <c r="J125"/>
  <c r="BK145"/>
  <c r="J144"/>
  <c r="BK142"/>
  <c r="BK141"/>
  <c r="BK139"/>
  <c r="J138"/>
  <c r="BK137"/>
  <c r="BK136"/>
  <c r="BK133"/>
  <c r="J131"/>
  <c r="J127"/>
  <c r="BK126"/>
  <c r="BK125"/>
  <c r="J124"/>
  <c i="1" r="AS94"/>
  <c i="2" l="1" r="R123"/>
  <c r="BK132"/>
  <c r="J132"/>
  <c r="J97"/>
  <c r="R132"/>
  <c r="BK140"/>
  <c r="J140"/>
  <c r="J98"/>
  <c r="P140"/>
  <c r="T140"/>
  <c r="BK123"/>
  <c r="P123"/>
  <c r="T123"/>
  <c r="P132"/>
  <c r="T132"/>
  <c r="R140"/>
  <c r="BK143"/>
  <c r="J143"/>
  <c r="J99"/>
  <c r="P143"/>
  <c r="R143"/>
  <c r="T143"/>
  <c r="J87"/>
  <c r="BE124"/>
  <c r="BE130"/>
  <c r="BE135"/>
  <c r="BE138"/>
  <c r="J89"/>
  <c r="J90"/>
  <c r="BE126"/>
  <c r="BE127"/>
  <c r="BE137"/>
  <c r="BE142"/>
  <c r="BE148"/>
  <c r="F90"/>
  <c r="BE125"/>
  <c r="BE128"/>
  <c r="BE129"/>
  <c r="BE131"/>
  <c r="BE133"/>
  <c r="BE134"/>
  <c r="BE136"/>
  <c r="BE139"/>
  <c r="BE141"/>
  <c r="BE144"/>
  <c r="BE145"/>
  <c r="BE146"/>
  <c r="BE147"/>
  <c r="BE150"/>
  <c r="BE153"/>
  <c r="BE155"/>
  <c r="BK149"/>
  <c r="J149"/>
  <c r="J100"/>
  <c r="BK152"/>
  <c r="J152"/>
  <c r="J102"/>
  <c r="BK154"/>
  <c r="J154"/>
  <c r="J103"/>
  <c r="F33"/>
  <c i="1" r="BB95"/>
  <c r="BB94"/>
  <c r="W31"/>
  <c i="2" r="J32"/>
  <c i="1" r="AW95"/>
  <c i="2" r="F35"/>
  <c i="1" r="BD95"/>
  <c r="BD94"/>
  <c r="W33"/>
  <c i="2" r="F32"/>
  <c i="1" r="BA95"/>
  <c r="BA94"/>
  <c r="AW94"/>
  <c r="AK30"/>
  <c i="2" r="F34"/>
  <c i="1" r="BC95"/>
  <c r="BC94"/>
  <c r="W32"/>
  <c i="2" l="1" r="T122"/>
  <c r="T121"/>
  <c r="BK122"/>
  <c r="P122"/>
  <c r="P121"/>
  <c i="1" r="AU95"/>
  <c i="2" r="R122"/>
  <c r="R121"/>
  <c r="J123"/>
  <c r="J96"/>
  <c r="BK151"/>
  <c r="J151"/>
  <c r="J101"/>
  <c i="1" r="AU94"/>
  <c r="AY94"/>
  <c i="2" r="J31"/>
  <c i="1" r="AV95"/>
  <c r="AT95"/>
  <c r="AX94"/>
  <c i="2" r="F31"/>
  <c i="1" r="AZ95"/>
  <c r="AZ94"/>
  <c r="W29"/>
  <c r="W30"/>
  <c i="2" l="1" r="BK121"/>
  <c r="J121"/>
  <c r="J94"/>
  <c r="J122"/>
  <c r="J95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<sst xmlns="http://schemas.openxmlformats.org/spreadsheetml/2006/main">
  <si>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</si>
  <si>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</si>
  <si>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</si>
  <si>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</si>
  <si>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</si>
  <si>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{db90c332-0dbd-4682-80ac-acf4115801c3}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</si>
  <si>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</si>
  <si>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</si>
  <si>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</si>
  <si>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</si>
  <si>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</si>
  <si>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</si>
  <si>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</si>
  <si>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</si>
  <si>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05-01-2020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</si>
  <si>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</si>
  <si>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</si>
  <si>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-Havířská ul.</t>
  </si>
  <si>
    <t>KSO:</t>
  </si>
  <si>
    <t>CC-CZ:</t>
  </si>
  <si>
    <t>Místo:</t>
  </si>
  <si>
    <t>Havířská ul.</t>
  </si>
  <si>
    <t>Datum:</t>
  </si>
  <si>
    <t>30. 4. 2020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</si>
  <si>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</si>
  <si>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</si>
  <si>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</si>
  <si>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</si>
  <si>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</si>
  <si>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</si>
  <si>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</si>
  <si>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</si>
  <si>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</si>
  <si>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</si>
  <si>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</si>
  <si>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</si>
  <si>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</si>
  <si>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</si>
  <si>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</si>
  <si>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</si>
  <si>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</si>
  <si>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</si>
  <si>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</si>
  <si>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</si>
  <si>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</si>
  <si>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</si>
  <si>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</si>
  <si>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</si>
  <si>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</si>
  <si>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</si>
  <si>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</si>
  <si>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</si>
  <si>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</si>
  <si>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</si>
  <si>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</si>
  <si>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</si>
  <si>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</si>
  <si>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</si>
  <si>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</si>
  <si>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</si>
  <si>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</si>
  <si>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</si>
  <si>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</si>
  <si>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</si>
  <si>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</si>
  <si>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</si>
  <si>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</si>
  <si>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</si>
  <si>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</si>
  <si>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</si>
  <si>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</si>
  <si>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</si>
  <si>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</si>
  <si>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</si>
  <si>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</si>
  <si>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</si>
  <si>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</si>
  <si>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</si>
  <si>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</si>
  <si>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</si>
  <si>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</si>
  <si>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</si>
  <si>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</si>
  <si>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</si>
  <si>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</si>
  <si>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</si>
  <si>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</si>
  <si>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</si>
  <si>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</si>
  <si>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</si>
  <si>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</si>
  <si>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</si>
  <si>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</si>
  <si>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</si>
  <si>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</si>
  <si>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</si>
  <si>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</si>
  <si>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</si>
  <si>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</si>
  <si>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</si>
  <si>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</si>
  <si>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</si>
  <si>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</si>
  <si>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</si>
  <si>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</si>
  <si>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</si>
  <si>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</si>
  <si>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</si>
  <si>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</si>
  <si>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</si>
  <si>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</si>
  <si>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</si>
  <si>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</si>
  <si>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</si>
  <si>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</si>
  <si>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</si>
  <si>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</si>
  <si>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</si>
  <si>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</si>
  <si>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</si>
  <si>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</si>
  <si>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</si>
  <si>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43213902</t>
  </si>
  <si>
    <t>113107162</t>
  </si>
  <si>
    <t>Odstranění podkladu z kameniva drceného tl 200 mm strojně pl přes 50 do 200 m2</t>
  </si>
  <si>
    <t>846735127</t>
  </si>
  <si>
    <t>3</t>
  </si>
  <si>
    <t>113107171</t>
  </si>
  <si>
    <t>Odstranění podkladu z betonu prostého tl 150 mm strojně pl přes 50 do 200 m2</t>
  </si>
  <si>
    <t>-2007144397</t>
  </si>
  <si>
    <t>113107181</t>
  </si>
  <si>
    <t>Odstranění podkladu živičného tl 50 mm strojně pl přes 50 do 200 m2</t>
  </si>
  <si>
    <t>1485255294</t>
  </si>
  <si>
    <t>5</t>
  </si>
  <si>
    <t>113204111</t>
  </si>
  <si>
    <t>Vytrhání obrub záhonových</t>
  </si>
  <si>
    <t>m</t>
  </si>
  <si>
    <t>-81599227</t>
  </si>
  <si>
    <t>6</t>
  </si>
  <si>
    <t>181152302</t>
  </si>
  <si>
    <t xml:space="preserve">Úprava pláně  v zářezech se zhutněním</t>
  </si>
  <si>
    <t>-380087130</t>
  </si>
  <si>
    <t>7</t>
  </si>
  <si>
    <t>181411121</t>
  </si>
  <si>
    <t>Založení lučního trávníku výsevem plochy do 1000 m2 v rovině a ve svahu do 1:5</t>
  </si>
  <si>
    <t>729055955</t>
  </si>
  <si>
    <t>8</t>
  </si>
  <si>
    <t>M</t>
  </si>
  <si>
    <t>00572470</t>
  </si>
  <si>
    <t>osivo směs travní univerzál</t>
  </si>
  <si>
    <t>kg</t>
  </si>
  <si>
    <t>1994911300</t>
  </si>
  <si>
    <t>Komunikace pozemní</t>
  </si>
  <si>
    <t>9</t>
  </si>
  <si>
    <t>564770111</t>
  </si>
  <si>
    <t>Podklad z kameniva hrubého drceného vel. 16-32 mm tl 250 mm</t>
  </si>
  <si>
    <t>-348000375</t>
  </si>
  <si>
    <t>10</t>
  </si>
  <si>
    <t>564811111</t>
  </si>
  <si>
    <t>Podklad ze štěrkodrtě ŠD tl 50 mm</t>
  </si>
  <si>
    <t>-1410933045</t>
  </si>
  <si>
    <t>11</t>
  </si>
  <si>
    <t>569531111</t>
  </si>
  <si>
    <t>Zpevnění krajnic prohozenou zeminou tl 100 mm</t>
  </si>
  <si>
    <t>1107748312</t>
  </si>
  <si>
    <t>12</t>
  </si>
  <si>
    <t>596211214</t>
  </si>
  <si>
    <t>Příplatek za kombinaci dvou barev u kladení betonových dlažeb komunikací pro pěší tl 80 mm skupiny A</t>
  </si>
  <si>
    <t>2058603916</t>
  </si>
  <si>
    <t>13</t>
  </si>
  <si>
    <t>596212213</t>
  </si>
  <si>
    <t>Kladení zámkové dlažby pozemních komunikací tl 80 mm skupiny A pl přes 300 m2</t>
  </si>
  <si>
    <t>442272277</t>
  </si>
  <si>
    <t>14</t>
  </si>
  <si>
    <t>BET.K08C01</t>
  </si>
  <si>
    <t>dlažba BEST-KLASIKO 20x10x8cm přírodní</t>
  </si>
  <si>
    <t>-1440583330</t>
  </si>
  <si>
    <t>BET.K08C02</t>
  </si>
  <si>
    <t>dlažba BEST-KLASIKO 20x10x8cm barevná</t>
  </si>
  <si>
    <t>-1719745946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</si>
  <si>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</si>
  <si>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</si>
  <si>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</si>
  <si>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</si>
  <si>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-170612342</t>
  </si>
  <si>
    <t>17</t>
  </si>
  <si>
    <t>BET.L25C01</t>
  </si>
  <si>
    <t>obrubník univerzální BEST-LINEA I 50x8x25cm, přírodní</t>
  </si>
  <si>
    <t>kus</t>
  </si>
  <si>
    <t>1762944344</t>
  </si>
  <si>
    <t>997</t>
  </si>
  <si>
    <t>Přesun sutě</t>
  </si>
  <si>
    <t>18</t>
  </si>
  <si>
    <t>997221551</t>
  </si>
  <si>
    <t>Vodorovná doprava suti ze sypkých materiálů do 1 km</t>
  </si>
  <si>
    <t>t</t>
  </si>
  <si>
    <t>-1287504153</t>
  </si>
  <si>
    <t>19</t>
  </si>
  <si>
    <t>997221559</t>
  </si>
  <si>
    <t>Příplatek ZKD 1 km u vodorovné dopravy suti ze sypkých materiálů</t>
  </si>
  <si>
    <t>1901858725</t>
  </si>
  <si>
    <t>20</t>
  </si>
  <si>
    <t>997221611</t>
  </si>
  <si>
    <t>Nakládání suti na dopravní prostředky pro vodorovnou dopravu</t>
  </si>
  <si>
    <t>1858497729</t>
  </si>
  <si>
    <t>997221861</t>
  </si>
  <si>
    <t>Poplatek za uložení stavebního odpadu na recyklační skládce (skládkovné) z prostého betonu pod kódem 17 01 01</t>
  </si>
  <si>
    <t>-1562950109</t>
  </si>
  <si>
    <t>22</t>
  </si>
  <si>
    <t>997221875</t>
  </si>
  <si>
    <t>Poplatek za uložení stavebního odpadu na recyklační skládce (skládkovné) asfaltového bez obsahu dehtu zatříděného do Katalogu odpadů pod kódem 17 03 02</t>
  </si>
  <si>
    <t>1564187515</t>
  </si>
  <si>
    <t>998</t>
  </si>
  <si>
    <t>Přesun hmot</t>
  </si>
  <si>
    <t>23</t>
  </si>
  <si>
    <t>998223011</t>
  </si>
  <si>
    <t>Přesun hmot pro pozemní komunikace s krytem dlážděným</t>
  </si>
  <si>
    <t>939197433</t>
  </si>
  <si>
    <t>VRN</t>
  </si>
  <si>
    <t>Vedlejší rozpočtové náklady</t>
  </si>
  <si>
    <t>VRN3</t>
  </si>
  <si>
    <t>Zařízení staveniště</t>
  </si>
  <si>
    <t>24</t>
  </si>
  <si>
    <t>032503000</t>
  </si>
  <si>
    <t>…</t>
  </si>
  <si>
    <t>1024</t>
  </si>
  <si>
    <t>-1079498138</t>
  </si>
  <si>
    <t>VRN4</t>
  </si>
  <si>
    <t>Inženýrská činnost</t>
  </si>
  <si>
    <t>25</t>
  </si>
  <si>
    <t>043103000</t>
  </si>
  <si>
    <t>Vytyčení ing. sítí</t>
  </si>
  <si>
    <t>660065653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</si>
</sst>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05-01-2020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Chodník -Havířská ul.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Havířská ul.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30. 4. 2020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'05-01-2020 - Chodník -Hav...'!J28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'05-01-2020 - Chodník -Hav...'!P121</f>
        <v>0</v>
      </c>
      <c r="AV95" s="124">
        <f>'05-01-2020 - Chodník -Hav...'!J31</f>
        <v>0</v>
      </c>
      <c r="AW95" s="124">
        <f>'05-01-2020 - Chodník -Hav...'!J32</f>
        <v>0</v>
      </c>
      <c r="AX95" s="124">
        <f>'05-01-2020 - Chodník -Hav...'!J33</f>
        <v>0</v>
      </c>
      <c r="AY95" s="124">
        <f>'05-01-2020 - Chodník -Hav...'!J34</f>
        <v>0</v>
      </c>
      <c r="AZ95" s="124">
        <f>'05-01-2020 - Chodník -Hav...'!F31</f>
        <v>0</v>
      </c>
      <c r="BA95" s="124">
        <f>'05-01-2020 - Chodník -Hav...'!F32</f>
        <v>0</v>
      </c>
      <c r="BB95" s="124">
        <f>'05-01-2020 - Chodník -Hav...'!F33</f>
        <v>0</v>
      </c>
      <c r="BC95" s="124">
        <f>'05-01-2020 - Chodník -Hav...'!F34</f>
        <v>0</v>
      </c>
      <c r="BD95" s="126">
        <f>'05-01-2020 - Chodník -Hav...'!F35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ka2SsVmnm/wxbSrFOUcV2fPCC/xz9Fv0pmMFZaoSWWtzxPUBt00kYXsSEmAKGJE8CyFJ5AcrBbdjXYBwg2sPwg==" hashValue="SI4XDGFm1SjNJRB4nYKqYyEb60SnZtpU4G5ik4cGkpLm+64IOZarYV2Uy6/qCjKoQOlJjyht23SbQJz7Ly8dM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-01-2020 - Chodník -Ha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30. 4. 2020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ROUND((SUM(BE121:BE155)),  2)</f>
        <v>0</v>
      </c>
      <c r="G31" s="35"/>
      <c r="H31" s="35"/>
      <c r="I31" s="153">
        <v>0.20999999999999999</v>
      </c>
      <c r="J31" s="152">
        <f>ROUND(((SUM(BE121:BE155))*I31),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43</v>
      </c>
      <c r="F32" s="152">
        <f>ROUND((SUM(BF121:BF155)),  2)</f>
        <v>0</v>
      </c>
      <c r="G32" s="35"/>
      <c r="H32" s="35"/>
      <c r="I32" s="153">
        <v>0.14999999999999999</v>
      </c>
      <c r="J32" s="152">
        <f>ROUND(((SUM(BF121:BF155))*I32),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ROUND((SUM(BG121:BG155)),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ROUND((SUM(BH121:BH155)),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ROUND((SUM(BI121:BI155)),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Chodník -Havířská ul.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Havířská ul.</v>
      </c>
      <c r="G87" s="37"/>
      <c r="H87" s="37"/>
      <c r="I87" s="138" t="s">
        <v>22</v>
      </c>
      <c r="J87" s="76" t="str">
        <f>IF(J10="","",J10)</f>
        <v>30. 4. 2020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J122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J123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J140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J143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96</v>
      </c>
      <c r="E100" s="193"/>
      <c r="F100" s="193"/>
      <c r="G100" s="193"/>
      <c r="H100" s="193"/>
      <c r="I100" s="194"/>
      <c r="J100" s="195">
        <f>J149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97</v>
      </c>
      <c r="E101" s="186"/>
      <c r="F101" s="186"/>
      <c r="G101" s="186"/>
      <c r="H101" s="186"/>
      <c r="I101" s="187"/>
      <c r="J101" s="188">
        <f>J151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0"/>
      <c r="C102" s="191"/>
      <c r="D102" s="192" t="s">
        <v>98</v>
      </c>
      <c r="E102" s="193"/>
      <c r="F102" s="193"/>
      <c r="G102" s="193"/>
      <c r="H102" s="193"/>
      <c r="I102" s="194"/>
      <c r="J102" s="195">
        <f>J152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J154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7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77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Chodník -Havířská ul.</v>
      </c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Havířská ul.</v>
      </c>
      <c r="G115" s="37"/>
      <c r="H115" s="37"/>
      <c r="I115" s="138" t="s">
        <v>22</v>
      </c>
      <c r="J115" s="76" t="str">
        <f>IF(J10="","",J10)</f>
        <v>30. 4. 2020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138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138" t="s">
        <v>35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7"/>
      <c r="B120" s="198"/>
      <c r="C120" s="199" t="s">
        <v>101</v>
      </c>
      <c r="D120" s="200" t="s">
        <v>62</v>
      </c>
      <c r="E120" s="200" t="s">
        <v>58</v>
      </c>
      <c r="F120" s="200" t="s">
        <v>59</v>
      </c>
      <c r="G120" s="200" t="s">
        <v>102</v>
      </c>
      <c r="H120" s="200" t="s">
        <v>103</v>
      </c>
      <c r="I120" s="201" t="s">
        <v>104</v>
      </c>
      <c r="J120" s="202" t="s">
        <v>88</v>
      </c>
      <c r="K120" s="203" t="s">
        <v>105</v>
      </c>
      <c r="L120" s="204"/>
      <c r="M120" s="97" t="s">
        <v>1</v>
      </c>
      <c r="N120" s="98" t="s">
        <v>41</v>
      </c>
      <c r="O120" s="98" t="s">
        <v>106</v>
      </c>
      <c r="P120" s="98" t="s">
        <v>107</v>
      </c>
      <c r="Q120" s="98" t="s">
        <v>108</v>
      </c>
      <c r="R120" s="98" t="s">
        <v>109</v>
      </c>
      <c r="S120" s="98" t="s">
        <v>110</v>
      </c>
      <c r="T120" s="99" t="s">
        <v>111</v>
      </c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</row>
    <row r="121" s="2" customFormat="1" ht="22.8" customHeight="1">
      <c r="A121" s="35"/>
      <c r="B121" s="36"/>
      <c r="C121" s="104" t="s">
        <v>112</v>
      </c>
      <c r="D121" s="37"/>
      <c r="E121" s="37"/>
      <c r="F121" s="37"/>
      <c r="G121" s="37"/>
      <c r="H121" s="37"/>
      <c r="I121" s="135"/>
      <c r="J121" s="205">
        <f>BK121</f>
        <v>0</v>
      </c>
      <c r="K121" s="37"/>
      <c r="L121" s="41"/>
      <c r="M121" s="100"/>
      <c r="N121" s="206"/>
      <c r="O121" s="101"/>
      <c r="P121" s="207">
        <f>P122+P151</f>
        <v>0</v>
      </c>
      <c r="Q121" s="101"/>
      <c r="R121" s="207">
        <f>R122+R151</f>
        <v>195.4480566</v>
      </c>
      <c r="S121" s="101"/>
      <c r="T121" s="208">
        <f>T122+T151</f>
        <v>367.32710000000003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90</v>
      </c>
      <c r="BK121" s="209">
        <f>BK122+BK151</f>
        <v>0</v>
      </c>
    </row>
    <row r="122" s="12" customFormat="1" ht="25.92" customHeight="1">
      <c r="A122" s="12"/>
      <c r="B122" s="210"/>
      <c r="C122" s="211"/>
      <c r="D122" s="212" t="s">
        <v>76</v>
      </c>
      <c r="E122" s="213" t="s">
        <v>113</v>
      </c>
      <c r="F122" s="213" t="s">
        <v>114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P123+P132+P140+P143+P149</f>
        <v>0</v>
      </c>
      <c r="Q122" s="218"/>
      <c r="R122" s="219">
        <f>R123+R132+R140+R143+R149</f>
        <v>195.4480566</v>
      </c>
      <c r="S122" s="218"/>
      <c r="T122" s="220">
        <f>T123+T132+T140+T143+T149</f>
        <v>367.32710000000003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82</v>
      </c>
      <c r="AT122" s="222" t="s">
        <v>76</v>
      </c>
      <c r="AU122" s="222" t="s">
        <v>77</v>
      </c>
      <c r="AY122" s="221" t="s">
        <v>115</v>
      </c>
      <c r="BK122" s="223">
        <f>BK123+BK132+BK140+BK143+BK149</f>
        <v>0</v>
      </c>
    </row>
    <row r="123" s="12" customFormat="1" ht="22.8" customHeight="1">
      <c r="A123" s="12"/>
      <c r="B123" s="210"/>
      <c r="C123" s="211"/>
      <c r="D123" s="212" t="s">
        <v>76</v>
      </c>
      <c r="E123" s="224" t="s">
        <v>82</v>
      </c>
      <c r="F123" s="224" t="s">
        <v>116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SUM(P124:P131)</f>
        <v>0</v>
      </c>
      <c r="Q123" s="218"/>
      <c r="R123" s="219">
        <f>SUM(R124:R131)</f>
        <v>0.001562</v>
      </c>
      <c r="S123" s="218"/>
      <c r="T123" s="220">
        <f>SUM(T124:T131)</f>
        <v>367.32710000000003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76</v>
      </c>
      <c r="AU123" s="222" t="s">
        <v>82</v>
      </c>
      <c r="AY123" s="221" t="s">
        <v>115</v>
      </c>
      <c r="BK123" s="223">
        <f>SUM(BK124:BK131)</f>
        <v>0</v>
      </c>
    </row>
    <row r="124" s="2" customFormat="1" ht="16.5" customHeight="1">
      <c r="A124" s="35"/>
      <c r="B124" s="36"/>
      <c r="C124" s="226" t="s">
        <v>82</v>
      </c>
      <c r="D124" s="226" t="s">
        <v>117</v>
      </c>
      <c r="E124" s="227" t="s">
        <v>118</v>
      </c>
      <c r="F124" s="228" t="s">
        <v>119</v>
      </c>
      <c r="G124" s="229" t="s">
        <v>120</v>
      </c>
      <c r="H124" s="230">
        <v>7.1799999999999997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42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0.26000000000000001</v>
      </c>
      <c r="T124" s="237">
        <f>S124*H124</f>
        <v>1.8668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121</v>
      </c>
      <c r="AT124" s="238" t="s">
        <v>117</v>
      </c>
      <c r="AU124" s="238" t="s">
        <v>84</v>
      </c>
      <c r="AY124" s="14" t="s">
        <v>115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82</v>
      </c>
      <c r="BK124" s="239">
        <f>ROUND(I124*H124,2)</f>
        <v>0</v>
      </c>
      <c r="BL124" s="14" t="s">
        <v>121</v>
      </c>
      <c r="BM124" s="238" t="s">
        <v>122</v>
      </c>
    </row>
    <row r="125" s="2" customFormat="1" ht="16.5" customHeight="1">
      <c r="A125" s="35"/>
      <c r="B125" s="36"/>
      <c r="C125" s="226" t="s">
        <v>84</v>
      </c>
      <c r="D125" s="226" t="s">
        <v>117</v>
      </c>
      <c r="E125" s="227" t="s">
        <v>123</v>
      </c>
      <c r="F125" s="228" t="s">
        <v>124</v>
      </c>
      <c r="G125" s="229" t="s">
        <v>120</v>
      </c>
      <c r="H125" s="230">
        <v>493.10000000000002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42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0.28999999999999998</v>
      </c>
      <c r="T125" s="237">
        <f>S125*H125</f>
        <v>142.999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121</v>
      </c>
      <c r="AT125" s="238" t="s">
        <v>117</v>
      </c>
      <c r="AU125" s="238" t="s">
        <v>84</v>
      </c>
      <c r="AY125" s="14" t="s">
        <v>115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82</v>
      </c>
      <c r="BK125" s="239">
        <f>ROUND(I125*H125,2)</f>
        <v>0</v>
      </c>
      <c r="BL125" s="14" t="s">
        <v>121</v>
      </c>
      <c r="BM125" s="238" t="s">
        <v>125</v>
      </c>
    </row>
    <row r="126" s="2" customFormat="1" ht="16.5" customHeight="1">
      <c r="A126" s="35"/>
      <c r="B126" s="36"/>
      <c r="C126" s="226" t="s">
        <v>126</v>
      </c>
      <c r="D126" s="226" t="s">
        <v>117</v>
      </c>
      <c r="E126" s="227" t="s">
        <v>127</v>
      </c>
      <c r="F126" s="228" t="s">
        <v>128</v>
      </c>
      <c r="G126" s="229" t="s">
        <v>120</v>
      </c>
      <c r="H126" s="230">
        <v>493.10000000000002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0.32500000000000001</v>
      </c>
      <c r="T126" s="237">
        <f>S126*H126</f>
        <v>160.25750000000002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121</v>
      </c>
      <c r="AT126" s="238" t="s">
        <v>117</v>
      </c>
      <c r="AU126" s="238" t="s">
        <v>84</v>
      </c>
      <c r="AY126" s="14" t="s">
        <v>115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121</v>
      </c>
      <c r="BM126" s="238" t="s">
        <v>129</v>
      </c>
    </row>
    <row r="127" s="2" customFormat="1" ht="16.5" customHeight="1">
      <c r="A127" s="35"/>
      <c r="B127" s="36"/>
      <c r="C127" s="226" t="s">
        <v>121</v>
      </c>
      <c r="D127" s="226" t="s">
        <v>117</v>
      </c>
      <c r="E127" s="227" t="s">
        <v>130</v>
      </c>
      <c r="F127" s="228" t="s">
        <v>131</v>
      </c>
      <c r="G127" s="229" t="s">
        <v>120</v>
      </c>
      <c r="H127" s="230">
        <v>493.10000000000002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42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0.098000000000000004</v>
      </c>
      <c r="T127" s="237">
        <f>S127*H127</f>
        <v>48.323800000000006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121</v>
      </c>
      <c r="AT127" s="238" t="s">
        <v>117</v>
      </c>
      <c r="AU127" s="238" t="s">
        <v>84</v>
      </c>
      <c r="AY127" s="14" t="s">
        <v>115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82</v>
      </c>
      <c r="BK127" s="239">
        <f>ROUND(I127*H127,2)</f>
        <v>0</v>
      </c>
      <c r="BL127" s="14" t="s">
        <v>121</v>
      </c>
      <c r="BM127" s="238" t="s">
        <v>132</v>
      </c>
    </row>
    <row r="128" s="2" customFormat="1" ht="16.5" customHeight="1">
      <c r="A128" s="35"/>
      <c r="B128" s="36"/>
      <c r="C128" s="226" t="s">
        <v>133</v>
      </c>
      <c r="D128" s="226" t="s">
        <v>117</v>
      </c>
      <c r="E128" s="227" t="s">
        <v>134</v>
      </c>
      <c r="F128" s="228" t="s">
        <v>135</v>
      </c>
      <c r="G128" s="229" t="s">
        <v>136</v>
      </c>
      <c r="H128" s="230">
        <v>347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0.040000000000000001</v>
      </c>
      <c r="T128" s="237">
        <f>S128*H128</f>
        <v>13.880000000000001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121</v>
      </c>
      <c r="AT128" s="238" t="s">
        <v>117</v>
      </c>
      <c r="AU128" s="238" t="s">
        <v>84</v>
      </c>
      <c r="AY128" s="14" t="s">
        <v>115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121</v>
      </c>
      <c r="BM128" s="238" t="s">
        <v>137</v>
      </c>
    </row>
    <row r="129" s="2" customFormat="1" ht="16.5" customHeight="1">
      <c r="A129" s="35"/>
      <c r="B129" s="36"/>
      <c r="C129" s="226" t="s">
        <v>138</v>
      </c>
      <c r="D129" s="226" t="s">
        <v>117</v>
      </c>
      <c r="E129" s="227" t="s">
        <v>139</v>
      </c>
      <c r="F129" s="228" t="s">
        <v>140</v>
      </c>
      <c r="G129" s="229" t="s">
        <v>120</v>
      </c>
      <c r="H129" s="230">
        <v>500.27999999999997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42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121</v>
      </c>
      <c r="AT129" s="238" t="s">
        <v>117</v>
      </c>
      <c r="AU129" s="238" t="s">
        <v>84</v>
      </c>
      <c r="AY129" s="14" t="s">
        <v>115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121</v>
      </c>
      <c r="BM129" s="238" t="s">
        <v>141</v>
      </c>
    </row>
    <row r="130" s="2" customFormat="1" ht="16.5" customHeight="1">
      <c r="A130" s="35"/>
      <c r="B130" s="36"/>
      <c r="C130" s="226" t="s">
        <v>142</v>
      </c>
      <c r="D130" s="226" t="s">
        <v>117</v>
      </c>
      <c r="E130" s="227" t="s">
        <v>143</v>
      </c>
      <c r="F130" s="228" t="s">
        <v>144</v>
      </c>
      <c r="G130" s="229" t="s">
        <v>120</v>
      </c>
      <c r="H130" s="230">
        <v>104.09999999999999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121</v>
      </c>
      <c r="AT130" s="238" t="s">
        <v>117</v>
      </c>
      <c r="AU130" s="238" t="s">
        <v>84</v>
      </c>
      <c r="AY130" s="14" t="s">
        <v>115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121</v>
      </c>
      <c r="BM130" s="238" t="s">
        <v>145</v>
      </c>
    </row>
    <row r="131" s="2" customFormat="1" ht="16.5" customHeight="1">
      <c r="A131" s="35"/>
      <c r="B131" s="36"/>
      <c r="C131" s="240" t="s">
        <v>146</v>
      </c>
      <c r="D131" s="240" t="s">
        <v>147</v>
      </c>
      <c r="E131" s="241" t="s">
        <v>148</v>
      </c>
      <c r="F131" s="242" t="s">
        <v>149</v>
      </c>
      <c r="G131" s="243" t="s">
        <v>150</v>
      </c>
      <c r="H131" s="244">
        <v>1.5620000000000001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42</v>
      </c>
      <c r="O131" s="88"/>
      <c r="P131" s="236">
        <f>O131*H131</f>
        <v>0</v>
      </c>
      <c r="Q131" s="236">
        <v>0.001</v>
      </c>
      <c r="R131" s="236">
        <f>Q131*H131</f>
        <v>0.001562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146</v>
      </c>
      <c r="AT131" s="238" t="s">
        <v>147</v>
      </c>
      <c r="AU131" s="238" t="s">
        <v>84</v>
      </c>
      <c r="AY131" s="14" t="s">
        <v>115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121</v>
      </c>
      <c r="BM131" s="238" t="s">
        <v>151</v>
      </c>
    </row>
    <row r="132" s="12" customFormat="1" ht="22.8" customHeight="1">
      <c r="A132" s="12"/>
      <c r="B132" s="210"/>
      <c r="C132" s="211"/>
      <c r="D132" s="212" t="s">
        <v>76</v>
      </c>
      <c r="E132" s="224" t="s">
        <v>133</v>
      </c>
      <c r="F132" s="224" t="s">
        <v>152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SUM(P133:P139)</f>
        <v>0</v>
      </c>
      <c r="Q132" s="218"/>
      <c r="R132" s="219">
        <f>SUM(R133:R139)</f>
        <v>141.64934959999999</v>
      </c>
      <c r="S132" s="218"/>
      <c r="T132" s="22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76</v>
      </c>
      <c r="AU132" s="222" t="s">
        <v>82</v>
      </c>
      <c r="AY132" s="221" t="s">
        <v>115</v>
      </c>
      <c r="BK132" s="223">
        <f>SUM(BK133:BK139)</f>
        <v>0</v>
      </c>
    </row>
    <row r="133" s="2" customFormat="1" ht="16.5" customHeight="1">
      <c r="A133" s="35"/>
      <c r="B133" s="36"/>
      <c r="C133" s="226" t="s">
        <v>153</v>
      </c>
      <c r="D133" s="226" t="s">
        <v>117</v>
      </c>
      <c r="E133" s="227" t="s">
        <v>154</v>
      </c>
      <c r="F133" s="228" t="s">
        <v>155</v>
      </c>
      <c r="G133" s="229" t="s">
        <v>120</v>
      </c>
      <c r="H133" s="230">
        <v>500.23000000000002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121</v>
      </c>
      <c r="AT133" s="238" t="s">
        <v>117</v>
      </c>
      <c r="AU133" s="238" t="s">
        <v>84</v>
      </c>
      <c r="AY133" s="14" t="s">
        <v>115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121</v>
      </c>
      <c r="BM133" s="238" t="s">
        <v>156</v>
      </c>
    </row>
    <row r="134" s="2" customFormat="1" ht="16.5" customHeight="1">
      <c r="A134" s="35"/>
      <c r="B134" s="36"/>
      <c r="C134" s="226" t="s">
        <v>157</v>
      </c>
      <c r="D134" s="226" t="s">
        <v>117</v>
      </c>
      <c r="E134" s="227" t="s">
        <v>158</v>
      </c>
      <c r="F134" s="228" t="s">
        <v>159</v>
      </c>
      <c r="G134" s="229" t="s">
        <v>120</v>
      </c>
      <c r="H134" s="230">
        <v>500.23000000000002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121</v>
      </c>
      <c r="AT134" s="238" t="s">
        <v>117</v>
      </c>
      <c r="AU134" s="238" t="s">
        <v>84</v>
      </c>
      <c r="AY134" s="14" t="s">
        <v>115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121</v>
      </c>
      <c r="BM134" s="238" t="s">
        <v>160</v>
      </c>
    </row>
    <row r="135" s="2" customFormat="1" ht="16.5" customHeight="1">
      <c r="A135" s="35"/>
      <c r="B135" s="36"/>
      <c r="C135" s="226" t="s">
        <v>161</v>
      </c>
      <c r="D135" s="226" t="s">
        <v>117</v>
      </c>
      <c r="E135" s="227" t="s">
        <v>162</v>
      </c>
      <c r="F135" s="228" t="s">
        <v>163</v>
      </c>
      <c r="G135" s="229" t="s">
        <v>120</v>
      </c>
      <c r="H135" s="230">
        <v>104.09999999999999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42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121</v>
      </c>
      <c r="AT135" s="238" t="s">
        <v>117</v>
      </c>
      <c r="AU135" s="238" t="s">
        <v>84</v>
      </c>
      <c r="AY135" s="14" t="s">
        <v>115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121</v>
      </c>
      <c r="BM135" s="238" t="s">
        <v>164</v>
      </c>
    </row>
    <row r="136" s="2" customFormat="1" ht="16.5" customHeight="1">
      <c r="A136" s="35"/>
      <c r="B136" s="36"/>
      <c r="C136" s="226" t="s">
        <v>165</v>
      </c>
      <c r="D136" s="226" t="s">
        <v>117</v>
      </c>
      <c r="E136" s="227" t="s">
        <v>166</v>
      </c>
      <c r="F136" s="228" t="s">
        <v>167</v>
      </c>
      <c r="G136" s="229" t="s">
        <v>120</v>
      </c>
      <c r="H136" s="230">
        <v>500.27999999999997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121</v>
      </c>
      <c r="AT136" s="238" t="s">
        <v>117</v>
      </c>
      <c r="AU136" s="238" t="s">
        <v>84</v>
      </c>
      <c r="AY136" s="14" t="s">
        <v>115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121</v>
      </c>
      <c r="BM136" s="238" t="s">
        <v>168</v>
      </c>
    </row>
    <row r="137" s="2" customFormat="1" ht="16.5" customHeight="1">
      <c r="A137" s="35"/>
      <c r="B137" s="36"/>
      <c r="C137" s="226" t="s">
        <v>169</v>
      </c>
      <c r="D137" s="226" t="s">
        <v>117</v>
      </c>
      <c r="E137" s="227" t="s">
        <v>170</v>
      </c>
      <c r="F137" s="228" t="s">
        <v>171</v>
      </c>
      <c r="G137" s="229" t="s">
        <v>120</v>
      </c>
      <c r="H137" s="230">
        <v>500.27999999999997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0.10362</v>
      </c>
      <c r="R137" s="236">
        <f>Q137*H137</f>
        <v>51.839013600000001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121</v>
      </c>
      <c r="AT137" s="238" t="s">
        <v>117</v>
      </c>
      <c r="AU137" s="238" t="s">
        <v>84</v>
      </c>
      <c r="AY137" s="14" t="s">
        <v>115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121</v>
      </c>
      <c r="BM137" s="238" t="s">
        <v>172</v>
      </c>
    </row>
    <row r="138" s="2" customFormat="1" ht="16.5" customHeight="1">
      <c r="A138" s="35"/>
      <c r="B138" s="36"/>
      <c r="C138" s="240" t="s">
        <v>173</v>
      </c>
      <c r="D138" s="240" t="s">
        <v>147</v>
      </c>
      <c r="E138" s="241" t="s">
        <v>174</v>
      </c>
      <c r="F138" s="242" t="s">
        <v>175</v>
      </c>
      <c r="G138" s="243" t="s">
        <v>120</v>
      </c>
      <c r="H138" s="244">
        <v>470.286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42</v>
      </c>
      <c r="O138" s="88"/>
      <c r="P138" s="236">
        <f>O138*H138</f>
        <v>0</v>
      </c>
      <c r="Q138" s="236">
        <v>0.17599999999999999</v>
      </c>
      <c r="R138" s="236">
        <f>Q138*H138</f>
        <v>82.770336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146</v>
      </c>
      <c r="AT138" s="238" t="s">
        <v>147</v>
      </c>
      <c r="AU138" s="238" t="s">
        <v>84</v>
      </c>
      <c r="AY138" s="14" t="s">
        <v>115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121</v>
      </c>
      <c r="BM138" s="238" t="s">
        <v>176</v>
      </c>
    </row>
    <row r="139" s="2" customFormat="1" ht="16.5" customHeight="1">
      <c r="A139" s="35"/>
      <c r="B139" s="36"/>
      <c r="C139" s="240" t="s">
        <v>8</v>
      </c>
      <c r="D139" s="240" t="s">
        <v>147</v>
      </c>
      <c r="E139" s="241" t="s">
        <v>177</v>
      </c>
      <c r="F139" s="242" t="s">
        <v>178</v>
      </c>
      <c r="G139" s="243" t="s">
        <v>120</v>
      </c>
      <c r="H139" s="244">
        <v>40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42</v>
      </c>
      <c r="O139" s="88"/>
      <c r="P139" s="236">
        <f>O139*H139</f>
        <v>0</v>
      </c>
      <c r="Q139" s="236">
        <v>0.17599999999999999</v>
      </c>
      <c r="R139" s="236">
        <f>Q139*H139</f>
        <v>7.0399999999999991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146</v>
      </c>
      <c r="AT139" s="238" t="s">
        <v>147</v>
      </c>
      <c r="AU139" s="238" t="s">
        <v>84</v>
      </c>
      <c r="AY139" s="14" t="s">
        <v>115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121</v>
      </c>
      <c r="BM139" s="238" t="s">
        <v>179</v>
      </c>
    </row>
    <row r="140" s="12" customFormat="1" ht="22.8" customHeight="1">
      <c r="A140" s="12"/>
      <c r="B140" s="210"/>
      <c r="C140" s="211"/>
      <c r="D140" s="212" t="s">
        <v>76</v>
      </c>
      <c r="E140" s="224" t="s">
        <v>153</v>
      </c>
      <c r="F140" s="224" t="s">
        <v>180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SUM(P141:P142)</f>
        <v>0</v>
      </c>
      <c r="Q140" s="218"/>
      <c r="R140" s="219">
        <f>SUM(R141:R142)</f>
        <v>53.797145</v>
      </c>
      <c r="S140" s="218"/>
      <c r="T140" s="22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82</v>
      </c>
      <c r="AT140" s="222" t="s">
        <v>76</v>
      </c>
      <c r="AU140" s="222" t="s">
        <v>82</v>
      </c>
      <c r="AY140" s="221" t="s">
        <v>115</v>
      </c>
      <c r="BK140" s="223">
        <f>SUM(BK141:BK142)</f>
        <v>0</v>
      </c>
    </row>
    <row r="141" s="2" customFormat="1" ht="16.5" customHeight="1">
      <c r="A141" s="35"/>
      <c r="B141" s="36"/>
      <c r="C141" s="226" t="s">
        <v>181</v>
      </c>
      <c r="D141" s="226" t="s">
        <v>117</v>
      </c>
      <c r="E141" s="227" t="s">
        <v>182</v>
      </c>
      <c r="F141" s="228" t="s">
        <v>183</v>
      </c>
      <c r="G141" s="229" t="s">
        <v>136</v>
      </c>
      <c r="H141" s="230">
        <v>350.47000000000003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0.1295</v>
      </c>
      <c r="R141" s="236">
        <f>Q141*H141</f>
        <v>45.385865000000003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121</v>
      </c>
      <c r="AT141" s="238" t="s">
        <v>117</v>
      </c>
      <c r="AU141" s="238" t="s">
        <v>84</v>
      </c>
      <c r="AY141" s="14" t="s">
        <v>115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121</v>
      </c>
      <c r="BM141" s="238" t="s">
        <v>184</v>
      </c>
    </row>
    <row r="142" s="2" customFormat="1" ht="16.5" customHeight="1">
      <c r="A142" s="35"/>
      <c r="B142" s="36"/>
      <c r="C142" s="240" t="s">
        <v>185</v>
      </c>
      <c r="D142" s="240" t="s">
        <v>147</v>
      </c>
      <c r="E142" s="241" t="s">
        <v>186</v>
      </c>
      <c r="F142" s="242" t="s">
        <v>187</v>
      </c>
      <c r="G142" s="243" t="s">
        <v>188</v>
      </c>
      <c r="H142" s="244">
        <v>350.47000000000003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42</v>
      </c>
      <c r="O142" s="88"/>
      <c r="P142" s="236">
        <f>O142*H142</f>
        <v>0</v>
      </c>
      <c r="Q142" s="236">
        <v>0.024</v>
      </c>
      <c r="R142" s="236">
        <f>Q142*H142</f>
        <v>8.4112800000000014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146</v>
      </c>
      <c r="AT142" s="238" t="s">
        <v>147</v>
      </c>
      <c r="AU142" s="238" t="s">
        <v>84</v>
      </c>
      <c r="AY142" s="14" t="s">
        <v>115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121</v>
      </c>
      <c r="BM142" s="238" t="s">
        <v>189</v>
      </c>
    </row>
    <row r="143" s="12" customFormat="1" ht="22.8" customHeight="1">
      <c r="A143" s="12"/>
      <c r="B143" s="210"/>
      <c r="C143" s="211"/>
      <c r="D143" s="212" t="s">
        <v>76</v>
      </c>
      <c r="E143" s="224" t="s">
        <v>190</v>
      </c>
      <c r="F143" s="224" t="s">
        <v>191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SUM(P144:P148)</f>
        <v>0</v>
      </c>
      <c r="Q143" s="218"/>
      <c r="R143" s="219">
        <f>SUM(R144:R148)</f>
        <v>0</v>
      </c>
      <c r="S143" s="218"/>
      <c r="T143" s="22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76</v>
      </c>
      <c r="AU143" s="222" t="s">
        <v>82</v>
      </c>
      <c r="AY143" s="221" t="s">
        <v>115</v>
      </c>
      <c r="BK143" s="223">
        <f>SUM(BK144:BK148)</f>
        <v>0</v>
      </c>
    </row>
    <row r="144" s="2" customFormat="1" ht="16.5" customHeight="1">
      <c r="A144" s="35"/>
      <c r="B144" s="36"/>
      <c r="C144" s="226" t="s">
        <v>192</v>
      </c>
      <c r="D144" s="226" t="s">
        <v>117</v>
      </c>
      <c r="E144" s="227" t="s">
        <v>193</v>
      </c>
      <c r="F144" s="228" t="s">
        <v>194</v>
      </c>
      <c r="G144" s="229" t="s">
        <v>195</v>
      </c>
      <c r="H144" s="230">
        <v>367.327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42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121</v>
      </c>
      <c r="AT144" s="238" t="s">
        <v>117</v>
      </c>
      <c r="AU144" s="238" t="s">
        <v>84</v>
      </c>
      <c r="AY144" s="14" t="s">
        <v>115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121</v>
      </c>
      <c r="BM144" s="238" t="s">
        <v>196</v>
      </c>
    </row>
    <row r="145" s="2" customFormat="1" ht="16.5" customHeight="1">
      <c r="A145" s="35"/>
      <c r="B145" s="36"/>
      <c r="C145" s="226" t="s">
        <v>197</v>
      </c>
      <c r="D145" s="226" t="s">
        <v>117</v>
      </c>
      <c r="E145" s="227" t="s">
        <v>198</v>
      </c>
      <c r="F145" s="228" t="s">
        <v>199</v>
      </c>
      <c r="G145" s="229" t="s">
        <v>195</v>
      </c>
      <c r="H145" s="230">
        <v>4622.3249999999998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42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121</v>
      </c>
      <c r="AT145" s="238" t="s">
        <v>117</v>
      </c>
      <c r="AU145" s="238" t="s">
        <v>84</v>
      </c>
      <c r="AY145" s="14" t="s">
        <v>115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82</v>
      </c>
      <c r="BK145" s="239">
        <f>ROUND(I145*H145,2)</f>
        <v>0</v>
      </c>
      <c r="BL145" s="14" t="s">
        <v>121</v>
      </c>
      <c r="BM145" s="238" t="s">
        <v>200</v>
      </c>
    </row>
    <row r="146" s="2" customFormat="1" ht="16.5" customHeight="1">
      <c r="A146" s="35"/>
      <c r="B146" s="36"/>
      <c r="C146" s="226" t="s">
        <v>201</v>
      </c>
      <c r="D146" s="226" t="s">
        <v>117</v>
      </c>
      <c r="E146" s="227" t="s">
        <v>202</v>
      </c>
      <c r="F146" s="228" t="s">
        <v>203</v>
      </c>
      <c r="G146" s="229" t="s">
        <v>195</v>
      </c>
      <c r="H146" s="230">
        <v>367.327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121</v>
      </c>
      <c r="AT146" s="238" t="s">
        <v>117</v>
      </c>
      <c r="AU146" s="238" t="s">
        <v>84</v>
      </c>
      <c r="AY146" s="14" t="s">
        <v>115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121</v>
      </c>
      <c r="BM146" s="238" t="s">
        <v>204</v>
      </c>
    </row>
    <row r="147" s="2" customFormat="1" ht="21.75" customHeight="1">
      <c r="A147" s="35"/>
      <c r="B147" s="36"/>
      <c r="C147" s="226" t="s">
        <v>7</v>
      </c>
      <c r="D147" s="226" t="s">
        <v>117</v>
      </c>
      <c r="E147" s="227" t="s">
        <v>205</v>
      </c>
      <c r="F147" s="228" t="s">
        <v>206</v>
      </c>
      <c r="G147" s="229" t="s">
        <v>195</v>
      </c>
      <c r="H147" s="230">
        <v>317.137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121</v>
      </c>
      <c r="AT147" s="238" t="s">
        <v>117</v>
      </c>
      <c r="AU147" s="238" t="s">
        <v>84</v>
      </c>
      <c r="AY147" s="14" t="s">
        <v>115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121</v>
      </c>
      <c r="BM147" s="238" t="s">
        <v>207</v>
      </c>
    </row>
    <row r="148" s="2" customFormat="1" ht="21.75" customHeight="1">
      <c r="A148" s="35"/>
      <c r="B148" s="36"/>
      <c r="C148" s="226" t="s">
        <v>208</v>
      </c>
      <c r="D148" s="226" t="s">
        <v>117</v>
      </c>
      <c r="E148" s="227" t="s">
        <v>209</v>
      </c>
      <c r="F148" s="228" t="s">
        <v>210</v>
      </c>
      <c r="G148" s="229" t="s">
        <v>195</v>
      </c>
      <c r="H148" s="230">
        <v>48.323999999999998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121</v>
      </c>
      <c r="AT148" s="238" t="s">
        <v>117</v>
      </c>
      <c r="AU148" s="238" t="s">
        <v>84</v>
      </c>
      <c r="AY148" s="14" t="s">
        <v>115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121</v>
      </c>
      <c r="BM148" s="238" t="s">
        <v>211</v>
      </c>
    </row>
    <row r="149" s="12" customFormat="1" ht="22.8" customHeight="1">
      <c r="A149" s="12"/>
      <c r="B149" s="210"/>
      <c r="C149" s="211"/>
      <c r="D149" s="212" t="s">
        <v>76</v>
      </c>
      <c r="E149" s="224" t="s">
        <v>212</v>
      </c>
      <c r="F149" s="224" t="s">
        <v>213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76</v>
      </c>
      <c r="AU149" s="222" t="s">
        <v>82</v>
      </c>
      <c r="AY149" s="221" t="s">
        <v>115</v>
      </c>
      <c r="BK149" s="223">
        <f>BK150</f>
        <v>0</v>
      </c>
    </row>
    <row r="150" s="2" customFormat="1" ht="16.5" customHeight="1">
      <c r="A150" s="35"/>
      <c r="B150" s="36"/>
      <c r="C150" s="226" t="s">
        <v>214</v>
      </c>
      <c r="D150" s="226" t="s">
        <v>117</v>
      </c>
      <c r="E150" s="227" t="s">
        <v>215</v>
      </c>
      <c r="F150" s="228" t="s">
        <v>216</v>
      </c>
      <c r="G150" s="229" t="s">
        <v>195</v>
      </c>
      <c r="H150" s="230">
        <v>195.44800000000001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42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121</v>
      </c>
      <c r="AT150" s="238" t="s">
        <v>117</v>
      </c>
      <c r="AU150" s="238" t="s">
        <v>84</v>
      </c>
      <c r="AY150" s="14" t="s">
        <v>115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121</v>
      </c>
      <c r="BM150" s="238" t="s">
        <v>217</v>
      </c>
    </row>
    <row r="151" s="12" customFormat="1" ht="25.92" customHeight="1">
      <c r="A151" s="12"/>
      <c r="B151" s="210"/>
      <c r="C151" s="211"/>
      <c r="D151" s="212" t="s">
        <v>76</v>
      </c>
      <c r="E151" s="213" t="s">
        <v>218</v>
      </c>
      <c r="F151" s="213" t="s">
        <v>219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P152+P154</f>
        <v>0</v>
      </c>
      <c r="Q151" s="218"/>
      <c r="R151" s="219">
        <f>R152+R154</f>
        <v>0</v>
      </c>
      <c r="S151" s="218"/>
      <c r="T151" s="220">
        <f>T152+T154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133</v>
      </c>
      <c r="AT151" s="222" t="s">
        <v>76</v>
      </c>
      <c r="AU151" s="222" t="s">
        <v>77</v>
      </c>
      <c r="AY151" s="221" t="s">
        <v>115</v>
      </c>
      <c r="BK151" s="223">
        <f>BK152+BK154</f>
        <v>0</v>
      </c>
    </row>
    <row r="152" s="12" customFormat="1" ht="22.8" customHeight="1">
      <c r="A152" s="12"/>
      <c r="B152" s="210"/>
      <c r="C152" s="211"/>
      <c r="D152" s="212" t="s">
        <v>76</v>
      </c>
      <c r="E152" s="224" t="s">
        <v>220</v>
      </c>
      <c r="F152" s="224" t="s">
        <v>221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133</v>
      </c>
      <c r="AT152" s="222" t="s">
        <v>76</v>
      </c>
      <c r="AU152" s="222" t="s">
        <v>82</v>
      </c>
      <c r="AY152" s="221" t="s">
        <v>115</v>
      </c>
      <c r="BK152" s="223">
        <f>BK153</f>
        <v>0</v>
      </c>
    </row>
    <row r="153" s="2" customFormat="1" ht="16.5" customHeight="1">
      <c r="A153" s="35"/>
      <c r="B153" s="36"/>
      <c r="C153" s="226" t="s">
        <v>222</v>
      </c>
      <c r="D153" s="226" t="s">
        <v>117</v>
      </c>
      <c r="E153" s="227" t="s">
        <v>223</v>
      </c>
      <c r="F153" s="228" t="s">
        <v>221</v>
      </c>
      <c r="G153" s="229" t="s">
        <v>224</v>
      </c>
      <c r="H153" s="230">
        <v>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42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225</v>
      </c>
      <c r="AT153" s="238" t="s">
        <v>117</v>
      </c>
      <c r="AU153" s="238" t="s">
        <v>84</v>
      </c>
      <c r="AY153" s="14" t="s">
        <v>115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82</v>
      </c>
      <c r="BK153" s="239">
        <f>ROUND(I153*H153,2)</f>
        <v>0</v>
      </c>
      <c r="BL153" s="14" t="s">
        <v>225</v>
      </c>
      <c r="BM153" s="238" t="s">
        <v>226</v>
      </c>
    </row>
    <row r="154" s="12" customFormat="1" ht="22.8" customHeight="1">
      <c r="A154" s="12"/>
      <c r="B154" s="210"/>
      <c r="C154" s="211"/>
      <c r="D154" s="212" t="s">
        <v>76</v>
      </c>
      <c r="E154" s="224" t="s">
        <v>227</v>
      </c>
      <c r="F154" s="224" t="s">
        <v>228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133</v>
      </c>
      <c r="AT154" s="222" t="s">
        <v>76</v>
      </c>
      <c r="AU154" s="222" t="s">
        <v>82</v>
      </c>
      <c r="AY154" s="221" t="s">
        <v>115</v>
      </c>
      <c r="BK154" s="223">
        <f>BK155</f>
        <v>0</v>
      </c>
    </row>
    <row r="155" s="2" customFormat="1" ht="16.5" customHeight="1">
      <c r="A155" s="35"/>
      <c r="B155" s="36"/>
      <c r="C155" s="226" t="s">
        <v>229</v>
      </c>
      <c r="D155" s="226" t="s">
        <v>117</v>
      </c>
      <c r="E155" s="227" t="s">
        <v>230</v>
      </c>
      <c r="F155" s="228" t="s">
        <v>231</v>
      </c>
      <c r="G155" s="229" t="s">
        <v>224</v>
      </c>
      <c r="H155" s="230">
        <v>1</v>
      </c>
      <c r="I155" s="231"/>
      <c r="J155" s="232">
        <f>ROUND(I155*H155,2)</f>
        <v>0</v>
      </c>
      <c r="K155" s="233"/>
      <c r="L155" s="41"/>
      <c r="M155" s="251" t="s">
        <v>1</v>
      </c>
      <c r="N155" s="252" t="s">
        <v>42</v>
      </c>
      <c r="O155" s="25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225</v>
      </c>
      <c r="AT155" s="238" t="s">
        <v>117</v>
      </c>
      <c r="AU155" s="238" t="s">
        <v>84</v>
      </c>
      <c r="AY155" s="14" t="s">
        <v>115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225</v>
      </c>
      <c r="BM155" s="238" t="s">
        <v>232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7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LTphcvrPUKrWeYDuWLUWu+1ssYC+mpFqPJv3TuUWz8XxZINr93l77/NRmtYl3rtN2EfTP+pIxA3r/CvnkzeGdQ==" hashValue="6FemGwJtUk1pYtrnuihotn/Zi/kOquRD8G4j204B8jmVHi2/BTUMGQc/Bxt1quZ/vamtMmBcNtB1ICrSTyY+DA==" algorithmName="SHA-512" password="CC35"/>
  <autoFilter ref="C120:K155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2020-05-05T18:41:50Z</dcterms:created>
  <dcterms:modified xsi:type="dcterms:W3CDTF">2020-05-05T18:41:54Z</dcterms:modified>
</cp:coreProperties>
</file>