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W10\Documents\Documents\Dokumenty office\EXCEL\Akce 2026\Bílina\MŠ Švabinského - toalety\"/>
    </mc:Choice>
  </mc:AlternateContent>
  <bookViews>
    <workbookView xWindow="0" yWindow="0" windowWidth="0" windowHeight="0"/>
  </bookViews>
  <sheets>
    <sheet name="Rekapitulace stavby" sheetId="1" r:id="rId1"/>
    <sheet name="01 - Bourací práce S1,S2,S3" sheetId="2" r:id="rId2"/>
    <sheet name="02 - Rekonstrukce S1,S2,S3" sheetId="3" r:id="rId3"/>
    <sheet name="03 - Rekonstrukce šatna" sheetId="4" r:id="rId4"/>
    <sheet name="Pokyny pro vyplnění" sheetId="5" r:id="rId5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'01 - Bourací práce S1,S2,S3'!$C$92:$K$162</definedName>
    <definedName name="_xlnm.Print_Area" localSheetId="1">'01 - Bourací práce S1,S2,S3'!$C$4:$J$41,'01 - Bourací práce S1,S2,S3'!$C$47:$J$72,'01 - Bourací práce S1,S2,S3'!$C$78:$K$162</definedName>
    <definedName name="_xlnm.Print_Titles" localSheetId="1">'01 - Bourací práce S1,S2,S3'!$92:$92</definedName>
    <definedName name="_xlnm._FilterDatabase" localSheetId="2" hidden="1">'02 - Rekonstrukce S1,S2,S3'!$C$101:$K$346</definedName>
    <definedName name="_xlnm.Print_Area" localSheetId="2">'02 - Rekonstrukce S1,S2,S3'!$C$4:$J$41,'02 - Rekonstrukce S1,S2,S3'!$C$47:$J$81,'02 - Rekonstrukce S1,S2,S3'!$C$87:$K$346</definedName>
    <definedName name="_xlnm.Print_Titles" localSheetId="2">'02 - Rekonstrukce S1,S2,S3'!$101:$101</definedName>
    <definedName name="_xlnm._FilterDatabase" localSheetId="3" hidden="1">'03 - Rekonstrukce šatna'!$C$99:$K$318</definedName>
    <definedName name="_xlnm.Print_Area" localSheetId="3">'03 - Rekonstrukce šatna'!$C$4:$J$41,'03 - Rekonstrukce šatna'!$C$47:$J$79,'03 - Rekonstrukce šatna'!$C$85:$K$318</definedName>
    <definedName name="_xlnm.Print_Titles" localSheetId="3">'03 - Rekonstrukce šatna'!$99:$99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9"/>
  <c r="J38"/>
  <c i="1" r="AY59"/>
  <c i="4" r="J37"/>
  <c i="1" r="AX59"/>
  <c i="4" r="BI316"/>
  <c r="BH316"/>
  <c r="BG316"/>
  <c r="BF316"/>
  <c r="T316"/>
  <c r="T315"/>
  <c r="R316"/>
  <c r="R315"/>
  <c r="P316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299"/>
  <c r="BH299"/>
  <c r="BG299"/>
  <c r="BF299"/>
  <c r="T299"/>
  <c r="R299"/>
  <c r="P299"/>
  <c r="BI293"/>
  <c r="BH293"/>
  <c r="BG293"/>
  <c r="BF293"/>
  <c r="T293"/>
  <c r="R293"/>
  <c r="P293"/>
  <c r="BI289"/>
  <c r="BH289"/>
  <c r="BG289"/>
  <c r="BF289"/>
  <c r="T289"/>
  <c r="R289"/>
  <c r="P289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29"/>
  <c r="BH129"/>
  <c r="BG129"/>
  <c r="BF129"/>
  <c r="T129"/>
  <c r="R129"/>
  <c r="P129"/>
  <c r="BI124"/>
  <c r="BH124"/>
  <c r="BG124"/>
  <c r="BF124"/>
  <c r="T124"/>
  <c r="T123"/>
  <c r="R124"/>
  <c r="R123"/>
  <c r="P124"/>
  <c r="P123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06"/>
  <c r="BH106"/>
  <c r="BG106"/>
  <c r="BF106"/>
  <c r="T106"/>
  <c r="R106"/>
  <c r="P106"/>
  <c r="BI103"/>
  <c r="BH103"/>
  <c r="BG103"/>
  <c r="BF103"/>
  <c r="T103"/>
  <c r="R103"/>
  <c r="P103"/>
  <c r="J96"/>
  <c r="F96"/>
  <c r="F94"/>
  <c r="E92"/>
  <c r="J58"/>
  <c r="F58"/>
  <c r="F56"/>
  <c r="E54"/>
  <c r="J26"/>
  <c r="E26"/>
  <c r="J97"/>
  <c r="J25"/>
  <c r="J20"/>
  <c r="E20"/>
  <c r="F59"/>
  <c r="J19"/>
  <c r="J14"/>
  <c r="J94"/>
  <c r="E7"/>
  <c r="E88"/>
  <c i="3" r="J39"/>
  <c r="J38"/>
  <c i="1" r="AY57"/>
  <c i="3" r="J37"/>
  <c i="1" r="AX57"/>
  <c i="3" r="BI344"/>
  <c r="BH344"/>
  <c r="BG344"/>
  <c r="BF344"/>
  <c r="T344"/>
  <c r="T343"/>
  <c r="R344"/>
  <c r="R343"/>
  <c r="P344"/>
  <c r="P343"/>
  <c r="BI340"/>
  <c r="BH340"/>
  <c r="BG340"/>
  <c r="BF340"/>
  <c r="T340"/>
  <c r="R340"/>
  <c r="P340"/>
  <c r="BI335"/>
  <c r="BH335"/>
  <c r="BG335"/>
  <c r="BF335"/>
  <c r="T335"/>
  <c r="R335"/>
  <c r="P335"/>
  <c r="BI332"/>
  <c r="BH332"/>
  <c r="BG332"/>
  <c r="BF332"/>
  <c r="T332"/>
  <c r="R332"/>
  <c r="P332"/>
  <c r="BI330"/>
  <c r="BH330"/>
  <c r="BG330"/>
  <c r="BF330"/>
  <c r="T330"/>
  <c r="R330"/>
  <c r="P330"/>
  <c r="BI325"/>
  <c r="BH325"/>
  <c r="BG325"/>
  <c r="BF325"/>
  <c r="T325"/>
  <c r="R325"/>
  <c r="P325"/>
  <c r="BI319"/>
  <c r="BH319"/>
  <c r="BG319"/>
  <c r="BF319"/>
  <c r="T319"/>
  <c r="R319"/>
  <c r="P319"/>
  <c r="BI315"/>
  <c r="BH315"/>
  <c r="BG315"/>
  <c r="BF315"/>
  <c r="T315"/>
  <c r="R315"/>
  <c r="P315"/>
  <c r="BI312"/>
  <c r="BH312"/>
  <c r="BG312"/>
  <c r="BF312"/>
  <c r="T312"/>
  <c r="R312"/>
  <c r="P312"/>
  <c r="BI308"/>
  <c r="BH308"/>
  <c r="BG308"/>
  <c r="BF308"/>
  <c r="T308"/>
  <c r="R308"/>
  <c r="P308"/>
  <c r="BI305"/>
  <c r="BH305"/>
  <c r="BG305"/>
  <c r="BF305"/>
  <c r="T305"/>
  <c r="R305"/>
  <c r="P305"/>
  <c r="BI302"/>
  <c r="BH302"/>
  <c r="BG302"/>
  <c r="BF302"/>
  <c r="T302"/>
  <c r="R302"/>
  <c r="P302"/>
  <c r="BI296"/>
  <c r="BH296"/>
  <c r="BG296"/>
  <c r="BF296"/>
  <c r="T296"/>
  <c r="R296"/>
  <c r="P296"/>
  <c r="BI293"/>
  <c r="BH293"/>
  <c r="BG293"/>
  <c r="BF293"/>
  <c r="T293"/>
  <c r="R293"/>
  <c r="P293"/>
  <c r="BI287"/>
  <c r="BH287"/>
  <c r="BG287"/>
  <c r="BF287"/>
  <c r="T287"/>
  <c r="R287"/>
  <c r="P287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2"/>
  <c r="BH262"/>
  <c r="BG262"/>
  <c r="BF262"/>
  <c r="T262"/>
  <c r="R262"/>
  <c r="P262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44"/>
  <c r="BH244"/>
  <c r="BG244"/>
  <c r="BF244"/>
  <c r="T244"/>
  <c r="R244"/>
  <c r="P244"/>
  <c r="BI240"/>
  <c r="BH240"/>
  <c r="BG240"/>
  <c r="BF240"/>
  <c r="T240"/>
  <c r="R240"/>
  <c r="P240"/>
  <c r="BI237"/>
  <c r="BH237"/>
  <c r="BG237"/>
  <c r="BF237"/>
  <c r="T237"/>
  <c r="R237"/>
  <c r="P237"/>
  <c r="BI233"/>
  <c r="BH233"/>
  <c r="BG233"/>
  <c r="BF233"/>
  <c r="T233"/>
  <c r="R233"/>
  <c r="P233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6"/>
  <c r="BH146"/>
  <c r="BG146"/>
  <c r="BF146"/>
  <c r="T146"/>
  <c r="R146"/>
  <c r="P146"/>
  <c r="BI141"/>
  <c r="BH141"/>
  <c r="BG141"/>
  <c r="BF141"/>
  <c r="T141"/>
  <c r="T140"/>
  <c r="R141"/>
  <c r="R140"/>
  <c r="P141"/>
  <c r="P140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BI121"/>
  <c r="BH121"/>
  <c r="BG121"/>
  <c r="BF121"/>
  <c r="T121"/>
  <c r="R121"/>
  <c r="P121"/>
  <c r="BI118"/>
  <c r="BH118"/>
  <c r="BG118"/>
  <c r="BF118"/>
  <c r="T118"/>
  <c r="R118"/>
  <c r="P118"/>
  <c r="BI111"/>
  <c r="BH111"/>
  <c r="BG111"/>
  <c r="BF111"/>
  <c r="T111"/>
  <c r="R111"/>
  <c r="P111"/>
  <c r="BI105"/>
  <c r="BH105"/>
  <c r="BG105"/>
  <c r="BF105"/>
  <c r="T105"/>
  <c r="R105"/>
  <c r="P105"/>
  <c r="J98"/>
  <c r="F98"/>
  <c r="F96"/>
  <c r="E94"/>
  <c r="J58"/>
  <c r="F58"/>
  <c r="F56"/>
  <c r="E54"/>
  <c r="J26"/>
  <c r="E26"/>
  <c r="J99"/>
  <c r="J25"/>
  <c r="J20"/>
  <c r="E20"/>
  <c r="F99"/>
  <c r="J19"/>
  <c r="J14"/>
  <c r="J56"/>
  <c r="E7"/>
  <c r="E90"/>
  <c i="2" r="J39"/>
  <c r="J38"/>
  <c i="1" r="AY56"/>
  <c i="2" r="J37"/>
  <c i="1" r="AX56"/>
  <c i="2" r="BI160"/>
  <c r="BH160"/>
  <c r="BG160"/>
  <c r="BF160"/>
  <c r="T160"/>
  <c r="T159"/>
  <c r="R160"/>
  <c r="R159"/>
  <c r="P160"/>
  <c r="P159"/>
  <c r="BI153"/>
  <c r="BH153"/>
  <c r="BG153"/>
  <c r="BF153"/>
  <c r="T153"/>
  <c r="T152"/>
  <c r="R153"/>
  <c r="R152"/>
  <c r="P153"/>
  <c r="P152"/>
  <c r="BI149"/>
  <c r="BH149"/>
  <c r="BG149"/>
  <c r="BF149"/>
  <c r="T149"/>
  <c r="T148"/>
  <c r="R149"/>
  <c r="R148"/>
  <c r="P149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08"/>
  <c r="BH108"/>
  <c r="BG108"/>
  <c r="BF108"/>
  <c r="T108"/>
  <c r="R108"/>
  <c r="P108"/>
  <c r="BI102"/>
  <c r="BH102"/>
  <c r="BG102"/>
  <c r="BF102"/>
  <c r="T102"/>
  <c r="R102"/>
  <c r="P102"/>
  <c r="BI96"/>
  <c r="BH96"/>
  <c r="BG96"/>
  <c r="BF96"/>
  <c r="T96"/>
  <c r="R96"/>
  <c r="P96"/>
  <c r="J89"/>
  <c r="F89"/>
  <c r="F87"/>
  <c r="E85"/>
  <c r="J58"/>
  <c r="F58"/>
  <c r="F56"/>
  <c r="E54"/>
  <c r="J26"/>
  <c r="E26"/>
  <c r="J59"/>
  <c r="J25"/>
  <c r="J20"/>
  <c r="E20"/>
  <c r="F59"/>
  <c r="J19"/>
  <c r="J14"/>
  <c r="J87"/>
  <c r="E7"/>
  <c r="E50"/>
  <c i="1" r="L50"/>
  <c r="AM50"/>
  <c r="AM49"/>
  <c r="L49"/>
  <c r="AM47"/>
  <c r="L47"/>
  <c r="L45"/>
  <c r="L44"/>
  <c i="4" r="J316"/>
  <c r="J252"/>
  <c r="BK225"/>
  <c r="BK181"/>
  <c r="BK160"/>
  <c r="J141"/>
  <c r="J103"/>
  <c i="3" r="BK302"/>
  <c r="J293"/>
  <c r="J270"/>
  <c r="BK240"/>
  <c r="BK226"/>
  <c r="J223"/>
  <c r="BK215"/>
  <c r="BK193"/>
  <c r="BK183"/>
  <c r="J171"/>
  <c r="J155"/>
  <c r="J132"/>
  <c r="J121"/>
  <c i="2" r="BK136"/>
  <c r="J118"/>
  <c i="1" r="AS55"/>
  <c i="4" r="BK276"/>
  <c r="BK265"/>
  <c r="BK245"/>
  <c r="BK236"/>
  <c r="J225"/>
  <c r="BK205"/>
  <c r="J196"/>
  <c r="J189"/>
  <c r="J181"/>
  <c r="J154"/>
  <c r="BK124"/>
  <c i="3" r="J335"/>
  <c r="J308"/>
  <c r="J273"/>
  <c r="J258"/>
  <c r="BK244"/>
  <c r="BK220"/>
  <c r="BK203"/>
  <c r="BK167"/>
  <c r="J152"/>
  <c r="J118"/>
  <c i="2" r="J133"/>
  <c i="4" r="BK304"/>
  <c r="J261"/>
  <c r="J249"/>
  <c r="J220"/>
  <c r="J198"/>
  <c r="J186"/>
  <c r="J170"/>
  <c r="J124"/>
  <c i="3" r="J344"/>
  <c r="BK325"/>
  <c r="J296"/>
  <c r="BK258"/>
  <c r="BK223"/>
  <c r="J208"/>
  <c r="J196"/>
  <c r="J141"/>
  <c i="2" r="J153"/>
  <c r="J125"/>
  <c r="J108"/>
  <c i="1" r="AS58"/>
  <c i="4" r="J276"/>
  <c r="J255"/>
  <c r="BK227"/>
  <c r="J193"/>
  <c r="J157"/>
  <c r="J144"/>
  <c r="BK117"/>
  <c i="3" r="J319"/>
  <c r="BK280"/>
  <c r="J233"/>
  <c r="J201"/>
  <c r="J183"/>
  <c r="BK164"/>
  <c r="BK141"/>
  <c i="2" r="J160"/>
  <c r="BK133"/>
  <c i="4" r="BK316"/>
  <c r="BK261"/>
  <c r="J227"/>
  <c r="J205"/>
  <c r="J164"/>
  <c r="BK138"/>
  <c r="J113"/>
  <c i="3" r="BK308"/>
  <c r="J287"/>
  <c r="BK273"/>
  <c r="J244"/>
  <c r="BK230"/>
  <c r="BK206"/>
  <c r="J190"/>
  <c r="BK180"/>
  <c r="J164"/>
  <c r="BK152"/>
  <c r="J137"/>
  <c i="2" r="BK160"/>
  <c r="BK149"/>
  <c r="BK121"/>
  <c r="J96"/>
  <c i="4" r="J312"/>
  <c r="J293"/>
  <c r="J273"/>
  <c r="J258"/>
  <c r="BK242"/>
  <c r="J232"/>
  <c r="J222"/>
  <c r="BK201"/>
  <c r="BK193"/>
  <c r="BK186"/>
  <c r="J160"/>
  <c r="BK144"/>
  <c i="3" r="J340"/>
  <c r="J315"/>
  <c r="J277"/>
  <c r="J267"/>
  <c r="J237"/>
  <c r="BK213"/>
  <c r="BK196"/>
  <c r="J177"/>
  <c r="J128"/>
  <c i="2" r="J145"/>
  <c r="BK108"/>
  <c i="4" r="BK306"/>
  <c r="BK282"/>
  <c r="BK252"/>
  <c r="BK222"/>
  <c r="J201"/>
  <c r="J183"/>
  <c r="J167"/>
  <c r="BK113"/>
  <c i="3" r="BK335"/>
  <c r="BK315"/>
  <c r="BK277"/>
  <c r="J230"/>
  <c r="J213"/>
  <c r="J180"/>
  <c r="J158"/>
  <c r="BK105"/>
  <c i="2" r="BK130"/>
  <c r="J115"/>
  <c i="4" r="J306"/>
  <c r="J279"/>
  <c r="J265"/>
  <c r="BK239"/>
  <c r="J213"/>
  <c r="BK167"/>
  <c r="BK141"/>
  <c r="BK106"/>
  <c i="3" r="J312"/>
  <c r="J302"/>
  <c r="BK255"/>
  <c r="BK218"/>
  <c r="BK187"/>
  <c r="J167"/>
  <c r="J146"/>
  <c r="J105"/>
  <c i="2" r="BK145"/>
  <c r="BK115"/>
  <c i="4" r="J304"/>
  <c r="J282"/>
  <c r="BK230"/>
  <c r="BK217"/>
  <c r="BK176"/>
  <c r="BK154"/>
  <c r="BK135"/>
  <c i="3" r="BK330"/>
  <c r="BK161"/>
  <c r="BK146"/>
  <c i="2" r="BK153"/>
  <c r="BK125"/>
  <c r="BK102"/>
  <c i="4" r="BK309"/>
  <c r="J299"/>
  <c r="BK279"/>
  <c r="BK270"/>
  <c r="BK249"/>
  <c r="J239"/>
  <c r="J230"/>
  <c r="J210"/>
  <c r="BK198"/>
  <c r="BK183"/>
  <c r="BK157"/>
  <c r="BK120"/>
  <c i="3" r="J330"/>
  <c r="J280"/>
  <c r="BK270"/>
  <c r="J255"/>
  <c r="BK233"/>
  <c r="BK208"/>
  <c r="J193"/>
  <c r="J161"/>
  <c r="BK121"/>
  <c i="2" r="J142"/>
  <c i="4" r="BK312"/>
  <c r="BK299"/>
  <c r="BK255"/>
  <c r="J217"/>
  <c r="BK189"/>
  <c r="J176"/>
  <c r="J135"/>
  <c r="J106"/>
  <c i="3" r="BK340"/>
  <c r="BK319"/>
  <c r="BK293"/>
  <c r="J251"/>
  <c r="J220"/>
  <c r="BK201"/>
  <c r="BK177"/>
  <c r="BK128"/>
  <c i="2" r="J139"/>
  <c r="J121"/>
  <c r="J102"/>
  <c i="4" r="BK293"/>
  <c r="J270"/>
  <c r="J242"/>
  <c r="BK220"/>
  <c r="BK170"/>
  <c r="BK147"/>
  <c r="J120"/>
  <c i="3" r="BK332"/>
  <c r="BK305"/>
  <c r="J262"/>
  <c r="J226"/>
  <c r="BK190"/>
  <c r="BK174"/>
  <c r="BK158"/>
  <c r="BK137"/>
  <c i="2" r="J149"/>
  <c r="J130"/>
  <c i="4" r="BK289"/>
  <c r="J286"/>
  <c r="BK232"/>
  <c r="BK213"/>
  <c r="BK173"/>
  <c r="BK151"/>
  <c r="BK129"/>
  <c i="3" r="BK312"/>
  <c r="BK296"/>
  <c r="J283"/>
  <c r="BK267"/>
  <c i="4" r="BK164"/>
  <c r="J147"/>
  <c r="J117"/>
  <c i="3" r="J325"/>
  <c r="J305"/>
  <c r="BK262"/>
  <c r="BK251"/>
  <c r="J215"/>
  <c r="J206"/>
  <c r="J187"/>
  <c r="BK132"/>
  <c r="J111"/>
  <c i="2" r="BK139"/>
  <c i="4" r="J309"/>
  <c r="BK286"/>
  <c r="BK258"/>
  <c r="J245"/>
  <c r="BK196"/>
  <c r="J173"/>
  <c r="J129"/>
  <c i="3" r="BK344"/>
  <c r="J332"/>
  <c r="BK287"/>
  <c r="J240"/>
  <c r="J218"/>
  <c r="J198"/>
  <c r="J174"/>
  <c r="BK118"/>
  <c i="2" r="J136"/>
  <c r="BK118"/>
  <c r="BK96"/>
  <c i="4" r="J289"/>
  <c r="BK273"/>
  <c r="J236"/>
  <c r="BK210"/>
  <c r="J151"/>
  <c r="J138"/>
  <c r="BK103"/>
  <c i="3" r="BK283"/>
  <c r="BK237"/>
  <c r="J203"/>
  <c r="BK198"/>
  <c r="BK171"/>
  <c r="BK155"/>
  <c r="BK111"/>
  <c i="2" r="BK142"/>
  <c l="1" r="P95"/>
  <c r="T114"/>
  <c r="P129"/>
  <c r="P128"/>
  <c i="3" r="P104"/>
  <c r="R117"/>
  <c r="P131"/>
  <c r="BK145"/>
  <c r="BK170"/>
  <c r="J170"/>
  <c r="J71"/>
  <c r="T170"/>
  <c r="R186"/>
  <c r="P229"/>
  <c r="BK243"/>
  <c r="J243"/>
  <c r="J75"/>
  <c r="BK254"/>
  <c r="J254"/>
  <c r="J76"/>
  <c r="T261"/>
  <c r="R286"/>
  <c r="T318"/>
  <c i="4" r="P102"/>
  <c r="R116"/>
  <c r="T128"/>
  <c r="R150"/>
  <c r="T163"/>
  <c r="T192"/>
  <c i="2" r="T95"/>
  <c r="T94"/>
  <c r="R114"/>
  <c r="T129"/>
  <c r="T128"/>
  <c i="3" r="T104"/>
  <c r="T117"/>
  <c r="R131"/>
  <c r="R145"/>
  <c r="P170"/>
  <c r="P186"/>
  <c r="T229"/>
  <c r="T236"/>
  <c r="P243"/>
  <c r="P254"/>
  <c r="R261"/>
  <c r="T286"/>
  <c r="R318"/>
  <c i="4" r="R102"/>
  <c r="P116"/>
  <c r="R128"/>
  <c r="BK163"/>
  <c r="J163"/>
  <c r="J71"/>
  <c r="BK192"/>
  <c r="J192"/>
  <c r="J72"/>
  <c r="BK204"/>
  <c r="J204"/>
  <c r="J73"/>
  <c r="BK216"/>
  <c r="J216"/>
  <c r="J74"/>
  <c r="T216"/>
  <c r="R235"/>
  <c r="P264"/>
  <c r="BK292"/>
  <c r="J292"/>
  <c r="J77"/>
  <c r="R292"/>
  <c i="2" r="BK95"/>
  <c r="BK94"/>
  <c r="BK114"/>
  <c r="J114"/>
  <c r="J66"/>
  <c r="BK129"/>
  <c i="3" r="R104"/>
  <c r="R103"/>
  <c r="P117"/>
  <c r="T145"/>
  <c r="R170"/>
  <c r="T186"/>
  <c r="BK236"/>
  <c r="J236"/>
  <c r="J74"/>
  <c r="P236"/>
  <c r="R243"/>
  <c r="R254"/>
  <c r="P261"/>
  <c r="BK286"/>
  <c r="J286"/>
  <c r="J78"/>
  <c r="P318"/>
  <c i="4" r="T102"/>
  <c r="T101"/>
  <c r="T116"/>
  <c r="BK128"/>
  <c r="J128"/>
  <c r="J69"/>
  <c r="BK150"/>
  <c r="J150"/>
  <c r="J70"/>
  <c r="P150"/>
  <c r="R163"/>
  <c r="R192"/>
  <c r="T204"/>
  <c r="R216"/>
  <c r="P235"/>
  <c r="T235"/>
  <c r="R264"/>
  <c r="P292"/>
  <c i="2" r="R95"/>
  <c r="R94"/>
  <c r="P114"/>
  <c r="R129"/>
  <c r="R128"/>
  <c i="3" r="BK104"/>
  <c r="J104"/>
  <c r="J65"/>
  <c r="BK117"/>
  <c r="J117"/>
  <c r="J66"/>
  <c r="BK131"/>
  <c r="J131"/>
  <c r="J67"/>
  <c r="T131"/>
  <c r="P145"/>
  <c r="BK186"/>
  <c r="J186"/>
  <c r="J72"/>
  <c r="BK229"/>
  <c r="J229"/>
  <c r="J73"/>
  <c r="R229"/>
  <c r="R236"/>
  <c r="T243"/>
  <c r="T254"/>
  <c r="BK261"/>
  <c r="J261"/>
  <c r="J77"/>
  <c r="P286"/>
  <c r="BK318"/>
  <c r="J318"/>
  <c r="J79"/>
  <c i="4" r="BK102"/>
  <c r="J102"/>
  <c r="J65"/>
  <c r="BK116"/>
  <c r="J116"/>
  <c r="J66"/>
  <c r="P128"/>
  <c r="T150"/>
  <c r="P163"/>
  <c r="P192"/>
  <c r="P204"/>
  <c r="R204"/>
  <c r="P216"/>
  <c r="BK235"/>
  <c r="J235"/>
  <c r="J75"/>
  <c r="BK264"/>
  <c r="J264"/>
  <c r="J76"/>
  <c r="T264"/>
  <c r="T292"/>
  <c i="2" r="J56"/>
  <c r="E81"/>
  <c r="J90"/>
  <c r="BE102"/>
  <c r="BE118"/>
  <c r="BE121"/>
  <c r="BE136"/>
  <c r="BK152"/>
  <c r="J152"/>
  <c r="J70"/>
  <c i="3" r="F59"/>
  <c r="J96"/>
  <c r="BE121"/>
  <c r="BE128"/>
  <c r="BE177"/>
  <c r="BE193"/>
  <c r="BE206"/>
  <c r="BE213"/>
  <c r="BE220"/>
  <c r="BE240"/>
  <c r="BE244"/>
  <c r="BE267"/>
  <c r="BE273"/>
  <c r="BE312"/>
  <c r="BE325"/>
  <c i="4" r="J56"/>
  <c r="J59"/>
  <c r="BE113"/>
  <c r="BE124"/>
  <c r="BE129"/>
  <c r="BE154"/>
  <c r="BE164"/>
  <c r="BE173"/>
  <c r="BE176"/>
  <c r="BE181"/>
  <c r="BE186"/>
  <c r="BE196"/>
  <c r="BE201"/>
  <c r="BE222"/>
  <c r="BE242"/>
  <c r="BE249"/>
  <c r="BE279"/>
  <c r="BE293"/>
  <c r="BE299"/>
  <c r="BK315"/>
  <c r="J315"/>
  <c r="J78"/>
  <c i="2" r="F90"/>
  <c r="BE142"/>
  <c i="3" r="BE105"/>
  <c r="BE132"/>
  <c r="BE146"/>
  <c r="BE152"/>
  <c r="BE155"/>
  <c r="BE158"/>
  <c r="BE161"/>
  <c r="BE167"/>
  <c r="BE183"/>
  <c r="BE187"/>
  <c r="BE190"/>
  <c r="BE203"/>
  <c r="BE230"/>
  <c r="BE251"/>
  <c r="BE262"/>
  <c r="BE270"/>
  <c r="BE283"/>
  <c r="BE302"/>
  <c r="BE305"/>
  <c r="BE340"/>
  <c r="BE344"/>
  <c i="4" r="BE117"/>
  <c r="BE141"/>
  <c r="BE144"/>
  <c r="BE210"/>
  <c r="BE225"/>
  <c r="BE227"/>
  <c r="BE230"/>
  <c r="BE232"/>
  <c r="BE236"/>
  <c r="BE258"/>
  <c r="BE265"/>
  <c r="BE273"/>
  <c r="BE276"/>
  <c r="BE289"/>
  <c i="2" r="BE96"/>
  <c r="BE115"/>
  <c r="BE125"/>
  <c r="BE130"/>
  <c r="BE133"/>
  <c r="BE145"/>
  <c r="BE149"/>
  <c r="BE153"/>
  <c r="BE160"/>
  <c r="BK148"/>
  <c r="J148"/>
  <c r="J69"/>
  <c i="3" r="J59"/>
  <c r="BE137"/>
  <c r="BE141"/>
  <c r="BE171"/>
  <c r="BE180"/>
  <c r="BE198"/>
  <c r="BE215"/>
  <c r="BE223"/>
  <c r="BE226"/>
  <c r="BE237"/>
  <c r="BE287"/>
  <c r="BE293"/>
  <c r="BE296"/>
  <c r="BE308"/>
  <c r="BE330"/>
  <c r="BK140"/>
  <c r="J140"/>
  <c r="J68"/>
  <c r="BK343"/>
  <c r="J343"/>
  <c r="J80"/>
  <c i="4" r="E50"/>
  <c r="F97"/>
  <c r="BE103"/>
  <c r="BE106"/>
  <c r="BE135"/>
  <c r="BE138"/>
  <c r="BE147"/>
  <c r="BE170"/>
  <c r="BE213"/>
  <c r="BE217"/>
  <c r="BE220"/>
  <c r="BE252"/>
  <c r="BE261"/>
  <c r="BE282"/>
  <c r="BE286"/>
  <c r="BE304"/>
  <c r="BE312"/>
  <c i="2" r="BE108"/>
  <c r="BE139"/>
  <c r="BK159"/>
  <c r="J159"/>
  <c r="J71"/>
  <c i="3" r="E50"/>
  <c r="BE111"/>
  <c r="BE118"/>
  <c r="BE164"/>
  <c r="BE174"/>
  <c r="BE196"/>
  <c r="BE201"/>
  <c r="BE208"/>
  <c r="BE218"/>
  <c r="BE233"/>
  <c r="BE255"/>
  <c r="BE258"/>
  <c r="BE277"/>
  <c r="BE280"/>
  <c r="BE315"/>
  <c r="BE319"/>
  <c r="BE332"/>
  <c r="BE335"/>
  <c i="4" r="BE120"/>
  <c r="BE151"/>
  <c r="BE157"/>
  <c r="BE160"/>
  <c r="BE167"/>
  <c r="BE183"/>
  <c r="BE189"/>
  <c r="BE193"/>
  <c r="BE198"/>
  <c r="BE205"/>
  <c r="BE239"/>
  <c r="BE245"/>
  <c r="BE255"/>
  <c r="BE270"/>
  <c r="BE306"/>
  <c r="BE309"/>
  <c r="BE316"/>
  <c r="BK123"/>
  <c r="J123"/>
  <c r="J67"/>
  <c r="F38"/>
  <c i="1" r="BC59"/>
  <c r="BC58"/>
  <c r="AY58"/>
  <c i="4" r="F37"/>
  <c i="1" r="BB59"/>
  <c r="BB58"/>
  <c r="AX58"/>
  <c i="2" r="F36"/>
  <c i="1" r="BA56"/>
  <c i="4" r="F36"/>
  <c i="1" r="BA59"/>
  <c r="BA58"/>
  <c r="AW58"/>
  <c i="3" r="F37"/>
  <c i="1" r="BB57"/>
  <c i="2" r="F37"/>
  <c i="1" r="BB56"/>
  <c i="3" r="J36"/>
  <c i="1" r="AW57"/>
  <c i="4" r="F39"/>
  <c i="1" r="BD59"/>
  <c r="BD58"/>
  <c i="2" r="J36"/>
  <c i="1" r="AW56"/>
  <c i="4" r="J36"/>
  <c i="1" r="AW59"/>
  <c i="3" r="F39"/>
  <c i="1" r="BD57"/>
  <c i="2" r="F38"/>
  <c i="1" r="BC56"/>
  <c i="3" r="F36"/>
  <c i="1" r="BA57"/>
  <c r="AS54"/>
  <c i="2" r="F39"/>
  <c i="1" r="BD56"/>
  <c i="3" r="F38"/>
  <c i="1" r="BC57"/>
  <c i="4" l="1" r="R101"/>
  <c r="P127"/>
  <c i="2" r="R93"/>
  <c i="3" r="T144"/>
  <c i="2" r="BK128"/>
  <c r="J128"/>
  <c r="J67"/>
  <c i="3" r="R144"/>
  <c r="T103"/>
  <c r="T102"/>
  <c i="4" r="P101"/>
  <c r="P100"/>
  <c i="1" r="AU59"/>
  <c i="3" r="P103"/>
  <c i="2" r="BK93"/>
  <c r="J93"/>
  <c r="J63"/>
  <c i="3" r="BK144"/>
  <c r="J144"/>
  <c r="J69"/>
  <c i="2" r="P94"/>
  <c r="P93"/>
  <c i="1" r="AU56"/>
  <c i="3" r="P144"/>
  <c r="R102"/>
  <c i="4" r="R127"/>
  <c r="R100"/>
  <c i="2" r="T93"/>
  <c i="4" r="T127"/>
  <c r="T100"/>
  <c i="3" r="J145"/>
  <c r="J70"/>
  <c i="2" r="J94"/>
  <c r="J64"/>
  <c i="3" r="BK103"/>
  <c r="J103"/>
  <c r="J64"/>
  <c i="4" r="BK101"/>
  <c r="J101"/>
  <c r="J64"/>
  <c r="BK127"/>
  <c r="J127"/>
  <c r="J68"/>
  <c i="2" r="J95"/>
  <c r="J65"/>
  <c r="J129"/>
  <c r="J68"/>
  <c i="1" r="BB55"/>
  <c r="BB54"/>
  <c r="W31"/>
  <c i="2" r="J35"/>
  <c i="1" r="AV56"/>
  <c r="AT56"/>
  <c r="BA55"/>
  <c r="BA54"/>
  <c r="AW54"/>
  <c r="AK30"/>
  <c i="4" r="F35"/>
  <c i="1" r="AZ59"/>
  <c r="AZ58"/>
  <c r="AV58"/>
  <c r="AT58"/>
  <c i="3" r="J35"/>
  <c i="1" r="AV57"/>
  <c r="AT57"/>
  <c r="BD55"/>
  <c r="BD54"/>
  <c r="W33"/>
  <c r="AU58"/>
  <c r="BC55"/>
  <c r="AY55"/>
  <c i="4" r="J35"/>
  <c i="1" r="AV59"/>
  <c r="AT59"/>
  <c i="2" r="F35"/>
  <c i="1" r="AZ56"/>
  <c i="3" r="F35"/>
  <c i="1" r="AZ57"/>
  <c i="3" l="1" r="P102"/>
  <c i="1" r="AU57"/>
  <c i="3" r="BK102"/>
  <c r="J102"/>
  <c r="J63"/>
  <c i="4" r="BK100"/>
  <c r="J100"/>
  <c r="J63"/>
  <c i="1" r="BC54"/>
  <c r="W32"/>
  <c i="2" r="J32"/>
  <c i="1" r="AG56"/>
  <c r="AN56"/>
  <c r="W30"/>
  <c r="AX54"/>
  <c r="AW55"/>
  <c r="AZ55"/>
  <c r="AZ54"/>
  <c r="W29"/>
  <c r="AU55"/>
  <c r="AU54"/>
  <c r="AX55"/>
  <c i="2" l="1" r="J41"/>
  <c i="1" r="AV54"/>
  <c r="AK29"/>
  <c i="3" r="J32"/>
  <c i="1" r="AG57"/>
  <c r="AN57"/>
  <c i="4" r="J32"/>
  <c i="1" r="AG59"/>
  <c r="AG58"/>
  <c r="AN58"/>
  <c r="AV55"/>
  <c r="AT55"/>
  <c r="AY54"/>
  <c l="1" r="AN59"/>
  <c i="4" r="J41"/>
  <c i="3" r="J41"/>
  <c i="1" r="AT54"/>
  <c r="AG55"/>
  <c r="AN55"/>
  <c l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<sst xmlns="http://schemas.openxmlformats.org/spreadsheetml/2006/main">
  <si>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</si>
  <si>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</si>
  <si>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</si>
  <si>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</si>
  <si>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</si>
  <si>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{0bda6b97-5ef8-44dd-bb05-ef5b80e6d4e9}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</si>
  <si>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</si>
  <si>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</si>
  <si>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</si>
  <si>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</si>
  <si>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</si>
  <si>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</si>
  <si>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</si>
  <si>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</si>
  <si>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2026/01/06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</si>
  <si>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</si>
  <si>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</si>
  <si>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Úprava hygienického zařízení MŠ M.Švabinského 664, Bílina</t>
  </si>
  <si>
    <t>KSO:</t>
  </si>
  <si>
    <t/>
  </si>
  <si>
    <t>CC-CZ:</t>
  </si>
  <si>
    <t>Místo:</t>
  </si>
  <si>
    <t>M.Švabinského 664, Bílina</t>
  </si>
  <si>
    <t>Datum:</t>
  </si>
  <si>
    <t>23. 1. 2026</t>
  </si>
  <si>
    <t>Zadavatel:</t>
  </si>
  <si>
    <t>IČ:</t>
  </si>
  <si>
    <t>Město Bílina</t>
  </si>
  <si>
    <t>DIČ:</t>
  </si>
  <si>
    <t>Účastník:</t>
  </si>
  <si>
    <t>Vyplň údaj</t>
  </si>
  <si>
    <t>Projektant:</t>
  </si>
  <si>
    <t>Ing. Ondřej Hampejs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</si>
  <si>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</si>
  <si>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</si>
  <si>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</si>
  <si>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</si>
  <si>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</si>
  <si>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</si>
  <si>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</si>
  <si>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</si>
  <si>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</si>
  <si>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</si>
  <si>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</si>
  <si>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</si>
  <si>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</si>
  <si>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</si>
  <si>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</si>
  <si>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</si>
  <si>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</si>
  <si>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</si>
  <si>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</si>
  <si>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</si>
  <si>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</si>
  <si>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</si>
  <si>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</si>
  <si>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</si>
  <si>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</si>
  <si>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</si>
  <si>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</si>
  <si>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</si>
  <si>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</si>
  <si>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</si>
  <si>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</si>
  <si>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</si>
  <si>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</si>
  <si>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</si>
  <si>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</si>
  <si>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</si>
  <si>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</si>
  <si>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</si>
  <si>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</si>
  <si>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</si>
  <si>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</si>
  <si>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</si>
  <si>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</si>
  <si>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20230222</t>
  </si>
  <si>
    <t>Úprava hygienického zařízení MŠ</t>
  </si>
  <si>
    <t>STA</t>
  </si>
  <si>
    <t>1</t>
  </si>
  <si>
    <t>{27bb655b-b3b6-4167-849e-6212f8259b4f}</t>
  </si>
  <si>
    <t>2</t>
  </si>
  <si>
    <t>/</t>
  </si>
  <si>
    <t>01</t>
  </si>
  <si>
    <t>Bourací práce S1,S2,S3</t>
  </si>
  <si>
    <t>Soupis</t>
  </si>
  <si>
    <t>{a6c80cd3-170a-4a54-8834-859161dd96c7}</t>
  </si>
  <si>
    <t>02</t>
  </si>
  <si>
    <t>Rekonstrukce S1,S2,S3</t>
  </si>
  <si>
    <t>{19f2ad4a-3266-4a5e-906f-0377dbcf3a74}</t>
  </si>
  <si>
    <t>20230222-B</t>
  </si>
  <si>
    <t>Úprava hygienického zařízení MŠ - šatna</t>
  </si>
  <si>
    <t>{f76c0fb3-6bbd-4561-9007-8c4448afa092}</t>
  </si>
  <si>
    <t>03</t>
  </si>
  <si>
    <t>Rekonstrukce šatna</t>
  </si>
  <si>
    <t>{e27c8b2c-a495-4ec3-841d-509cda06d947}</t>
  </si>
  <si>
    <t>KRYCÍ LIST SOUPISU PRACÍ</t>
  </si>
  <si>
    <t>Objekt:</t>
  </si>
  <si>
    <t>20230222 - Úprava hygienického zařízení MŠ</t>
  </si>
  <si>
    <t>Soupis:</t>
  </si>
  <si>
    <t>01 - Bourací práce S1,S2,S3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</si>
  <si>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</si>
  <si>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</si>
  <si>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</si>
  <si>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</si>
  <si>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</si>
  <si>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</si>
  <si>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</si>
  <si>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</si>
  <si>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725 - Zdravotechnika - zařizovací předměty</t>
  </si>
  <si>
    <t xml:space="preserve">    735 - Ústřední vytápění - otopná tělesa</t>
  </si>
  <si>
    <t xml:space="preserve">    763 - Konstrukce suché výstavby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</si>
  <si>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</si>
  <si>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</si>
  <si>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</si>
  <si>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</si>
  <si>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</si>
  <si>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</si>
  <si>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</si>
  <si>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</si>
  <si>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</si>
  <si>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</si>
  <si>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</si>
  <si>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</si>
  <si>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</si>
  <si>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</si>
  <si>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</si>
  <si>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</si>
  <si>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</si>
  <si>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</si>
  <si>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</si>
  <si>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</si>
  <si>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</si>
  <si>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962031133</t>
  </si>
  <si>
    <t>Bourání příček nebo přizdívek z cihel pálených plných tl přes 100 do 150 mm</t>
  </si>
  <si>
    <t>m2</t>
  </si>
  <si>
    <t>CS ÚRS 2026 01</t>
  </si>
  <si>
    <t>4</t>
  </si>
  <si>
    <t>1603924743</t>
  </si>
  <si>
    <t>PP</t>
  </si>
  <si>
    <t>Bourání příček nebo přizdívek z cihel pálených plných, tl. přes 100 do 150 mm</t>
  </si>
  <si>
    <t>Online PSC</t>
  </si>
  <si>
    <t>https://podminky.urs.cz/item/CS_URS_2026_01/962031133</t>
  </si>
  <si>
    <t>VV</t>
  </si>
  <si>
    <t>2*3,5</t>
  </si>
  <si>
    <t>(2*3,5)*2</t>
  </si>
  <si>
    <t>Součet</t>
  </si>
  <si>
    <t>965081213</t>
  </si>
  <si>
    <t>Bourání podlah z dlaždic keramických nebo xylolitových tl do 10 mm plochy přes 1 m2</t>
  </si>
  <si>
    <t>785215217</t>
  </si>
  <si>
    <t>Bourání podlah z dlaždic bez podkladního lože nebo mazaniny, s jakoukoliv výplní spár keramických nebo xylolitových tl. do 10 mm, plochy přes 1 m2</t>
  </si>
  <si>
    <t>https://podminky.urs.cz/item/CS_URS_2026_01/965081213</t>
  </si>
  <si>
    <t>13,78</t>
  </si>
  <si>
    <t>(7,89+6,11)*2</t>
  </si>
  <si>
    <t>3</t>
  </si>
  <si>
    <t>978059541</t>
  </si>
  <si>
    <t>Odsekání a odebrání obkladů stěn z vnitřních obkládaček plochy přes 1 m2</t>
  </si>
  <si>
    <t>1254686047</t>
  </si>
  <si>
    <t>Odsekání obkladů stěn včetně otlučení podkladní omítky až na zdivo z obkládaček vnitřních, z jakýchkoliv materiálů, plochy přes 1 m2</t>
  </si>
  <si>
    <t>https://podminky.urs.cz/item/CS_URS_2026_01/978059541</t>
  </si>
  <si>
    <t>(3+2,2+2,6+2,6+2,6+2,6)*2</t>
  </si>
  <si>
    <t>((3+2,2+2,6+2,33+2,6+2,33)*2)*2</t>
  </si>
  <si>
    <t>997</t>
  </si>
  <si>
    <t>Přesun sutě</t>
  </si>
  <si>
    <t>997013212</t>
  </si>
  <si>
    <t>Vnitrostaveništní doprava suti a vybouraných hmot pro budovy v přes 6 do 9 m ručně</t>
  </si>
  <si>
    <t>t</t>
  </si>
  <si>
    <t>789347330</t>
  </si>
  <si>
    <t>Vnitrostaveništní doprava suti a vybouraných hmot vodorovně do 50 m s naložením ručně pro budovy a haly výšky přes 6 do 9 m</t>
  </si>
  <si>
    <t>https://podminky.urs.cz/item/CS_URS_2026_01/997013212</t>
  </si>
  <si>
    <t>5</t>
  </si>
  <si>
    <t>997013501</t>
  </si>
  <si>
    <t>Odvoz suti a vybouraných hmot na skládku nebo meziskládku do 1 km se složením</t>
  </si>
  <si>
    <t>-507271269</t>
  </si>
  <si>
    <t>Odvoz suti a vybouraných hmot na skládku nebo meziskládku se složením, na vzdálenost do 1 km</t>
  </si>
  <si>
    <t>https://podminky.urs.cz/item/CS_URS_2026_01/997013501</t>
  </si>
  <si>
    <t>6</t>
  </si>
  <si>
    <t>997013509</t>
  </si>
  <si>
    <t>Příplatek k odvozu suti a vybouraných hmot na skládku ZKD 1 km přes 1 km</t>
  </si>
  <si>
    <t>32488633</t>
  </si>
  <si>
    <t>Odvoz suti a vybouraných hmot na skládku nebo meziskládku se složením, na vzdálenost Příplatek k ceně za každý další započatý 1 km přes 1 km</t>
  </si>
  <si>
    <t>https://podminky.urs.cz/item/CS_URS_2026_01/997013509</t>
  </si>
  <si>
    <t>16,342*10 'Přepočtené koeficientem množství</t>
  </si>
  <si>
    <t>7</t>
  </si>
  <si>
    <t>997013631</t>
  </si>
  <si>
    <t>Poplatek za uložení na skládce (skládkovné) stavebního odpadu směsného kód odpadu 17 09 04</t>
  </si>
  <si>
    <t>1023846249</t>
  </si>
  <si>
    <t>Poplatek za uložení stavebního odpadu na skládce (skládkovné) směsného stavebního a demoličního zatříděného do Katalogu odpadů pod kódem 17 09 04</t>
  </si>
  <si>
    <t>https://podminky.urs.cz/item/CS_URS_2026_01/997013631</t>
  </si>
  <si>
    <t>PSV</t>
  </si>
  <si>
    <t>Práce a dodávky PSV</t>
  </si>
  <si>
    <t>725</t>
  </si>
  <si>
    <t>Zdravotechnika - zařizovací předměty</t>
  </si>
  <si>
    <t>8</t>
  </si>
  <si>
    <t>725110814</t>
  </si>
  <si>
    <t>Demontáž klozetu Kombi</t>
  </si>
  <si>
    <t>soubor</t>
  </si>
  <si>
    <t>16</t>
  </si>
  <si>
    <t>-874880594</t>
  </si>
  <si>
    <t>Demontáž klozetů kombi</t>
  </si>
  <si>
    <t>https://podminky.urs.cz/item/CS_URS_2026_01/725110814</t>
  </si>
  <si>
    <t>725210821</t>
  </si>
  <si>
    <t>Demontáž umyvadel bez výtokových armatur</t>
  </si>
  <si>
    <t>1350800735</t>
  </si>
  <si>
    <t>Demontáž umyvadel bez výtokových armatur umyvadel</t>
  </si>
  <si>
    <t>https://podminky.urs.cz/item/CS_URS_2026_01/725210821</t>
  </si>
  <si>
    <t>10</t>
  </si>
  <si>
    <t>725240811</t>
  </si>
  <si>
    <t>Demontáž kabin sprchových bez výtokových armatur</t>
  </si>
  <si>
    <t>-526796307</t>
  </si>
  <si>
    <t>Demontáž sprchových kabin a vaniček bez výtokových armatur kabin</t>
  </si>
  <si>
    <t>https://podminky.urs.cz/item/CS_URS_2026_01/725240811</t>
  </si>
  <si>
    <t>11</t>
  </si>
  <si>
    <t>725240812</t>
  </si>
  <si>
    <t>Demontáž vaniček sprchových bez výtokových armatur</t>
  </si>
  <si>
    <t>-1221147760</t>
  </si>
  <si>
    <t>Demontáž sprchových kabin a vaniček bez výtokových armatur vaniček</t>
  </si>
  <si>
    <t>https://podminky.urs.cz/item/CS_URS_2026_01/725240812</t>
  </si>
  <si>
    <t>725330820</t>
  </si>
  <si>
    <t>Demontáž keramické výlevky</t>
  </si>
  <si>
    <t>-28174818</t>
  </si>
  <si>
    <t>Demontáž výlevek bez výtokových armatur a bez nádrže a splachovacího potrubí keramických</t>
  </si>
  <si>
    <t>https://podminky.urs.cz/item/CS_URS_2026_01/725330820</t>
  </si>
  <si>
    <t>13</t>
  </si>
  <si>
    <t>725820802</t>
  </si>
  <si>
    <t>Demontáž baterie stojánkové do jednoho otvoru</t>
  </si>
  <si>
    <t>531080039</t>
  </si>
  <si>
    <t>Demontáž baterií stojánkových do 1 otvoru</t>
  </si>
  <si>
    <t>https://podminky.urs.cz/item/CS_URS_2026_01/725820802</t>
  </si>
  <si>
    <t>735</t>
  </si>
  <si>
    <t>Ústřední vytápění - otopná tělesa</t>
  </si>
  <si>
    <t>14</t>
  </si>
  <si>
    <t>735151812</t>
  </si>
  <si>
    <t>Demontáž otopného tělesa panelového jednořadého dl přes 1500 do 2820 mm</t>
  </si>
  <si>
    <t>kus</t>
  </si>
  <si>
    <t>-576981597</t>
  </si>
  <si>
    <t>Demontáž otopných těles panelových jednořadých stavební délky přes 1500 do 2820 mm</t>
  </si>
  <si>
    <t>https://podminky.urs.cz/item/CS_URS_2026_01/735151812</t>
  </si>
  <si>
    <t>763</t>
  </si>
  <si>
    <t>Konstrukce suché výstavby</t>
  </si>
  <si>
    <t>15</t>
  </si>
  <si>
    <t>763411811</t>
  </si>
  <si>
    <t>Demontáž sanitárních příček z desek</t>
  </si>
  <si>
    <t>19064940</t>
  </si>
  <si>
    <t>Demontáž sanitárních příček vhodných do mokrého nebo suchého prostředí z desek</t>
  </si>
  <si>
    <t>https://podminky.urs.cz/item/CS_URS_2026_01/763411811</t>
  </si>
  <si>
    <t>"příčky mezi WC"</t>
  </si>
  <si>
    <t>(3*2)*3</t>
  </si>
  <si>
    <t>HZS</t>
  </si>
  <si>
    <t>Hodinové zúčtovací sazby</t>
  </si>
  <si>
    <t>HZS2211</t>
  </si>
  <si>
    <t>Hodinová zúčtovací sazba instalatér</t>
  </si>
  <si>
    <t>hod</t>
  </si>
  <si>
    <t>262144</t>
  </si>
  <si>
    <t>-660414387</t>
  </si>
  <si>
    <t>Hodinové zúčtovací sazby profesí PSV provádění stavebních instalací instalatér</t>
  </si>
  <si>
    <t>https://podminky.urs.cz/item/CS_URS_2026_01/HZS2211</t>
  </si>
  <si>
    <t>02 - Rekonstrukce S1,S2,S3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</si>
  <si>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</si>
  <si>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</si>
  <si>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</si>
  <si>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721 - Zdravotechnika - vnitřní kanalizace</t>
  </si>
  <si>
    <t xml:space="preserve">    722 - Zdravotechnika - vnitřní vodovod</t>
  </si>
  <si>
    <t xml:space="preserve">    733 - Ústřední vytápění - rozvodné potrubí</t>
  </si>
  <si>
    <t xml:space="preserve">    765 - Krytina skládaná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</si>
  <si>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</si>
  <si>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</si>
  <si>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</si>
  <si>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Svislé a kompletní konstrukce</t>
  </si>
  <si>
    <t>342272225</t>
  </si>
  <si>
    <t>Příčka z pórobetonových hladkých tvárnic na tenkovrstvou maltu tl 100 mm</t>
  </si>
  <si>
    <t>-122102078</t>
  </si>
  <si>
    <t>Příčky z pórobetonových tvárnic hladkých na tenké maltové lože objemová hmotnost do 500 kg/m3, tloušťka příčky 100 mm</t>
  </si>
  <si>
    <t>https://podminky.urs.cz/item/CS_URS_2026_01/342272225</t>
  </si>
  <si>
    <t>0,75*1</t>
  </si>
  <si>
    <t>0,8*1*2</t>
  </si>
  <si>
    <t>342272245</t>
  </si>
  <si>
    <t>Příčka z pórobetonových hladkých tvárnic na tenkovrstvou maltu tl 150 mm</t>
  </si>
  <si>
    <t>247988540</t>
  </si>
  <si>
    <t>Příčky z pórobetonových tvárnic hladkých na tenké maltové lože objemová hmotnost do 500 kg/m3, tloušťka příčky 150 mm</t>
  </si>
  <si>
    <t>https://podminky.urs.cz/item/CS_URS_2026_01/342272245</t>
  </si>
  <si>
    <t>"přizdívka S3"</t>
  </si>
  <si>
    <t>(2,5+2,9)*2</t>
  </si>
  <si>
    <t>Úpravy povrchů, podlahy a osazování výplní</t>
  </si>
  <si>
    <t>612131121</t>
  </si>
  <si>
    <t>Penetrační disperzní nátěr vnitřních stěn nanášený ručně</t>
  </si>
  <si>
    <t>771924556</t>
  </si>
  <si>
    <t>Podkladní a spojovací vrstva vnitřních omítaných ploch penetrace disperzní nanášená ručně stěn</t>
  </si>
  <si>
    <t>https://podminky.urs.cz/item/CS_URS_2026_01/612131121</t>
  </si>
  <si>
    <t>612142001</t>
  </si>
  <si>
    <t>Pletivo sklovláknité vnitřních stěn vtlačené do tmelu</t>
  </si>
  <si>
    <t>-819106578</t>
  </si>
  <si>
    <t>Pletivo vnitřních ploch v ploše nebo pruzích, na plném podkladu sklovláknité vtlačené do tmelu včetně tmelu stěn</t>
  </si>
  <si>
    <t>https://podminky.urs.cz/item/CS_URS_2026_01/612142001</t>
  </si>
  <si>
    <t>"podklad pro nové štukové omítky sociální zařízení"</t>
  </si>
  <si>
    <t>((3+2,2+2,6+2,33+2,6+2,33)*1,5)*2</t>
  </si>
  <si>
    <t>(5,6*2+2,6*2)*1,5</t>
  </si>
  <si>
    <t>612311131</t>
  </si>
  <si>
    <t>Vápenný štuk vnitřních stěn tloušťky do 3 mm</t>
  </si>
  <si>
    <t>-2059190399</t>
  </si>
  <si>
    <t>Vápenný štuk vnitřních ploch tloušťky do 3 mm svislých konstrukcí stěn</t>
  </si>
  <si>
    <t>https://podminky.urs.cz/item/CS_URS_2026_01/612311131</t>
  </si>
  <si>
    <t>949101111</t>
  </si>
  <si>
    <t>Lešení pomocné pro objekty pozemních staveb s lešeňovou podlahou v do 1,9 m zatížení do 150 kg/m2</t>
  </si>
  <si>
    <t>-245589633</t>
  </si>
  <si>
    <t>Lešení pomocné pracovní pro objekty pozemních staveb pro zatížení do 150 kg/m2, o výšce lešeňové podlahy do 1,9 m</t>
  </si>
  <si>
    <t>https://podminky.urs.cz/item/CS_URS_2026_01/949101111</t>
  </si>
  <si>
    <t>14,34*2+13,78</t>
  </si>
  <si>
    <t>952901111</t>
  </si>
  <si>
    <t>Vyčištění budov bytové a občanské výstavby při výšce podlaží do 4 m</t>
  </si>
  <si>
    <t>988437920</t>
  </si>
  <si>
    <t>Vyčištění budov nebo objektů před předáním do užívání budov bytové nebo občanské výstavby, světlé výšky podlaží do 4 m</t>
  </si>
  <si>
    <t>https://podminky.urs.cz/item/CS_URS_2026_01/952901111</t>
  </si>
  <si>
    <t>998</t>
  </si>
  <si>
    <t>Přesun hmot</t>
  </si>
  <si>
    <t>998018001</t>
  </si>
  <si>
    <t>Přesun hmot pro budovy ruční pro budovy v do 6 m</t>
  </si>
  <si>
    <t>1034725582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</si>
  <si>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</si>
  <si>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https://podminky.urs.cz/item/CS_URS_2026_01/998018001</t>
  </si>
  <si>
    <t>721</t>
  </si>
  <si>
    <t>Zdravotechnika - vnitřní kanalizace</t>
  </si>
  <si>
    <t>721173402</t>
  </si>
  <si>
    <t>Potrubí kanalizační z PVC SN 4 svodné DN 125</t>
  </si>
  <si>
    <t>m</t>
  </si>
  <si>
    <t>-1667573048</t>
  </si>
  <si>
    <t>Potrubí z trub PVC SN4 svodné (ležaté) DN 125</t>
  </si>
  <si>
    <t>https://podminky.urs.cz/item/CS_URS_2026_01/721173402</t>
  </si>
  <si>
    <t>"nové svislé potrubí"</t>
  </si>
  <si>
    <t>721174042</t>
  </si>
  <si>
    <t>Potrubí kanalizační z PP připojovací DN 40</t>
  </si>
  <si>
    <t>-1415873519</t>
  </si>
  <si>
    <t>Potrubí z trub polypropylenových připojovací DN 40</t>
  </si>
  <si>
    <t>https://podminky.urs.cz/item/CS_URS_2026_01/721174042</t>
  </si>
  <si>
    <t>721174045</t>
  </si>
  <si>
    <t>Potrubí kanalizační z PP připojovací DN 110</t>
  </si>
  <si>
    <t>-665565016</t>
  </si>
  <si>
    <t>Potrubí z trub polypropylenových připojovací DN 110</t>
  </si>
  <si>
    <t>https://podminky.urs.cz/item/CS_URS_2026_01/721174045</t>
  </si>
  <si>
    <t>721194109</t>
  </si>
  <si>
    <t>Vyvedení a upevnění odpadních výpustek DN 110</t>
  </si>
  <si>
    <t>741291883</t>
  </si>
  <si>
    <t>Vyměření přípojek na potrubí vyvedení a upevnění odpadních výpustek DN 110</t>
  </si>
  <si>
    <t>https://podminky.urs.cz/item/CS_URS_2026_01/721194109</t>
  </si>
  <si>
    <t>721273153</t>
  </si>
  <si>
    <t>Hlavice ventilační polypropylen PP DN 110</t>
  </si>
  <si>
    <t>1979840946</t>
  </si>
  <si>
    <t>Ventilační hlavice z polypropylenu (PP) DN 110</t>
  </si>
  <si>
    <t>https://podminky.urs.cz/item/CS_URS_2026_01/721273153</t>
  </si>
  <si>
    <t>721290111</t>
  </si>
  <si>
    <t>Zkouška těsnosti potrubí kanalizace vodou DN do 125</t>
  </si>
  <si>
    <t>1273094231</t>
  </si>
  <si>
    <t>Zkouška těsnosti kanalizace v objektech vodou do DN 125</t>
  </si>
  <si>
    <t>https://podminky.urs.cz/item/CS_URS_2026_01/721290111</t>
  </si>
  <si>
    <t>998721121</t>
  </si>
  <si>
    <t>Přesun hmot tonážní pro vnitřní kanalizaci ruční v objektech v do 6 m</t>
  </si>
  <si>
    <t>-2047864783</t>
  </si>
  <si>
    <t>Přesun hmot pro vnitřní kanalizaci stanovený z hmotnosti přesunovaného materiálu vodorovná dopravní vzdálenost do 50 m ruční (bez užití mechanizace) v objektech výšky do 6 m</t>
  </si>
  <si>
    <t>https://podminky.urs.cz/item/CS_URS_2026_01/998721121</t>
  </si>
  <si>
    <t>722</t>
  </si>
  <si>
    <t>Zdravotechnika - vnitřní vodovod</t>
  </si>
  <si>
    <t>722174021</t>
  </si>
  <si>
    <t>Potrubí vodovodní plastové PPR S2,5 spojované svařováním D 16x2,7 mm</t>
  </si>
  <si>
    <t>555361238</t>
  </si>
  <si>
    <t>Potrubí z trubek polypropylenových spojovaných svařováním z jednovrstvého PP-R S2,5 (PN 20) D 16/2,7</t>
  </si>
  <si>
    <t>https://podminky.urs.cz/item/CS_URS_2026_01/722174021</t>
  </si>
  <si>
    <t>17</t>
  </si>
  <si>
    <t>722174022</t>
  </si>
  <si>
    <t>Potrubí vodovodní plastové PPR S2,5 spojované svařováním D 20x3,4 mm</t>
  </si>
  <si>
    <t>975750593</t>
  </si>
  <si>
    <t>Potrubí z trubek polypropylenových spojovaných svařováním z jednovrstvého PP-R S2,5 (PN 20) D 20/3,4</t>
  </si>
  <si>
    <t>https://podminky.urs.cz/item/CS_URS_2026_01/722174022</t>
  </si>
  <si>
    <t>18</t>
  </si>
  <si>
    <t>722181231</t>
  </si>
  <si>
    <t>Ochrana vodovodního potrubí přilepenými termoizolačními trubicemi z PE tl přes 9 do 13 mm DN do 22 mm</t>
  </si>
  <si>
    <t>-1150873841</t>
  </si>
  <si>
    <t>Ochrana potrubí termoizolačními trubicemi z pěnového polyetylenu PE přilepenými v příčných a podélných spojích, tloušťky izolace přes 9 do 13 mm, vnitřního průměru izolace DN do 22 mm</t>
  </si>
  <si>
    <t>https://podminky.urs.cz/item/CS_URS_2026_01/722181231</t>
  </si>
  <si>
    <t>19</t>
  </si>
  <si>
    <t>722290234</t>
  </si>
  <si>
    <t>Proplach a dezinfekce vodovodního potrubí DN do 80</t>
  </si>
  <si>
    <t>-100301593</t>
  </si>
  <si>
    <t>Zkoušky, proplach a desinfekce vodovodního potrubí proplach a desinfekce vodovodního potrubí do DN 80</t>
  </si>
  <si>
    <t>https://podminky.urs.cz/item/CS_URS_2026_01/722290234</t>
  </si>
  <si>
    <t>20</t>
  </si>
  <si>
    <t>998722121</t>
  </si>
  <si>
    <t>Přesun hmot tonážní pro vnitřní vodovod ruční v objektech v do 6 m</t>
  </si>
  <si>
    <t>-1573703699</t>
  </si>
  <si>
    <t>Přesun hmot pro vnitřní vodovod stanovený z hmotnosti přesunovaného materiálu vodorovná dopravní vzdálenost do 50 m ruční (bez užití mechanizace) v objektech výšky do 6 m</t>
  </si>
  <si>
    <t>https://podminky.urs.cz/item/CS_URS_2026_01/998722121</t>
  </si>
  <si>
    <t>725112171</t>
  </si>
  <si>
    <t>Kombi klozet s hlubokým splachováním odpad vodorovný</t>
  </si>
  <si>
    <t>929356283</t>
  </si>
  <si>
    <t>Zařízení záchodů kombi klozety s hlubokým splachováním odpad vodorovný</t>
  </si>
  <si>
    <t>https://podminky.urs.cz/item/CS_URS_2026_01/725112171</t>
  </si>
  <si>
    <t>22</t>
  </si>
  <si>
    <t>725211601</t>
  </si>
  <si>
    <t>Umyvadlo keramické bílé šířky 500 mm bez krytu na sifon připevněné na stěnu šrouby</t>
  </si>
  <si>
    <t>1010365881</t>
  </si>
  <si>
    <t>Umyvadla keramická bílá bez výtokových armatur připevněná na stěnu šrouby bez sloupu nebo krytu na sifon, šířka umyvadla 500 mm</t>
  </si>
  <si>
    <t>https://podminky.urs.cz/item/CS_URS_2026_01/725211601</t>
  </si>
  <si>
    <t>23</t>
  </si>
  <si>
    <t>725243902</t>
  </si>
  <si>
    <t>Montáž boxu sprchového</t>
  </si>
  <si>
    <t>1196726135</t>
  </si>
  <si>
    <t>Sprchové boxy montáž sprchových boxů</t>
  </si>
  <si>
    <t>https://podminky.urs.cz/item/CS_URS_2026_01/725243902</t>
  </si>
  <si>
    <t>24</t>
  </si>
  <si>
    <t>M</t>
  </si>
  <si>
    <t>55483000.R</t>
  </si>
  <si>
    <t xml:space="preserve">kabina sprchová  2210x945x945mm</t>
  </si>
  <si>
    <t>32</t>
  </si>
  <si>
    <t>688244555</t>
  </si>
  <si>
    <t>25</t>
  </si>
  <si>
    <t>725331111</t>
  </si>
  <si>
    <t>Výlevka bez výtokových armatur keramická se sklopnou plastovou mřížkou stojící výšky 425 mm</t>
  </si>
  <si>
    <t>1366603154</t>
  </si>
  <si>
    <t>Výlevky bez výtokových armatur a splachovací nádrže keramické stojící se sklopnou plastovou mřížkou, výšky 460 mm</t>
  </si>
  <si>
    <t>https://podminky.urs.cz/item/CS_URS_2026_01/725331111</t>
  </si>
  <si>
    <t>26</t>
  </si>
  <si>
    <t>64271101</t>
  </si>
  <si>
    <t>výlevka keramická stojatá bílá</t>
  </si>
  <si>
    <t>330221488</t>
  </si>
  <si>
    <t>27</t>
  </si>
  <si>
    <t>725813111</t>
  </si>
  <si>
    <t>Ventil rohový bez připojovací trubičky nebo flexi hadičky G 1/2"</t>
  </si>
  <si>
    <t>282762812</t>
  </si>
  <si>
    <t>Ventily rohové bez připojovací trubičky nebo flexi hadičky G 1/2"</t>
  </si>
  <si>
    <t>https://podminky.urs.cz/item/CS_URS_2026_01/725813111</t>
  </si>
  <si>
    <t>28</t>
  </si>
  <si>
    <t>725822611.R</t>
  </si>
  <si>
    <t>Baterie umyvadlová stojánková páková bez výpusti</t>
  </si>
  <si>
    <t>-299362997</t>
  </si>
  <si>
    <t>29</t>
  </si>
  <si>
    <t>55145000</t>
  </si>
  <si>
    <t>baterie dřezová klasická nástěnná rozteč 100mm s ústím kulatým 300mm</t>
  </si>
  <si>
    <t>-799189749</t>
  </si>
  <si>
    <t>"výlevka"</t>
  </si>
  <si>
    <t>30</t>
  </si>
  <si>
    <t>55145686</t>
  </si>
  <si>
    <t>baterie umyvadlová stojánková páková</t>
  </si>
  <si>
    <t>1972829643</t>
  </si>
  <si>
    <t>31</t>
  </si>
  <si>
    <t>725831313</t>
  </si>
  <si>
    <t>Baterie vanová nástěnná páková s příslušenstvím a pohyblivým držákem</t>
  </si>
  <si>
    <t>1827543671</t>
  </si>
  <si>
    <t>Baterie vanové nástěnné pákové s příslušenstvím a pohyblivým držákem</t>
  </si>
  <si>
    <t>https://podminky.urs.cz/item/CS_URS_2026_01/725831313</t>
  </si>
  <si>
    <t>55144033</t>
  </si>
  <si>
    <t>baterie vanová/sprchová nástěnná kohoutková s horním sprchovým vývodem a otočným ramenem</t>
  </si>
  <si>
    <t>1578260840</t>
  </si>
  <si>
    <t>33</t>
  </si>
  <si>
    <t>725851325</t>
  </si>
  <si>
    <t>Ventil odpadní umyvadlový bez přepadu G 5/4"</t>
  </si>
  <si>
    <t>722144709</t>
  </si>
  <si>
    <t>Ventily odpadní pro zařizovací předměty umyvadlové bez přepadu G 5/4"</t>
  </si>
  <si>
    <t>https://podminky.urs.cz/item/CS_URS_2026_01/725851325</t>
  </si>
  <si>
    <t>34</t>
  </si>
  <si>
    <t>725861102</t>
  </si>
  <si>
    <t>Zápachová uzávěrka pro umyvadla DN 40</t>
  </si>
  <si>
    <t>1938165158</t>
  </si>
  <si>
    <t>Zápachové uzávěrky zařizovacích předmětů pro umyvadla DN 40</t>
  </si>
  <si>
    <t>https://podminky.urs.cz/item/CS_URS_2026_01/725861102</t>
  </si>
  <si>
    <t>35</t>
  </si>
  <si>
    <t>998725121</t>
  </si>
  <si>
    <t>Přesun hmot tonážní pro zařizovací předměty ruční v objektech v do 6 m</t>
  </si>
  <si>
    <t>1609569411</t>
  </si>
  <si>
    <t>Přesun hmot pro zařizovací předměty stanovený z hmotnosti přesunovaného materiálu vodorovná dopravní vzdálenost do 50 m ruční (bez užití mechanizace) v objektech výšky do 6 m</t>
  </si>
  <si>
    <t>https://podminky.urs.cz/item/CS_URS_2026_01/998725121</t>
  </si>
  <si>
    <t>733</t>
  </si>
  <si>
    <t>Ústřední vytápění - rozvodné potrubí</t>
  </si>
  <si>
    <t>36</t>
  </si>
  <si>
    <t>733222103</t>
  </si>
  <si>
    <t>Potrubí měděné polotvrdé spojované měkkým pájením D 18x1 mm</t>
  </si>
  <si>
    <t>-1242846113</t>
  </si>
  <si>
    <t>Potrubí z trubek měděných polotvrdých spojovaných měkkým pájením Ø 18/1</t>
  </si>
  <si>
    <t>https://podminky.urs.cz/item/CS_URS_2026_01/733222103</t>
  </si>
  <si>
    <t>37</t>
  </si>
  <si>
    <t>998733121</t>
  </si>
  <si>
    <t>Přesun hmot tonážní pro rozvody potrubí ruční v objektech v do 6 m</t>
  </si>
  <si>
    <t>1918824077</t>
  </si>
  <si>
    <t>Přesun hmot pro rozvody potrubí stanovený z hmotnosti přesunovaného materiálu vodorovná dopravní vzdálenost do 50 m ruční (bez užití mechanizace) v objektech výšky do 6 m</t>
  </si>
  <si>
    <t>https://podminky.urs.cz/item/CS_URS_2026_01/998733121</t>
  </si>
  <si>
    <t>38</t>
  </si>
  <si>
    <t>735131312</t>
  </si>
  <si>
    <t>Montáž otopných těles článkových hliníkových rozteč připojení 350-600 mm o počtu článků 6 až 10</t>
  </si>
  <si>
    <t>-1930112366</t>
  </si>
  <si>
    <t>Otopná tělesa hliníková článková montáž rozteč připojení 350-600 mm 6 až 10 článků</t>
  </si>
  <si>
    <t>https://podminky.urs.cz/item/CS_URS_2026_01/735131312</t>
  </si>
  <si>
    <t>39</t>
  </si>
  <si>
    <t>998735121</t>
  </si>
  <si>
    <t>Přesun hmot tonážní pro otopná tělesa ruční v objektech v do 6 m</t>
  </si>
  <si>
    <t>-626186429</t>
  </si>
  <si>
    <t>Přesun hmot pro otopná tělesa stanovený z hmotnosti přesunovaného materiálu vodorovná dopravní vzdálenost do 50 m ruční (bez užití mechanizace) v objektech výšky do 6 m</t>
  </si>
  <si>
    <t>https://podminky.urs.cz/item/CS_URS_2026_01/998735121</t>
  </si>
  <si>
    <t>40</t>
  </si>
  <si>
    <t>763411111</t>
  </si>
  <si>
    <t>Sanitární příčky do mokrého prostředí, desky s HPL - laminátem tl 19,6 mm</t>
  </si>
  <si>
    <t>-1885150119</t>
  </si>
  <si>
    <t>Sanitární příčky vhodné do mokrého prostředí dělící z dřevotřískových desek s HPL-laminátem tl. 19,6 mm</t>
  </si>
  <si>
    <t>https://podminky.urs.cz/item/CS_URS_2026_01/763411111</t>
  </si>
  <si>
    <t>"dělící příčky mezi WC"</t>
  </si>
  <si>
    <t>4*2</t>
  </si>
  <si>
    <t>6*2*2</t>
  </si>
  <si>
    <t>41</t>
  </si>
  <si>
    <t>998763331</t>
  </si>
  <si>
    <t>Přesun hmot tonážní pro konstrukce montované z desek ruční v objektech v do 6 m</t>
  </si>
  <si>
    <t>272365515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</si>
  <si>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</si>
  <si>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https://podminky.urs.cz/item/CS_URS_2026_01/998763331</t>
  </si>
  <si>
    <t>765</t>
  </si>
  <si>
    <t>Krytina skládaná</t>
  </si>
  <si>
    <t>42</t>
  </si>
  <si>
    <t>765155001</t>
  </si>
  <si>
    <t>Montáž střešních doplňků krytiny bitumenové ze šindelů speciálních pl do 0,2 m2</t>
  </si>
  <si>
    <t>-9282090</t>
  </si>
  <si>
    <t>Montáž střešních doplňků krytiny bitumenové ze šindelů speciálních tvarů větracích hlavic, ventilačních prostupů apod., plochy jednotlivě do 0,2 m2</t>
  </si>
  <si>
    <t>https://podminky.urs.cz/item/CS_URS_2026_01/765155001</t>
  </si>
  <si>
    <t>43</t>
  </si>
  <si>
    <t>765155054</t>
  </si>
  <si>
    <t>Mtž střešních doplňků krytiny bitumenové ze šindelů opracování v místě prostupu pl přes 0,5 do 1 m2</t>
  </si>
  <si>
    <t>1127561971</t>
  </si>
  <si>
    <t>Montáž střešních doplňků krytiny bitumenové ze šindelů opracování krytiny v místě prostupu plochy prostupu jednotlivě přes 0,5 m2 do 1 m2</t>
  </si>
  <si>
    <t>https://podminky.urs.cz/item/CS_URS_2026_01/765155054</t>
  </si>
  <si>
    <t>771</t>
  </si>
  <si>
    <t>Podlahy z dlaždic</t>
  </si>
  <si>
    <t>44</t>
  </si>
  <si>
    <t>771121011</t>
  </si>
  <si>
    <t>Nátěr penetrační na podlahu</t>
  </si>
  <si>
    <t>963741682</t>
  </si>
  <si>
    <t>Příprava podkladu před provedením dlažby nátěr penetrační na podlahu</t>
  </si>
  <si>
    <t>https://podminky.urs.cz/item/CS_URS_2026_01/771121011</t>
  </si>
  <si>
    <t>45</t>
  </si>
  <si>
    <t>771151012</t>
  </si>
  <si>
    <t>Samonivelační stěrka podlah pevnosti 20 MPa tl přes 3 do 5 mm</t>
  </si>
  <si>
    <t>-1746928743</t>
  </si>
  <si>
    <t>Příprava podkladu před provedením dlažby samonivelační stěrka min. pevnosti 20 MPa, tloušťky přes 3 do 5 mm</t>
  </si>
  <si>
    <t>https://podminky.urs.cz/item/CS_URS_2026_01/771151012</t>
  </si>
  <si>
    <t>46</t>
  </si>
  <si>
    <t>771574415</t>
  </si>
  <si>
    <t>Montáž podlah keramických hladkých lepených cementovým flexibilním lepidlem přes 6 do 9 ks/m2</t>
  </si>
  <si>
    <t>-579432009</t>
  </si>
  <si>
    <t>Montáž podlah z dlaždic keramických lepených cementovým flexibilním lepidlem hladkých, tloušťky do 10 mm přes 6 do 9 ks/m2</t>
  </si>
  <si>
    <t>https://podminky.urs.cz/item/CS_URS_2026_01/771574415</t>
  </si>
  <si>
    <t>47</t>
  </si>
  <si>
    <t>59761011</t>
  </si>
  <si>
    <t>dlažba keramická slinutá hladká do interiéru i exteriéru do 9ks/m2</t>
  </si>
  <si>
    <t>1950248397</t>
  </si>
  <si>
    <t>42,46*1,1 "Přepočtené koeficientem množství</t>
  </si>
  <si>
    <t>48</t>
  </si>
  <si>
    <t>771591112</t>
  </si>
  <si>
    <t>Izolace pod dlažbu nátěrem nebo stěrkou ve dvou vrstvách</t>
  </si>
  <si>
    <t>1873166009</t>
  </si>
  <si>
    <t>Izolace podlahy pod dlažbu nátěrem nebo stěrkou ve dvou vrstvách</t>
  </si>
  <si>
    <t>https://podminky.urs.cz/item/CS_URS_2026_01/771591112</t>
  </si>
  <si>
    <t>49</t>
  </si>
  <si>
    <t>771592011</t>
  </si>
  <si>
    <t>Čištění vnitřních ploch podlah nebo schodišť po položení dlažby chemickými prostředky</t>
  </si>
  <si>
    <t>-1592676344</t>
  </si>
  <si>
    <t>Čištění vnitřních ploch po položení dlažby podlah nebo schodišť chemickými prostředky</t>
  </si>
  <si>
    <t>https://podminky.urs.cz/item/CS_URS_2026_01/771592011</t>
  </si>
  <si>
    <t>50</t>
  </si>
  <si>
    <t>998771121</t>
  </si>
  <si>
    <t>Přesun hmot tonážní pro podlahy z dlaždic ruční v objektech v do 6 m</t>
  </si>
  <si>
    <t>2064917196</t>
  </si>
  <si>
    <t>Přesun hmot pro podlahy z dlaždic stanovený z hmotnosti přesunovaného materiálu vodorovná dopravní vzdálenost do 50 m ruční (bez užití mechanizace) v objektech výšky do 6 m</t>
  </si>
  <si>
    <t>https://podminky.urs.cz/item/CS_URS_2026_01/998771121</t>
  </si>
  <si>
    <t>781</t>
  </si>
  <si>
    <t>Dokončovací práce - obklady</t>
  </si>
  <si>
    <t>51</t>
  </si>
  <si>
    <t>781111011</t>
  </si>
  <si>
    <t>Ometení (oprášení) stěny při přípravě podkladu</t>
  </si>
  <si>
    <t>709844346</t>
  </si>
  <si>
    <t>Příprava podkladu před provedením obkladu oprášení (ometení) stěny</t>
  </si>
  <si>
    <t>https://podminky.urs.cz/item/CS_URS_2026_01/781111011</t>
  </si>
  <si>
    <t>(5,6*2+2,6*2)*2</t>
  </si>
  <si>
    <t>((3+2,2+2,6+2,33+2,6+2,33)*2+ 1,7*1)*2</t>
  </si>
  <si>
    <t>52</t>
  </si>
  <si>
    <t>781121011</t>
  </si>
  <si>
    <t>Nátěr penetrační na stěnu</t>
  </si>
  <si>
    <t>985572203</t>
  </si>
  <si>
    <t>Příprava podkladu před provedením obkladu nátěr penetrační na stěnu</t>
  </si>
  <si>
    <t>https://podminky.urs.cz/item/CS_URS_2026_01/781121011</t>
  </si>
  <si>
    <t>53</t>
  </si>
  <si>
    <t>781131112</t>
  </si>
  <si>
    <t>Izolace pod obklad nátěrem nebo stěrkou ve dvou vrstvách</t>
  </si>
  <si>
    <t>-566781718</t>
  </si>
  <si>
    <t>Izolace stěny pod obklad izolace nátěrem nebo stěrkou ve dvou vrstvách</t>
  </si>
  <si>
    <t>https://podminky.urs.cz/item/CS_URS_2026_01/781131112</t>
  </si>
  <si>
    <t>"sprchový kout"</t>
  </si>
  <si>
    <t>1*2*2</t>
  </si>
  <si>
    <t>54</t>
  </si>
  <si>
    <t>781151031</t>
  </si>
  <si>
    <t>Celoplošné vyrovnání podkladu stěrkou tl 3 mm</t>
  </si>
  <si>
    <t>1380060873</t>
  </si>
  <si>
    <t>Příprava podkladu před provedením obkladu celoplošné vyrovnání podkladu stěrkou, tloušťky 3 mm</t>
  </si>
  <si>
    <t>https://podminky.urs.cz/item/CS_URS_2026_01/781151031</t>
  </si>
  <si>
    <t>55</t>
  </si>
  <si>
    <t>781472215</t>
  </si>
  <si>
    <t>Montáž obkladů keramických hladkých lepených cementovým flexibilním lepidlem přes 6 do 9 ks/m2</t>
  </si>
  <si>
    <t>492327508</t>
  </si>
  <si>
    <t>Montáž keramických obkladů stěn lepených cementovým flexibilním lepidlem hladkých přes 6 do 9 ks/m2</t>
  </si>
  <si>
    <t>https://podminky.urs.cz/item/CS_URS_2026_01/781472215</t>
  </si>
  <si>
    <t>56</t>
  </si>
  <si>
    <t>59761026</t>
  </si>
  <si>
    <t>obklad keramický hladký do 9 ks/m2</t>
  </si>
  <si>
    <t>-1872408327</t>
  </si>
  <si>
    <t>96,44*1,1 "Přepočtené koeficientem množství</t>
  </si>
  <si>
    <t>57</t>
  </si>
  <si>
    <t>781495211</t>
  </si>
  <si>
    <t>Čištění vnitřních ploch stěn po provedení obkladu chemickými prostředky</t>
  </si>
  <si>
    <t>1298175140</t>
  </si>
  <si>
    <t>Čištění vnitřních ploch po provedení obkladu stěn chemickými prostředky</t>
  </si>
  <si>
    <t>https://podminky.urs.cz/item/CS_URS_2026_01/781495211</t>
  </si>
  <si>
    <t>58</t>
  </si>
  <si>
    <t>998781121</t>
  </si>
  <si>
    <t>Přesun hmot tonážní pro obklady keramické ruční v objektech v do 6 m</t>
  </si>
  <si>
    <t>-1468313166</t>
  </si>
  <si>
    <t>Přesun hmot pro obklady keramické stanovený z hmotnosti přesunovaného materiálu vodorovná dopravní vzdálenost do 50 m ruční (bez užití mechanizace) v objektech výšky do 6 m</t>
  </si>
  <si>
    <t>https://podminky.urs.cz/item/CS_URS_2026_01/998781121</t>
  </si>
  <si>
    <t>784</t>
  </si>
  <si>
    <t>Dokončovací práce - malby a tapety</t>
  </si>
  <si>
    <t>59</t>
  </si>
  <si>
    <t>784111001</t>
  </si>
  <si>
    <t>Oprášení (ometení ) podkladu v místnostech v do 3,80 m</t>
  </si>
  <si>
    <t>367975473</t>
  </si>
  <si>
    <t>Oprášení (ometení) podkladu v místnostech výšky do 3,80 m</t>
  </si>
  <si>
    <t>https://podminky.urs.cz/item/CS_URS_2026_01/784111001</t>
  </si>
  <si>
    <t>"štuk"69,78</t>
  </si>
  <si>
    <t>"stropy"(13,78+14,34+14,34)</t>
  </si>
  <si>
    <t>60</t>
  </si>
  <si>
    <t>784171101</t>
  </si>
  <si>
    <t>Zakrytí vnitřních podlah včetně pozdějšího odkrytí</t>
  </si>
  <si>
    <t>1938979765</t>
  </si>
  <si>
    <t>Zakrytí nemalovaných ploch (materiál ve specifikaci) včetně pozdějšího odkrytí podlah</t>
  </si>
  <si>
    <t>https://podminky.urs.cz/item/CS_URS_2026_01/784171101</t>
  </si>
  <si>
    <t>96,4+28+13,78</t>
  </si>
  <si>
    <t>61</t>
  </si>
  <si>
    <t>58124844</t>
  </si>
  <si>
    <t>fólie pro malířské potřeby zakrývací tl 25µ 4x5m</t>
  </si>
  <si>
    <t>521621831</t>
  </si>
  <si>
    <t>62</t>
  </si>
  <si>
    <t>784181121</t>
  </si>
  <si>
    <t>Hloubková jednonásobná bezbarvá penetrace podkladu v místnostech v do 3,80 m</t>
  </si>
  <si>
    <t>414056340</t>
  </si>
  <si>
    <t>Penetrace podkladu jednonásobná hloubková akrylátová bezbarvá v místnostech výšky do 3,80 m</t>
  </si>
  <si>
    <t>https://podminky.urs.cz/item/CS_URS_2026_01/784181121</t>
  </si>
  <si>
    <t>63</t>
  </si>
  <si>
    <t>784191007</t>
  </si>
  <si>
    <t>Čištění vnitřních ploch podlah po provedení malířských prací</t>
  </si>
  <si>
    <t>883368983</t>
  </si>
  <si>
    <t>Čištění vnitřních ploch hrubý úklid po provedení malířských prací omytím podlah</t>
  </si>
  <si>
    <t>https://podminky.urs.cz/item/CS_URS_2026_01/784191007</t>
  </si>
  <si>
    <t>14*2+13,78</t>
  </si>
  <si>
    <t>64</t>
  </si>
  <si>
    <t>784211111</t>
  </si>
  <si>
    <t>Dvojnásobné bílé malby ze směsí za mokra velmi dobře oděruvzdorných v místnostech v do 3,80 m</t>
  </si>
  <si>
    <t>-1322664615</t>
  </si>
  <si>
    <t>Malby z malířských směsí oděruvzdorných za mokra dvojnásobné, bílé za mokra oděruvzdorné velmi dobře v místnostech výšky do 3,80 m</t>
  </si>
  <si>
    <t>https://podminky.urs.cz/item/CS_URS_2026_01/784211111</t>
  </si>
  <si>
    <t>65</t>
  </si>
  <si>
    <t>HZS1302</t>
  </si>
  <si>
    <t>Hodinová zúčtovací sazba zedník specialista</t>
  </si>
  <si>
    <t>226480947</t>
  </si>
  <si>
    <t>Hodinové zúčtovací sazby profesí HSV provádění konstrukcí zedník specialista</t>
  </si>
  <si>
    <t>https://podminky.urs.cz/item/CS_URS_2026_01/HZS1302</t>
  </si>
  <si>
    <t>20230222-B - Úprava hygienického zařízení MŠ - šatna</t>
  </si>
  <si>
    <t>03 - Rekonstrukce šatna</t>
  </si>
  <si>
    <t xml:space="preserve">    751 - Vzduchotechnika</t>
  </si>
  <si>
    <t xml:space="preserve">    766 - Konstrukce truhlářské</t>
  </si>
  <si>
    <t>-966209754</t>
  </si>
  <si>
    <t>897046916</t>
  </si>
  <si>
    <t>"stávající stěny"</t>
  </si>
  <si>
    <t>(3,6*2+1+2,5)*2,7</t>
  </si>
  <si>
    <t>"sdk stěna"(1,4+1)*2,7*2</t>
  </si>
  <si>
    <t>-2022768607</t>
  </si>
  <si>
    <t>815009915</t>
  </si>
  <si>
    <t>-1036466794</t>
  </si>
  <si>
    <t>-599848051</t>
  </si>
  <si>
    <t>-921468088</t>
  </si>
  <si>
    <t>1509776381</t>
  </si>
  <si>
    <t>1279327356</t>
  </si>
  <si>
    <t>842209789</t>
  </si>
  <si>
    <t>2111530185</t>
  </si>
  <si>
    <t>-1611693460</t>
  </si>
  <si>
    <t>-1821226880</t>
  </si>
  <si>
    <t>-1878735183</t>
  </si>
  <si>
    <t>120473582</t>
  </si>
  <si>
    <t>1316659681</t>
  </si>
  <si>
    <t>1444091983</t>
  </si>
  <si>
    <t>-770930489</t>
  </si>
  <si>
    <t>-1576843771</t>
  </si>
  <si>
    <t>725822611</t>
  </si>
  <si>
    <t>-748514895</t>
  </si>
  <si>
    <t>Baterie umyvadlové stojánkové pákové bez výpusti</t>
  </si>
  <si>
    <t>https://podminky.urs.cz/item/CS_URS_2026_01/725822611</t>
  </si>
  <si>
    <t>-1241052330</t>
  </si>
  <si>
    <t>-1021083463</t>
  </si>
  <si>
    <t>253144116</t>
  </si>
  <si>
    <t>-1760244227</t>
  </si>
  <si>
    <t>-1197145791</t>
  </si>
  <si>
    <t>751</t>
  </si>
  <si>
    <t>Vzduchotechnika</t>
  </si>
  <si>
    <t>751111012</t>
  </si>
  <si>
    <t>Montáž ventilátoru axiálního nízkotlakého nástěnného základního D přes 100 do 200 mm</t>
  </si>
  <si>
    <t>-128161315</t>
  </si>
  <si>
    <t>Montáž ventilátoru axiálního nízkotlakého nástěnného základního, průměru přes 100 do 200 mm</t>
  </si>
  <si>
    <t>https://podminky.urs.cz/item/CS_URS_2026_01/751111012</t>
  </si>
  <si>
    <t>42914148.R</t>
  </si>
  <si>
    <t>SILENT 100 CRZ Ecowatt tichý axiální ventilátor s doběhem a EC motorem</t>
  </si>
  <si>
    <t>-134972226</t>
  </si>
  <si>
    <t>751510041</t>
  </si>
  <si>
    <t>Vzduchotechnické potrubí z pozinkovaného plechu kruhové spirálně vinutá trouba bez příruby D do 100 mm</t>
  </si>
  <si>
    <t>609844022</t>
  </si>
  <si>
    <t>Vzduchotechnické potrubí z pozinkovaného plechu kruhové, trouba spirálně vinutá bez příruby, průměru do 100 mm</t>
  </si>
  <si>
    <t>https://podminky.urs.cz/item/CS_URS_2026_01/751510041</t>
  </si>
  <si>
    <t>998751121</t>
  </si>
  <si>
    <t>Přesun hmot tonážní pro vzduchotechniku ruční v objektech v do 12 m</t>
  </si>
  <si>
    <t>-2053484492</t>
  </si>
  <si>
    <t>Přesun hmot pro vzduchotechniku stanovený z hmotnosti přesunovaného materiálu vodorovná dopravní vzdálenost do 100 m ruční (bez užití mechanizace) v objektech výšky do 12 m</t>
  </si>
  <si>
    <t>https://podminky.urs.cz/item/CS_URS_2026_01/998751121</t>
  </si>
  <si>
    <t>763111411</t>
  </si>
  <si>
    <t>SDK příčka tl 100 mm profil CW+UW 50 desky 2xA 12,5 s izolací EI 60 Rw do 51 dB</t>
  </si>
  <si>
    <t>-1265514475</t>
  </si>
  <si>
    <t>Příčka ze sádrokartonových desek s nosnou konstrukcí z jednoduchých ocelových profilů UW, CW dvojitě opláštěná deskami standardními A tl. 2 x 12,5 mm s izolací, EI 60, příčka tl. 100 mm, profil 50, Rw do 51 dB</t>
  </si>
  <si>
    <t>https://podminky.urs.cz/item/CS_URS_2026_01/763111411</t>
  </si>
  <si>
    <t>(1,4+1,4)*2,7</t>
  </si>
  <si>
    <t>763164511</t>
  </si>
  <si>
    <t>SDK obklad kcí tvaru L š do 0,4 m desky 1xA 12,5</t>
  </si>
  <si>
    <t>1527318544</t>
  </si>
  <si>
    <t>Obklad konstrukcí sádrokartonovými deskami včetně ochranných úhelníků ve tvaru L rozvinuté šíře do 0,4 m, opláštěný deskou standardní A, tl. 12,5 mm</t>
  </si>
  <si>
    <t>https://podminky.urs.cz/item/CS_URS_2026_01/763164511</t>
  </si>
  <si>
    <t>-1898905594</t>
  </si>
  <si>
    <t>766</t>
  </si>
  <si>
    <t>Konstrukce truhlářské</t>
  </si>
  <si>
    <t>766660171</t>
  </si>
  <si>
    <t>Montáž dveřních křídel otvíravých jednokřídlových š do 0,8 m do obložkové zárubně</t>
  </si>
  <si>
    <t>-1365084012</t>
  </si>
  <si>
    <t>Montáž dveřních křídel dřevěných nebo plastových otevíravých do obložkové zárubně povrchově upravených jednokřídlových, šířky do 800 mm</t>
  </si>
  <si>
    <t>https://podminky.urs.cz/item/CS_URS_2026_01/766660171</t>
  </si>
  <si>
    <t>61162073</t>
  </si>
  <si>
    <t>dveře jednokřídlé voštinové povrch laminátový plné 700x1970-2100mm</t>
  </si>
  <si>
    <t>-694903431</t>
  </si>
  <si>
    <t>766660729</t>
  </si>
  <si>
    <t>Montáž dveřního interiérového kování - štítku s klikou</t>
  </si>
  <si>
    <t>184599786</t>
  </si>
  <si>
    <t>Montáž dveřních doplňků dveřního kování interiérového štítku s klikou</t>
  </si>
  <si>
    <t>https://podminky.urs.cz/item/CS_URS_2026_01/766660729</t>
  </si>
  <si>
    <t>54914123</t>
  </si>
  <si>
    <t>dveřní kování interiérové rozetové klika/klika</t>
  </si>
  <si>
    <t>-1903301617</t>
  </si>
  <si>
    <t>766682111</t>
  </si>
  <si>
    <t>Montáž zárubní obložkových pro dveře jednokřídlové tl stěny do 170 mm</t>
  </si>
  <si>
    <t>-1517592737</t>
  </si>
  <si>
    <t>Montáž zárubní dřevěných nebo plastových obložkových, pro dveře jednokřídlové, tloušťky stěny do 170 mm</t>
  </si>
  <si>
    <t>https://podminky.urs.cz/item/CS_URS_2026_01/766682111</t>
  </si>
  <si>
    <t>61182301</t>
  </si>
  <si>
    <t>zárubeň jednokřídlá obložková s fóliovým povrchem tl stěny 60-150mm rozměru 600-1100/1970, 2100mm</t>
  </si>
  <si>
    <t>1068353247</t>
  </si>
  <si>
    <t>998766121</t>
  </si>
  <si>
    <t>Přesun hmot tonážní pro kce truhlářské ruční v objektech v do 6 m</t>
  </si>
  <si>
    <t>1753113029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</si>
  <si>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</si>
  <si>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https://podminky.urs.cz/item/CS_URS_2026_01/998766121</t>
  </si>
  <si>
    <t>204203205</t>
  </si>
  <si>
    <t>1417729927</t>
  </si>
  <si>
    <t>-1489248694</t>
  </si>
  <si>
    <t>2072009238</t>
  </si>
  <si>
    <t>2,72727272727273*1,1 "Přepočtené koeficientem množství</t>
  </si>
  <si>
    <t>771577151</t>
  </si>
  <si>
    <t>Příplatek k montáži podlah keramických do malty za plochu do 5 m2</t>
  </si>
  <si>
    <t>-831634395</t>
  </si>
  <si>
    <t>Montáž podlah z dlaždic keramických kladených do malty Příplatek k cenám za plochu do 5 m2 jednotlivě</t>
  </si>
  <si>
    <t>https://podminky.urs.cz/item/CS_URS_2026_01/771577151</t>
  </si>
  <si>
    <t>771577152</t>
  </si>
  <si>
    <t>Příplatek k montáži podlah keramických do malty za omezený prostor</t>
  </si>
  <si>
    <t>-2143083711</t>
  </si>
  <si>
    <t>Montáž podlah z dlaždic keramických kladených do malty Příplatek k cenám za podlahy v omezeném prostoru</t>
  </si>
  <si>
    <t>https://podminky.urs.cz/item/CS_URS_2026_01/771577152</t>
  </si>
  <si>
    <t>-1388009599</t>
  </si>
  <si>
    <t>451446046</t>
  </si>
  <si>
    <t>-709395562</t>
  </si>
  <si>
    <t>-1803996694</t>
  </si>
  <si>
    <t>(1,4+0,7+1,45+1,4)*1</t>
  </si>
  <si>
    <t>911404634</t>
  </si>
  <si>
    <t>445974290</t>
  </si>
  <si>
    <t>2112814675</t>
  </si>
  <si>
    <t>-745524830</t>
  </si>
  <si>
    <t>-301213311</t>
  </si>
  <si>
    <t>4,90909090909091*1,1 "Přepočtené koeficientem množství</t>
  </si>
  <si>
    <t>1567001603</t>
  </si>
  <si>
    <t>-622590768</t>
  </si>
  <si>
    <t>2034868223</t>
  </si>
  <si>
    <t>"štuk"36,9</t>
  </si>
  <si>
    <t>"stropy"6,68+2,03</t>
  </si>
  <si>
    <t>1994878527</t>
  </si>
  <si>
    <t>4,95+6,68+2,03</t>
  </si>
  <si>
    <t>636831327</t>
  </si>
  <si>
    <t>-203998491</t>
  </si>
  <si>
    <t>-2063429595</t>
  </si>
  <si>
    <t>1725752192</t>
  </si>
  <si>
    <t>1115220982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</si>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</sst>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0" fontId="23" fillId="0" borderId="16" xfId="0" applyFont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962031133" TargetMode="External" /><Relationship Id="rId2" Type="http://schemas.openxmlformats.org/officeDocument/2006/relationships/hyperlink" Target="https://podminky.urs.cz/item/CS_URS_2026_01/965081213" TargetMode="External" /><Relationship Id="rId3" Type="http://schemas.openxmlformats.org/officeDocument/2006/relationships/hyperlink" Target="https://podminky.urs.cz/item/CS_URS_2026_01/978059541" TargetMode="External" /><Relationship Id="rId4" Type="http://schemas.openxmlformats.org/officeDocument/2006/relationships/hyperlink" Target="https://podminky.urs.cz/item/CS_URS_2026_01/997013212" TargetMode="External" /><Relationship Id="rId5" Type="http://schemas.openxmlformats.org/officeDocument/2006/relationships/hyperlink" Target="https://podminky.urs.cz/item/CS_URS_2026_01/997013501" TargetMode="External" /><Relationship Id="rId6" Type="http://schemas.openxmlformats.org/officeDocument/2006/relationships/hyperlink" Target="https://podminky.urs.cz/item/CS_URS_2026_01/997013509" TargetMode="External" /><Relationship Id="rId7" Type="http://schemas.openxmlformats.org/officeDocument/2006/relationships/hyperlink" Target="https://podminky.urs.cz/item/CS_URS_2026_01/997013631" TargetMode="External" /><Relationship Id="rId8" Type="http://schemas.openxmlformats.org/officeDocument/2006/relationships/hyperlink" Target="https://podminky.urs.cz/item/CS_URS_2026_01/725110814" TargetMode="External" /><Relationship Id="rId9" Type="http://schemas.openxmlformats.org/officeDocument/2006/relationships/hyperlink" Target="https://podminky.urs.cz/item/CS_URS_2026_01/725210821" TargetMode="External" /><Relationship Id="rId10" Type="http://schemas.openxmlformats.org/officeDocument/2006/relationships/hyperlink" Target="https://podminky.urs.cz/item/CS_URS_2026_01/725240811" TargetMode="External" /><Relationship Id="rId11" Type="http://schemas.openxmlformats.org/officeDocument/2006/relationships/hyperlink" Target="https://podminky.urs.cz/item/CS_URS_2026_01/725240812" TargetMode="External" /><Relationship Id="rId12" Type="http://schemas.openxmlformats.org/officeDocument/2006/relationships/hyperlink" Target="https://podminky.urs.cz/item/CS_URS_2026_01/725330820" TargetMode="External" /><Relationship Id="rId13" Type="http://schemas.openxmlformats.org/officeDocument/2006/relationships/hyperlink" Target="https://podminky.urs.cz/item/CS_URS_2026_01/725820802" TargetMode="External" /><Relationship Id="rId14" Type="http://schemas.openxmlformats.org/officeDocument/2006/relationships/hyperlink" Target="https://podminky.urs.cz/item/CS_URS_2026_01/735151812" TargetMode="External" /><Relationship Id="rId15" Type="http://schemas.openxmlformats.org/officeDocument/2006/relationships/hyperlink" Target="https://podminky.urs.cz/item/CS_URS_2026_01/763411811" TargetMode="External" /><Relationship Id="rId16" Type="http://schemas.openxmlformats.org/officeDocument/2006/relationships/hyperlink" Target="https://podminky.urs.cz/item/CS_URS_2026_01/HZS2211" TargetMode="External" /><Relationship Id="rId1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342272225" TargetMode="External" /><Relationship Id="rId2" Type="http://schemas.openxmlformats.org/officeDocument/2006/relationships/hyperlink" Target="https://podminky.urs.cz/item/CS_URS_2026_01/342272245" TargetMode="External" /><Relationship Id="rId3" Type="http://schemas.openxmlformats.org/officeDocument/2006/relationships/hyperlink" Target="https://podminky.urs.cz/item/CS_URS_2026_01/612131121" TargetMode="External" /><Relationship Id="rId4" Type="http://schemas.openxmlformats.org/officeDocument/2006/relationships/hyperlink" Target="https://podminky.urs.cz/item/CS_URS_2026_01/612142001" TargetMode="External" /><Relationship Id="rId5" Type="http://schemas.openxmlformats.org/officeDocument/2006/relationships/hyperlink" Target="https://podminky.urs.cz/item/CS_URS_2026_01/612311131" TargetMode="External" /><Relationship Id="rId6" Type="http://schemas.openxmlformats.org/officeDocument/2006/relationships/hyperlink" Target="https://podminky.urs.cz/item/CS_URS_2026_01/949101111" TargetMode="External" /><Relationship Id="rId7" Type="http://schemas.openxmlformats.org/officeDocument/2006/relationships/hyperlink" Target="https://podminky.urs.cz/item/CS_URS_2026_01/952901111" TargetMode="External" /><Relationship Id="rId8" Type="http://schemas.openxmlformats.org/officeDocument/2006/relationships/hyperlink" Target="https://podminky.urs.cz/item/CS_URS_2026_01/998018001" TargetMode="External" /><Relationship Id="rId9" Type="http://schemas.openxmlformats.org/officeDocument/2006/relationships/hyperlink" Target="https://podminky.urs.cz/item/CS_URS_2026_01/721173402" TargetMode="External" /><Relationship Id="rId10" Type="http://schemas.openxmlformats.org/officeDocument/2006/relationships/hyperlink" Target="https://podminky.urs.cz/item/CS_URS_2026_01/721174042" TargetMode="External" /><Relationship Id="rId11" Type="http://schemas.openxmlformats.org/officeDocument/2006/relationships/hyperlink" Target="https://podminky.urs.cz/item/CS_URS_2026_01/721174045" TargetMode="External" /><Relationship Id="rId12" Type="http://schemas.openxmlformats.org/officeDocument/2006/relationships/hyperlink" Target="https://podminky.urs.cz/item/CS_URS_2026_01/721194109" TargetMode="External" /><Relationship Id="rId13" Type="http://schemas.openxmlformats.org/officeDocument/2006/relationships/hyperlink" Target="https://podminky.urs.cz/item/CS_URS_2026_01/721273153" TargetMode="External" /><Relationship Id="rId14" Type="http://schemas.openxmlformats.org/officeDocument/2006/relationships/hyperlink" Target="https://podminky.urs.cz/item/CS_URS_2026_01/721290111" TargetMode="External" /><Relationship Id="rId15" Type="http://schemas.openxmlformats.org/officeDocument/2006/relationships/hyperlink" Target="https://podminky.urs.cz/item/CS_URS_2026_01/998721121" TargetMode="External" /><Relationship Id="rId16" Type="http://schemas.openxmlformats.org/officeDocument/2006/relationships/hyperlink" Target="https://podminky.urs.cz/item/CS_URS_2026_01/722174021" TargetMode="External" /><Relationship Id="rId17" Type="http://schemas.openxmlformats.org/officeDocument/2006/relationships/hyperlink" Target="https://podminky.urs.cz/item/CS_URS_2026_01/722174022" TargetMode="External" /><Relationship Id="rId18" Type="http://schemas.openxmlformats.org/officeDocument/2006/relationships/hyperlink" Target="https://podminky.urs.cz/item/CS_URS_2026_01/722181231" TargetMode="External" /><Relationship Id="rId19" Type="http://schemas.openxmlformats.org/officeDocument/2006/relationships/hyperlink" Target="https://podminky.urs.cz/item/CS_URS_2026_01/722290234" TargetMode="External" /><Relationship Id="rId20" Type="http://schemas.openxmlformats.org/officeDocument/2006/relationships/hyperlink" Target="https://podminky.urs.cz/item/CS_URS_2026_01/998722121" TargetMode="External" /><Relationship Id="rId21" Type="http://schemas.openxmlformats.org/officeDocument/2006/relationships/hyperlink" Target="https://podminky.urs.cz/item/CS_URS_2026_01/725112171" TargetMode="External" /><Relationship Id="rId22" Type="http://schemas.openxmlformats.org/officeDocument/2006/relationships/hyperlink" Target="https://podminky.urs.cz/item/CS_URS_2026_01/725211601" TargetMode="External" /><Relationship Id="rId23" Type="http://schemas.openxmlformats.org/officeDocument/2006/relationships/hyperlink" Target="https://podminky.urs.cz/item/CS_URS_2026_01/725243902" TargetMode="External" /><Relationship Id="rId24" Type="http://schemas.openxmlformats.org/officeDocument/2006/relationships/hyperlink" Target="https://podminky.urs.cz/item/CS_URS_2026_01/725331111" TargetMode="External" /><Relationship Id="rId25" Type="http://schemas.openxmlformats.org/officeDocument/2006/relationships/hyperlink" Target="https://podminky.urs.cz/item/CS_URS_2026_01/725813111" TargetMode="External" /><Relationship Id="rId26" Type="http://schemas.openxmlformats.org/officeDocument/2006/relationships/hyperlink" Target="https://podminky.urs.cz/item/CS_URS_2026_01/725831313" TargetMode="External" /><Relationship Id="rId27" Type="http://schemas.openxmlformats.org/officeDocument/2006/relationships/hyperlink" Target="https://podminky.urs.cz/item/CS_URS_2026_01/725851325" TargetMode="External" /><Relationship Id="rId28" Type="http://schemas.openxmlformats.org/officeDocument/2006/relationships/hyperlink" Target="https://podminky.urs.cz/item/CS_URS_2026_01/725861102" TargetMode="External" /><Relationship Id="rId29" Type="http://schemas.openxmlformats.org/officeDocument/2006/relationships/hyperlink" Target="https://podminky.urs.cz/item/CS_URS_2026_01/998725121" TargetMode="External" /><Relationship Id="rId30" Type="http://schemas.openxmlformats.org/officeDocument/2006/relationships/hyperlink" Target="https://podminky.urs.cz/item/CS_URS_2026_01/733222103" TargetMode="External" /><Relationship Id="rId31" Type="http://schemas.openxmlformats.org/officeDocument/2006/relationships/hyperlink" Target="https://podminky.urs.cz/item/CS_URS_2026_01/998733121" TargetMode="External" /><Relationship Id="rId32" Type="http://schemas.openxmlformats.org/officeDocument/2006/relationships/hyperlink" Target="https://podminky.urs.cz/item/CS_URS_2026_01/735131312" TargetMode="External" /><Relationship Id="rId33" Type="http://schemas.openxmlformats.org/officeDocument/2006/relationships/hyperlink" Target="https://podminky.urs.cz/item/CS_URS_2026_01/998735121" TargetMode="External" /><Relationship Id="rId34" Type="http://schemas.openxmlformats.org/officeDocument/2006/relationships/hyperlink" Target="https://podminky.urs.cz/item/CS_URS_2026_01/763411111" TargetMode="External" /><Relationship Id="rId35" Type="http://schemas.openxmlformats.org/officeDocument/2006/relationships/hyperlink" Target="https://podminky.urs.cz/item/CS_URS_2026_01/998763331" TargetMode="External" /><Relationship Id="rId36" Type="http://schemas.openxmlformats.org/officeDocument/2006/relationships/hyperlink" Target="https://podminky.urs.cz/item/CS_URS_2026_01/765155001" TargetMode="External" /><Relationship Id="rId37" Type="http://schemas.openxmlformats.org/officeDocument/2006/relationships/hyperlink" Target="https://podminky.urs.cz/item/CS_URS_2026_01/765155054" TargetMode="External" /><Relationship Id="rId38" Type="http://schemas.openxmlformats.org/officeDocument/2006/relationships/hyperlink" Target="https://podminky.urs.cz/item/CS_URS_2026_01/771121011" TargetMode="External" /><Relationship Id="rId39" Type="http://schemas.openxmlformats.org/officeDocument/2006/relationships/hyperlink" Target="https://podminky.urs.cz/item/CS_URS_2026_01/771151012" TargetMode="External" /><Relationship Id="rId40" Type="http://schemas.openxmlformats.org/officeDocument/2006/relationships/hyperlink" Target="https://podminky.urs.cz/item/CS_URS_2026_01/771574415" TargetMode="External" /><Relationship Id="rId41" Type="http://schemas.openxmlformats.org/officeDocument/2006/relationships/hyperlink" Target="https://podminky.urs.cz/item/CS_URS_2026_01/771591112" TargetMode="External" /><Relationship Id="rId42" Type="http://schemas.openxmlformats.org/officeDocument/2006/relationships/hyperlink" Target="https://podminky.urs.cz/item/CS_URS_2026_01/771592011" TargetMode="External" /><Relationship Id="rId43" Type="http://schemas.openxmlformats.org/officeDocument/2006/relationships/hyperlink" Target="https://podminky.urs.cz/item/CS_URS_2026_01/998771121" TargetMode="External" /><Relationship Id="rId44" Type="http://schemas.openxmlformats.org/officeDocument/2006/relationships/hyperlink" Target="https://podminky.urs.cz/item/CS_URS_2026_01/781111011" TargetMode="External" /><Relationship Id="rId45" Type="http://schemas.openxmlformats.org/officeDocument/2006/relationships/hyperlink" Target="https://podminky.urs.cz/item/CS_URS_2026_01/781121011" TargetMode="External" /><Relationship Id="rId46" Type="http://schemas.openxmlformats.org/officeDocument/2006/relationships/hyperlink" Target="https://podminky.urs.cz/item/CS_URS_2026_01/781131112" TargetMode="External" /><Relationship Id="rId47" Type="http://schemas.openxmlformats.org/officeDocument/2006/relationships/hyperlink" Target="https://podminky.urs.cz/item/CS_URS_2026_01/781151031" TargetMode="External" /><Relationship Id="rId48" Type="http://schemas.openxmlformats.org/officeDocument/2006/relationships/hyperlink" Target="https://podminky.urs.cz/item/CS_URS_2026_01/781472215" TargetMode="External" /><Relationship Id="rId49" Type="http://schemas.openxmlformats.org/officeDocument/2006/relationships/hyperlink" Target="https://podminky.urs.cz/item/CS_URS_2026_01/781495211" TargetMode="External" /><Relationship Id="rId50" Type="http://schemas.openxmlformats.org/officeDocument/2006/relationships/hyperlink" Target="https://podminky.urs.cz/item/CS_URS_2026_01/998781121" TargetMode="External" /><Relationship Id="rId51" Type="http://schemas.openxmlformats.org/officeDocument/2006/relationships/hyperlink" Target="https://podminky.urs.cz/item/CS_URS_2026_01/784111001" TargetMode="External" /><Relationship Id="rId52" Type="http://schemas.openxmlformats.org/officeDocument/2006/relationships/hyperlink" Target="https://podminky.urs.cz/item/CS_URS_2026_01/784171101" TargetMode="External" /><Relationship Id="rId53" Type="http://schemas.openxmlformats.org/officeDocument/2006/relationships/hyperlink" Target="https://podminky.urs.cz/item/CS_URS_2026_01/784181121" TargetMode="External" /><Relationship Id="rId54" Type="http://schemas.openxmlformats.org/officeDocument/2006/relationships/hyperlink" Target="https://podminky.urs.cz/item/CS_URS_2026_01/784191007" TargetMode="External" /><Relationship Id="rId55" Type="http://schemas.openxmlformats.org/officeDocument/2006/relationships/hyperlink" Target="https://podminky.urs.cz/item/CS_URS_2026_01/784211111" TargetMode="External" /><Relationship Id="rId56" Type="http://schemas.openxmlformats.org/officeDocument/2006/relationships/hyperlink" Target="https://podminky.urs.cz/item/CS_URS_2026_01/HZS1302" TargetMode="External" /><Relationship Id="rId5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612131121" TargetMode="External" /><Relationship Id="rId2" Type="http://schemas.openxmlformats.org/officeDocument/2006/relationships/hyperlink" Target="https://podminky.urs.cz/item/CS_URS_2026_01/612142001" TargetMode="External" /><Relationship Id="rId3" Type="http://schemas.openxmlformats.org/officeDocument/2006/relationships/hyperlink" Target="https://podminky.urs.cz/item/CS_URS_2026_01/612311131" TargetMode="External" /><Relationship Id="rId4" Type="http://schemas.openxmlformats.org/officeDocument/2006/relationships/hyperlink" Target="https://podminky.urs.cz/item/CS_URS_2026_01/949101111" TargetMode="External" /><Relationship Id="rId5" Type="http://schemas.openxmlformats.org/officeDocument/2006/relationships/hyperlink" Target="https://podminky.urs.cz/item/CS_URS_2026_01/952901111" TargetMode="External" /><Relationship Id="rId6" Type="http://schemas.openxmlformats.org/officeDocument/2006/relationships/hyperlink" Target="https://podminky.urs.cz/item/CS_URS_2026_01/998018001" TargetMode="External" /><Relationship Id="rId7" Type="http://schemas.openxmlformats.org/officeDocument/2006/relationships/hyperlink" Target="https://podminky.urs.cz/item/CS_URS_2026_01/721173402" TargetMode="External" /><Relationship Id="rId8" Type="http://schemas.openxmlformats.org/officeDocument/2006/relationships/hyperlink" Target="https://podminky.urs.cz/item/CS_URS_2026_01/721174042" TargetMode="External" /><Relationship Id="rId9" Type="http://schemas.openxmlformats.org/officeDocument/2006/relationships/hyperlink" Target="https://podminky.urs.cz/item/CS_URS_2026_01/721174045" TargetMode="External" /><Relationship Id="rId10" Type="http://schemas.openxmlformats.org/officeDocument/2006/relationships/hyperlink" Target="https://podminky.urs.cz/item/CS_URS_2026_01/721194109" TargetMode="External" /><Relationship Id="rId11" Type="http://schemas.openxmlformats.org/officeDocument/2006/relationships/hyperlink" Target="https://podminky.urs.cz/item/CS_URS_2026_01/721290111" TargetMode="External" /><Relationship Id="rId12" Type="http://schemas.openxmlformats.org/officeDocument/2006/relationships/hyperlink" Target="https://podminky.urs.cz/item/CS_URS_2026_01/998721121" TargetMode="External" /><Relationship Id="rId13" Type="http://schemas.openxmlformats.org/officeDocument/2006/relationships/hyperlink" Target="https://podminky.urs.cz/item/CS_URS_2026_01/722174021" TargetMode="External" /><Relationship Id="rId14" Type="http://schemas.openxmlformats.org/officeDocument/2006/relationships/hyperlink" Target="https://podminky.urs.cz/item/CS_URS_2026_01/722181231" TargetMode="External" /><Relationship Id="rId15" Type="http://schemas.openxmlformats.org/officeDocument/2006/relationships/hyperlink" Target="https://podminky.urs.cz/item/CS_URS_2026_01/722290234" TargetMode="External" /><Relationship Id="rId16" Type="http://schemas.openxmlformats.org/officeDocument/2006/relationships/hyperlink" Target="https://podminky.urs.cz/item/CS_URS_2026_01/998722121" TargetMode="External" /><Relationship Id="rId17" Type="http://schemas.openxmlformats.org/officeDocument/2006/relationships/hyperlink" Target="https://podminky.urs.cz/item/CS_URS_2026_01/725112171" TargetMode="External" /><Relationship Id="rId18" Type="http://schemas.openxmlformats.org/officeDocument/2006/relationships/hyperlink" Target="https://podminky.urs.cz/item/CS_URS_2026_01/725211601" TargetMode="External" /><Relationship Id="rId19" Type="http://schemas.openxmlformats.org/officeDocument/2006/relationships/hyperlink" Target="https://podminky.urs.cz/item/CS_URS_2026_01/725813111" TargetMode="External" /><Relationship Id="rId20" Type="http://schemas.openxmlformats.org/officeDocument/2006/relationships/hyperlink" Target="https://podminky.urs.cz/item/CS_URS_2026_01/725822611" TargetMode="External" /><Relationship Id="rId21" Type="http://schemas.openxmlformats.org/officeDocument/2006/relationships/hyperlink" Target="https://podminky.urs.cz/item/CS_URS_2026_01/725851325" TargetMode="External" /><Relationship Id="rId22" Type="http://schemas.openxmlformats.org/officeDocument/2006/relationships/hyperlink" Target="https://podminky.urs.cz/item/CS_URS_2026_01/725861102" TargetMode="External" /><Relationship Id="rId23" Type="http://schemas.openxmlformats.org/officeDocument/2006/relationships/hyperlink" Target="https://podminky.urs.cz/item/CS_URS_2026_01/998725121" TargetMode="External" /><Relationship Id="rId24" Type="http://schemas.openxmlformats.org/officeDocument/2006/relationships/hyperlink" Target="https://podminky.urs.cz/item/CS_URS_2026_01/751111012" TargetMode="External" /><Relationship Id="rId25" Type="http://schemas.openxmlformats.org/officeDocument/2006/relationships/hyperlink" Target="https://podminky.urs.cz/item/CS_URS_2026_01/751510041" TargetMode="External" /><Relationship Id="rId26" Type="http://schemas.openxmlformats.org/officeDocument/2006/relationships/hyperlink" Target="https://podminky.urs.cz/item/CS_URS_2026_01/998751121" TargetMode="External" /><Relationship Id="rId27" Type="http://schemas.openxmlformats.org/officeDocument/2006/relationships/hyperlink" Target="https://podminky.urs.cz/item/CS_URS_2026_01/763111411" TargetMode="External" /><Relationship Id="rId28" Type="http://schemas.openxmlformats.org/officeDocument/2006/relationships/hyperlink" Target="https://podminky.urs.cz/item/CS_URS_2026_01/763164511" TargetMode="External" /><Relationship Id="rId29" Type="http://schemas.openxmlformats.org/officeDocument/2006/relationships/hyperlink" Target="https://podminky.urs.cz/item/CS_URS_2026_01/998763331" TargetMode="External" /><Relationship Id="rId30" Type="http://schemas.openxmlformats.org/officeDocument/2006/relationships/hyperlink" Target="https://podminky.urs.cz/item/CS_URS_2026_01/766660171" TargetMode="External" /><Relationship Id="rId31" Type="http://schemas.openxmlformats.org/officeDocument/2006/relationships/hyperlink" Target="https://podminky.urs.cz/item/CS_URS_2026_01/766660729" TargetMode="External" /><Relationship Id="rId32" Type="http://schemas.openxmlformats.org/officeDocument/2006/relationships/hyperlink" Target="https://podminky.urs.cz/item/CS_URS_2026_01/766682111" TargetMode="External" /><Relationship Id="rId33" Type="http://schemas.openxmlformats.org/officeDocument/2006/relationships/hyperlink" Target="https://podminky.urs.cz/item/CS_URS_2026_01/998766121" TargetMode="External" /><Relationship Id="rId34" Type="http://schemas.openxmlformats.org/officeDocument/2006/relationships/hyperlink" Target="https://podminky.urs.cz/item/CS_URS_2026_01/771121011" TargetMode="External" /><Relationship Id="rId35" Type="http://schemas.openxmlformats.org/officeDocument/2006/relationships/hyperlink" Target="https://podminky.urs.cz/item/CS_URS_2026_01/771151012" TargetMode="External" /><Relationship Id="rId36" Type="http://schemas.openxmlformats.org/officeDocument/2006/relationships/hyperlink" Target="https://podminky.urs.cz/item/CS_URS_2026_01/771574415" TargetMode="External" /><Relationship Id="rId37" Type="http://schemas.openxmlformats.org/officeDocument/2006/relationships/hyperlink" Target="https://podminky.urs.cz/item/CS_URS_2026_01/771577151" TargetMode="External" /><Relationship Id="rId38" Type="http://schemas.openxmlformats.org/officeDocument/2006/relationships/hyperlink" Target="https://podminky.urs.cz/item/CS_URS_2026_01/771577152" TargetMode="External" /><Relationship Id="rId39" Type="http://schemas.openxmlformats.org/officeDocument/2006/relationships/hyperlink" Target="https://podminky.urs.cz/item/CS_URS_2026_01/771591112" TargetMode="External" /><Relationship Id="rId40" Type="http://schemas.openxmlformats.org/officeDocument/2006/relationships/hyperlink" Target="https://podminky.urs.cz/item/CS_URS_2026_01/771592011" TargetMode="External" /><Relationship Id="rId41" Type="http://schemas.openxmlformats.org/officeDocument/2006/relationships/hyperlink" Target="https://podminky.urs.cz/item/CS_URS_2026_01/998771121" TargetMode="External" /><Relationship Id="rId42" Type="http://schemas.openxmlformats.org/officeDocument/2006/relationships/hyperlink" Target="https://podminky.urs.cz/item/CS_URS_2026_01/781111011" TargetMode="External" /><Relationship Id="rId43" Type="http://schemas.openxmlformats.org/officeDocument/2006/relationships/hyperlink" Target="https://podminky.urs.cz/item/CS_URS_2026_01/781121011" TargetMode="External" /><Relationship Id="rId44" Type="http://schemas.openxmlformats.org/officeDocument/2006/relationships/hyperlink" Target="https://podminky.urs.cz/item/CS_URS_2026_01/781131112" TargetMode="External" /><Relationship Id="rId45" Type="http://schemas.openxmlformats.org/officeDocument/2006/relationships/hyperlink" Target="https://podminky.urs.cz/item/CS_URS_2026_01/781151031" TargetMode="External" /><Relationship Id="rId46" Type="http://schemas.openxmlformats.org/officeDocument/2006/relationships/hyperlink" Target="https://podminky.urs.cz/item/CS_URS_2026_01/781472215" TargetMode="External" /><Relationship Id="rId47" Type="http://schemas.openxmlformats.org/officeDocument/2006/relationships/hyperlink" Target="https://podminky.urs.cz/item/CS_URS_2026_01/781495211" TargetMode="External" /><Relationship Id="rId48" Type="http://schemas.openxmlformats.org/officeDocument/2006/relationships/hyperlink" Target="https://podminky.urs.cz/item/CS_URS_2026_01/998781121" TargetMode="External" /><Relationship Id="rId49" Type="http://schemas.openxmlformats.org/officeDocument/2006/relationships/hyperlink" Target="https://podminky.urs.cz/item/CS_URS_2026_01/784111001" TargetMode="External" /><Relationship Id="rId50" Type="http://schemas.openxmlformats.org/officeDocument/2006/relationships/hyperlink" Target="https://podminky.urs.cz/item/CS_URS_2026_01/784171101" TargetMode="External" /><Relationship Id="rId51" Type="http://schemas.openxmlformats.org/officeDocument/2006/relationships/hyperlink" Target="https://podminky.urs.cz/item/CS_URS_2026_01/784181121" TargetMode="External" /><Relationship Id="rId52" Type="http://schemas.openxmlformats.org/officeDocument/2006/relationships/hyperlink" Target="https://podminky.urs.cz/item/CS_URS_2026_01/784191007" TargetMode="External" /><Relationship Id="rId53" Type="http://schemas.openxmlformats.org/officeDocument/2006/relationships/hyperlink" Target="https://podminky.urs.cz/item/CS_URS_2026_01/784211111" TargetMode="External" /><Relationship Id="rId54" Type="http://schemas.openxmlformats.org/officeDocument/2006/relationships/hyperlink" Target="https://podminky.urs.cz/item/CS_URS_2026_01/HZS1302" TargetMode="External" /><Relationship Id="rId5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2026/01/06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Úprava hygienického zařízení MŠ M.Švabinského 664, Bílina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M.Švabinského 664, Bílina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23. 1. 2026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Bílina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Ondřej Hampejs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ROUND(AG55+AG58,2)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ROUND(AS55+AS58,2)</f>
        <v>0</v>
      </c>
      <c r="AT54" s="108">
        <f>ROUND(SUM(AV54:AW54),2)</f>
        <v>0</v>
      </c>
      <c r="AU54" s="109">
        <f>ROUND(AU55+AU58,5)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ROUND(AZ55+AZ58,2)</f>
        <v>0</v>
      </c>
      <c r="BA54" s="108">
        <f>ROUND(BA55+BA58,2)</f>
        <v>0</v>
      </c>
      <c r="BB54" s="108">
        <f>ROUND(BB55+BB58,2)</f>
        <v>0</v>
      </c>
      <c r="BC54" s="108">
        <f>ROUND(BC55+BC58,2)</f>
        <v>0</v>
      </c>
      <c r="BD54" s="110">
        <f>ROUND(BD55+BD58,2)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24.75" customHeight="1">
      <c r="A55" s="7"/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ROUND(SUM(AG56:AG57),2)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78</v>
      </c>
      <c r="AR55" s="120"/>
      <c r="AS55" s="121">
        <f>ROUND(SUM(AS56:AS57),2)</f>
        <v>0</v>
      </c>
      <c r="AT55" s="122">
        <f>ROUND(SUM(AV55:AW55),2)</f>
        <v>0</v>
      </c>
      <c r="AU55" s="123">
        <f>ROUND(SUM(AU56:AU57),5)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ROUND(SUM(AZ56:AZ57),2)</f>
        <v>0</v>
      </c>
      <c r="BA55" s="122">
        <f>ROUND(SUM(BA56:BA57),2)</f>
        <v>0</v>
      </c>
      <c r="BB55" s="122">
        <f>ROUND(SUM(BB56:BB57),2)</f>
        <v>0</v>
      </c>
      <c r="BC55" s="122">
        <f>ROUND(SUM(BC56:BC57),2)</f>
        <v>0</v>
      </c>
      <c r="BD55" s="124">
        <f>ROUND(SUM(BD56:BD57),2)</f>
        <v>0</v>
      </c>
      <c r="BE55" s="7"/>
      <c r="BS55" s="125" t="s">
        <v>71</v>
      </c>
      <c r="BT55" s="125" t="s">
        <v>79</v>
      </c>
      <c r="BU55" s="125" t="s">
        <v>73</v>
      </c>
      <c r="BV55" s="125" t="s">
        <v>74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4" customFormat="1" ht="16.5" customHeight="1">
      <c r="A56" s="126" t="s">
        <v>82</v>
      </c>
      <c r="B56" s="65"/>
      <c r="C56" s="127"/>
      <c r="D56" s="127"/>
      <c r="E56" s="128" t="s">
        <v>83</v>
      </c>
      <c r="F56" s="128"/>
      <c r="G56" s="128"/>
      <c r="H56" s="128"/>
      <c r="I56" s="128"/>
      <c r="J56" s="127"/>
      <c r="K56" s="128" t="s">
        <v>84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'01 - Bourací práce S1,S2,S3'!J32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85</v>
      </c>
      <c r="AR56" s="67"/>
      <c r="AS56" s="131">
        <v>0</v>
      </c>
      <c r="AT56" s="132">
        <f>ROUND(SUM(AV56:AW56),2)</f>
        <v>0</v>
      </c>
      <c r="AU56" s="133">
        <f>'01 - Bourací práce S1,S2,S3'!P93</f>
        <v>0</v>
      </c>
      <c r="AV56" s="132">
        <f>'01 - Bourací práce S1,S2,S3'!J35</f>
        <v>0</v>
      </c>
      <c r="AW56" s="132">
        <f>'01 - Bourací práce S1,S2,S3'!J36</f>
        <v>0</v>
      </c>
      <c r="AX56" s="132">
        <f>'01 - Bourací práce S1,S2,S3'!J37</f>
        <v>0</v>
      </c>
      <c r="AY56" s="132">
        <f>'01 - Bourací práce S1,S2,S3'!J38</f>
        <v>0</v>
      </c>
      <c r="AZ56" s="132">
        <f>'01 - Bourací práce S1,S2,S3'!F35</f>
        <v>0</v>
      </c>
      <c r="BA56" s="132">
        <f>'01 - Bourací práce S1,S2,S3'!F36</f>
        <v>0</v>
      </c>
      <c r="BB56" s="132">
        <f>'01 - Bourací práce S1,S2,S3'!F37</f>
        <v>0</v>
      </c>
      <c r="BC56" s="132">
        <f>'01 - Bourací práce S1,S2,S3'!F38</f>
        <v>0</v>
      </c>
      <c r="BD56" s="134">
        <f>'01 - Bourací práce S1,S2,S3'!F39</f>
        <v>0</v>
      </c>
      <c r="BE56" s="4"/>
      <c r="BT56" s="135" t="s">
        <v>81</v>
      </c>
      <c r="BV56" s="135" t="s">
        <v>74</v>
      </c>
      <c r="BW56" s="135" t="s">
        <v>86</v>
      </c>
      <c r="BX56" s="135" t="s">
        <v>80</v>
      </c>
      <c r="CL56" s="135" t="s">
        <v>19</v>
      </c>
    </row>
    <row r="57" s="4" customFormat="1" ht="16.5" customHeight="1">
      <c r="A57" s="126" t="s">
        <v>82</v>
      </c>
      <c r="B57" s="65"/>
      <c r="C57" s="127"/>
      <c r="D57" s="127"/>
      <c r="E57" s="128" t="s">
        <v>87</v>
      </c>
      <c r="F57" s="128"/>
      <c r="G57" s="128"/>
      <c r="H57" s="128"/>
      <c r="I57" s="128"/>
      <c r="J57" s="127"/>
      <c r="K57" s="128" t="s">
        <v>88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'02 - Rekonstrukce S1,S2,S3'!J32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85</v>
      </c>
      <c r="AR57" s="67"/>
      <c r="AS57" s="131">
        <v>0</v>
      </c>
      <c r="AT57" s="132">
        <f>ROUND(SUM(AV57:AW57),2)</f>
        <v>0</v>
      </c>
      <c r="AU57" s="133">
        <f>'02 - Rekonstrukce S1,S2,S3'!P102</f>
        <v>0</v>
      </c>
      <c r="AV57" s="132">
        <f>'02 - Rekonstrukce S1,S2,S3'!J35</f>
        <v>0</v>
      </c>
      <c r="AW57" s="132">
        <f>'02 - Rekonstrukce S1,S2,S3'!J36</f>
        <v>0</v>
      </c>
      <c r="AX57" s="132">
        <f>'02 - Rekonstrukce S1,S2,S3'!J37</f>
        <v>0</v>
      </c>
      <c r="AY57" s="132">
        <f>'02 - Rekonstrukce S1,S2,S3'!J38</f>
        <v>0</v>
      </c>
      <c r="AZ57" s="132">
        <f>'02 - Rekonstrukce S1,S2,S3'!F35</f>
        <v>0</v>
      </c>
      <c r="BA57" s="132">
        <f>'02 - Rekonstrukce S1,S2,S3'!F36</f>
        <v>0</v>
      </c>
      <c r="BB57" s="132">
        <f>'02 - Rekonstrukce S1,S2,S3'!F37</f>
        <v>0</v>
      </c>
      <c r="BC57" s="132">
        <f>'02 - Rekonstrukce S1,S2,S3'!F38</f>
        <v>0</v>
      </c>
      <c r="BD57" s="134">
        <f>'02 - Rekonstrukce S1,S2,S3'!F39</f>
        <v>0</v>
      </c>
      <c r="BE57" s="4"/>
      <c r="BT57" s="135" t="s">
        <v>81</v>
      </c>
      <c r="BV57" s="135" t="s">
        <v>74</v>
      </c>
      <c r="BW57" s="135" t="s">
        <v>89</v>
      </c>
      <c r="BX57" s="135" t="s">
        <v>80</v>
      </c>
      <c r="CL57" s="135" t="s">
        <v>19</v>
      </c>
    </row>
    <row r="58" s="7" customFormat="1" ht="24.75" customHeight="1">
      <c r="A58" s="7"/>
      <c r="B58" s="113"/>
      <c r="C58" s="114"/>
      <c r="D58" s="115" t="s">
        <v>90</v>
      </c>
      <c r="E58" s="115"/>
      <c r="F58" s="115"/>
      <c r="G58" s="115"/>
      <c r="H58" s="115"/>
      <c r="I58" s="116"/>
      <c r="J58" s="115" t="s">
        <v>91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ROUND(AG59,2)</f>
        <v>0</v>
      </c>
      <c r="AH58" s="116"/>
      <c r="AI58" s="116"/>
      <c r="AJ58" s="116"/>
      <c r="AK58" s="116"/>
      <c r="AL58" s="116"/>
      <c r="AM58" s="116"/>
      <c r="AN58" s="118">
        <f>SUM(AG58,AT58)</f>
        <v>0</v>
      </c>
      <c r="AO58" s="116"/>
      <c r="AP58" s="116"/>
      <c r="AQ58" s="119" t="s">
        <v>78</v>
      </c>
      <c r="AR58" s="120"/>
      <c r="AS58" s="121">
        <f>ROUND(AS59,2)</f>
        <v>0</v>
      </c>
      <c r="AT58" s="122">
        <f>ROUND(SUM(AV58:AW58),2)</f>
        <v>0</v>
      </c>
      <c r="AU58" s="123">
        <f>ROUND(AU59,5)</f>
        <v>0</v>
      </c>
      <c r="AV58" s="122">
        <f>ROUND(AZ58*L29,2)</f>
        <v>0</v>
      </c>
      <c r="AW58" s="122">
        <f>ROUND(BA58*L30,2)</f>
        <v>0</v>
      </c>
      <c r="AX58" s="122">
        <f>ROUND(BB58*L29,2)</f>
        <v>0</v>
      </c>
      <c r="AY58" s="122">
        <f>ROUND(BC58*L30,2)</f>
        <v>0</v>
      </c>
      <c r="AZ58" s="122">
        <f>ROUND(AZ59,2)</f>
        <v>0</v>
      </c>
      <c r="BA58" s="122">
        <f>ROUND(BA59,2)</f>
        <v>0</v>
      </c>
      <c r="BB58" s="122">
        <f>ROUND(BB59,2)</f>
        <v>0</v>
      </c>
      <c r="BC58" s="122">
        <f>ROUND(BC59,2)</f>
        <v>0</v>
      </c>
      <c r="BD58" s="124">
        <f>ROUND(BD59,2)</f>
        <v>0</v>
      </c>
      <c r="BE58" s="7"/>
      <c r="BS58" s="125" t="s">
        <v>71</v>
      </c>
      <c r="BT58" s="125" t="s">
        <v>79</v>
      </c>
      <c r="BU58" s="125" t="s">
        <v>73</v>
      </c>
      <c r="BV58" s="125" t="s">
        <v>74</v>
      </c>
      <c r="BW58" s="125" t="s">
        <v>92</v>
      </c>
      <c r="BX58" s="125" t="s">
        <v>5</v>
      </c>
      <c r="CL58" s="125" t="s">
        <v>19</v>
      </c>
      <c r="CM58" s="125" t="s">
        <v>81</v>
      </c>
    </row>
    <row r="59" s="4" customFormat="1" ht="16.5" customHeight="1">
      <c r="A59" s="126" t="s">
        <v>82</v>
      </c>
      <c r="B59" s="65"/>
      <c r="C59" s="127"/>
      <c r="D59" s="127"/>
      <c r="E59" s="128" t="s">
        <v>93</v>
      </c>
      <c r="F59" s="128"/>
      <c r="G59" s="128"/>
      <c r="H59" s="128"/>
      <c r="I59" s="128"/>
      <c r="J59" s="127"/>
      <c r="K59" s="128" t="s">
        <v>94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'03 - Rekonstrukce šatna'!J32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85</v>
      </c>
      <c r="AR59" s="67"/>
      <c r="AS59" s="136">
        <v>0</v>
      </c>
      <c r="AT59" s="137">
        <f>ROUND(SUM(AV59:AW59),2)</f>
        <v>0</v>
      </c>
      <c r="AU59" s="138">
        <f>'03 - Rekonstrukce šatna'!P100</f>
        <v>0</v>
      </c>
      <c r="AV59" s="137">
        <f>'03 - Rekonstrukce šatna'!J35</f>
        <v>0</v>
      </c>
      <c r="AW59" s="137">
        <f>'03 - Rekonstrukce šatna'!J36</f>
        <v>0</v>
      </c>
      <c r="AX59" s="137">
        <f>'03 - Rekonstrukce šatna'!J37</f>
        <v>0</v>
      </c>
      <c r="AY59" s="137">
        <f>'03 - Rekonstrukce šatna'!J38</f>
        <v>0</v>
      </c>
      <c r="AZ59" s="137">
        <f>'03 - Rekonstrukce šatna'!F35</f>
        <v>0</v>
      </c>
      <c r="BA59" s="137">
        <f>'03 - Rekonstrukce šatna'!F36</f>
        <v>0</v>
      </c>
      <c r="BB59" s="137">
        <f>'03 - Rekonstrukce šatna'!F37</f>
        <v>0</v>
      </c>
      <c r="BC59" s="137">
        <f>'03 - Rekonstrukce šatna'!F38</f>
        <v>0</v>
      </c>
      <c r="BD59" s="139">
        <f>'03 - Rekonstrukce šatna'!F39</f>
        <v>0</v>
      </c>
      <c r="BE59" s="4"/>
      <c r="BT59" s="135" t="s">
        <v>81</v>
      </c>
      <c r="BV59" s="135" t="s">
        <v>74</v>
      </c>
      <c r="BW59" s="135" t="s">
        <v>95</v>
      </c>
      <c r="BX59" s="135" t="s">
        <v>92</v>
      </c>
      <c r="CL59" s="135" t="s">
        <v>19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fI7nDN0ebtVuv9leuRFSG8SEHhKSzXqcgfETU1ph4e58H5qx/qGZ3pLNhghUP+T4cqpXxHHEgbQN37bQH/eQ+g==" hashValue="nTMIo1adtXup4u6Zijz2R3YVFj/aB69h9yMhQizG2SZ3ie5+0ecBaKz3E5g2U3xvWZhHLVSEkNxvrAEwGaXXSw==" algorithmName="SHA-512" password="CC35"/>
  <mergeCells count="58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N59:AP59"/>
    <mergeCell ref="AG59:AM59"/>
    <mergeCell ref="E59:I59"/>
    <mergeCell ref="K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01 - Bourací práce S1,S2,S3'!C2" display="/"/>
    <hyperlink ref="A57" location="'02 - Rekonstrukce S1,S2,S3'!C2" display="/"/>
    <hyperlink ref="A59" location="'03 - Rekonstrukce šatn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96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Úprava hygienického zařízení MŠ M.Švabinského 664, Bílina</v>
      </c>
      <c r="F7" s="144"/>
      <c r="G7" s="144"/>
      <c r="H7" s="144"/>
      <c r="L7" s="22"/>
    </row>
    <row r="8" s="1" customFormat="1" ht="12" customHeight="1">
      <c r="B8" s="22"/>
      <c r="D8" s="144" t="s">
        <v>97</v>
      </c>
      <c r="L8" s="22"/>
    </row>
    <row r="9" s="2" customFormat="1" ht="16.5" customHeight="1">
      <c r="A9" s="40"/>
      <c r="B9" s="46"/>
      <c r="C9" s="40"/>
      <c r="D9" s="40"/>
      <c r="E9" s="145" t="s">
        <v>98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100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23. 1. 2026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37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ROUND(J93,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ROUND((SUM(BE93:BE162)),  2)</f>
        <v>0</v>
      </c>
      <c r="G35" s="40"/>
      <c r="H35" s="40"/>
      <c r="I35" s="159">
        <v>0.20999999999999999</v>
      </c>
      <c r="J35" s="158">
        <f>ROUND(((SUM(BE93:BE162))*I35),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ROUND((SUM(BF93:BF162)),  2)</f>
        <v>0</v>
      </c>
      <c r="G36" s="40"/>
      <c r="H36" s="40"/>
      <c r="I36" s="159">
        <v>0.12</v>
      </c>
      <c r="J36" s="158">
        <f>ROUND(((SUM(BF93:BF162))*I36),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ROUND((SUM(BG93:BG162)),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ROUND((SUM(BH93:BH162)),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ROUND((SUM(BI93:BI162)),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Úprava hygienického zařízení MŠ M.Švabinského 664, Bílina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01 - Bourací práce S1,S2,S3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M.Švabinského 664, Bílina</v>
      </c>
      <c r="G56" s="42"/>
      <c r="H56" s="42"/>
      <c r="I56" s="34" t="s">
        <v>23</v>
      </c>
      <c r="J56" s="74" t="str">
        <f>IF(J14="","",J14)</f>
        <v>23. 1. 2026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Bílina</v>
      </c>
      <c r="G58" s="42"/>
      <c r="H58" s="42"/>
      <c r="I58" s="34" t="s">
        <v>31</v>
      </c>
      <c r="J58" s="38" t="str">
        <f>E23</f>
        <v>Ing. Ondřej Hampejs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102</v>
      </c>
      <c r="D61" s="173"/>
      <c r="E61" s="173"/>
      <c r="F61" s="173"/>
      <c r="G61" s="173"/>
      <c r="H61" s="173"/>
      <c r="I61" s="173"/>
      <c r="J61" s="174" t="s">
        <v>103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J93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104</v>
      </c>
    </row>
    <row r="64" s="9" customFormat="1" ht="24.96" customHeight="1">
      <c r="A64" s="9"/>
      <c r="B64" s="176"/>
      <c r="C64" s="177"/>
      <c r="D64" s="178" t="s">
        <v>105</v>
      </c>
      <c r="E64" s="179"/>
      <c r="F64" s="179"/>
      <c r="G64" s="179"/>
      <c r="H64" s="179"/>
      <c r="I64" s="179"/>
      <c r="J64" s="180">
        <f>J94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106</v>
      </c>
      <c r="E65" s="184"/>
      <c r="F65" s="184"/>
      <c r="G65" s="184"/>
      <c r="H65" s="184"/>
      <c r="I65" s="184"/>
      <c r="J65" s="185">
        <f>J95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107</v>
      </c>
      <c r="E66" s="184"/>
      <c r="F66" s="184"/>
      <c r="G66" s="184"/>
      <c r="H66" s="184"/>
      <c r="I66" s="184"/>
      <c r="J66" s="185">
        <f>J114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6"/>
      <c r="C67" s="177"/>
      <c r="D67" s="178" t="s">
        <v>108</v>
      </c>
      <c r="E67" s="179"/>
      <c r="F67" s="179"/>
      <c r="G67" s="179"/>
      <c r="H67" s="179"/>
      <c r="I67" s="179"/>
      <c r="J67" s="180">
        <f>J128</f>
        <v>0</v>
      </c>
      <c r="K67" s="177"/>
      <c r="L67" s="18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2"/>
      <c r="C68" s="127"/>
      <c r="D68" s="183" t="s">
        <v>109</v>
      </c>
      <c r="E68" s="184"/>
      <c r="F68" s="184"/>
      <c r="G68" s="184"/>
      <c r="H68" s="184"/>
      <c r="I68" s="184"/>
      <c r="J68" s="185">
        <f>J129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110</v>
      </c>
      <c r="E69" s="184"/>
      <c r="F69" s="184"/>
      <c r="G69" s="184"/>
      <c r="H69" s="184"/>
      <c r="I69" s="184"/>
      <c r="J69" s="185">
        <f>J148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111</v>
      </c>
      <c r="E70" s="184"/>
      <c r="F70" s="184"/>
      <c r="G70" s="184"/>
      <c r="H70" s="184"/>
      <c r="I70" s="184"/>
      <c r="J70" s="185">
        <f>J152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6"/>
      <c r="C71" s="177"/>
      <c r="D71" s="178" t="s">
        <v>112</v>
      </c>
      <c r="E71" s="179"/>
      <c r="F71" s="179"/>
      <c r="G71" s="179"/>
      <c r="H71" s="179"/>
      <c r="I71" s="179"/>
      <c r="J71" s="180">
        <f>J159</f>
        <v>0</v>
      </c>
      <c r="K71" s="177"/>
      <c r="L71" s="18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113</v>
      </c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1" t="str">
        <f>E7</f>
        <v>Úprava hygienického zařízení MŠ M.Švabinského 664, Bílina</v>
      </c>
      <c r="F81" s="34"/>
      <c r="G81" s="34"/>
      <c r="H81" s="34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97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6.5" customHeight="1">
      <c r="A83" s="40"/>
      <c r="B83" s="41"/>
      <c r="C83" s="42"/>
      <c r="D83" s="42"/>
      <c r="E83" s="171" t="s">
        <v>98</v>
      </c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99</v>
      </c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01 - Bourací práce S1,S2,S3</v>
      </c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F14</f>
        <v>M.Švabinského 664, Bílina</v>
      </c>
      <c r="G87" s="42"/>
      <c r="H87" s="42"/>
      <c r="I87" s="34" t="s">
        <v>23</v>
      </c>
      <c r="J87" s="74" t="str">
        <f>IF(J14="","",J14)</f>
        <v>23. 1. 2026</v>
      </c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E17</f>
        <v>Město Bílina</v>
      </c>
      <c r="G89" s="42"/>
      <c r="H89" s="42"/>
      <c r="I89" s="34" t="s">
        <v>31</v>
      </c>
      <c r="J89" s="38" t="str">
        <f>E23</f>
        <v>Ing. Ondřej Hampejs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29</v>
      </c>
      <c r="D90" s="42"/>
      <c r="E90" s="42"/>
      <c r="F90" s="29" t="str">
        <f>IF(E20="","",E20)</f>
        <v>Vyplň údaj</v>
      </c>
      <c r="G90" s="42"/>
      <c r="H90" s="42"/>
      <c r="I90" s="34" t="s">
        <v>34</v>
      </c>
      <c r="J90" s="38" t="str">
        <f>E26</f>
        <v xml:space="preserve"> 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87"/>
      <c r="B92" s="188"/>
      <c r="C92" s="189" t="s">
        <v>114</v>
      </c>
      <c r="D92" s="190" t="s">
        <v>57</v>
      </c>
      <c r="E92" s="190" t="s">
        <v>53</v>
      </c>
      <c r="F92" s="190" t="s">
        <v>54</v>
      </c>
      <c r="G92" s="190" t="s">
        <v>115</v>
      </c>
      <c r="H92" s="190" t="s">
        <v>116</v>
      </c>
      <c r="I92" s="190" t="s">
        <v>117</v>
      </c>
      <c r="J92" s="190" t="s">
        <v>103</v>
      </c>
      <c r="K92" s="191" t="s">
        <v>118</v>
      </c>
      <c r="L92" s="192"/>
      <c r="M92" s="94" t="s">
        <v>19</v>
      </c>
      <c r="N92" s="95" t="s">
        <v>42</v>
      </c>
      <c r="O92" s="95" t="s">
        <v>119</v>
      </c>
      <c r="P92" s="95" t="s">
        <v>120</v>
      </c>
      <c r="Q92" s="95" t="s">
        <v>121</v>
      </c>
      <c r="R92" s="95" t="s">
        <v>122</v>
      </c>
      <c r="S92" s="95" t="s">
        <v>123</v>
      </c>
      <c r="T92" s="95" t="s">
        <v>124</v>
      </c>
      <c r="U92" s="96" t="s">
        <v>125</v>
      </c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</row>
    <row r="93" s="2" customFormat="1" ht="22.8" customHeight="1">
      <c r="A93" s="40"/>
      <c r="B93" s="41"/>
      <c r="C93" s="101" t="s">
        <v>126</v>
      </c>
      <c r="D93" s="42"/>
      <c r="E93" s="42"/>
      <c r="F93" s="42"/>
      <c r="G93" s="42"/>
      <c r="H93" s="42"/>
      <c r="I93" s="42"/>
      <c r="J93" s="193">
        <f>BK93</f>
        <v>0</v>
      </c>
      <c r="K93" s="42"/>
      <c r="L93" s="46"/>
      <c r="M93" s="97"/>
      <c r="N93" s="194"/>
      <c r="O93" s="98"/>
      <c r="P93" s="195">
        <f>P94+P128+P159</f>
        <v>0</v>
      </c>
      <c r="Q93" s="98"/>
      <c r="R93" s="195">
        <f>R94+R128+R159</f>
        <v>0.00030000000000000003</v>
      </c>
      <c r="S93" s="98"/>
      <c r="T93" s="195">
        <f>T94+T128+T159</f>
        <v>16.342140000000001</v>
      </c>
      <c r="U93" s="99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71</v>
      </c>
      <c r="AU93" s="19" t="s">
        <v>104</v>
      </c>
      <c r="BK93" s="196">
        <f>BK94+BK128+BK159</f>
        <v>0</v>
      </c>
    </row>
    <row r="94" s="12" customFormat="1" ht="25.92" customHeight="1">
      <c r="A94" s="12"/>
      <c r="B94" s="197"/>
      <c r="C94" s="198"/>
      <c r="D94" s="199" t="s">
        <v>71</v>
      </c>
      <c r="E94" s="200" t="s">
        <v>127</v>
      </c>
      <c r="F94" s="200" t="s">
        <v>128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P95+P114</f>
        <v>0</v>
      </c>
      <c r="Q94" s="205"/>
      <c r="R94" s="206">
        <f>R95+R114</f>
        <v>0</v>
      </c>
      <c r="S94" s="205"/>
      <c r="T94" s="206">
        <f>T95+T114</f>
        <v>14.75722</v>
      </c>
      <c r="U94" s="207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79</v>
      </c>
      <c r="AT94" s="209" t="s">
        <v>71</v>
      </c>
      <c r="AU94" s="209" t="s">
        <v>72</v>
      </c>
      <c r="AY94" s="208" t="s">
        <v>129</v>
      </c>
      <c r="BK94" s="210">
        <f>BK95+BK114</f>
        <v>0</v>
      </c>
    </row>
    <row r="95" s="12" customFormat="1" ht="22.8" customHeight="1">
      <c r="A95" s="12"/>
      <c r="B95" s="197"/>
      <c r="C95" s="198"/>
      <c r="D95" s="199" t="s">
        <v>71</v>
      </c>
      <c r="E95" s="211" t="s">
        <v>130</v>
      </c>
      <c r="F95" s="211" t="s">
        <v>131</v>
      </c>
      <c r="G95" s="198"/>
      <c r="H95" s="198"/>
      <c r="I95" s="201"/>
      <c r="J95" s="212">
        <f>BK95</f>
        <v>0</v>
      </c>
      <c r="K95" s="198"/>
      <c r="L95" s="203"/>
      <c r="M95" s="204"/>
      <c r="N95" s="205"/>
      <c r="O95" s="205"/>
      <c r="P95" s="206">
        <f>SUM(P96:P113)</f>
        <v>0</v>
      </c>
      <c r="Q95" s="205"/>
      <c r="R95" s="206">
        <f>SUM(R96:R113)</f>
        <v>0</v>
      </c>
      <c r="S95" s="205"/>
      <c r="T95" s="206">
        <f>SUM(T96:T113)</f>
        <v>14.75722</v>
      </c>
      <c r="U95" s="207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8" t="s">
        <v>79</v>
      </c>
      <c r="AT95" s="209" t="s">
        <v>71</v>
      </c>
      <c r="AU95" s="209" t="s">
        <v>79</v>
      </c>
      <c r="AY95" s="208" t="s">
        <v>129</v>
      </c>
      <c r="BK95" s="210">
        <f>SUM(BK96:BK113)</f>
        <v>0</v>
      </c>
    </row>
    <row r="96" s="2" customFormat="1" ht="24.15" customHeight="1">
      <c r="A96" s="40"/>
      <c r="B96" s="41"/>
      <c r="C96" s="213" t="s">
        <v>79</v>
      </c>
      <c r="D96" s="213" t="s">
        <v>132</v>
      </c>
      <c r="E96" s="214" t="s">
        <v>133</v>
      </c>
      <c r="F96" s="215" t="s">
        <v>134</v>
      </c>
      <c r="G96" s="216" t="s">
        <v>135</v>
      </c>
      <c r="H96" s="217">
        <v>21</v>
      </c>
      <c r="I96" s="218"/>
      <c r="J96" s="219">
        <f>ROUND(I96*H96,2)</f>
        <v>0</v>
      </c>
      <c r="K96" s="215" t="s">
        <v>136</v>
      </c>
      <c r="L96" s="46"/>
      <c r="M96" s="220" t="s">
        <v>19</v>
      </c>
      <c r="N96" s="221" t="s">
        <v>43</v>
      </c>
      <c r="O96" s="86"/>
      <c r="P96" s="222">
        <f>O96*H96</f>
        <v>0</v>
      </c>
      <c r="Q96" s="222">
        <v>0</v>
      </c>
      <c r="R96" s="222">
        <f>Q96*H96</f>
        <v>0</v>
      </c>
      <c r="S96" s="222">
        <v>0.33700000000000002</v>
      </c>
      <c r="T96" s="222">
        <f>S96*H96</f>
        <v>7.0770000000000008</v>
      </c>
      <c r="U96" s="223" t="s">
        <v>19</v>
      </c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4" t="s">
        <v>137</v>
      </c>
      <c r="AT96" s="224" t="s">
        <v>132</v>
      </c>
      <c r="AU96" s="224" t="s">
        <v>81</v>
      </c>
      <c r="AY96" s="19" t="s">
        <v>129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9" t="s">
        <v>79</v>
      </c>
      <c r="BK96" s="225">
        <f>ROUND(I96*H96,2)</f>
        <v>0</v>
      </c>
      <c r="BL96" s="19" t="s">
        <v>137</v>
      </c>
      <c r="BM96" s="224" t="s">
        <v>138</v>
      </c>
    </row>
    <row r="97" s="2" customFormat="1">
      <c r="A97" s="40"/>
      <c r="B97" s="41"/>
      <c r="C97" s="42"/>
      <c r="D97" s="226" t="s">
        <v>139</v>
      </c>
      <c r="E97" s="42"/>
      <c r="F97" s="227" t="s">
        <v>140</v>
      </c>
      <c r="G97" s="42"/>
      <c r="H97" s="42"/>
      <c r="I97" s="228"/>
      <c r="J97" s="42"/>
      <c r="K97" s="42"/>
      <c r="L97" s="46"/>
      <c r="M97" s="229"/>
      <c r="N97" s="230"/>
      <c r="O97" s="86"/>
      <c r="P97" s="86"/>
      <c r="Q97" s="86"/>
      <c r="R97" s="86"/>
      <c r="S97" s="86"/>
      <c r="T97" s="86"/>
      <c r="U97" s="87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139</v>
      </c>
      <c r="AU97" s="19" t="s">
        <v>81</v>
      </c>
    </row>
    <row r="98" s="2" customFormat="1">
      <c r="A98" s="40"/>
      <c r="B98" s="41"/>
      <c r="C98" s="42"/>
      <c r="D98" s="231" t="s">
        <v>141</v>
      </c>
      <c r="E98" s="42"/>
      <c r="F98" s="232" t="s">
        <v>142</v>
      </c>
      <c r="G98" s="42"/>
      <c r="H98" s="42"/>
      <c r="I98" s="228"/>
      <c r="J98" s="42"/>
      <c r="K98" s="42"/>
      <c r="L98" s="46"/>
      <c r="M98" s="229"/>
      <c r="N98" s="230"/>
      <c r="O98" s="86"/>
      <c r="P98" s="86"/>
      <c r="Q98" s="86"/>
      <c r="R98" s="86"/>
      <c r="S98" s="86"/>
      <c r="T98" s="86"/>
      <c r="U98" s="87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141</v>
      </c>
      <c r="AU98" s="19" t="s">
        <v>81</v>
      </c>
    </row>
    <row r="99" s="13" customFormat="1">
      <c r="A99" s="13"/>
      <c r="B99" s="233"/>
      <c r="C99" s="234"/>
      <c r="D99" s="226" t="s">
        <v>143</v>
      </c>
      <c r="E99" s="235" t="s">
        <v>19</v>
      </c>
      <c r="F99" s="236" t="s">
        <v>144</v>
      </c>
      <c r="G99" s="234"/>
      <c r="H99" s="237">
        <v>7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1"/>
      <c r="U99" s="242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143</v>
      </c>
      <c r="AU99" s="243" t="s">
        <v>81</v>
      </c>
      <c r="AV99" s="13" t="s">
        <v>81</v>
      </c>
      <c r="AW99" s="13" t="s">
        <v>33</v>
      </c>
      <c r="AX99" s="13" t="s">
        <v>72</v>
      </c>
      <c r="AY99" s="243" t="s">
        <v>129</v>
      </c>
    </row>
    <row r="100" s="13" customFormat="1">
      <c r="A100" s="13"/>
      <c r="B100" s="233"/>
      <c r="C100" s="234"/>
      <c r="D100" s="226" t="s">
        <v>143</v>
      </c>
      <c r="E100" s="235" t="s">
        <v>19</v>
      </c>
      <c r="F100" s="236" t="s">
        <v>145</v>
      </c>
      <c r="G100" s="234"/>
      <c r="H100" s="237">
        <v>14</v>
      </c>
      <c r="I100" s="238"/>
      <c r="J100" s="234"/>
      <c r="K100" s="234"/>
      <c r="L100" s="239"/>
      <c r="M100" s="240"/>
      <c r="N100" s="241"/>
      <c r="O100" s="241"/>
      <c r="P100" s="241"/>
      <c r="Q100" s="241"/>
      <c r="R100" s="241"/>
      <c r="S100" s="241"/>
      <c r="T100" s="241"/>
      <c r="U100" s="242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3" t="s">
        <v>143</v>
      </c>
      <c r="AU100" s="243" t="s">
        <v>81</v>
      </c>
      <c r="AV100" s="13" t="s">
        <v>81</v>
      </c>
      <c r="AW100" s="13" t="s">
        <v>33</v>
      </c>
      <c r="AX100" s="13" t="s">
        <v>72</v>
      </c>
      <c r="AY100" s="243" t="s">
        <v>129</v>
      </c>
    </row>
    <row r="101" s="14" customFormat="1">
      <c r="A101" s="14"/>
      <c r="B101" s="244"/>
      <c r="C101" s="245"/>
      <c r="D101" s="226" t="s">
        <v>143</v>
      </c>
      <c r="E101" s="246" t="s">
        <v>19</v>
      </c>
      <c r="F101" s="247" t="s">
        <v>146</v>
      </c>
      <c r="G101" s="245"/>
      <c r="H101" s="248">
        <v>21</v>
      </c>
      <c r="I101" s="249"/>
      <c r="J101" s="245"/>
      <c r="K101" s="245"/>
      <c r="L101" s="250"/>
      <c r="M101" s="251"/>
      <c r="N101" s="252"/>
      <c r="O101" s="252"/>
      <c r="P101" s="252"/>
      <c r="Q101" s="252"/>
      <c r="R101" s="252"/>
      <c r="S101" s="252"/>
      <c r="T101" s="252"/>
      <c r="U101" s="253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4" t="s">
        <v>143</v>
      </c>
      <c r="AU101" s="254" t="s">
        <v>81</v>
      </c>
      <c r="AV101" s="14" t="s">
        <v>137</v>
      </c>
      <c r="AW101" s="14" t="s">
        <v>33</v>
      </c>
      <c r="AX101" s="14" t="s">
        <v>79</v>
      </c>
      <c r="AY101" s="254" t="s">
        <v>129</v>
      </c>
    </row>
    <row r="102" s="2" customFormat="1" ht="24.15" customHeight="1">
      <c r="A102" s="40"/>
      <c r="B102" s="41"/>
      <c r="C102" s="213" t="s">
        <v>81</v>
      </c>
      <c r="D102" s="213" t="s">
        <v>132</v>
      </c>
      <c r="E102" s="214" t="s">
        <v>147</v>
      </c>
      <c r="F102" s="215" t="s">
        <v>148</v>
      </c>
      <c r="G102" s="216" t="s">
        <v>135</v>
      </c>
      <c r="H102" s="217">
        <v>41.780000000000001</v>
      </c>
      <c r="I102" s="218"/>
      <c r="J102" s="219">
        <f>ROUND(I102*H102,2)</f>
        <v>0</v>
      </c>
      <c r="K102" s="215" t="s">
        <v>136</v>
      </c>
      <c r="L102" s="46"/>
      <c r="M102" s="220" t="s">
        <v>19</v>
      </c>
      <c r="N102" s="221" t="s">
        <v>43</v>
      </c>
      <c r="O102" s="86"/>
      <c r="P102" s="222">
        <f>O102*H102</f>
        <v>0</v>
      </c>
      <c r="Q102" s="222">
        <v>0</v>
      </c>
      <c r="R102" s="222">
        <f>Q102*H102</f>
        <v>0</v>
      </c>
      <c r="S102" s="222">
        <v>0.035000000000000003</v>
      </c>
      <c r="T102" s="222">
        <f>S102*H102</f>
        <v>1.4623000000000002</v>
      </c>
      <c r="U102" s="223" t="s">
        <v>19</v>
      </c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4" t="s">
        <v>137</v>
      </c>
      <c r="AT102" s="224" t="s">
        <v>132</v>
      </c>
      <c r="AU102" s="224" t="s">
        <v>81</v>
      </c>
      <c r="AY102" s="19" t="s">
        <v>129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9" t="s">
        <v>79</v>
      </c>
      <c r="BK102" s="225">
        <f>ROUND(I102*H102,2)</f>
        <v>0</v>
      </c>
      <c r="BL102" s="19" t="s">
        <v>137</v>
      </c>
      <c r="BM102" s="224" t="s">
        <v>149</v>
      </c>
    </row>
    <row r="103" s="2" customFormat="1">
      <c r="A103" s="40"/>
      <c r="B103" s="41"/>
      <c r="C103" s="42"/>
      <c r="D103" s="226" t="s">
        <v>139</v>
      </c>
      <c r="E103" s="42"/>
      <c r="F103" s="227" t="s">
        <v>150</v>
      </c>
      <c r="G103" s="42"/>
      <c r="H103" s="42"/>
      <c r="I103" s="228"/>
      <c r="J103" s="42"/>
      <c r="K103" s="42"/>
      <c r="L103" s="46"/>
      <c r="M103" s="229"/>
      <c r="N103" s="230"/>
      <c r="O103" s="86"/>
      <c r="P103" s="86"/>
      <c r="Q103" s="86"/>
      <c r="R103" s="86"/>
      <c r="S103" s="86"/>
      <c r="T103" s="86"/>
      <c r="U103" s="87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139</v>
      </c>
      <c r="AU103" s="19" t="s">
        <v>81</v>
      </c>
    </row>
    <row r="104" s="2" customFormat="1">
      <c r="A104" s="40"/>
      <c r="B104" s="41"/>
      <c r="C104" s="42"/>
      <c r="D104" s="231" t="s">
        <v>141</v>
      </c>
      <c r="E104" s="42"/>
      <c r="F104" s="232" t="s">
        <v>151</v>
      </c>
      <c r="G104" s="42"/>
      <c r="H104" s="42"/>
      <c r="I104" s="228"/>
      <c r="J104" s="42"/>
      <c r="K104" s="42"/>
      <c r="L104" s="46"/>
      <c r="M104" s="229"/>
      <c r="N104" s="230"/>
      <c r="O104" s="86"/>
      <c r="P104" s="86"/>
      <c r="Q104" s="86"/>
      <c r="R104" s="86"/>
      <c r="S104" s="86"/>
      <c r="T104" s="86"/>
      <c r="U104" s="87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141</v>
      </c>
      <c r="AU104" s="19" t="s">
        <v>81</v>
      </c>
    </row>
    <row r="105" s="13" customFormat="1">
      <c r="A105" s="13"/>
      <c r="B105" s="233"/>
      <c r="C105" s="234"/>
      <c r="D105" s="226" t="s">
        <v>143</v>
      </c>
      <c r="E105" s="235" t="s">
        <v>19</v>
      </c>
      <c r="F105" s="236" t="s">
        <v>152</v>
      </c>
      <c r="G105" s="234"/>
      <c r="H105" s="237">
        <v>13.779999999999999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1"/>
      <c r="U105" s="242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143</v>
      </c>
      <c r="AU105" s="243" t="s">
        <v>81</v>
      </c>
      <c r="AV105" s="13" t="s">
        <v>81</v>
      </c>
      <c r="AW105" s="13" t="s">
        <v>33</v>
      </c>
      <c r="AX105" s="13" t="s">
        <v>72</v>
      </c>
      <c r="AY105" s="243" t="s">
        <v>129</v>
      </c>
    </row>
    <row r="106" s="13" customFormat="1">
      <c r="A106" s="13"/>
      <c r="B106" s="233"/>
      <c r="C106" s="234"/>
      <c r="D106" s="226" t="s">
        <v>143</v>
      </c>
      <c r="E106" s="235" t="s">
        <v>19</v>
      </c>
      <c r="F106" s="236" t="s">
        <v>153</v>
      </c>
      <c r="G106" s="234"/>
      <c r="H106" s="237">
        <v>28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1"/>
      <c r="U106" s="242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143</v>
      </c>
      <c r="AU106" s="243" t="s">
        <v>81</v>
      </c>
      <c r="AV106" s="13" t="s">
        <v>81</v>
      </c>
      <c r="AW106" s="13" t="s">
        <v>33</v>
      </c>
      <c r="AX106" s="13" t="s">
        <v>72</v>
      </c>
      <c r="AY106" s="243" t="s">
        <v>129</v>
      </c>
    </row>
    <row r="107" s="14" customFormat="1">
      <c r="A107" s="14"/>
      <c r="B107" s="244"/>
      <c r="C107" s="245"/>
      <c r="D107" s="226" t="s">
        <v>143</v>
      </c>
      <c r="E107" s="246" t="s">
        <v>19</v>
      </c>
      <c r="F107" s="247" t="s">
        <v>146</v>
      </c>
      <c r="G107" s="245"/>
      <c r="H107" s="248">
        <v>41.780000000000001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2"/>
      <c r="U107" s="253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143</v>
      </c>
      <c r="AU107" s="254" t="s">
        <v>81</v>
      </c>
      <c r="AV107" s="14" t="s">
        <v>137</v>
      </c>
      <c r="AW107" s="14" t="s">
        <v>33</v>
      </c>
      <c r="AX107" s="14" t="s">
        <v>79</v>
      </c>
      <c r="AY107" s="254" t="s">
        <v>129</v>
      </c>
    </row>
    <row r="108" s="2" customFormat="1" ht="24.15" customHeight="1">
      <c r="A108" s="40"/>
      <c r="B108" s="41"/>
      <c r="C108" s="213" t="s">
        <v>154</v>
      </c>
      <c r="D108" s="213" t="s">
        <v>132</v>
      </c>
      <c r="E108" s="214" t="s">
        <v>155</v>
      </c>
      <c r="F108" s="215" t="s">
        <v>156</v>
      </c>
      <c r="G108" s="216" t="s">
        <v>135</v>
      </c>
      <c r="H108" s="217">
        <v>91.439999999999998</v>
      </c>
      <c r="I108" s="218"/>
      <c r="J108" s="219">
        <f>ROUND(I108*H108,2)</f>
        <v>0</v>
      </c>
      <c r="K108" s="215" t="s">
        <v>136</v>
      </c>
      <c r="L108" s="46"/>
      <c r="M108" s="220" t="s">
        <v>19</v>
      </c>
      <c r="N108" s="221" t="s">
        <v>43</v>
      </c>
      <c r="O108" s="86"/>
      <c r="P108" s="222">
        <f>O108*H108</f>
        <v>0</v>
      </c>
      <c r="Q108" s="222">
        <v>0</v>
      </c>
      <c r="R108" s="222">
        <f>Q108*H108</f>
        <v>0</v>
      </c>
      <c r="S108" s="222">
        <v>0.068000000000000005</v>
      </c>
      <c r="T108" s="222">
        <f>S108*H108</f>
        <v>6.2179200000000003</v>
      </c>
      <c r="U108" s="223" t="s">
        <v>19</v>
      </c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4" t="s">
        <v>137</v>
      </c>
      <c r="AT108" s="224" t="s">
        <v>132</v>
      </c>
      <c r="AU108" s="224" t="s">
        <v>81</v>
      </c>
      <c r="AY108" s="19" t="s">
        <v>129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9" t="s">
        <v>79</v>
      </c>
      <c r="BK108" s="225">
        <f>ROUND(I108*H108,2)</f>
        <v>0</v>
      </c>
      <c r="BL108" s="19" t="s">
        <v>137</v>
      </c>
      <c r="BM108" s="224" t="s">
        <v>157</v>
      </c>
    </row>
    <row r="109" s="2" customFormat="1">
      <c r="A109" s="40"/>
      <c r="B109" s="41"/>
      <c r="C109" s="42"/>
      <c r="D109" s="226" t="s">
        <v>139</v>
      </c>
      <c r="E109" s="42"/>
      <c r="F109" s="227" t="s">
        <v>158</v>
      </c>
      <c r="G109" s="42"/>
      <c r="H109" s="42"/>
      <c r="I109" s="228"/>
      <c r="J109" s="42"/>
      <c r="K109" s="42"/>
      <c r="L109" s="46"/>
      <c r="M109" s="229"/>
      <c r="N109" s="230"/>
      <c r="O109" s="86"/>
      <c r="P109" s="86"/>
      <c r="Q109" s="86"/>
      <c r="R109" s="86"/>
      <c r="S109" s="86"/>
      <c r="T109" s="86"/>
      <c r="U109" s="87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139</v>
      </c>
      <c r="AU109" s="19" t="s">
        <v>81</v>
      </c>
    </row>
    <row r="110" s="2" customFormat="1">
      <c r="A110" s="40"/>
      <c r="B110" s="41"/>
      <c r="C110" s="42"/>
      <c r="D110" s="231" t="s">
        <v>141</v>
      </c>
      <c r="E110" s="42"/>
      <c r="F110" s="232" t="s">
        <v>159</v>
      </c>
      <c r="G110" s="42"/>
      <c r="H110" s="42"/>
      <c r="I110" s="228"/>
      <c r="J110" s="42"/>
      <c r="K110" s="42"/>
      <c r="L110" s="46"/>
      <c r="M110" s="229"/>
      <c r="N110" s="230"/>
      <c r="O110" s="86"/>
      <c r="P110" s="86"/>
      <c r="Q110" s="86"/>
      <c r="R110" s="86"/>
      <c r="S110" s="86"/>
      <c r="T110" s="86"/>
      <c r="U110" s="87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81</v>
      </c>
    </row>
    <row r="111" s="13" customFormat="1">
      <c r="A111" s="13"/>
      <c r="B111" s="233"/>
      <c r="C111" s="234"/>
      <c r="D111" s="226" t="s">
        <v>143</v>
      </c>
      <c r="E111" s="235" t="s">
        <v>19</v>
      </c>
      <c r="F111" s="236" t="s">
        <v>160</v>
      </c>
      <c r="G111" s="234"/>
      <c r="H111" s="237">
        <v>31.199999999999999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1"/>
      <c r="U111" s="242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143</v>
      </c>
      <c r="AU111" s="243" t="s">
        <v>81</v>
      </c>
      <c r="AV111" s="13" t="s">
        <v>81</v>
      </c>
      <c r="AW111" s="13" t="s">
        <v>33</v>
      </c>
      <c r="AX111" s="13" t="s">
        <v>72</v>
      </c>
      <c r="AY111" s="243" t="s">
        <v>129</v>
      </c>
    </row>
    <row r="112" s="13" customFormat="1">
      <c r="A112" s="13"/>
      <c r="B112" s="233"/>
      <c r="C112" s="234"/>
      <c r="D112" s="226" t="s">
        <v>143</v>
      </c>
      <c r="E112" s="235" t="s">
        <v>19</v>
      </c>
      <c r="F112" s="236" t="s">
        <v>161</v>
      </c>
      <c r="G112" s="234"/>
      <c r="H112" s="237">
        <v>60.240000000000002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1"/>
      <c r="U112" s="242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143</v>
      </c>
      <c r="AU112" s="243" t="s">
        <v>81</v>
      </c>
      <c r="AV112" s="13" t="s">
        <v>81</v>
      </c>
      <c r="AW112" s="13" t="s">
        <v>33</v>
      </c>
      <c r="AX112" s="13" t="s">
        <v>72</v>
      </c>
      <c r="AY112" s="243" t="s">
        <v>129</v>
      </c>
    </row>
    <row r="113" s="14" customFormat="1">
      <c r="A113" s="14"/>
      <c r="B113" s="244"/>
      <c r="C113" s="245"/>
      <c r="D113" s="226" t="s">
        <v>143</v>
      </c>
      <c r="E113" s="246" t="s">
        <v>19</v>
      </c>
      <c r="F113" s="247" t="s">
        <v>146</v>
      </c>
      <c r="G113" s="245"/>
      <c r="H113" s="248">
        <v>91.439999999999998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2"/>
      <c r="U113" s="253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143</v>
      </c>
      <c r="AU113" s="254" t="s">
        <v>81</v>
      </c>
      <c r="AV113" s="14" t="s">
        <v>137</v>
      </c>
      <c r="AW113" s="14" t="s">
        <v>33</v>
      </c>
      <c r="AX113" s="14" t="s">
        <v>79</v>
      </c>
      <c r="AY113" s="254" t="s">
        <v>129</v>
      </c>
    </row>
    <row r="114" s="12" customFormat="1" ht="22.8" customHeight="1">
      <c r="A114" s="12"/>
      <c r="B114" s="197"/>
      <c r="C114" s="198"/>
      <c r="D114" s="199" t="s">
        <v>71</v>
      </c>
      <c r="E114" s="211" t="s">
        <v>162</v>
      </c>
      <c r="F114" s="211" t="s">
        <v>163</v>
      </c>
      <c r="G114" s="198"/>
      <c r="H114" s="198"/>
      <c r="I114" s="201"/>
      <c r="J114" s="212">
        <f>BK114</f>
        <v>0</v>
      </c>
      <c r="K114" s="198"/>
      <c r="L114" s="203"/>
      <c r="M114" s="204"/>
      <c r="N114" s="205"/>
      <c r="O114" s="205"/>
      <c r="P114" s="206">
        <f>SUM(P115:P127)</f>
        <v>0</v>
      </c>
      <c r="Q114" s="205"/>
      <c r="R114" s="206">
        <f>SUM(R115:R127)</f>
        <v>0</v>
      </c>
      <c r="S114" s="205"/>
      <c r="T114" s="206">
        <f>SUM(T115:T127)</f>
        <v>0</v>
      </c>
      <c r="U114" s="207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8" t="s">
        <v>79</v>
      </c>
      <c r="AT114" s="209" t="s">
        <v>71</v>
      </c>
      <c r="AU114" s="209" t="s">
        <v>79</v>
      </c>
      <c r="AY114" s="208" t="s">
        <v>129</v>
      </c>
      <c r="BK114" s="210">
        <f>SUM(BK115:BK127)</f>
        <v>0</v>
      </c>
    </row>
    <row r="115" s="2" customFormat="1" ht="24.15" customHeight="1">
      <c r="A115" s="40"/>
      <c r="B115" s="41"/>
      <c r="C115" s="213" t="s">
        <v>137</v>
      </c>
      <c r="D115" s="213" t="s">
        <v>132</v>
      </c>
      <c r="E115" s="214" t="s">
        <v>164</v>
      </c>
      <c r="F115" s="215" t="s">
        <v>165</v>
      </c>
      <c r="G115" s="216" t="s">
        <v>166</v>
      </c>
      <c r="H115" s="217">
        <v>16.341999999999999</v>
      </c>
      <c r="I115" s="218"/>
      <c r="J115" s="219">
        <f>ROUND(I115*H115,2)</f>
        <v>0</v>
      </c>
      <c r="K115" s="215" t="s">
        <v>136</v>
      </c>
      <c r="L115" s="46"/>
      <c r="M115" s="220" t="s">
        <v>19</v>
      </c>
      <c r="N115" s="221" t="s">
        <v>43</v>
      </c>
      <c r="O115" s="86"/>
      <c r="P115" s="222">
        <f>O115*H115</f>
        <v>0</v>
      </c>
      <c r="Q115" s="222">
        <v>0</v>
      </c>
      <c r="R115" s="222">
        <f>Q115*H115</f>
        <v>0</v>
      </c>
      <c r="S115" s="222">
        <v>0</v>
      </c>
      <c r="T115" s="222">
        <f>S115*H115</f>
        <v>0</v>
      </c>
      <c r="U115" s="223" t="s">
        <v>19</v>
      </c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4" t="s">
        <v>137</v>
      </c>
      <c r="AT115" s="224" t="s">
        <v>132</v>
      </c>
      <c r="AU115" s="224" t="s">
        <v>81</v>
      </c>
      <c r="AY115" s="19" t="s">
        <v>129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9" t="s">
        <v>79</v>
      </c>
      <c r="BK115" s="225">
        <f>ROUND(I115*H115,2)</f>
        <v>0</v>
      </c>
      <c r="BL115" s="19" t="s">
        <v>137</v>
      </c>
      <c r="BM115" s="224" t="s">
        <v>167</v>
      </c>
    </row>
    <row r="116" s="2" customFormat="1">
      <c r="A116" s="40"/>
      <c r="B116" s="41"/>
      <c r="C116" s="42"/>
      <c r="D116" s="226" t="s">
        <v>139</v>
      </c>
      <c r="E116" s="42"/>
      <c r="F116" s="227" t="s">
        <v>168</v>
      </c>
      <c r="G116" s="42"/>
      <c r="H116" s="42"/>
      <c r="I116" s="228"/>
      <c r="J116" s="42"/>
      <c r="K116" s="42"/>
      <c r="L116" s="46"/>
      <c r="M116" s="229"/>
      <c r="N116" s="230"/>
      <c r="O116" s="86"/>
      <c r="P116" s="86"/>
      <c r="Q116" s="86"/>
      <c r="R116" s="86"/>
      <c r="S116" s="86"/>
      <c r="T116" s="86"/>
      <c r="U116" s="87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139</v>
      </c>
      <c r="AU116" s="19" t="s">
        <v>81</v>
      </c>
    </row>
    <row r="117" s="2" customFormat="1">
      <c r="A117" s="40"/>
      <c r="B117" s="41"/>
      <c r="C117" s="42"/>
      <c r="D117" s="231" t="s">
        <v>141</v>
      </c>
      <c r="E117" s="42"/>
      <c r="F117" s="232" t="s">
        <v>169</v>
      </c>
      <c r="G117" s="42"/>
      <c r="H117" s="42"/>
      <c r="I117" s="228"/>
      <c r="J117" s="42"/>
      <c r="K117" s="42"/>
      <c r="L117" s="46"/>
      <c r="M117" s="229"/>
      <c r="N117" s="230"/>
      <c r="O117" s="86"/>
      <c r="P117" s="86"/>
      <c r="Q117" s="86"/>
      <c r="R117" s="86"/>
      <c r="S117" s="86"/>
      <c r="T117" s="86"/>
      <c r="U117" s="87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141</v>
      </c>
      <c r="AU117" s="19" t="s">
        <v>81</v>
      </c>
    </row>
    <row r="118" s="2" customFormat="1" ht="24.15" customHeight="1">
      <c r="A118" s="40"/>
      <c r="B118" s="41"/>
      <c r="C118" s="213" t="s">
        <v>170</v>
      </c>
      <c r="D118" s="213" t="s">
        <v>132</v>
      </c>
      <c r="E118" s="214" t="s">
        <v>171</v>
      </c>
      <c r="F118" s="215" t="s">
        <v>172</v>
      </c>
      <c r="G118" s="216" t="s">
        <v>166</v>
      </c>
      <c r="H118" s="217">
        <v>16.341999999999999</v>
      </c>
      <c r="I118" s="218"/>
      <c r="J118" s="219">
        <f>ROUND(I118*H118,2)</f>
        <v>0</v>
      </c>
      <c r="K118" s="215" t="s">
        <v>136</v>
      </c>
      <c r="L118" s="46"/>
      <c r="M118" s="220" t="s">
        <v>19</v>
      </c>
      <c r="N118" s="221" t="s">
        <v>43</v>
      </c>
      <c r="O118" s="86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2">
        <f>S118*H118</f>
        <v>0</v>
      </c>
      <c r="U118" s="223" t="s">
        <v>19</v>
      </c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4" t="s">
        <v>137</v>
      </c>
      <c r="AT118" s="224" t="s">
        <v>132</v>
      </c>
      <c r="AU118" s="224" t="s">
        <v>81</v>
      </c>
      <c r="AY118" s="19" t="s">
        <v>129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9" t="s">
        <v>79</v>
      </c>
      <c r="BK118" s="225">
        <f>ROUND(I118*H118,2)</f>
        <v>0</v>
      </c>
      <c r="BL118" s="19" t="s">
        <v>137</v>
      </c>
      <c r="BM118" s="224" t="s">
        <v>173</v>
      </c>
    </row>
    <row r="119" s="2" customFormat="1">
      <c r="A119" s="40"/>
      <c r="B119" s="41"/>
      <c r="C119" s="42"/>
      <c r="D119" s="226" t="s">
        <v>139</v>
      </c>
      <c r="E119" s="42"/>
      <c r="F119" s="227" t="s">
        <v>174</v>
      </c>
      <c r="G119" s="42"/>
      <c r="H119" s="42"/>
      <c r="I119" s="228"/>
      <c r="J119" s="42"/>
      <c r="K119" s="42"/>
      <c r="L119" s="46"/>
      <c r="M119" s="229"/>
      <c r="N119" s="230"/>
      <c r="O119" s="86"/>
      <c r="P119" s="86"/>
      <c r="Q119" s="86"/>
      <c r="R119" s="86"/>
      <c r="S119" s="86"/>
      <c r="T119" s="86"/>
      <c r="U119" s="87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139</v>
      </c>
      <c r="AU119" s="19" t="s">
        <v>81</v>
      </c>
    </row>
    <row r="120" s="2" customFormat="1">
      <c r="A120" s="40"/>
      <c r="B120" s="41"/>
      <c r="C120" s="42"/>
      <c r="D120" s="231" t="s">
        <v>141</v>
      </c>
      <c r="E120" s="42"/>
      <c r="F120" s="232" t="s">
        <v>175</v>
      </c>
      <c r="G120" s="42"/>
      <c r="H120" s="42"/>
      <c r="I120" s="228"/>
      <c r="J120" s="42"/>
      <c r="K120" s="42"/>
      <c r="L120" s="46"/>
      <c r="M120" s="229"/>
      <c r="N120" s="230"/>
      <c r="O120" s="86"/>
      <c r="P120" s="86"/>
      <c r="Q120" s="86"/>
      <c r="R120" s="86"/>
      <c r="S120" s="86"/>
      <c r="T120" s="86"/>
      <c r="U120" s="87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141</v>
      </c>
      <c r="AU120" s="19" t="s">
        <v>81</v>
      </c>
    </row>
    <row r="121" s="2" customFormat="1" ht="24.15" customHeight="1">
      <c r="A121" s="40"/>
      <c r="B121" s="41"/>
      <c r="C121" s="213" t="s">
        <v>176</v>
      </c>
      <c r="D121" s="213" t="s">
        <v>132</v>
      </c>
      <c r="E121" s="214" t="s">
        <v>177</v>
      </c>
      <c r="F121" s="215" t="s">
        <v>178</v>
      </c>
      <c r="G121" s="216" t="s">
        <v>166</v>
      </c>
      <c r="H121" s="217">
        <v>163.41999999999999</v>
      </c>
      <c r="I121" s="218"/>
      <c r="J121" s="219">
        <f>ROUND(I121*H121,2)</f>
        <v>0</v>
      </c>
      <c r="K121" s="215" t="s">
        <v>136</v>
      </c>
      <c r="L121" s="46"/>
      <c r="M121" s="220" t="s">
        <v>19</v>
      </c>
      <c r="N121" s="221" t="s">
        <v>43</v>
      </c>
      <c r="O121" s="86"/>
      <c r="P121" s="222">
        <f>O121*H121</f>
        <v>0</v>
      </c>
      <c r="Q121" s="222">
        <v>0</v>
      </c>
      <c r="R121" s="222">
        <f>Q121*H121</f>
        <v>0</v>
      </c>
      <c r="S121" s="222">
        <v>0</v>
      </c>
      <c r="T121" s="222">
        <f>S121*H121</f>
        <v>0</v>
      </c>
      <c r="U121" s="223" t="s">
        <v>19</v>
      </c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4" t="s">
        <v>137</v>
      </c>
      <c r="AT121" s="224" t="s">
        <v>132</v>
      </c>
      <c r="AU121" s="224" t="s">
        <v>81</v>
      </c>
      <c r="AY121" s="19" t="s">
        <v>129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9" t="s">
        <v>79</v>
      </c>
      <c r="BK121" s="225">
        <f>ROUND(I121*H121,2)</f>
        <v>0</v>
      </c>
      <c r="BL121" s="19" t="s">
        <v>137</v>
      </c>
      <c r="BM121" s="224" t="s">
        <v>179</v>
      </c>
    </row>
    <row r="122" s="2" customFormat="1">
      <c r="A122" s="40"/>
      <c r="B122" s="41"/>
      <c r="C122" s="42"/>
      <c r="D122" s="226" t="s">
        <v>139</v>
      </c>
      <c r="E122" s="42"/>
      <c r="F122" s="227" t="s">
        <v>180</v>
      </c>
      <c r="G122" s="42"/>
      <c r="H122" s="42"/>
      <c r="I122" s="228"/>
      <c r="J122" s="42"/>
      <c r="K122" s="42"/>
      <c r="L122" s="46"/>
      <c r="M122" s="229"/>
      <c r="N122" s="230"/>
      <c r="O122" s="86"/>
      <c r="P122" s="86"/>
      <c r="Q122" s="86"/>
      <c r="R122" s="86"/>
      <c r="S122" s="86"/>
      <c r="T122" s="86"/>
      <c r="U122" s="87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139</v>
      </c>
      <c r="AU122" s="19" t="s">
        <v>81</v>
      </c>
    </row>
    <row r="123" s="2" customFormat="1">
      <c r="A123" s="40"/>
      <c r="B123" s="41"/>
      <c r="C123" s="42"/>
      <c r="D123" s="231" t="s">
        <v>141</v>
      </c>
      <c r="E123" s="42"/>
      <c r="F123" s="232" t="s">
        <v>181</v>
      </c>
      <c r="G123" s="42"/>
      <c r="H123" s="42"/>
      <c r="I123" s="228"/>
      <c r="J123" s="42"/>
      <c r="K123" s="42"/>
      <c r="L123" s="46"/>
      <c r="M123" s="229"/>
      <c r="N123" s="230"/>
      <c r="O123" s="86"/>
      <c r="P123" s="86"/>
      <c r="Q123" s="86"/>
      <c r="R123" s="86"/>
      <c r="S123" s="86"/>
      <c r="T123" s="86"/>
      <c r="U123" s="87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141</v>
      </c>
      <c r="AU123" s="19" t="s">
        <v>81</v>
      </c>
    </row>
    <row r="124" s="13" customFormat="1">
      <c r="A124" s="13"/>
      <c r="B124" s="233"/>
      <c r="C124" s="234"/>
      <c r="D124" s="226" t="s">
        <v>143</v>
      </c>
      <c r="E124" s="234"/>
      <c r="F124" s="236" t="s">
        <v>182</v>
      </c>
      <c r="G124" s="234"/>
      <c r="H124" s="237">
        <v>163.41999999999999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1"/>
      <c r="U124" s="242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143</v>
      </c>
      <c r="AU124" s="243" t="s">
        <v>81</v>
      </c>
      <c r="AV124" s="13" t="s">
        <v>81</v>
      </c>
      <c r="AW124" s="13" t="s">
        <v>4</v>
      </c>
      <c r="AX124" s="13" t="s">
        <v>79</v>
      </c>
      <c r="AY124" s="243" t="s">
        <v>129</v>
      </c>
    </row>
    <row r="125" s="2" customFormat="1" ht="33" customHeight="1">
      <c r="A125" s="40"/>
      <c r="B125" s="41"/>
      <c r="C125" s="213" t="s">
        <v>183</v>
      </c>
      <c r="D125" s="213" t="s">
        <v>132</v>
      </c>
      <c r="E125" s="214" t="s">
        <v>184</v>
      </c>
      <c r="F125" s="215" t="s">
        <v>185</v>
      </c>
      <c r="G125" s="216" t="s">
        <v>166</v>
      </c>
      <c r="H125" s="217">
        <v>16.341999999999999</v>
      </c>
      <c r="I125" s="218"/>
      <c r="J125" s="219">
        <f>ROUND(I125*H125,2)</f>
        <v>0</v>
      </c>
      <c r="K125" s="215" t="s">
        <v>136</v>
      </c>
      <c r="L125" s="46"/>
      <c r="M125" s="220" t="s">
        <v>19</v>
      </c>
      <c r="N125" s="221" t="s">
        <v>43</v>
      </c>
      <c r="O125" s="86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2">
        <f>S125*H125</f>
        <v>0</v>
      </c>
      <c r="U125" s="223" t="s">
        <v>19</v>
      </c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4" t="s">
        <v>137</v>
      </c>
      <c r="AT125" s="224" t="s">
        <v>132</v>
      </c>
      <c r="AU125" s="224" t="s">
        <v>81</v>
      </c>
      <c r="AY125" s="19" t="s">
        <v>129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9" t="s">
        <v>79</v>
      </c>
      <c r="BK125" s="225">
        <f>ROUND(I125*H125,2)</f>
        <v>0</v>
      </c>
      <c r="BL125" s="19" t="s">
        <v>137</v>
      </c>
      <c r="BM125" s="224" t="s">
        <v>186</v>
      </c>
    </row>
    <row r="126" s="2" customFormat="1">
      <c r="A126" s="40"/>
      <c r="B126" s="41"/>
      <c r="C126" s="42"/>
      <c r="D126" s="226" t="s">
        <v>139</v>
      </c>
      <c r="E126" s="42"/>
      <c r="F126" s="227" t="s">
        <v>187</v>
      </c>
      <c r="G126" s="42"/>
      <c r="H126" s="42"/>
      <c r="I126" s="228"/>
      <c r="J126" s="42"/>
      <c r="K126" s="42"/>
      <c r="L126" s="46"/>
      <c r="M126" s="229"/>
      <c r="N126" s="230"/>
      <c r="O126" s="86"/>
      <c r="P126" s="86"/>
      <c r="Q126" s="86"/>
      <c r="R126" s="86"/>
      <c r="S126" s="86"/>
      <c r="T126" s="86"/>
      <c r="U126" s="87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139</v>
      </c>
      <c r="AU126" s="19" t="s">
        <v>81</v>
      </c>
    </row>
    <row r="127" s="2" customFormat="1">
      <c r="A127" s="40"/>
      <c r="B127" s="41"/>
      <c r="C127" s="42"/>
      <c r="D127" s="231" t="s">
        <v>141</v>
      </c>
      <c r="E127" s="42"/>
      <c r="F127" s="232" t="s">
        <v>188</v>
      </c>
      <c r="G127" s="42"/>
      <c r="H127" s="42"/>
      <c r="I127" s="228"/>
      <c r="J127" s="42"/>
      <c r="K127" s="42"/>
      <c r="L127" s="46"/>
      <c r="M127" s="229"/>
      <c r="N127" s="230"/>
      <c r="O127" s="86"/>
      <c r="P127" s="86"/>
      <c r="Q127" s="86"/>
      <c r="R127" s="86"/>
      <c r="S127" s="86"/>
      <c r="T127" s="86"/>
      <c r="U127" s="87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81</v>
      </c>
    </row>
    <row r="128" s="12" customFormat="1" ht="25.92" customHeight="1">
      <c r="A128" s="12"/>
      <c r="B128" s="197"/>
      <c r="C128" s="198"/>
      <c r="D128" s="199" t="s">
        <v>71</v>
      </c>
      <c r="E128" s="200" t="s">
        <v>189</v>
      </c>
      <c r="F128" s="200" t="s">
        <v>190</v>
      </c>
      <c r="G128" s="198"/>
      <c r="H128" s="198"/>
      <c r="I128" s="201"/>
      <c r="J128" s="202">
        <f>BK128</f>
        <v>0</v>
      </c>
      <c r="K128" s="198"/>
      <c r="L128" s="203"/>
      <c r="M128" s="204"/>
      <c r="N128" s="205"/>
      <c r="O128" s="205"/>
      <c r="P128" s="206">
        <f>P129+P148+P152</f>
        <v>0</v>
      </c>
      <c r="Q128" s="205"/>
      <c r="R128" s="206">
        <f>R129+R148+R152</f>
        <v>0.00030000000000000003</v>
      </c>
      <c r="S128" s="205"/>
      <c r="T128" s="206">
        <f>T129+T148+T152</f>
        <v>1.5849199999999999</v>
      </c>
      <c r="U128" s="207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8" t="s">
        <v>81</v>
      </c>
      <c r="AT128" s="209" t="s">
        <v>71</v>
      </c>
      <c r="AU128" s="209" t="s">
        <v>72</v>
      </c>
      <c r="AY128" s="208" t="s">
        <v>129</v>
      </c>
      <c r="BK128" s="210">
        <f>BK129+BK148+BK152</f>
        <v>0</v>
      </c>
    </row>
    <row r="129" s="12" customFormat="1" ht="22.8" customHeight="1">
      <c r="A129" s="12"/>
      <c r="B129" s="197"/>
      <c r="C129" s="198"/>
      <c r="D129" s="199" t="s">
        <v>71</v>
      </c>
      <c r="E129" s="211" t="s">
        <v>191</v>
      </c>
      <c r="F129" s="211" t="s">
        <v>192</v>
      </c>
      <c r="G129" s="198"/>
      <c r="H129" s="198"/>
      <c r="I129" s="201"/>
      <c r="J129" s="212">
        <f>BK129</f>
        <v>0</v>
      </c>
      <c r="K129" s="198"/>
      <c r="L129" s="203"/>
      <c r="M129" s="204"/>
      <c r="N129" s="205"/>
      <c r="O129" s="205"/>
      <c r="P129" s="206">
        <f>SUM(P130:P147)</f>
        <v>0</v>
      </c>
      <c r="Q129" s="205"/>
      <c r="R129" s="206">
        <f>SUM(R130:R147)</f>
        <v>0</v>
      </c>
      <c r="S129" s="205"/>
      <c r="T129" s="206">
        <f>SUM(T130:T147)</f>
        <v>0.95035999999999987</v>
      </c>
      <c r="U129" s="207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8" t="s">
        <v>81</v>
      </c>
      <c r="AT129" s="209" t="s">
        <v>71</v>
      </c>
      <c r="AU129" s="209" t="s">
        <v>79</v>
      </c>
      <c r="AY129" s="208" t="s">
        <v>129</v>
      </c>
      <c r="BK129" s="210">
        <f>SUM(BK130:BK147)</f>
        <v>0</v>
      </c>
    </row>
    <row r="130" s="2" customFormat="1" ht="16.5" customHeight="1">
      <c r="A130" s="40"/>
      <c r="B130" s="41"/>
      <c r="C130" s="213" t="s">
        <v>193</v>
      </c>
      <c r="D130" s="213" t="s">
        <v>132</v>
      </c>
      <c r="E130" s="214" t="s">
        <v>194</v>
      </c>
      <c r="F130" s="215" t="s">
        <v>195</v>
      </c>
      <c r="G130" s="216" t="s">
        <v>196</v>
      </c>
      <c r="H130" s="217">
        <v>12</v>
      </c>
      <c r="I130" s="218"/>
      <c r="J130" s="219">
        <f>ROUND(I130*H130,2)</f>
        <v>0</v>
      </c>
      <c r="K130" s="215" t="s">
        <v>136</v>
      </c>
      <c r="L130" s="46"/>
      <c r="M130" s="220" t="s">
        <v>19</v>
      </c>
      <c r="N130" s="221" t="s">
        <v>43</v>
      </c>
      <c r="O130" s="86"/>
      <c r="P130" s="222">
        <f>O130*H130</f>
        <v>0</v>
      </c>
      <c r="Q130" s="222">
        <v>0</v>
      </c>
      <c r="R130" s="222">
        <f>Q130*H130</f>
        <v>0</v>
      </c>
      <c r="S130" s="222">
        <v>0.034200000000000001</v>
      </c>
      <c r="T130" s="222">
        <f>S130*H130</f>
        <v>0.41039999999999999</v>
      </c>
      <c r="U130" s="223" t="s">
        <v>19</v>
      </c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4" t="s">
        <v>197</v>
      </c>
      <c r="AT130" s="224" t="s">
        <v>132</v>
      </c>
      <c r="AU130" s="224" t="s">
        <v>81</v>
      </c>
      <c r="AY130" s="19" t="s">
        <v>129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9" t="s">
        <v>79</v>
      </c>
      <c r="BK130" s="225">
        <f>ROUND(I130*H130,2)</f>
        <v>0</v>
      </c>
      <c r="BL130" s="19" t="s">
        <v>197</v>
      </c>
      <c r="BM130" s="224" t="s">
        <v>198</v>
      </c>
    </row>
    <row r="131" s="2" customFormat="1">
      <c r="A131" s="40"/>
      <c r="B131" s="41"/>
      <c r="C131" s="42"/>
      <c r="D131" s="226" t="s">
        <v>139</v>
      </c>
      <c r="E131" s="42"/>
      <c r="F131" s="227" t="s">
        <v>199</v>
      </c>
      <c r="G131" s="42"/>
      <c r="H131" s="42"/>
      <c r="I131" s="228"/>
      <c r="J131" s="42"/>
      <c r="K131" s="42"/>
      <c r="L131" s="46"/>
      <c r="M131" s="229"/>
      <c r="N131" s="230"/>
      <c r="O131" s="86"/>
      <c r="P131" s="86"/>
      <c r="Q131" s="86"/>
      <c r="R131" s="86"/>
      <c r="S131" s="86"/>
      <c r="T131" s="86"/>
      <c r="U131" s="87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139</v>
      </c>
      <c r="AU131" s="19" t="s">
        <v>81</v>
      </c>
    </row>
    <row r="132" s="2" customFormat="1">
      <c r="A132" s="40"/>
      <c r="B132" s="41"/>
      <c r="C132" s="42"/>
      <c r="D132" s="231" t="s">
        <v>141</v>
      </c>
      <c r="E132" s="42"/>
      <c r="F132" s="232" t="s">
        <v>200</v>
      </c>
      <c r="G132" s="42"/>
      <c r="H132" s="42"/>
      <c r="I132" s="228"/>
      <c r="J132" s="42"/>
      <c r="K132" s="42"/>
      <c r="L132" s="46"/>
      <c r="M132" s="229"/>
      <c r="N132" s="230"/>
      <c r="O132" s="86"/>
      <c r="P132" s="86"/>
      <c r="Q132" s="86"/>
      <c r="R132" s="86"/>
      <c r="S132" s="86"/>
      <c r="T132" s="86"/>
      <c r="U132" s="87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141</v>
      </c>
      <c r="AU132" s="19" t="s">
        <v>81</v>
      </c>
    </row>
    <row r="133" s="2" customFormat="1" ht="16.5" customHeight="1">
      <c r="A133" s="40"/>
      <c r="B133" s="41"/>
      <c r="C133" s="213" t="s">
        <v>130</v>
      </c>
      <c r="D133" s="213" t="s">
        <v>132</v>
      </c>
      <c r="E133" s="214" t="s">
        <v>201</v>
      </c>
      <c r="F133" s="215" t="s">
        <v>202</v>
      </c>
      <c r="G133" s="216" t="s">
        <v>196</v>
      </c>
      <c r="H133" s="217">
        <v>12</v>
      </c>
      <c r="I133" s="218"/>
      <c r="J133" s="219">
        <f>ROUND(I133*H133,2)</f>
        <v>0</v>
      </c>
      <c r="K133" s="215" t="s">
        <v>136</v>
      </c>
      <c r="L133" s="46"/>
      <c r="M133" s="220" t="s">
        <v>19</v>
      </c>
      <c r="N133" s="221" t="s">
        <v>43</v>
      </c>
      <c r="O133" s="86"/>
      <c r="P133" s="222">
        <f>O133*H133</f>
        <v>0</v>
      </c>
      <c r="Q133" s="222">
        <v>0</v>
      </c>
      <c r="R133" s="222">
        <f>Q133*H133</f>
        <v>0</v>
      </c>
      <c r="S133" s="222">
        <v>0.019460000000000002</v>
      </c>
      <c r="T133" s="222">
        <f>S133*H133</f>
        <v>0.23352000000000001</v>
      </c>
      <c r="U133" s="223" t="s">
        <v>19</v>
      </c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4" t="s">
        <v>197</v>
      </c>
      <c r="AT133" s="224" t="s">
        <v>132</v>
      </c>
      <c r="AU133" s="224" t="s">
        <v>81</v>
      </c>
      <c r="AY133" s="19" t="s">
        <v>129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9" t="s">
        <v>79</v>
      </c>
      <c r="BK133" s="225">
        <f>ROUND(I133*H133,2)</f>
        <v>0</v>
      </c>
      <c r="BL133" s="19" t="s">
        <v>197</v>
      </c>
      <c r="BM133" s="224" t="s">
        <v>203</v>
      </c>
    </row>
    <row r="134" s="2" customFormat="1">
      <c r="A134" s="40"/>
      <c r="B134" s="41"/>
      <c r="C134" s="42"/>
      <c r="D134" s="226" t="s">
        <v>139</v>
      </c>
      <c r="E134" s="42"/>
      <c r="F134" s="227" t="s">
        <v>204</v>
      </c>
      <c r="G134" s="42"/>
      <c r="H134" s="42"/>
      <c r="I134" s="228"/>
      <c r="J134" s="42"/>
      <c r="K134" s="42"/>
      <c r="L134" s="46"/>
      <c r="M134" s="229"/>
      <c r="N134" s="230"/>
      <c r="O134" s="86"/>
      <c r="P134" s="86"/>
      <c r="Q134" s="86"/>
      <c r="R134" s="86"/>
      <c r="S134" s="86"/>
      <c r="T134" s="86"/>
      <c r="U134" s="87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139</v>
      </c>
      <c r="AU134" s="19" t="s">
        <v>81</v>
      </c>
    </row>
    <row r="135" s="2" customFormat="1">
      <c r="A135" s="40"/>
      <c r="B135" s="41"/>
      <c r="C135" s="42"/>
      <c r="D135" s="231" t="s">
        <v>141</v>
      </c>
      <c r="E135" s="42"/>
      <c r="F135" s="232" t="s">
        <v>205</v>
      </c>
      <c r="G135" s="42"/>
      <c r="H135" s="42"/>
      <c r="I135" s="228"/>
      <c r="J135" s="42"/>
      <c r="K135" s="42"/>
      <c r="L135" s="46"/>
      <c r="M135" s="229"/>
      <c r="N135" s="230"/>
      <c r="O135" s="86"/>
      <c r="P135" s="86"/>
      <c r="Q135" s="86"/>
      <c r="R135" s="86"/>
      <c r="S135" s="86"/>
      <c r="T135" s="86"/>
      <c r="U135" s="87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141</v>
      </c>
      <c r="AU135" s="19" t="s">
        <v>81</v>
      </c>
    </row>
    <row r="136" s="2" customFormat="1" ht="21.75" customHeight="1">
      <c r="A136" s="40"/>
      <c r="B136" s="41"/>
      <c r="C136" s="213" t="s">
        <v>206</v>
      </c>
      <c r="D136" s="213" t="s">
        <v>132</v>
      </c>
      <c r="E136" s="214" t="s">
        <v>207</v>
      </c>
      <c r="F136" s="215" t="s">
        <v>208</v>
      </c>
      <c r="G136" s="216" t="s">
        <v>196</v>
      </c>
      <c r="H136" s="217">
        <v>2</v>
      </c>
      <c r="I136" s="218"/>
      <c r="J136" s="219">
        <f>ROUND(I136*H136,2)</f>
        <v>0</v>
      </c>
      <c r="K136" s="215" t="s">
        <v>136</v>
      </c>
      <c r="L136" s="46"/>
      <c r="M136" s="220" t="s">
        <v>19</v>
      </c>
      <c r="N136" s="221" t="s">
        <v>43</v>
      </c>
      <c r="O136" s="86"/>
      <c r="P136" s="222">
        <f>O136*H136</f>
        <v>0</v>
      </c>
      <c r="Q136" s="222">
        <v>0</v>
      </c>
      <c r="R136" s="222">
        <f>Q136*H136</f>
        <v>0</v>
      </c>
      <c r="S136" s="222">
        <v>0.087999999999999995</v>
      </c>
      <c r="T136" s="222">
        <f>S136*H136</f>
        <v>0.17599999999999999</v>
      </c>
      <c r="U136" s="223" t="s">
        <v>19</v>
      </c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4" t="s">
        <v>197</v>
      </c>
      <c r="AT136" s="224" t="s">
        <v>132</v>
      </c>
      <c r="AU136" s="224" t="s">
        <v>81</v>
      </c>
      <c r="AY136" s="19" t="s">
        <v>129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9" t="s">
        <v>79</v>
      </c>
      <c r="BK136" s="225">
        <f>ROUND(I136*H136,2)</f>
        <v>0</v>
      </c>
      <c r="BL136" s="19" t="s">
        <v>197</v>
      </c>
      <c r="BM136" s="224" t="s">
        <v>209</v>
      </c>
    </row>
    <row r="137" s="2" customFormat="1">
      <c r="A137" s="40"/>
      <c r="B137" s="41"/>
      <c r="C137" s="42"/>
      <c r="D137" s="226" t="s">
        <v>139</v>
      </c>
      <c r="E137" s="42"/>
      <c r="F137" s="227" t="s">
        <v>210</v>
      </c>
      <c r="G137" s="42"/>
      <c r="H137" s="42"/>
      <c r="I137" s="228"/>
      <c r="J137" s="42"/>
      <c r="K137" s="42"/>
      <c r="L137" s="46"/>
      <c r="M137" s="229"/>
      <c r="N137" s="230"/>
      <c r="O137" s="86"/>
      <c r="P137" s="86"/>
      <c r="Q137" s="86"/>
      <c r="R137" s="86"/>
      <c r="S137" s="86"/>
      <c r="T137" s="86"/>
      <c r="U137" s="87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139</v>
      </c>
      <c r="AU137" s="19" t="s">
        <v>81</v>
      </c>
    </row>
    <row r="138" s="2" customFormat="1">
      <c r="A138" s="40"/>
      <c r="B138" s="41"/>
      <c r="C138" s="42"/>
      <c r="D138" s="231" t="s">
        <v>141</v>
      </c>
      <c r="E138" s="42"/>
      <c r="F138" s="232" t="s">
        <v>211</v>
      </c>
      <c r="G138" s="42"/>
      <c r="H138" s="42"/>
      <c r="I138" s="228"/>
      <c r="J138" s="42"/>
      <c r="K138" s="42"/>
      <c r="L138" s="46"/>
      <c r="M138" s="229"/>
      <c r="N138" s="230"/>
      <c r="O138" s="86"/>
      <c r="P138" s="86"/>
      <c r="Q138" s="86"/>
      <c r="R138" s="86"/>
      <c r="S138" s="86"/>
      <c r="T138" s="86"/>
      <c r="U138" s="87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141</v>
      </c>
      <c r="AU138" s="19" t="s">
        <v>81</v>
      </c>
    </row>
    <row r="139" s="2" customFormat="1" ht="21.75" customHeight="1">
      <c r="A139" s="40"/>
      <c r="B139" s="41"/>
      <c r="C139" s="213" t="s">
        <v>212</v>
      </c>
      <c r="D139" s="213" t="s">
        <v>132</v>
      </c>
      <c r="E139" s="214" t="s">
        <v>213</v>
      </c>
      <c r="F139" s="215" t="s">
        <v>214</v>
      </c>
      <c r="G139" s="216" t="s">
        <v>196</v>
      </c>
      <c r="H139" s="217">
        <v>2</v>
      </c>
      <c r="I139" s="218"/>
      <c r="J139" s="219">
        <f>ROUND(I139*H139,2)</f>
        <v>0</v>
      </c>
      <c r="K139" s="215" t="s">
        <v>136</v>
      </c>
      <c r="L139" s="46"/>
      <c r="M139" s="220" t="s">
        <v>19</v>
      </c>
      <c r="N139" s="221" t="s">
        <v>43</v>
      </c>
      <c r="O139" s="86"/>
      <c r="P139" s="222">
        <f>O139*H139</f>
        <v>0</v>
      </c>
      <c r="Q139" s="222">
        <v>0</v>
      </c>
      <c r="R139" s="222">
        <f>Q139*H139</f>
        <v>0</v>
      </c>
      <c r="S139" s="222">
        <v>0.024500000000000001</v>
      </c>
      <c r="T139" s="222">
        <f>S139*H139</f>
        <v>0.049000000000000002</v>
      </c>
      <c r="U139" s="223" t="s">
        <v>19</v>
      </c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4" t="s">
        <v>197</v>
      </c>
      <c r="AT139" s="224" t="s">
        <v>132</v>
      </c>
      <c r="AU139" s="224" t="s">
        <v>81</v>
      </c>
      <c r="AY139" s="19" t="s">
        <v>129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9" t="s">
        <v>79</v>
      </c>
      <c r="BK139" s="225">
        <f>ROUND(I139*H139,2)</f>
        <v>0</v>
      </c>
      <c r="BL139" s="19" t="s">
        <v>197</v>
      </c>
      <c r="BM139" s="224" t="s">
        <v>215</v>
      </c>
    </row>
    <row r="140" s="2" customFormat="1">
      <c r="A140" s="40"/>
      <c r="B140" s="41"/>
      <c r="C140" s="42"/>
      <c r="D140" s="226" t="s">
        <v>139</v>
      </c>
      <c r="E140" s="42"/>
      <c r="F140" s="227" t="s">
        <v>216</v>
      </c>
      <c r="G140" s="42"/>
      <c r="H140" s="42"/>
      <c r="I140" s="228"/>
      <c r="J140" s="42"/>
      <c r="K140" s="42"/>
      <c r="L140" s="46"/>
      <c r="M140" s="229"/>
      <c r="N140" s="230"/>
      <c r="O140" s="86"/>
      <c r="P140" s="86"/>
      <c r="Q140" s="86"/>
      <c r="R140" s="86"/>
      <c r="S140" s="86"/>
      <c r="T140" s="86"/>
      <c r="U140" s="87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139</v>
      </c>
      <c r="AU140" s="19" t="s">
        <v>81</v>
      </c>
    </row>
    <row r="141" s="2" customFormat="1">
      <c r="A141" s="40"/>
      <c r="B141" s="41"/>
      <c r="C141" s="42"/>
      <c r="D141" s="231" t="s">
        <v>141</v>
      </c>
      <c r="E141" s="42"/>
      <c r="F141" s="232" t="s">
        <v>217</v>
      </c>
      <c r="G141" s="42"/>
      <c r="H141" s="42"/>
      <c r="I141" s="228"/>
      <c r="J141" s="42"/>
      <c r="K141" s="42"/>
      <c r="L141" s="46"/>
      <c r="M141" s="229"/>
      <c r="N141" s="230"/>
      <c r="O141" s="86"/>
      <c r="P141" s="86"/>
      <c r="Q141" s="86"/>
      <c r="R141" s="86"/>
      <c r="S141" s="86"/>
      <c r="T141" s="86"/>
      <c r="U141" s="87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141</v>
      </c>
      <c r="AU141" s="19" t="s">
        <v>81</v>
      </c>
    </row>
    <row r="142" s="2" customFormat="1" ht="16.5" customHeight="1">
      <c r="A142" s="40"/>
      <c r="B142" s="41"/>
      <c r="C142" s="213" t="s">
        <v>8</v>
      </c>
      <c r="D142" s="213" t="s">
        <v>132</v>
      </c>
      <c r="E142" s="214" t="s">
        <v>218</v>
      </c>
      <c r="F142" s="215" t="s">
        <v>219</v>
      </c>
      <c r="G142" s="216" t="s">
        <v>196</v>
      </c>
      <c r="H142" s="217">
        <v>2</v>
      </c>
      <c r="I142" s="218"/>
      <c r="J142" s="219">
        <f>ROUND(I142*H142,2)</f>
        <v>0</v>
      </c>
      <c r="K142" s="215" t="s">
        <v>136</v>
      </c>
      <c r="L142" s="46"/>
      <c r="M142" s="220" t="s">
        <v>19</v>
      </c>
      <c r="N142" s="221" t="s">
        <v>43</v>
      </c>
      <c r="O142" s="86"/>
      <c r="P142" s="222">
        <f>O142*H142</f>
        <v>0</v>
      </c>
      <c r="Q142" s="222">
        <v>0</v>
      </c>
      <c r="R142" s="222">
        <f>Q142*H142</f>
        <v>0</v>
      </c>
      <c r="S142" s="222">
        <v>0.034700000000000002</v>
      </c>
      <c r="T142" s="222">
        <f>S142*H142</f>
        <v>0.069400000000000003</v>
      </c>
      <c r="U142" s="223" t="s">
        <v>19</v>
      </c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4" t="s">
        <v>197</v>
      </c>
      <c r="AT142" s="224" t="s">
        <v>132</v>
      </c>
      <c r="AU142" s="224" t="s">
        <v>81</v>
      </c>
      <c r="AY142" s="19" t="s">
        <v>129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9" t="s">
        <v>79</v>
      </c>
      <c r="BK142" s="225">
        <f>ROUND(I142*H142,2)</f>
        <v>0</v>
      </c>
      <c r="BL142" s="19" t="s">
        <v>197</v>
      </c>
      <c r="BM142" s="224" t="s">
        <v>220</v>
      </c>
    </row>
    <row r="143" s="2" customFormat="1">
      <c r="A143" s="40"/>
      <c r="B143" s="41"/>
      <c r="C143" s="42"/>
      <c r="D143" s="226" t="s">
        <v>139</v>
      </c>
      <c r="E143" s="42"/>
      <c r="F143" s="227" t="s">
        <v>221</v>
      </c>
      <c r="G143" s="42"/>
      <c r="H143" s="42"/>
      <c r="I143" s="228"/>
      <c r="J143" s="42"/>
      <c r="K143" s="42"/>
      <c r="L143" s="46"/>
      <c r="M143" s="229"/>
      <c r="N143" s="230"/>
      <c r="O143" s="86"/>
      <c r="P143" s="86"/>
      <c r="Q143" s="86"/>
      <c r="R143" s="86"/>
      <c r="S143" s="86"/>
      <c r="T143" s="86"/>
      <c r="U143" s="87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139</v>
      </c>
      <c r="AU143" s="19" t="s">
        <v>81</v>
      </c>
    </row>
    <row r="144" s="2" customFormat="1">
      <c r="A144" s="40"/>
      <c r="B144" s="41"/>
      <c r="C144" s="42"/>
      <c r="D144" s="231" t="s">
        <v>141</v>
      </c>
      <c r="E144" s="42"/>
      <c r="F144" s="232" t="s">
        <v>222</v>
      </c>
      <c r="G144" s="42"/>
      <c r="H144" s="42"/>
      <c r="I144" s="228"/>
      <c r="J144" s="42"/>
      <c r="K144" s="42"/>
      <c r="L144" s="46"/>
      <c r="M144" s="229"/>
      <c r="N144" s="230"/>
      <c r="O144" s="86"/>
      <c r="P144" s="86"/>
      <c r="Q144" s="86"/>
      <c r="R144" s="86"/>
      <c r="S144" s="86"/>
      <c r="T144" s="86"/>
      <c r="U144" s="87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141</v>
      </c>
      <c r="AU144" s="19" t="s">
        <v>81</v>
      </c>
    </row>
    <row r="145" s="2" customFormat="1" ht="16.5" customHeight="1">
      <c r="A145" s="40"/>
      <c r="B145" s="41"/>
      <c r="C145" s="213" t="s">
        <v>223</v>
      </c>
      <c r="D145" s="213" t="s">
        <v>132</v>
      </c>
      <c r="E145" s="214" t="s">
        <v>224</v>
      </c>
      <c r="F145" s="215" t="s">
        <v>225</v>
      </c>
      <c r="G145" s="216" t="s">
        <v>196</v>
      </c>
      <c r="H145" s="217">
        <v>14</v>
      </c>
      <c r="I145" s="218"/>
      <c r="J145" s="219">
        <f>ROUND(I145*H145,2)</f>
        <v>0</v>
      </c>
      <c r="K145" s="215" t="s">
        <v>136</v>
      </c>
      <c r="L145" s="46"/>
      <c r="M145" s="220" t="s">
        <v>19</v>
      </c>
      <c r="N145" s="221" t="s">
        <v>43</v>
      </c>
      <c r="O145" s="86"/>
      <c r="P145" s="222">
        <f>O145*H145</f>
        <v>0</v>
      </c>
      <c r="Q145" s="222">
        <v>0</v>
      </c>
      <c r="R145" s="222">
        <f>Q145*H145</f>
        <v>0</v>
      </c>
      <c r="S145" s="222">
        <v>0.00085999999999999998</v>
      </c>
      <c r="T145" s="222">
        <f>S145*H145</f>
        <v>0.01204</v>
      </c>
      <c r="U145" s="223" t="s">
        <v>19</v>
      </c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4" t="s">
        <v>197</v>
      </c>
      <c r="AT145" s="224" t="s">
        <v>132</v>
      </c>
      <c r="AU145" s="224" t="s">
        <v>81</v>
      </c>
      <c r="AY145" s="19" t="s">
        <v>129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9" t="s">
        <v>79</v>
      </c>
      <c r="BK145" s="225">
        <f>ROUND(I145*H145,2)</f>
        <v>0</v>
      </c>
      <c r="BL145" s="19" t="s">
        <v>197</v>
      </c>
      <c r="BM145" s="224" t="s">
        <v>226</v>
      </c>
    </row>
    <row r="146" s="2" customFormat="1">
      <c r="A146" s="40"/>
      <c r="B146" s="41"/>
      <c r="C146" s="42"/>
      <c r="D146" s="226" t="s">
        <v>139</v>
      </c>
      <c r="E146" s="42"/>
      <c r="F146" s="227" t="s">
        <v>227</v>
      </c>
      <c r="G146" s="42"/>
      <c r="H146" s="42"/>
      <c r="I146" s="228"/>
      <c r="J146" s="42"/>
      <c r="K146" s="42"/>
      <c r="L146" s="46"/>
      <c r="M146" s="229"/>
      <c r="N146" s="230"/>
      <c r="O146" s="86"/>
      <c r="P146" s="86"/>
      <c r="Q146" s="86"/>
      <c r="R146" s="86"/>
      <c r="S146" s="86"/>
      <c r="T146" s="86"/>
      <c r="U146" s="87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139</v>
      </c>
      <c r="AU146" s="19" t="s">
        <v>81</v>
      </c>
    </row>
    <row r="147" s="2" customFormat="1">
      <c r="A147" s="40"/>
      <c r="B147" s="41"/>
      <c r="C147" s="42"/>
      <c r="D147" s="231" t="s">
        <v>141</v>
      </c>
      <c r="E147" s="42"/>
      <c r="F147" s="232" t="s">
        <v>228</v>
      </c>
      <c r="G147" s="42"/>
      <c r="H147" s="42"/>
      <c r="I147" s="228"/>
      <c r="J147" s="42"/>
      <c r="K147" s="42"/>
      <c r="L147" s="46"/>
      <c r="M147" s="229"/>
      <c r="N147" s="230"/>
      <c r="O147" s="86"/>
      <c r="P147" s="86"/>
      <c r="Q147" s="86"/>
      <c r="R147" s="86"/>
      <c r="S147" s="86"/>
      <c r="T147" s="86"/>
      <c r="U147" s="87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141</v>
      </c>
      <c r="AU147" s="19" t="s">
        <v>81</v>
      </c>
    </row>
    <row r="148" s="12" customFormat="1" ht="22.8" customHeight="1">
      <c r="A148" s="12"/>
      <c r="B148" s="197"/>
      <c r="C148" s="198"/>
      <c r="D148" s="199" t="s">
        <v>71</v>
      </c>
      <c r="E148" s="211" t="s">
        <v>229</v>
      </c>
      <c r="F148" s="211" t="s">
        <v>230</v>
      </c>
      <c r="G148" s="198"/>
      <c r="H148" s="198"/>
      <c r="I148" s="201"/>
      <c r="J148" s="212">
        <f>BK148</f>
        <v>0</v>
      </c>
      <c r="K148" s="198"/>
      <c r="L148" s="203"/>
      <c r="M148" s="204"/>
      <c r="N148" s="205"/>
      <c r="O148" s="205"/>
      <c r="P148" s="206">
        <f>SUM(P149:P151)</f>
        <v>0</v>
      </c>
      <c r="Q148" s="205"/>
      <c r="R148" s="206">
        <f>SUM(R149:R151)</f>
        <v>0.00030000000000000003</v>
      </c>
      <c r="S148" s="205"/>
      <c r="T148" s="206">
        <f>SUM(T149:T151)</f>
        <v>0.13955999999999999</v>
      </c>
      <c r="U148" s="207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8" t="s">
        <v>81</v>
      </c>
      <c r="AT148" s="209" t="s">
        <v>71</v>
      </c>
      <c r="AU148" s="209" t="s">
        <v>79</v>
      </c>
      <c r="AY148" s="208" t="s">
        <v>129</v>
      </c>
      <c r="BK148" s="210">
        <f>SUM(BK149:BK151)</f>
        <v>0</v>
      </c>
    </row>
    <row r="149" s="2" customFormat="1" ht="24.15" customHeight="1">
      <c r="A149" s="40"/>
      <c r="B149" s="41"/>
      <c r="C149" s="213" t="s">
        <v>231</v>
      </c>
      <c r="D149" s="213" t="s">
        <v>132</v>
      </c>
      <c r="E149" s="214" t="s">
        <v>232</v>
      </c>
      <c r="F149" s="215" t="s">
        <v>233</v>
      </c>
      <c r="G149" s="216" t="s">
        <v>234</v>
      </c>
      <c r="H149" s="217">
        <v>6</v>
      </c>
      <c r="I149" s="218"/>
      <c r="J149" s="219">
        <f>ROUND(I149*H149,2)</f>
        <v>0</v>
      </c>
      <c r="K149" s="215" t="s">
        <v>136</v>
      </c>
      <c r="L149" s="46"/>
      <c r="M149" s="220" t="s">
        <v>19</v>
      </c>
      <c r="N149" s="221" t="s">
        <v>43</v>
      </c>
      <c r="O149" s="86"/>
      <c r="P149" s="222">
        <f>O149*H149</f>
        <v>0</v>
      </c>
      <c r="Q149" s="222">
        <v>5.0000000000000002E-05</v>
      </c>
      <c r="R149" s="222">
        <f>Q149*H149</f>
        <v>0.00030000000000000003</v>
      </c>
      <c r="S149" s="222">
        <v>0.023259999999999999</v>
      </c>
      <c r="T149" s="222">
        <f>S149*H149</f>
        <v>0.13955999999999999</v>
      </c>
      <c r="U149" s="223" t="s">
        <v>19</v>
      </c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4" t="s">
        <v>197</v>
      </c>
      <c r="AT149" s="224" t="s">
        <v>132</v>
      </c>
      <c r="AU149" s="224" t="s">
        <v>81</v>
      </c>
      <c r="AY149" s="19" t="s">
        <v>129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9" t="s">
        <v>79</v>
      </c>
      <c r="BK149" s="225">
        <f>ROUND(I149*H149,2)</f>
        <v>0</v>
      </c>
      <c r="BL149" s="19" t="s">
        <v>197</v>
      </c>
      <c r="BM149" s="224" t="s">
        <v>235</v>
      </c>
    </row>
    <row r="150" s="2" customFormat="1">
      <c r="A150" s="40"/>
      <c r="B150" s="41"/>
      <c r="C150" s="42"/>
      <c r="D150" s="226" t="s">
        <v>139</v>
      </c>
      <c r="E150" s="42"/>
      <c r="F150" s="227" t="s">
        <v>236</v>
      </c>
      <c r="G150" s="42"/>
      <c r="H150" s="42"/>
      <c r="I150" s="228"/>
      <c r="J150" s="42"/>
      <c r="K150" s="42"/>
      <c r="L150" s="46"/>
      <c r="M150" s="229"/>
      <c r="N150" s="230"/>
      <c r="O150" s="86"/>
      <c r="P150" s="86"/>
      <c r="Q150" s="86"/>
      <c r="R150" s="86"/>
      <c r="S150" s="86"/>
      <c r="T150" s="86"/>
      <c r="U150" s="87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139</v>
      </c>
      <c r="AU150" s="19" t="s">
        <v>81</v>
      </c>
    </row>
    <row r="151" s="2" customFormat="1">
      <c r="A151" s="40"/>
      <c r="B151" s="41"/>
      <c r="C151" s="42"/>
      <c r="D151" s="231" t="s">
        <v>141</v>
      </c>
      <c r="E151" s="42"/>
      <c r="F151" s="232" t="s">
        <v>237</v>
      </c>
      <c r="G151" s="42"/>
      <c r="H151" s="42"/>
      <c r="I151" s="228"/>
      <c r="J151" s="42"/>
      <c r="K151" s="42"/>
      <c r="L151" s="46"/>
      <c r="M151" s="229"/>
      <c r="N151" s="230"/>
      <c r="O151" s="86"/>
      <c r="P151" s="86"/>
      <c r="Q151" s="86"/>
      <c r="R151" s="86"/>
      <c r="S151" s="86"/>
      <c r="T151" s="86"/>
      <c r="U151" s="87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141</v>
      </c>
      <c r="AU151" s="19" t="s">
        <v>81</v>
      </c>
    </row>
    <row r="152" s="12" customFormat="1" ht="22.8" customHeight="1">
      <c r="A152" s="12"/>
      <c r="B152" s="197"/>
      <c r="C152" s="198"/>
      <c r="D152" s="199" t="s">
        <v>71</v>
      </c>
      <c r="E152" s="211" t="s">
        <v>238</v>
      </c>
      <c r="F152" s="211" t="s">
        <v>239</v>
      </c>
      <c r="G152" s="198"/>
      <c r="H152" s="198"/>
      <c r="I152" s="201"/>
      <c r="J152" s="212">
        <f>BK152</f>
        <v>0</v>
      </c>
      <c r="K152" s="198"/>
      <c r="L152" s="203"/>
      <c r="M152" s="204"/>
      <c r="N152" s="205"/>
      <c r="O152" s="205"/>
      <c r="P152" s="206">
        <f>SUM(P153:P158)</f>
        <v>0</v>
      </c>
      <c r="Q152" s="205"/>
      <c r="R152" s="206">
        <f>SUM(R153:R158)</f>
        <v>0</v>
      </c>
      <c r="S152" s="205"/>
      <c r="T152" s="206">
        <f>SUM(T153:T158)</f>
        <v>0.495</v>
      </c>
      <c r="U152" s="207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8" t="s">
        <v>81</v>
      </c>
      <c r="AT152" s="209" t="s">
        <v>71</v>
      </c>
      <c r="AU152" s="209" t="s">
        <v>79</v>
      </c>
      <c r="AY152" s="208" t="s">
        <v>129</v>
      </c>
      <c r="BK152" s="210">
        <f>SUM(BK153:BK158)</f>
        <v>0</v>
      </c>
    </row>
    <row r="153" s="2" customFormat="1" ht="16.5" customHeight="1">
      <c r="A153" s="40"/>
      <c r="B153" s="41"/>
      <c r="C153" s="213" t="s">
        <v>240</v>
      </c>
      <c r="D153" s="213" t="s">
        <v>132</v>
      </c>
      <c r="E153" s="214" t="s">
        <v>241</v>
      </c>
      <c r="F153" s="215" t="s">
        <v>242</v>
      </c>
      <c r="G153" s="216" t="s">
        <v>135</v>
      </c>
      <c r="H153" s="217">
        <v>18</v>
      </c>
      <c r="I153" s="218"/>
      <c r="J153" s="219">
        <f>ROUND(I153*H153,2)</f>
        <v>0</v>
      </c>
      <c r="K153" s="215" t="s">
        <v>136</v>
      </c>
      <c r="L153" s="46"/>
      <c r="M153" s="220" t="s">
        <v>19</v>
      </c>
      <c r="N153" s="221" t="s">
        <v>43</v>
      </c>
      <c r="O153" s="86"/>
      <c r="P153" s="222">
        <f>O153*H153</f>
        <v>0</v>
      </c>
      <c r="Q153" s="222">
        <v>0</v>
      </c>
      <c r="R153" s="222">
        <f>Q153*H153</f>
        <v>0</v>
      </c>
      <c r="S153" s="222">
        <v>0.0275</v>
      </c>
      <c r="T153" s="222">
        <f>S153*H153</f>
        <v>0.495</v>
      </c>
      <c r="U153" s="223" t="s">
        <v>19</v>
      </c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4" t="s">
        <v>197</v>
      </c>
      <c r="AT153" s="224" t="s">
        <v>132</v>
      </c>
      <c r="AU153" s="224" t="s">
        <v>81</v>
      </c>
      <c r="AY153" s="19" t="s">
        <v>129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9" t="s">
        <v>79</v>
      </c>
      <c r="BK153" s="225">
        <f>ROUND(I153*H153,2)</f>
        <v>0</v>
      </c>
      <c r="BL153" s="19" t="s">
        <v>197</v>
      </c>
      <c r="BM153" s="224" t="s">
        <v>243</v>
      </c>
    </row>
    <row r="154" s="2" customFormat="1">
      <c r="A154" s="40"/>
      <c r="B154" s="41"/>
      <c r="C154" s="42"/>
      <c r="D154" s="226" t="s">
        <v>139</v>
      </c>
      <c r="E154" s="42"/>
      <c r="F154" s="227" t="s">
        <v>244</v>
      </c>
      <c r="G154" s="42"/>
      <c r="H154" s="42"/>
      <c r="I154" s="228"/>
      <c r="J154" s="42"/>
      <c r="K154" s="42"/>
      <c r="L154" s="46"/>
      <c r="M154" s="229"/>
      <c r="N154" s="230"/>
      <c r="O154" s="86"/>
      <c r="P154" s="86"/>
      <c r="Q154" s="86"/>
      <c r="R154" s="86"/>
      <c r="S154" s="86"/>
      <c r="T154" s="86"/>
      <c r="U154" s="87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139</v>
      </c>
      <c r="AU154" s="19" t="s">
        <v>81</v>
      </c>
    </row>
    <row r="155" s="2" customFormat="1">
      <c r="A155" s="40"/>
      <c r="B155" s="41"/>
      <c r="C155" s="42"/>
      <c r="D155" s="231" t="s">
        <v>141</v>
      </c>
      <c r="E155" s="42"/>
      <c r="F155" s="232" t="s">
        <v>245</v>
      </c>
      <c r="G155" s="42"/>
      <c r="H155" s="42"/>
      <c r="I155" s="228"/>
      <c r="J155" s="42"/>
      <c r="K155" s="42"/>
      <c r="L155" s="46"/>
      <c r="M155" s="229"/>
      <c r="N155" s="230"/>
      <c r="O155" s="86"/>
      <c r="P155" s="86"/>
      <c r="Q155" s="86"/>
      <c r="R155" s="86"/>
      <c r="S155" s="86"/>
      <c r="T155" s="86"/>
      <c r="U155" s="87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141</v>
      </c>
      <c r="AU155" s="19" t="s">
        <v>81</v>
      </c>
    </row>
    <row r="156" s="15" customFormat="1">
      <c r="A156" s="15"/>
      <c r="B156" s="255"/>
      <c r="C156" s="256"/>
      <c r="D156" s="226" t="s">
        <v>143</v>
      </c>
      <c r="E156" s="257" t="s">
        <v>19</v>
      </c>
      <c r="F156" s="258" t="s">
        <v>246</v>
      </c>
      <c r="G156" s="256"/>
      <c r="H156" s="257" t="s">
        <v>19</v>
      </c>
      <c r="I156" s="259"/>
      <c r="J156" s="256"/>
      <c r="K156" s="256"/>
      <c r="L156" s="260"/>
      <c r="M156" s="261"/>
      <c r="N156" s="262"/>
      <c r="O156" s="262"/>
      <c r="P156" s="262"/>
      <c r="Q156" s="262"/>
      <c r="R156" s="262"/>
      <c r="S156" s="262"/>
      <c r="T156" s="262"/>
      <c r="U156" s="263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4" t="s">
        <v>143</v>
      </c>
      <c r="AU156" s="264" t="s">
        <v>81</v>
      </c>
      <c r="AV156" s="15" t="s">
        <v>79</v>
      </c>
      <c r="AW156" s="15" t="s">
        <v>33</v>
      </c>
      <c r="AX156" s="15" t="s">
        <v>72</v>
      </c>
      <c r="AY156" s="264" t="s">
        <v>129</v>
      </c>
    </row>
    <row r="157" s="13" customFormat="1">
      <c r="A157" s="13"/>
      <c r="B157" s="233"/>
      <c r="C157" s="234"/>
      <c r="D157" s="226" t="s">
        <v>143</v>
      </c>
      <c r="E157" s="235" t="s">
        <v>19</v>
      </c>
      <c r="F157" s="236" t="s">
        <v>247</v>
      </c>
      <c r="G157" s="234"/>
      <c r="H157" s="237">
        <v>18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1"/>
      <c r="U157" s="242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143</v>
      </c>
      <c r="AU157" s="243" t="s">
        <v>81</v>
      </c>
      <c r="AV157" s="13" t="s">
        <v>81</v>
      </c>
      <c r="AW157" s="13" t="s">
        <v>33</v>
      </c>
      <c r="AX157" s="13" t="s">
        <v>72</v>
      </c>
      <c r="AY157" s="243" t="s">
        <v>129</v>
      </c>
    </row>
    <row r="158" s="14" customFormat="1">
      <c r="A158" s="14"/>
      <c r="B158" s="244"/>
      <c r="C158" s="245"/>
      <c r="D158" s="226" t="s">
        <v>143</v>
      </c>
      <c r="E158" s="246" t="s">
        <v>19</v>
      </c>
      <c r="F158" s="247" t="s">
        <v>146</v>
      </c>
      <c r="G158" s="245"/>
      <c r="H158" s="248">
        <v>18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2"/>
      <c r="U158" s="253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143</v>
      </c>
      <c r="AU158" s="254" t="s">
        <v>81</v>
      </c>
      <c r="AV158" s="14" t="s">
        <v>137</v>
      </c>
      <c r="AW158" s="14" t="s">
        <v>33</v>
      </c>
      <c r="AX158" s="14" t="s">
        <v>79</v>
      </c>
      <c r="AY158" s="254" t="s">
        <v>129</v>
      </c>
    </row>
    <row r="159" s="12" customFormat="1" ht="25.92" customHeight="1">
      <c r="A159" s="12"/>
      <c r="B159" s="197"/>
      <c r="C159" s="198"/>
      <c r="D159" s="199" t="s">
        <v>71</v>
      </c>
      <c r="E159" s="200" t="s">
        <v>248</v>
      </c>
      <c r="F159" s="200" t="s">
        <v>249</v>
      </c>
      <c r="G159" s="198"/>
      <c r="H159" s="198"/>
      <c r="I159" s="201"/>
      <c r="J159" s="202">
        <f>BK159</f>
        <v>0</v>
      </c>
      <c r="K159" s="198"/>
      <c r="L159" s="203"/>
      <c r="M159" s="204"/>
      <c r="N159" s="205"/>
      <c r="O159" s="205"/>
      <c r="P159" s="206">
        <f>SUM(P160:P162)</f>
        <v>0</v>
      </c>
      <c r="Q159" s="205"/>
      <c r="R159" s="206">
        <f>SUM(R160:R162)</f>
        <v>0</v>
      </c>
      <c r="S159" s="205"/>
      <c r="T159" s="206">
        <f>SUM(T160:T162)</f>
        <v>0</v>
      </c>
      <c r="U159" s="207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8" t="s">
        <v>137</v>
      </c>
      <c r="AT159" s="209" t="s">
        <v>71</v>
      </c>
      <c r="AU159" s="209" t="s">
        <v>72</v>
      </c>
      <c r="AY159" s="208" t="s">
        <v>129</v>
      </c>
      <c r="BK159" s="210">
        <f>SUM(BK160:BK162)</f>
        <v>0</v>
      </c>
    </row>
    <row r="160" s="2" customFormat="1" ht="16.5" customHeight="1">
      <c r="A160" s="40"/>
      <c r="B160" s="41"/>
      <c r="C160" s="213" t="s">
        <v>197</v>
      </c>
      <c r="D160" s="213" t="s">
        <v>132</v>
      </c>
      <c r="E160" s="214" t="s">
        <v>250</v>
      </c>
      <c r="F160" s="215" t="s">
        <v>251</v>
      </c>
      <c r="G160" s="216" t="s">
        <v>252</v>
      </c>
      <c r="H160" s="217">
        <v>12</v>
      </c>
      <c r="I160" s="218"/>
      <c r="J160" s="219">
        <f>ROUND(I160*H160,2)</f>
        <v>0</v>
      </c>
      <c r="K160" s="215" t="s">
        <v>136</v>
      </c>
      <c r="L160" s="46"/>
      <c r="M160" s="220" t="s">
        <v>19</v>
      </c>
      <c r="N160" s="221" t="s">
        <v>43</v>
      </c>
      <c r="O160" s="86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2">
        <f>S160*H160</f>
        <v>0</v>
      </c>
      <c r="U160" s="223" t="s">
        <v>19</v>
      </c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4" t="s">
        <v>253</v>
      </c>
      <c r="AT160" s="224" t="s">
        <v>132</v>
      </c>
      <c r="AU160" s="224" t="s">
        <v>79</v>
      </c>
      <c r="AY160" s="19" t="s">
        <v>129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9" t="s">
        <v>79</v>
      </c>
      <c r="BK160" s="225">
        <f>ROUND(I160*H160,2)</f>
        <v>0</v>
      </c>
      <c r="BL160" s="19" t="s">
        <v>253</v>
      </c>
      <c r="BM160" s="224" t="s">
        <v>254</v>
      </c>
    </row>
    <row r="161" s="2" customFormat="1">
      <c r="A161" s="40"/>
      <c r="B161" s="41"/>
      <c r="C161" s="42"/>
      <c r="D161" s="226" t="s">
        <v>139</v>
      </c>
      <c r="E161" s="42"/>
      <c r="F161" s="227" t="s">
        <v>255</v>
      </c>
      <c r="G161" s="42"/>
      <c r="H161" s="42"/>
      <c r="I161" s="228"/>
      <c r="J161" s="42"/>
      <c r="K161" s="42"/>
      <c r="L161" s="46"/>
      <c r="M161" s="229"/>
      <c r="N161" s="230"/>
      <c r="O161" s="86"/>
      <c r="P161" s="86"/>
      <c r="Q161" s="86"/>
      <c r="R161" s="86"/>
      <c r="S161" s="86"/>
      <c r="T161" s="86"/>
      <c r="U161" s="87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139</v>
      </c>
      <c r="AU161" s="19" t="s">
        <v>79</v>
      </c>
    </row>
    <row r="162" s="2" customFormat="1">
      <c r="A162" s="40"/>
      <c r="B162" s="41"/>
      <c r="C162" s="42"/>
      <c r="D162" s="231" t="s">
        <v>141</v>
      </c>
      <c r="E162" s="42"/>
      <c r="F162" s="232" t="s">
        <v>256</v>
      </c>
      <c r="G162" s="42"/>
      <c r="H162" s="42"/>
      <c r="I162" s="228"/>
      <c r="J162" s="42"/>
      <c r="K162" s="42"/>
      <c r="L162" s="46"/>
      <c r="M162" s="265"/>
      <c r="N162" s="266"/>
      <c r="O162" s="267"/>
      <c r="P162" s="267"/>
      <c r="Q162" s="267"/>
      <c r="R162" s="267"/>
      <c r="S162" s="267"/>
      <c r="T162" s="267"/>
      <c r="U162" s="268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141</v>
      </c>
      <c r="AU162" s="19" t="s">
        <v>79</v>
      </c>
    </row>
    <row r="163" s="2" customFormat="1" ht="6.96" customHeight="1">
      <c r="A163" s="40"/>
      <c r="B163" s="61"/>
      <c r="C163" s="62"/>
      <c r="D163" s="62"/>
      <c r="E163" s="62"/>
      <c r="F163" s="62"/>
      <c r="G163" s="62"/>
      <c r="H163" s="62"/>
      <c r="I163" s="62"/>
      <c r="J163" s="62"/>
      <c r="K163" s="62"/>
      <c r="L163" s="46"/>
      <c r="M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</row>
  </sheetData>
  <sheetProtection sheet="1" autoFilter="0" formatColumns="0" formatRows="0" objects="1" scenarios="1" spinCount="100000" saltValue="vB78K4CVyGcEe45adWMg5zeZDMZ5Klb0mT2U7uZ22u7xW3gNCFeUGFcM15yLrdIdHyrdyv1fEbcqD5D0Bx3/5g==" hashValue="i+oHo0HMnUaYVpb40aJvaEa3VLWTD2G4hSInpdittKqB+jVSrforllM6KOPKOZFk6vrfrnM96IYibNpZLS8WmA==" algorithmName="SHA-512" password="CC35"/>
  <autoFilter ref="C92:K16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98" r:id="rId1" display="https://podminky.urs.cz/item/CS_URS_2026_01/962031133"/>
    <hyperlink ref="F104" r:id="rId2" display="https://podminky.urs.cz/item/CS_URS_2026_01/965081213"/>
    <hyperlink ref="F110" r:id="rId3" display="https://podminky.urs.cz/item/CS_URS_2026_01/978059541"/>
    <hyperlink ref="F117" r:id="rId4" display="https://podminky.urs.cz/item/CS_URS_2026_01/997013212"/>
    <hyperlink ref="F120" r:id="rId5" display="https://podminky.urs.cz/item/CS_URS_2026_01/997013501"/>
    <hyperlink ref="F123" r:id="rId6" display="https://podminky.urs.cz/item/CS_URS_2026_01/997013509"/>
    <hyperlink ref="F127" r:id="rId7" display="https://podminky.urs.cz/item/CS_URS_2026_01/997013631"/>
    <hyperlink ref="F132" r:id="rId8" display="https://podminky.urs.cz/item/CS_URS_2026_01/725110814"/>
    <hyperlink ref="F135" r:id="rId9" display="https://podminky.urs.cz/item/CS_URS_2026_01/725210821"/>
    <hyperlink ref="F138" r:id="rId10" display="https://podminky.urs.cz/item/CS_URS_2026_01/725240811"/>
    <hyperlink ref="F141" r:id="rId11" display="https://podminky.urs.cz/item/CS_URS_2026_01/725240812"/>
    <hyperlink ref="F144" r:id="rId12" display="https://podminky.urs.cz/item/CS_URS_2026_01/725330820"/>
    <hyperlink ref="F147" r:id="rId13" display="https://podminky.urs.cz/item/CS_URS_2026_01/725820802"/>
    <hyperlink ref="F151" r:id="rId14" display="https://podminky.urs.cz/item/CS_URS_2026_01/735151812"/>
    <hyperlink ref="F155" r:id="rId15" display="https://podminky.urs.cz/item/CS_URS_2026_01/763411811"/>
    <hyperlink ref="F162" r:id="rId16" display="https://podminky.urs.cz/item/CS_URS_2026_01/HZS2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96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Úprava hygienického zařízení MŠ M.Švabinského 664, Bílina</v>
      </c>
      <c r="F7" s="144"/>
      <c r="G7" s="144"/>
      <c r="H7" s="144"/>
      <c r="L7" s="22"/>
    </row>
    <row r="8" s="1" customFormat="1" ht="12" customHeight="1">
      <c r="B8" s="22"/>
      <c r="D8" s="144" t="s">
        <v>97</v>
      </c>
      <c r="L8" s="22"/>
    </row>
    <row r="9" s="2" customFormat="1" ht="16.5" customHeight="1">
      <c r="A9" s="40"/>
      <c r="B9" s="46"/>
      <c r="C9" s="40"/>
      <c r="D9" s="40"/>
      <c r="E9" s="145" t="s">
        <v>98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257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23. 1. 2026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71.25" customHeight="1">
      <c r="A29" s="149"/>
      <c r="B29" s="150"/>
      <c r="C29" s="149"/>
      <c r="D29" s="149"/>
      <c r="E29" s="151" t="s">
        <v>37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ROUND((SUM(BE102:BE346)),  2)</f>
        <v>0</v>
      </c>
      <c r="G35" s="40"/>
      <c r="H35" s="40"/>
      <c r="I35" s="159">
        <v>0.20999999999999999</v>
      </c>
      <c r="J35" s="158">
        <f>ROUND(((SUM(BE102:BE346))*I35),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ROUND((SUM(BF102:BF346)),  2)</f>
        <v>0</v>
      </c>
      <c r="G36" s="40"/>
      <c r="H36" s="40"/>
      <c r="I36" s="159">
        <v>0.12</v>
      </c>
      <c r="J36" s="158">
        <f>ROUND(((SUM(BF102:BF346))*I36),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ROUND((SUM(BG102:BG346)),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ROUND((SUM(BH102:BH346)),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ROUND((SUM(BI102:BI346)),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Úprava hygienického zařízení MŠ M.Švabinského 664, Bílina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02 - Rekonstrukce S1,S2,S3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M.Švabinského 664, Bílina</v>
      </c>
      <c r="G56" s="42"/>
      <c r="H56" s="42"/>
      <c r="I56" s="34" t="s">
        <v>23</v>
      </c>
      <c r="J56" s="74" t="str">
        <f>IF(J14="","",J14)</f>
        <v>23. 1. 2026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Bílina</v>
      </c>
      <c r="G58" s="42"/>
      <c r="H58" s="42"/>
      <c r="I58" s="34" t="s">
        <v>31</v>
      </c>
      <c r="J58" s="38" t="str">
        <f>E23</f>
        <v>Ing. Ondřej Hampejs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102</v>
      </c>
      <c r="D61" s="173"/>
      <c r="E61" s="173"/>
      <c r="F61" s="173"/>
      <c r="G61" s="173"/>
      <c r="H61" s="173"/>
      <c r="I61" s="173"/>
      <c r="J61" s="174" t="s">
        <v>103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104</v>
      </c>
    </row>
    <row r="64" s="9" customFormat="1" ht="24.96" customHeight="1">
      <c r="A64" s="9"/>
      <c r="B64" s="176"/>
      <c r="C64" s="177"/>
      <c r="D64" s="178" t="s">
        <v>105</v>
      </c>
      <c r="E64" s="179"/>
      <c r="F64" s="179"/>
      <c r="G64" s="179"/>
      <c r="H64" s="179"/>
      <c r="I64" s="179"/>
      <c r="J64" s="180">
        <f>J103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258</v>
      </c>
      <c r="E65" s="184"/>
      <c r="F65" s="184"/>
      <c r="G65" s="184"/>
      <c r="H65" s="184"/>
      <c r="I65" s="184"/>
      <c r="J65" s="185">
        <f>J104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259</v>
      </c>
      <c r="E66" s="184"/>
      <c r="F66" s="184"/>
      <c r="G66" s="184"/>
      <c r="H66" s="184"/>
      <c r="I66" s="184"/>
      <c r="J66" s="185">
        <f>J117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106</v>
      </c>
      <c r="E67" s="184"/>
      <c r="F67" s="184"/>
      <c r="G67" s="184"/>
      <c r="H67" s="184"/>
      <c r="I67" s="184"/>
      <c r="J67" s="185">
        <f>J131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260</v>
      </c>
      <c r="E68" s="184"/>
      <c r="F68" s="184"/>
      <c r="G68" s="184"/>
      <c r="H68" s="184"/>
      <c r="I68" s="184"/>
      <c r="J68" s="185">
        <f>J140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108</v>
      </c>
      <c r="E69" s="179"/>
      <c r="F69" s="179"/>
      <c r="G69" s="179"/>
      <c r="H69" s="179"/>
      <c r="I69" s="179"/>
      <c r="J69" s="180">
        <f>J144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2"/>
      <c r="C70" s="127"/>
      <c r="D70" s="183" t="s">
        <v>261</v>
      </c>
      <c r="E70" s="184"/>
      <c r="F70" s="184"/>
      <c r="G70" s="184"/>
      <c r="H70" s="184"/>
      <c r="I70" s="184"/>
      <c r="J70" s="185">
        <f>J145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262</v>
      </c>
      <c r="E71" s="184"/>
      <c r="F71" s="184"/>
      <c r="G71" s="184"/>
      <c r="H71" s="184"/>
      <c r="I71" s="184"/>
      <c r="J71" s="185">
        <f>J170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109</v>
      </c>
      <c r="E72" s="184"/>
      <c r="F72" s="184"/>
      <c r="G72" s="184"/>
      <c r="H72" s="184"/>
      <c r="I72" s="184"/>
      <c r="J72" s="185">
        <f>J186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263</v>
      </c>
      <c r="E73" s="184"/>
      <c r="F73" s="184"/>
      <c r="G73" s="184"/>
      <c r="H73" s="184"/>
      <c r="I73" s="184"/>
      <c r="J73" s="185">
        <f>J229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110</v>
      </c>
      <c r="E74" s="184"/>
      <c r="F74" s="184"/>
      <c r="G74" s="184"/>
      <c r="H74" s="184"/>
      <c r="I74" s="184"/>
      <c r="J74" s="185">
        <f>J236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111</v>
      </c>
      <c r="E75" s="184"/>
      <c r="F75" s="184"/>
      <c r="G75" s="184"/>
      <c r="H75" s="184"/>
      <c r="I75" s="184"/>
      <c r="J75" s="185">
        <f>J243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264</v>
      </c>
      <c r="E76" s="184"/>
      <c r="F76" s="184"/>
      <c r="G76" s="184"/>
      <c r="H76" s="184"/>
      <c r="I76" s="184"/>
      <c r="J76" s="185">
        <f>J254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265</v>
      </c>
      <c r="E77" s="184"/>
      <c r="F77" s="184"/>
      <c r="G77" s="184"/>
      <c r="H77" s="184"/>
      <c r="I77" s="184"/>
      <c r="J77" s="185">
        <f>J261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266</v>
      </c>
      <c r="E78" s="184"/>
      <c r="F78" s="184"/>
      <c r="G78" s="184"/>
      <c r="H78" s="184"/>
      <c r="I78" s="184"/>
      <c r="J78" s="185">
        <f>J286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2"/>
      <c r="C79" s="127"/>
      <c r="D79" s="183" t="s">
        <v>267</v>
      </c>
      <c r="E79" s="184"/>
      <c r="F79" s="184"/>
      <c r="G79" s="184"/>
      <c r="H79" s="184"/>
      <c r="I79" s="184"/>
      <c r="J79" s="185">
        <f>J318</f>
        <v>0</v>
      </c>
      <c r="K79" s="127"/>
      <c r="L79" s="18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9" customFormat="1" ht="24.96" customHeight="1">
      <c r="A80" s="9"/>
      <c r="B80" s="176"/>
      <c r="C80" s="177"/>
      <c r="D80" s="178" t="s">
        <v>112</v>
      </c>
      <c r="E80" s="179"/>
      <c r="F80" s="179"/>
      <c r="G80" s="179"/>
      <c r="H80" s="179"/>
      <c r="I80" s="179"/>
      <c r="J80" s="180">
        <f>J343</f>
        <v>0</v>
      </c>
      <c r="K80" s="177"/>
      <c r="L80" s="18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5" t="s">
        <v>113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16</v>
      </c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171" t="str">
        <f>E7</f>
        <v>Úprava hygienického zařízení MŠ M.Švabinského 664, Bílina</v>
      </c>
      <c r="F90" s="34"/>
      <c r="G90" s="34"/>
      <c r="H90" s="34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" customFormat="1" ht="12" customHeight="1">
      <c r="B91" s="23"/>
      <c r="C91" s="34" t="s">
        <v>97</v>
      </c>
      <c r="D91" s="24"/>
      <c r="E91" s="24"/>
      <c r="F91" s="24"/>
      <c r="G91" s="24"/>
      <c r="H91" s="24"/>
      <c r="I91" s="24"/>
      <c r="J91" s="24"/>
      <c r="K91" s="24"/>
      <c r="L91" s="22"/>
    </row>
    <row r="92" s="2" customFormat="1" ht="16.5" customHeight="1">
      <c r="A92" s="40"/>
      <c r="B92" s="41"/>
      <c r="C92" s="42"/>
      <c r="D92" s="42"/>
      <c r="E92" s="171" t="s">
        <v>98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99</v>
      </c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71" t="str">
        <f>E11</f>
        <v>02 - Rekonstrukce S1,S2,S3</v>
      </c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21</v>
      </c>
      <c r="D96" s="42"/>
      <c r="E96" s="42"/>
      <c r="F96" s="29" t="str">
        <f>F14</f>
        <v>M.Švabinského 664, Bílina</v>
      </c>
      <c r="G96" s="42"/>
      <c r="H96" s="42"/>
      <c r="I96" s="34" t="s">
        <v>23</v>
      </c>
      <c r="J96" s="74" t="str">
        <f>IF(J14="","",J14)</f>
        <v>23. 1. 2026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4" t="s">
        <v>25</v>
      </c>
      <c r="D98" s="42"/>
      <c r="E98" s="42"/>
      <c r="F98" s="29" t="str">
        <f>E17</f>
        <v>Město Bílina</v>
      </c>
      <c r="G98" s="42"/>
      <c r="H98" s="42"/>
      <c r="I98" s="34" t="s">
        <v>31</v>
      </c>
      <c r="J98" s="38" t="str">
        <f>E23</f>
        <v>Ing. Ondřej Hampejs</v>
      </c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29</v>
      </c>
      <c r="D99" s="42"/>
      <c r="E99" s="42"/>
      <c r="F99" s="29" t="str">
        <f>IF(E20="","",E20)</f>
        <v>Vyplň údaj</v>
      </c>
      <c r="G99" s="42"/>
      <c r="H99" s="42"/>
      <c r="I99" s="34" t="s">
        <v>34</v>
      </c>
      <c r="J99" s="38" t="str">
        <f>E26</f>
        <v xml:space="preserve"> </v>
      </c>
      <c r="K99" s="42"/>
      <c r="L99" s="14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0.32" customHeight="1">
      <c r="A100" s="40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14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11" customFormat="1" ht="29.28" customHeight="1">
      <c r="A101" s="187"/>
      <c r="B101" s="188"/>
      <c r="C101" s="189" t="s">
        <v>114</v>
      </c>
      <c r="D101" s="190" t="s">
        <v>57</v>
      </c>
      <c r="E101" s="190" t="s">
        <v>53</v>
      </c>
      <c r="F101" s="190" t="s">
        <v>54</v>
      </c>
      <c r="G101" s="190" t="s">
        <v>115</v>
      </c>
      <c r="H101" s="190" t="s">
        <v>116</v>
      </c>
      <c r="I101" s="190" t="s">
        <v>117</v>
      </c>
      <c r="J101" s="190" t="s">
        <v>103</v>
      </c>
      <c r="K101" s="191" t="s">
        <v>118</v>
      </c>
      <c r="L101" s="192"/>
      <c r="M101" s="94" t="s">
        <v>19</v>
      </c>
      <c r="N101" s="95" t="s">
        <v>42</v>
      </c>
      <c r="O101" s="95" t="s">
        <v>119</v>
      </c>
      <c r="P101" s="95" t="s">
        <v>120</v>
      </c>
      <c r="Q101" s="95" t="s">
        <v>121</v>
      </c>
      <c r="R101" s="95" t="s">
        <v>122</v>
      </c>
      <c r="S101" s="95" t="s">
        <v>123</v>
      </c>
      <c r="T101" s="95" t="s">
        <v>124</v>
      </c>
      <c r="U101" s="96" t="s">
        <v>125</v>
      </c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</row>
    <row r="102" s="2" customFormat="1" ht="22.8" customHeight="1">
      <c r="A102" s="40"/>
      <c r="B102" s="41"/>
      <c r="C102" s="101" t="s">
        <v>126</v>
      </c>
      <c r="D102" s="42"/>
      <c r="E102" s="42"/>
      <c r="F102" s="42"/>
      <c r="G102" s="42"/>
      <c r="H102" s="42"/>
      <c r="I102" s="42"/>
      <c r="J102" s="193">
        <f>BK102</f>
        <v>0</v>
      </c>
      <c r="K102" s="42"/>
      <c r="L102" s="46"/>
      <c r="M102" s="97"/>
      <c r="N102" s="194"/>
      <c r="O102" s="98"/>
      <c r="P102" s="195">
        <f>P103+P144+P343</f>
        <v>0</v>
      </c>
      <c r="Q102" s="98"/>
      <c r="R102" s="195">
        <f>R103+R144+R343</f>
        <v>5.0556858</v>
      </c>
      <c r="S102" s="98"/>
      <c r="T102" s="195">
        <f>T103+T144+T343</f>
        <v>0.0041454000000000005</v>
      </c>
      <c r="U102" s="99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71</v>
      </c>
      <c r="AU102" s="19" t="s">
        <v>104</v>
      </c>
      <c r="BK102" s="196">
        <f>BK103+BK144+BK343</f>
        <v>0</v>
      </c>
    </row>
    <row r="103" s="12" customFormat="1" ht="25.92" customHeight="1">
      <c r="A103" s="12"/>
      <c r="B103" s="197"/>
      <c r="C103" s="198"/>
      <c r="D103" s="199" t="s">
        <v>71</v>
      </c>
      <c r="E103" s="200" t="s">
        <v>127</v>
      </c>
      <c r="F103" s="200" t="s">
        <v>128</v>
      </c>
      <c r="G103" s="198"/>
      <c r="H103" s="198"/>
      <c r="I103" s="201"/>
      <c r="J103" s="202">
        <f>BK103</f>
        <v>0</v>
      </c>
      <c r="K103" s="198"/>
      <c r="L103" s="203"/>
      <c r="M103" s="204"/>
      <c r="N103" s="205"/>
      <c r="O103" s="205"/>
      <c r="P103" s="206">
        <f>P104+P117+P131+P140</f>
        <v>0</v>
      </c>
      <c r="Q103" s="205"/>
      <c r="R103" s="206">
        <f>R104+R117+R131+R140</f>
        <v>1.6051076000000002</v>
      </c>
      <c r="S103" s="205"/>
      <c r="T103" s="206">
        <f>T104+T117+T131+T140</f>
        <v>0</v>
      </c>
      <c r="U103" s="207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79</v>
      </c>
      <c r="AT103" s="209" t="s">
        <v>71</v>
      </c>
      <c r="AU103" s="209" t="s">
        <v>72</v>
      </c>
      <c r="AY103" s="208" t="s">
        <v>129</v>
      </c>
      <c r="BK103" s="210">
        <f>BK104+BK117+BK131+BK140</f>
        <v>0</v>
      </c>
    </row>
    <row r="104" s="12" customFormat="1" ht="22.8" customHeight="1">
      <c r="A104" s="12"/>
      <c r="B104" s="197"/>
      <c r="C104" s="198"/>
      <c r="D104" s="199" t="s">
        <v>71</v>
      </c>
      <c r="E104" s="211" t="s">
        <v>154</v>
      </c>
      <c r="F104" s="211" t="s">
        <v>268</v>
      </c>
      <c r="G104" s="198"/>
      <c r="H104" s="198"/>
      <c r="I104" s="201"/>
      <c r="J104" s="212">
        <f>BK104</f>
        <v>0</v>
      </c>
      <c r="K104" s="198"/>
      <c r="L104" s="203"/>
      <c r="M104" s="204"/>
      <c r="N104" s="205"/>
      <c r="O104" s="205"/>
      <c r="P104" s="206">
        <f>SUM(P105:P116)</f>
        <v>0</v>
      </c>
      <c r="Q104" s="205"/>
      <c r="R104" s="206">
        <f>SUM(R105:R116)</f>
        <v>1.0005100000000002</v>
      </c>
      <c r="S104" s="205"/>
      <c r="T104" s="206">
        <f>SUM(T105:T116)</f>
        <v>0</v>
      </c>
      <c r="U104" s="207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8" t="s">
        <v>79</v>
      </c>
      <c r="AT104" s="209" t="s">
        <v>71</v>
      </c>
      <c r="AU104" s="209" t="s">
        <v>79</v>
      </c>
      <c r="AY104" s="208" t="s">
        <v>129</v>
      </c>
      <c r="BK104" s="210">
        <f>SUM(BK105:BK116)</f>
        <v>0</v>
      </c>
    </row>
    <row r="105" s="2" customFormat="1" ht="24.15" customHeight="1">
      <c r="A105" s="40"/>
      <c r="B105" s="41"/>
      <c r="C105" s="213" t="s">
        <v>79</v>
      </c>
      <c r="D105" s="213" t="s">
        <v>132</v>
      </c>
      <c r="E105" s="214" t="s">
        <v>269</v>
      </c>
      <c r="F105" s="215" t="s">
        <v>270</v>
      </c>
      <c r="G105" s="216" t="s">
        <v>135</v>
      </c>
      <c r="H105" s="217">
        <v>2.3500000000000001</v>
      </c>
      <c r="I105" s="218"/>
      <c r="J105" s="219">
        <f>ROUND(I105*H105,2)</f>
        <v>0</v>
      </c>
      <c r="K105" s="215" t="s">
        <v>136</v>
      </c>
      <c r="L105" s="46"/>
      <c r="M105" s="220" t="s">
        <v>19</v>
      </c>
      <c r="N105" s="221" t="s">
        <v>43</v>
      </c>
      <c r="O105" s="86"/>
      <c r="P105" s="222">
        <f>O105*H105</f>
        <v>0</v>
      </c>
      <c r="Q105" s="222">
        <v>0.061719999999999997</v>
      </c>
      <c r="R105" s="222">
        <f>Q105*H105</f>
        <v>0.145042</v>
      </c>
      <c r="S105" s="222">
        <v>0</v>
      </c>
      <c r="T105" s="222">
        <f>S105*H105</f>
        <v>0</v>
      </c>
      <c r="U105" s="223" t="s">
        <v>19</v>
      </c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4" t="s">
        <v>137</v>
      </c>
      <c r="AT105" s="224" t="s">
        <v>132</v>
      </c>
      <c r="AU105" s="224" t="s">
        <v>81</v>
      </c>
      <c r="AY105" s="19" t="s">
        <v>129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9" t="s">
        <v>79</v>
      </c>
      <c r="BK105" s="225">
        <f>ROUND(I105*H105,2)</f>
        <v>0</v>
      </c>
      <c r="BL105" s="19" t="s">
        <v>137</v>
      </c>
      <c r="BM105" s="224" t="s">
        <v>271</v>
      </c>
    </row>
    <row r="106" s="2" customFormat="1">
      <c r="A106" s="40"/>
      <c r="B106" s="41"/>
      <c r="C106" s="42"/>
      <c r="D106" s="226" t="s">
        <v>139</v>
      </c>
      <c r="E106" s="42"/>
      <c r="F106" s="227" t="s">
        <v>272</v>
      </c>
      <c r="G106" s="42"/>
      <c r="H106" s="42"/>
      <c r="I106" s="228"/>
      <c r="J106" s="42"/>
      <c r="K106" s="42"/>
      <c r="L106" s="46"/>
      <c r="M106" s="229"/>
      <c r="N106" s="230"/>
      <c r="O106" s="86"/>
      <c r="P106" s="86"/>
      <c r="Q106" s="86"/>
      <c r="R106" s="86"/>
      <c r="S106" s="86"/>
      <c r="T106" s="86"/>
      <c r="U106" s="87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139</v>
      </c>
      <c r="AU106" s="19" t="s">
        <v>81</v>
      </c>
    </row>
    <row r="107" s="2" customFormat="1">
      <c r="A107" s="40"/>
      <c r="B107" s="41"/>
      <c r="C107" s="42"/>
      <c r="D107" s="231" t="s">
        <v>141</v>
      </c>
      <c r="E107" s="42"/>
      <c r="F107" s="232" t="s">
        <v>273</v>
      </c>
      <c r="G107" s="42"/>
      <c r="H107" s="42"/>
      <c r="I107" s="228"/>
      <c r="J107" s="42"/>
      <c r="K107" s="42"/>
      <c r="L107" s="46"/>
      <c r="M107" s="229"/>
      <c r="N107" s="230"/>
      <c r="O107" s="86"/>
      <c r="P107" s="86"/>
      <c r="Q107" s="86"/>
      <c r="R107" s="86"/>
      <c r="S107" s="86"/>
      <c r="T107" s="86"/>
      <c r="U107" s="87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81</v>
      </c>
    </row>
    <row r="108" s="13" customFormat="1">
      <c r="A108" s="13"/>
      <c r="B108" s="233"/>
      <c r="C108" s="234"/>
      <c r="D108" s="226" t="s">
        <v>143</v>
      </c>
      <c r="E108" s="235" t="s">
        <v>19</v>
      </c>
      <c r="F108" s="236" t="s">
        <v>274</v>
      </c>
      <c r="G108" s="234"/>
      <c r="H108" s="237">
        <v>0.75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1"/>
      <c r="U108" s="242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143</v>
      </c>
      <c r="AU108" s="243" t="s">
        <v>81</v>
      </c>
      <c r="AV108" s="13" t="s">
        <v>81</v>
      </c>
      <c r="AW108" s="13" t="s">
        <v>33</v>
      </c>
      <c r="AX108" s="13" t="s">
        <v>72</v>
      </c>
      <c r="AY108" s="243" t="s">
        <v>129</v>
      </c>
    </row>
    <row r="109" s="13" customFormat="1">
      <c r="A109" s="13"/>
      <c r="B109" s="233"/>
      <c r="C109" s="234"/>
      <c r="D109" s="226" t="s">
        <v>143</v>
      </c>
      <c r="E109" s="235" t="s">
        <v>19</v>
      </c>
      <c r="F109" s="236" t="s">
        <v>275</v>
      </c>
      <c r="G109" s="234"/>
      <c r="H109" s="237">
        <v>1.6000000000000001</v>
      </c>
      <c r="I109" s="238"/>
      <c r="J109" s="234"/>
      <c r="K109" s="234"/>
      <c r="L109" s="239"/>
      <c r="M109" s="240"/>
      <c r="N109" s="241"/>
      <c r="O109" s="241"/>
      <c r="P109" s="241"/>
      <c r="Q109" s="241"/>
      <c r="R109" s="241"/>
      <c r="S109" s="241"/>
      <c r="T109" s="241"/>
      <c r="U109" s="242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3" t="s">
        <v>143</v>
      </c>
      <c r="AU109" s="243" t="s">
        <v>81</v>
      </c>
      <c r="AV109" s="13" t="s">
        <v>81</v>
      </c>
      <c r="AW109" s="13" t="s">
        <v>33</v>
      </c>
      <c r="AX109" s="13" t="s">
        <v>72</v>
      </c>
      <c r="AY109" s="243" t="s">
        <v>129</v>
      </c>
    </row>
    <row r="110" s="14" customFormat="1">
      <c r="A110" s="14"/>
      <c r="B110" s="244"/>
      <c r="C110" s="245"/>
      <c r="D110" s="226" t="s">
        <v>143</v>
      </c>
      <c r="E110" s="246" t="s">
        <v>19</v>
      </c>
      <c r="F110" s="247" t="s">
        <v>146</v>
      </c>
      <c r="G110" s="245"/>
      <c r="H110" s="248">
        <v>2.3500000000000001</v>
      </c>
      <c r="I110" s="249"/>
      <c r="J110" s="245"/>
      <c r="K110" s="245"/>
      <c r="L110" s="250"/>
      <c r="M110" s="251"/>
      <c r="N110" s="252"/>
      <c r="O110" s="252"/>
      <c r="P110" s="252"/>
      <c r="Q110" s="252"/>
      <c r="R110" s="252"/>
      <c r="S110" s="252"/>
      <c r="T110" s="252"/>
      <c r="U110" s="253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143</v>
      </c>
      <c r="AU110" s="254" t="s">
        <v>81</v>
      </c>
      <c r="AV110" s="14" t="s">
        <v>137</v>
      </c>
      <c r="AW110" s="14" t="s">
        <v>33</v>
      </c>
      <c r="AX110" s="14" t="s">
        <v>79</v>
      </c>
      <c r="AY110" s="254" t="s">
        <v>129</v>
      </c>
    </row>
    <row r="111" s="2" customFormat="1" ht="24.15" customHeight="1">
      <c r="A111" s="40"/>
      <c r="B111" s="41"/>
      <c r="C111" s="213" t="s">
        <v>81</v>
      </c>
      <c r="D111" s="213" t="s">
        <v>132</v>
      </c>
      <c r="E111" s="214" t="s">
        <v>276</v>
      </c>
      <c r="F111" s="215" t="s">
        <v>277</v>
      </c>
      <c r="G111" s="216" t="s">
        <v>135</v>
      </c>
      <c r="H111" s="217">
        <v>10.800000000000001</v>
      </c>
      <c r="I111" s="218"/>
      <c r="J111" s="219">
        <f>ROUND(I111*H111,2)</f>
        <v>0</v>
      </c>
      <c r="K111" s="215" t="s">
        <v>136</v>
      </c>
      <c r="L111" s="46"/>
      <c r="M111" s="220" t="s">
        <v>19</v>
      </c>
      <c r="N111" s="221" t="s">
        <v>43</v>
      </c>
      <c r="O111" s="86"/>
      <c r="P111" s="222">
        <f>O111*H111</f>
        <v>0</v>
      </c>
      <c r="Q111" s="222">
        <v>0.079210000000000003</v>
      </c>
      <c r="R111" s="222">
        <f>Q111*H111</f>
        <v>0.85546800000000012</v>
      </c>
      <c r="S111" s="222">
        <v>0</v>
      </c>
      <c r="T111" s="222">
        <f>S111*H111</f>
        <v>0</v>
      </c>
      <c r="U111" s="223" t="s">
        <v>19</v>
      </c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4" t="s">
        <v>137</v>
      </c>
      <c r="AT111" s="224" t="s">
        <v>132</v>
      </c>
      <c r="AU111" s="224" t="s">
        <v>81</v>
      </c>
      <c r="AY111" s="19" t="s">
        <v>129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9" t="s">
        <v>79</v>
      </c>
      <c r="BK111" s="225">
        <f>ROUND(I111*H111,2)</f>
        <v>0</v>
      </c>
      <c r="BL111" s="19" t="s">
        <v>137</v>
      </c>
      <c r="BM111" s="224" t="s">
        <v>278</v>
      </c>
    </row>
    <row r="112" s="2" customFormat="1">
      <c r="A112" s="40"/>
      <c r="B112" s="41"/>
      <c r="C112" s="42"/>
      <c r="D112" s="226" t="s">
        <v>139</v>
      </c>
      <c r="E112" s="42"/>
      <c r="F112" s="227" t="s">
        <v>279</v>
      </c>
      <c r="G112" s="42"/>
      <c r="H112" s="42"/>
      <c r="I112" s="228"/>
      <c r="J112" s="42"/>
      <c r="K112" s="42"/>
      <c r="L112" s="46"/>
      <c r="M112" s="229"/>
      <c r="N112" s="230"/>
      <c r="O112" s="86"/>
      <c r="P112" s="86"/>
      <c r="Q112" s="86"/>
      <c r="R112" s="86"/>
      <c r="S112" s="86"/>
      <c r="T112" s="86"/>
      <c r="U112" s="87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139</v>
      </c>
      <c r="AU112" s="19" t="s">
        <v>81</v>
      </c>
    </row>
    <row r="113" s="2" customFormat="1">
      <c r="A113" s="40"/>
      <c r="B113" s="41"/>
      <c r="C113" s="42"/>
      <c r="D113" s="231" t="s">
        <v>141</v>
      </c>
      <c r="E113" s="42"/>
      <c r="F113" s="232" t="s">
        <v>280</v>
      </c>
      <c r="G113" s="42"/>
      <c r="H113" s="42"/>
      <c r="I113" s="228"/>
      <c r="J113" s="42"/>
      <c r="K113" s="42"/>
      <c r="L113" s="46"/>
      <c r="M113" s="229"/>
      <c r="N113" s="230"/>
      <c r="O113" s="86"/>
      <c r="P113" s="86"/>
      <c r="Q113" s="86"/>
      <c r="R113" s="86"/>
      <c r="S113" s="86"/>
      <c r="T113" s="86"/>
      <c r="U113" s="87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141</v>
      </c>
      <c r="AU113" s="19" t="s">
        <v>81</v>
      </c>
    </row>
    <row r="114" s="15" customFormat="1">
      <c r="A114" s="15"/>
      <c r="B114" s="255"/>
      <c r="C114" s="256"/>
      <c r="D114" s="226" t="s">
        <v>143</v>
      </c>
      <c r="E114" s="257" t="s">
        <v>19</v>
      </c>
      <c r="F114" s="258" t="s">
        <v>281</v>
      </c>
      <c r="G114" s="256"/>
      <c r="H114" s="257" t="s">
        <v>19</v>
      </c>
      <c r="I114" s="259"/>
      <c r="J114" s="256"/>
      <c r="K114" s="256"/>
      <c r="L114" s="260"/>
      <c r="M114" s="261"/>
      <c r="N114" s="262"/>
      <c r="O114" s="262"/>
      <c r="P114" s="262"/>
      <c r="Q114" s="262"/>
      <c r="R114" s="262"/>
      <c r="S114" s="262"/>
      <c r="T114" s="262"/>
      <c r="U114" s="263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4" t="s">
        <v>143</v>
      </c>
      <c r="AU114" s="264" t="s">
        <v>81</v>
      </c>
      <c r="AV114" s="15" t="s">
        <v>79</v>
      </c>
      <c r="AW114" s="15" t="s">
        <v>33</v>
      </c>
      <c r="AX114" s="15" t="s">
        <v>72</v>
      </c>
      <c r="AY114" s="264" t="s">
        <v>129</v>
      </c>
    </row>
    <row r="115" s="13" customFormat="1">
      <c r="A115" s="13"/>
      <c r="B115" s="233"/>
      <c r="C115" s="234"/>
      <c r="D115" s="226" t="s">
        <v>143</v>
      </c>
      <c r="E115" s="235" t="s">
        <v>19</v>
      </c>
      <c r="F115" s="236" t="s">
        <v>282</v>
      </c>
      <c r="G115" s="234"/>
      <c r="H115" s="237">
        <v>10.800000000000001</v>
      </c>
      <c r="I115" s="238"/>
      <c r="J115" s="234"/>
      <c r="K115" s="234"/>
      <c r="L115" s="239"/>
      <c r="M115" s="240"/>
      <c r="N115" s="241"/>
      <c r="O115" s="241"/>
      <c r="P115" s="241"/>
      <c r="Q115" s="241"/>
      <c r="R115" s="241"/>
      <c r="S115" s="241"/>
      <c r="T115" s="241"/>
      <c r="U115" s="242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3" t="s">
        <v>143</v>
      </c>
      <c r="AU115" s="243" t="s">
        <v>81</v>
      </c>
      <c r="AV115" s="13" t="s">
        <v>81</v>
      </c>
      <c r="AW115" s="13" t="s">
        <v>33</v>
      </c>
      <c r="AX115" s="13" t="s">
        <v>72</v>
      </c>
      <c r="AY115" s="243" t="s">
        <v>129</v>
      </c>
    </row>
    <row r="116" s="14" customFormat="1">
      <c r="A116" s="14"/>
      <c r="B116" s="244"/>
      <c r="C116" s="245"/>
      <c r="D116" s="226" t="s">
        <v>143</v>
      </c>
      <c r="E116" s="246" t="s">
        <v>19</v>
      </c>
      <c r="F116" s="247" t="s">
        <v>146</v>
      </c>
      <c r="G116" s="245"/>
      <c r="H116" s="248">
        <v>10.800000000000001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2"/>
      <c r="U116" s="253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143</v>
      </c>
      <c r="AU116" s="254" t="s">
        <v>81</v>
      </c>
      <c r="AV116" s="14" t="s">
        <v>137</v>
      </c>
      <c r="AW116" s="14" t="s">
        <v>33</v>
      </c>
      <c r="AX116" s="14" t="s">
        <v>79</v>
      </c>
      <c r="AY116" s="254" t="s">
        <v>129</v>
      </c>
    </row>
    <row r="117" s="12" customFormat="1" ht="22.8" customHeight="1">
      <c r="A117" s="12"/>
      <c r="B117" s="197"/>
      <c r="C117" s="198"/>
      <c r="D117" s="199" t="s">
        <v>71</v>
      </c>
      <c r="E117" s="211" t="s">
        <v>176</v>
      </c>
      <c r="F117" s="211" t="s">
        <v>283</v>
      </c>
      <c r="G117" s="198"/>
      <c r="H117" s="198"/>
      <c r="I117" s="201"/>
      <c r="J117" s="212">
        <f>BK117</f>
        <v>0</v>
      </c>
      <c r="K117" s="198"/>
      <c r="L117" s="203"/>
      <c r="M117" s="204"/>
      <c r="N117" s="205"/>
      <c r="O117" s="205"/>
      <c r="P117" s="206">
        <f>SUM(P118:P130)</f>
        <v>0</v>
      </c>
      <c r="Q117" s="205"/>
      <c r="R117" s="206">
        <f>SUM(R118:R130)</f>
        <v>0.60289920000000008</v>
      </c>
      <c r="S117" s="205"/>
      <c r="T117" s="206">
        <f>SUM(T118:T130)</f>
        <v>0</v>
      </c>
      <c r="U117" s="207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8" t="s">
        <v>79</v>
      </c>
      <c r="AT117" s="209" t="s">
        <v>71</v>
      </c>
      <c r="AU117" s="209" t="s">
        <v>79</v>
      </c>
      <c r="AY117" s="208" t="s">
        <v>129</v>
      </c>
      <c r="BK117" s="210">
        <f>SUM(BK118:BK130)</f>
        <v>0</v>
      </c>
    </row>
    <row r="118" s="2" customFormat="1" ht="24.15" customHeight="1">
      <c r="A118" s="40"/>
      <c r="B118" s="41"/>
      <c r="C118" s="213" t="s">
        <v>154</v>
      </c>
      <c r="D118" s="213" t="s">
        <v>132</v>
      </c>
      <c r="E118" s="214" t="s">
        <v>284</v>
      </c>
      <c r="F118" s="215" t="s">
        <v>285</v>
      </c>
      <c r="G118" s="216" t="s">
        <v>135</v>
      </c>
      <c r="H118" s="217">
        <v>69.780000000000001</v>
      </c>
      <c r="I118" s="218"/>
      <c r="J118" s="219">
        <f>ROUND(I118*H118,2)</f>
        <v>0</v>
      </c>
      <c r="K118" s="215" t="s">
        <v>136</v>
      </c>
      <c r="L118" s="46"/>
      <c r="M118" s="220" t="s">
        <v>19</v>
      </c>
      <c r="N118" s="221" t="s">
        <v>43</v>
      </c>
      <c r="O118" s="86"/>
      <c r="P118" s="222">
        <f>O118*H118</f>
        <v>0</v>
      </c>
      <c r="Q118" s="222">
        <v>0.00025999999999999998</v>
      </c>
      <c r="R118" s="222">
        <f>Q118*H118</f>
        <v>0.018142799999999997</v>
      </c>
      <c r="S118" s="222">
        <v>0</v>
      </c>
      <c r="T118" s="222">
        <f>S118*H118</f>
        <v>0</v>
      </c>
      <c r="U118" s="223" t="s">
        <v>19</v>
      </c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4" t="s">
        <v>137</v>
      </c>
      <c r="AT118" s="224" t="s">
        <v>132</v>
      </c>
      <c r="AU118" s="224" t="s">
        <v>81</v>
      </c>
      <c r="AY118" s="19" t="s">
        <v>129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9" t="s">
        <v>79</v>
      </c>
      <c r="BK118" s="225">
        <f>ROUND(I118*H118,2)</f>
        <v>0</v>
      </c>
      <c r="BL118" s="19" t="s">
        <v>137</v>
      </c>
      <c r="BM118" s="224" t="s">
        <v>286</v>
      </c>
    </row>
    <row r="119" s="2" customFormat="1">
      <c r="A119" s="40"/>
      <c r="B119" s="41"/>
      <c r="C119" s="42"/>
      <c r="D119" s="226" t="s">
        <v>139</v>
      </c>
      <c r="E119" s="42"/>
      <c r="F119" s="227" t="s">
        <v>287</v>
      </c>
      <c r="G119" s="42"/>
      <c r="H119" s="42"/>
      <c r="I119" s="228"/>
      <c r="J119" s="42"/>
      <c r="K119" s="42"/>
      <c r="L119" s="46"/>
      <c r="M119" s="229"/>
      <c r="N119" s="230"/>
      <c r="O119" s="86"/>
      <c r="P119" s="86"/>
      <c r="Q119" s="86"/>
      <c r="R119" s="86"/>
      <c r="S119" s="86"/>
      <c r="T119" s="86"/>
      <c r="U119" s="87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139</v>
      </c>
      <c r="AU119" s="19" t="s">
        <v>81</v>
      </c>
    </row>
    <row r="120" s="2" customFormat="1">
      <c r="A120" s="40"/>
      <c r="B120" s="41"/>
      <c r="C120" s="42"/>
      <c r="D120" s="231" t="s">
        <v>141</v>
      </c>
      <c r="E120" s="42"/>
      <c r="F120" s="232" t="s">
        <v>288</v>
      </c>
      <c r="G120" s="42"/>
      <c r="H120" s="42"/>
      <c r="I120" s="228"/>
      <c r="J120" s="42"/>
      <c r="K120" s="42"/>
      <c r="L120" s="46"/>
      <c r="M120" s="229"/>
      <c r="N120" s="230"/>
      <c r="O120" s="86"/>
      <c r="P120" s="86"/>
      <c r="Q120" s="86"/>
      <c r="R120" s="86"/>
      <c r="S120" s="86"/>
      <c r="T120" s="86"/>
      <c r="U120" s="87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141</v>
      </c>
      <c r="AU120" s="19" t="s">
        <v>81</v>
      </c>
    </row>
    <row r="121" s="2" customFormat="1" ht="21.75" customHeight="1">
      <c r="A121" s="40"/>
      <c r="B121" s="41"/>
      <c r="C121" s="213" t="s">
        <v>137</v>
      </c>
      <c r="D121" s="213" t="s">
        <v>132</v>
      </c>
      <c r="E121" s="214" t="s">
        <v>289</v>
      </c>
      <c r="F121" s="215" t="s">
        <v>290</v>
      </c>
      <c r="G121" s="216" t="s">
        <v>135</v>
      </c>
      <c r="H121" s="217">
        <v>69.780000000000001</v>
      </c>
      <c r="I121" s="218"/>
      <c r="J121" s="219">
        <f>ROUND(I121*H121,2)</f>
        <v>0</v>
      </c>
      <c r="K121" s="215" t="s">
        <v>136</v>
      </c>
      <c r="L121" s="46"/>
      <c r="M121" s="220" t="s">
        <v>19</v>
      </c>
      <c r="N121" s="221" t="s">
        <v>43</v>
      </c>
      <c r="O121" s="86"/>
      <c r="P121" s="222">
        <f>O121*H121</f>
        <v>0</v>
      </c>
      <c r="Q121" s="222">
        <v>0.0043800000000000002</v>
      </c>
      <c r="R121" s="222">
        <f>Q121*H121</f>
        <v>0.30563640000000003</v>
      </c>
      <c r="S121" s="222">
        <v>0</v>
      </c>
      <c r="T121" s="222">
        <f>S121*H121</f>
        <v>0</v>
      </c>
      <c r="U121" s="223" t="s">
        <v>19</v>
      </c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4" t="s">
        <v>137</v>
      </c>
      <c r="AT121" s="224" t="s">
        <v>132</v>
      </c>
      <c r="AU121" s="224" t="s">
        <v>81</v>
      </c>
      <c r="AY121" s="19" t="s">
        <v>129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9" t="s">
        <v>79</v>
      </c>
      <c r="BK121" s="225">
        <f>ROUND(I121*H121,2)</f>
        <v>0</v>
      </c>
      <c r="BL121" s="19" t="s">
        <v>137</v>
      </c>
      <c r="BM121" s="224" t="s">
        <v>291</v>
      </c>
    </row>
    <row r="122" s="2" customFormat="1">
      <c r="A122" s="40"/>
      <c r="B122" s="41"/>
      <c r="C122" s="42"/>
      <c r="D122" s="226" t="s">
        <v>139</v>
      </c>
      <c r="E122" s="42"/>
      <c r="F122" s="227" t="s">
        <v>292</v>
      </c>
      <c r="G122" s="42"/>
      <c r="H122" s="42"/>
      <c r="I122" s="228"/>
      <c r="J122" s="42"/>
      <c r="K122" s="42"/>
      <c r="L122" s="46"/>
      <c r="M122" s="229"/>
      <c r="N122" s="230"/>
      <c r="O122" s="86"/>
      <c r="P122" s="86"/>
      <c r="Q122" s="86"/>
      <c r="R122" s="86"/>
      <c r="S122" s="86"/>
      <c r="T122" s="86"/>
      <c r="U122" s="87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139</v>
      </c>
      <c r="AU122" s="19" t="s">
        <v>81</v>
      </c>
    </row>
    <row r="123" s="2" customFormat="1">
      <c r="A123" s="40"/>
      <c r="B123" s="41"/>
      <c r="C123" s="42"/>
      <c r="D123" s="231" t="s">
        <v>141</v>
      </c>
      <c r="E123" s="42"/>
      <c r="F123" s="232" t="s">
        <v>293</v>
      </c>
      <c r="G123" s="42"/>
      <c r="H123" s="42"/>
      <c r="I123" s="228"/>
      <c r="J123" s="42"/>
      <c r="K123" s="42"/>
      <c r="L123" s="46"/>
      <c r="M123" s="229"/>
      <c r="N123" s="230"/>
      <c r="O123" s="86"/>
      <c r="P123" s="86"/>
      <c r="Q123" s="86"/>
      <c r="R123" s="86"/>
      <c r="S123" s="86"/>
      <c r="T123" s="86"/>
      <c r="U123" s="87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141</v>
      </c>
      <c r="AU123" s="19" t="s">
        <v>81</v>
      </c>
    </row>
    <row r="124" s="15" customFormat="1">
      <c r="A124" s="15"/>
      <c r="B124" s="255"/>
      <c r="C124" s="256"/>
      <c r="D124" s="226" t="s">
        <v>143</v>
      </c>
      <c r="E124" s="257" t="s">
        <v>19</v>
      </c>
      <c r="F124" s="258" t="s">
        <v>294</v>
      </c>
      <c r="G124" s="256"/>
      <c r="H124" s="257" t="s">
        <v>19</v>
      </c>
      <c r="I124" s="259"/>
      <c r="J124" s="256"/>
      <c r="K124" s="256"/>
      <c r="L124" s="260"/>
      <c r="M124" s="261"/>
      <c r="N124" s="262"/>
      <c r="O124" s="262"/>
      <c r="P124" s="262"/>
      <c r="Q124" s="262"/>
      <c r="R124" s="262"/>
      <c r="S124" s="262"/>
      <c r="T124" s="262"/>
      <c r="U124" s="263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4" t="s">
        <v>143</v>
      </c>
      <c r="AU124" s="264" t="s">
        <v>81</v>
      </c>
      <c r="AV124" s="15" t="s">
        <v>79</v>
      </c>
      <c r="AW124" s="15" t="s">
        <v>33</v>
      </c>
      <c r="AX124" s="15" t="s">
        <v>72</v>
      </c>
      <c r="AY124" s="264" t="s">
        <v>129</v>
      </c>
    </row>
    <row r="125" s="13" customFormat="1">
      <c r="A125" s="13"/>
      <c r="B125" s="233"/>
      <c r="C125" s="234"/>
      <c r="D125" s="226" t="s">
        <v>143</v>
      </c>
      <c r="E125" s="235" t="s">
        <v>19</v>
      </c>
      <c r="F125" s="236" t="s">
        <v>295</v>
      </c>
      <c r="G125" s="234"/>
      <c r="H125" s="237">
        <v>45.18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1"/>
      <c r="U125" s="242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143</v>
      </c>
      <c r="AU125" s="243" t="s">
        <v>81</v>
      </c>
      <c r="AV125" s="13" t="s">
        <v>81</v>
      </c>
      <c r="AW125" s="13" t="s">
        <v>33</v>
      </c>
      <c r="AX125" s="13" t="s">
        <v>72</v>
      </c>
      <c r="AY125" s="243" t="s">
        <v>129</v>
      </c>
    </row>
    <row r="126" s="13" customFormat="1">
      <c r="A126" s="13"/>
      <c r="B126" s="233"/>
      <c r="C126" s="234"/>
      <c r="D126" s="226" t="s">
        <v>143</v>
      </c>
      <c r="E126" s="235" t="s">
        <v>19</v>
      </c>
      <c r="F126" s="236" t="s">
        <v>296</v>
      </c>
      <c r="G126" s="234"/>
      <c r="H126" s="237">
        <v>24.600000000000001</v>
      </c>
      <c r="I126" s="238"/>
      <c r="J126" s="234"/>
      <c r="K126" s="234"/>
      <c r="L126" s="239"/>
      <c r="M126" s="240"/>
      <c r="N126" s="241"/>
      <c r="O126" s="241"/>
      <c r="P126" s="241"/>
      <c r="Q126" s="241"/>
      <c r="R126" s="241"/>
      <c r="S126" s="241"/>
      <c r="T126" s="241"/>
      <c r="U126" s="242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143</v>
      </c>
      <c r="AU126" s="243" t="s">
        <v>81</v>
      </c>
      <c r="AV126" s="13" t="s">
        <v>81</v>
      </c>
      <c r="AW126" s="13" t="s">
        <v>33</v>
      </c>
      <c r="AX126" s="13" t="s">
        <v>72</v>
      </c>
      <c r="AY126" s="243" t="s">
        <v>129</v>
      </c>
    </row>
    <row r="127" s="14" customFormat="1">
      <c r="A127" s="14"/>
      <c r="B127" s="244"/>
      <c r="C127" s="245"/>
      <c r="D127" s="226" t="s">
        <v>143</v>
      </c>
      <c r="E127" s="246" t="s">
        <v>19</v>
      </c>
      <c r="F127" s="247" t="s">
        <v>146</v>
      </c>
      <c r="G127" s="245"/>
      <c r="H127" s="248">
        <v>69.780000000000001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2"/>
      <c r="U127" s="253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143</v>
      </c>
      <c r="AU127" s="254" t="s">
        <v>81</v>
      </c>
      <c r="AV127" s="14" t="s">
        <v>137</v>
      </c>
      <c r="AW127" s="14" t="s">
        <v>33</v>
      </c>
      <c r="AX127" s="14" t="s">
        <v>79</v>
      </c>
      <c r="AY127" s="254" t="s">
        <v>129</v>
      </c>
    </row>
    <row r="128" s="2" customFormat="1" ht="16.5" customHeight="1">
      <c r="A128" s="40"/>
      <c r="B128" s="41"/>
      <c r="C128" s="213" t="s">
        <v>170</v>
      </c>
      <c r="D128" s="213" t="s">
        <v>132</v>
      </c>
      <c r="E128" s="214" t="s">
        <v>297</v>
      </c>
      <c r="F128" s="215" t="s">
        <v>298</v>
      </c>
      <c r="G128" s="216" t="s">
        <v>135</v>
      </c>
      <c r="H128" s="217">
        <v>69.780000000000001</v>
      </c>
      <c r="I128" s="218"/>
      <c r="J128" s="219">
        <f>ROUND(I128*H128,2)</f>
        <v>0</v>
      </c>
      <c r="K128" s="215" t="s">
        <v>136</v>
      </c>
      <c r="L128" s="46"/>
      <c r="M128" s="220" t="s">
        <v>19</v>
      </c>
      <c r="N128" s="221" t="s">
        <v>43</v>
      </c>
      <c r="O128" s="86"/>
      <c r="P128" s="222">
        <f>O128*H128</f>
        <v>0</v>
      </c>
      <c r="Q128" s="222">
        <v>0.0040000000000000001</v>
      </c>
      <c r="R128" s="222">
        <f>Q128*H128</f>
        <v>0.27912000000000003</v>
      </c>
      <c r="S128" s="222">
        <v>0</v>
      </c>
      <c r="T128" s="222">
        <f>S128*H128</f>
        <v>0</v>
      </c>
      <c r="U128" s="223" t="s">
        <v>19</v>
      </c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4" t="s">
        <v>137</v>
      </c>
      <c r="AT128" s="224" t="s">
        <v>132</v>
      </c>
      <c r="AU128" s="224" t="s">
        <v>81</v>
      </c>
      <c r="AY128" s="19" t="s">
        <v>129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9" t="s">
        <v>79</v>
      </c>
      <c r="BK128" s="225">
        <f>ROUND(I128*H128,2)</f>
        <v>0</v>
      </c>
      <c r="BL128" s="19" t="s">
        <v>137</v>
      </c>
      <c r="BM128" s="224" t="s">
        <v>299</v>
      </c>
    </row>
    <row r="129" s="2" customFormat="1">
      <c r="A129" s="40"/>
      <c r="B129" s="41"/>
      <c r="C129" s="42"/>
      <c r="D129" s="226" t="s">
        <v>139</v>
      </c>
      <c r="E129" s="42"/>
      <c r="F129" s="227" t="s">
        <v>300</v>
      </c>
      <c r="G129" s="42"/>
      <c r="H129" s="42"/>
      <c r="I129" s="228"/>
      <c r="J129" s="42"/>
      <c r="K129" s="42"/>
      <c r="L129" s="46"/>
      <c r="M129" s="229"/>
      <c r="N129" s="230"/>
      <c r="O129" s="86"/>
      <c r="P129" s="86"/>
      <c r="Q129" s="86"/>
      <c r="R129" s="86"/>
      <c r="S129" s="86"/>
      <c r="T129" s="86"/>
      <c r="U129" s="87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139</v>
      </c>
      <c r="AU129" s="19" t="s">
        <v>81</v>
      </c>
    </row>
    <row r="130" s="2" customFormat="1">
      <c r="A130" s="40"/>
      <c r="B130" s="41"/>
      <c r="C130" s="42"/>
      <c r="D130" s="231" t="s">
        <v>141</v>
      </c>
      <c r="E130" s="42"/>
      <c r="F130" s="232" t="s">
        <v>301</v>
      </c>
      <c r="G130" s="42"/>
      <c r="H130" s="42"/>
      <c r="I130" s="228"/>
      <c r="J130" s="42"/>
      <c r="K130" s="42"/>
      <c r="L130" s="46"/>
      <c r="M130" s="229"/>
      <c r="N130" s="230"/>
      <c r="O130" s="86"/>
      <c r="P130" s="86"/>
      <c r="Q130" s="86"/>
      <c r="R130" s="86"/>
      <c r="S130" s="86"/>
      <c r="T130" s="86"/>
      <c r="U130" s="87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141</v>
      </c>
      <c r="AU130" s="19" t="s">
        <v>81</v>
      </c>
    </row>
    <row r="131" s="12" customFormat="1" ht="22.8" customHeight="1">
      <c r="A131" s="12"/>
      <c r="B131" s="197"/>
      <c r="C131" s="198"/>
      <c r="D131" s="199" t="s">
        <v>71</v>
      </c>
      <c r="E131" s="211" t="s">
        <v>130</v>
      </c>
      <c r="F131" s="211" t="s">
        <v>131</v>
      </c>
      <c r="G131" s="198"/>
      <c r="H131" s="198"/>
      <c r="I131" s="201"/>
      <c r="J131" s="212">
        <f>BK131</f>
        <v>0</v>
      </c>
      <c r="K131" s="198"/>
      <c r="L131" s="203"/>
      <c r="M131" s="204"/>
      <c r="N131" s="205"/>
      <c r="O131" s="205"/>
      <c r="P131" s="206">
        <f>SUM(P132:P139)</f>
        <v>0</v>
      </c>
      <c r="Q131" s="205"/>
      <c r="R131" s="206">
        <f>SUM(R132:R139)</f>
        <v>0.0016984000000000001</v>
      </c>
      <c r="S131" s="205"/>
      <c r="T131" s="206">
        <f>SUM(T132:T139)</f>
        <v>0</v>
      </c>
      <c r="U131" s="207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79</v>
      </c>
      <c r="AT131" s="209" t="s">
        <v>71</v>
      </c>
      <c r="AU131" s="209" t="s">
        <v>79</v>
      </c>
      <c r="AY131" s="208" t="s">
        <v>129</v>
      </c>
      <c r="BK131" s="210">
        <f>SUM(BK132:BK139)</f>
        <v>0</v>
      </c>
    </row>
    <row r="132" s="2" customFormat="1" ht="33" customHeight="1">
      <c r="A132" s="40"/>
      <c r="B132" s="41"/>
      <c r="C132" s="213" t="s">
        <v>176</v>
      </c>
      <c r="D132" s="213" t="s">
        <v>132</v>
      </c>
      <c r="E132" s="214" t="s">
        <v>302</v>
      </c>
      <c r="F132" s="215" t="s">
        <v>303</v>
      </c>
      <c r="G132" s="216" t="s">
        <v>135</v>
      </c>
      <c r="H132" s="217">
        <v>42.460000000000001</v>
      </c>
      <c r="I132" s="218"/>
      <c r="J132" s="219">
        <f>ROUND(I132*H132,2)</f>
        <v>0</v>
      </c>
      <c r="K132" s="215" t="s">
        <v>136</v>
      </c>
      <c r="L132" s="46"/>
      <c r="M132" s="220" t="s">
        <v>19</v>
      </c>
      <c r="N132" s="221" t="s">
        <v>43</v>
      </c>
      <c r="O132" s="86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2">
        <f>S132*H132</f>
        <v>0</v>
      </c>
      <c r="U132" s="223" t="s">
        <v>19</v>
      </c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4" t="s">
        <v>137</v>
      </c>
      <c r="AT132" s="224" t="s">
        <v>132</v>
      </c>
      <c r="AU132" s="224" t="s">
        <v>81</v>
      </c>
      <c r="AY132" s="19" t="s">
        <v>129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9" t="s">
        <v>79</v>
      </c>
      <c r="BK132" s="225">
        <f>ROUND(I132*H132,2)</f>
        <v>0</v>
      </c>
      <c r="BL132" s="19" t="s">
        <v>137</v>
      </c>
      <c r="BM132" s="224" t="s">
        <v>304</v>
      </c>
    </row>
    <row r="133" s="2" customFormat="1">
      <c r="A133" s="40"/>
      <c r="B133" s="41"/>
      <c r="C133" s="42"/>
      <c r="D133" s="226" t="s">
        <v>139</v>
      </c>
      <c r="E133" s="42"/>
      <c r="F133" s="227" t="s">
        <v>305</v>
      </c>
      <c r="G133" s="42"/>
      <c r="H133" s="42"/>
      <c r="I133" s="228"/>
      <c r="J133" s="42"/>
      <c r="K133" s="42"/>
      <c r="L133" s="46"/>
      <c r="M133" s="229"/>
      <c r="N133" s="230"/>
      <c r="O133" s="86"/>
      <c r="P133" s="86"/>
      <c r="Q133" s="86"/>
      <c r="R133" s="86"/>
      <c r="S133" s="86"/>
      <c r="T133" s="86"/>
      <c r="U133" s="87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139</v>
      </c>
      <c r="AU133" s="19" t="s">
        <v>81</v>
      </c>
    </row>
    <row r="134" s="2" customFormat="1">
      <c r="A134" s="40"/>
      <c r="B134" s="41"/>
      <c r="C134" s="42"/>
      <c r="D134" s="231" t="s">
        <v>141</v>
      </c>
      <c r="E134" s="42"/>
      <c r="F134" s="232" t="s">
        <v>306</v>
      </c>
      <c r="G134" s="42"/>
      <c r="H134" s="42"/>
      <c r="I134" s="228"/>
      <c r="J134" s="42"/>
      <c r="K134" s="42"/>
      <c r="L134" s="46"/>
      <c r="M134" s="229"/>
      <c r="N134" s="230"/>
      <c r="O134" s="86"/>
      <c r="P134" s="86"/>
      <c r="Q134" s="86"/>
      <c r="R134" s="86"/>
      <c r="S134" s="86"/>
      <c r="T134" s="86"/>
      <c r="U134" s="87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141</v>
      </c>
      <c r="AU134" s="19" t="s">
        <v>81</v>
      </c>
    </row>
    <row r="135" s="13" customFormat="1">
      <c r="A135" s="13"/>
      <c r="B135" s="233"/>
      <c r="C135" s="234"/>
      <c r="D135" s="226" t="s">
        <v>143</v>
      </c>
      <c r="E135" s="235" t="s">
        <v>19</v>
      </c>
      <c r="F135" s="236" t="s">
        <v>307</v>
      </c>
      <c r="G135" s="234"/>
      <c r="H135" s="237">
        <v>42.460000000000001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1"/>
      <c r="U135" s="242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143</v>
      </c>
      <c r="AU135" s="243" t="s">
        <v>81</v>
      </c>
      <c r="AV135" s="13" t="s">
        <v>81</v>
      </c>
      <c r="AW135" s="13" t="s">
        <v>33</v>
      </c>
      <c r="AX135" s="13" t="s">
        <v>72</v>
      </c>
      <c r="AY135" s="243" t="s">
        <v>129</v>
      </c>
    </row>
    <row r="136" s="14" customFormat="1">
      <c r="A136" s="14"/>
      <c r="B136" s="244"/>
      <c r="C136" s="245"/>
      <c r="D136" s="226" t="s">
        <v>143</v>
      </c>
      <c r="E136" s="246" t="s">
        <v>19</v>
      </c>
      <c r="F136" s="247" t="s">
        <v>146</v>
      </c>
      <c r="G136" s="245"/>
      <c r="H136" s="248">
        <v>42.460000000000001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2"/>
      <c r="U136" s="253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143</v>
      </c>
      <c r="AU136" s="254" t="s">
        <v>81</v>
      </c>
      <c r="AV136" s="14" t="s">
        <v>137</v>
      </c>
      <c r="AW136" s="14" t="s">
        <v>33</v>
      </c>
      <c r="AX136" s="14" t="s">
        <v>79</v>
      </c>
      <c r="AY136" s="254" t="s">
        <v>129</v>
      </c>
    </row>
    <row r="137" s="2" customFormat="1" ht="24.15" customHeight="1">
      <c r="A137" s="40"/>
      <c r="B137" s="41"/>
      <c r="C137" s="213" t="s">
        <v>183</v>
      </c>
      <c r="D137" s="213" t="s">
        <v>132</v>
      </c>
      <c r="E137" s="214" t="s">
        <v>308</v>
      </c>
      <c r="F137" s="215" t="s">
        <v>309</v>
      </c>
      <c r="G137" s="216" t="s">
        <v>135</v>
      </c>
      <c r="H137" s="217">
        <v>42.460000000000001</v>
      </c>
      <c r="I137" s="218"/>
      <c r="J137" s="219">
        <f>ROUND(I137*H137,2)</f>
        <v>0</v>
      </c>
      <c r="K137" s="215" t="s">
        <v>136</v>
      </c>
      <c r="L137" s="46"/>
      <c r="M137" s="220" t="s">
        <v>19</v>
      </c>
      <c r="N137" s="221" t="s">
        <v>43</v>
      </c>
      <c r="O137" s="86"/>
      <c r="P137" s="222">
        <f>O137*H137</f>
        <v>0</v>
      </c>
      <c r="Q137" s="222">
        <v>4.0000000000000003E-05</v>
      </c>
      <c r="R137" s="222">
        <f>Q137*H137</f>
        <v>0.0016984000000000001</v>
      </c>
      <c r="S137" s="222">
        <v>0</v>
      </c>
      <c r="T137" s="222">
        <f>S137*H137</f>
        <v>0</v>
      </c>
      <c r="U137" s="223" t="s">
        <v>19</v>
      </c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4" t="s">
        <v>137</v>
      </c>
      <c r="AT137" s="224" t="s">
        <v>132</v>
      </c>
      <c r="AU137" s="224" t="s">
        <v>81</v>
      </c>
      <c r="AY137" s="19" t="s">
        <v>129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9" t="s">
        <v>79</v>
      </c>
      <c r="BK137" s="225">
        <f>ROUND(I137*H137,2)</f>
        <v>0</v>
      </c>
      <c r="BL137" s="19" t="s">
        <v>137</v>
      </c>
      <c r="BM137" s="224" t="s">
        <v>310</v>
      </c>
    </row>
    <row r="138" s="2" customFormat="1">
      <c r="A138" s="40"/>
      <c r="B138" s="41"/>
      <c r="C138" s="42"/>
      <c r="D138" s="226" t="s">
        <v>139</v>
      </c>
      <c r="E138" s="42"/>
      <c r="F138" s="227" t="s">
        <v>311</v>
      </c>
      <c r="G138" s="42"/>
      <c r="H138" s="42"/>
      <c r="I138" s="228"/>
      <c r="J138" s="42"/>
      <c r="K138" s="42"/>
      <c r="L138" s="46"/>
      <c r="M138" s="229"/>
      <c r="N138" s="230"/>
      <c r="O138" s="86"/>
      <c r="P138" s="86"/>
      <c r="Q138" s="86"/>
      <c r="R138" s="86"/>
      <c r="S138" s="86"/>
      <c r="T138" s="86"/>
      <c r="U138" s="87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139</v>
      </c>
      <c r="AU138" s="19" t="s">
        <v>81</v>
      </c>
    </row>
    <row r="139" s="2" customFormat="1">
      <c r="A139" s="40"/>
      <c r="B139" s="41"/>
      <c r="C139" s="42"/>
      <c r="D139" s="231" t="s">
        <v>141</v>
      </c>
      <c r="E139" s="42"/>
      <c r="F139" s="232" t="s">
        <v>312</v>
      </c>
      <c r="G139" s="42"/>
      <c r="H139" s="42"/>
      <c r="I139" s="228"/>
      <c r="J139" s="42"/>
      <c r="K139" s="42"/>
      <c r="L139" s="46"/>
      <c r="M139" s="229"/>
      <c r="N139" s="230"/>
      <c r="O139" s="86"/>
      <c r="P139" s="86"/>
      <c r="Q139" s="86"/>
      <c r="R139" s="86"/>
      <c r="S139" s="86"/>
      <c r="T139" s="86"/>
      <c r="U139" s="87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141</v>
      </c>
      <c r="AU139" s="19" t="s">
        <v>81</v>
      </c>
    </row>
    <row r="140" s="12" customFormat="1" ht="22.8" customHeight="1">
      <c r="A140" s="12"/>
      <c r="B140" s="197"/>
      <c r="C140" s="198"/>
      <c r="D140" s="199" t="s">
        <v>71</v>
      </c>
      <c r="E140" s="211" t="s">
        <v>313</v>
      </c>
      <c r="F140" s="211" t="s">
        <v>314</v>
      </c>
      <c r="G140" s="198"/>
      <c r="H140" s="198"/>
      <c r="I140" s="201"/>
      <c r="J140" s="212">
        <f>BK140</f>
        <v>0</v>
      </c>
      <c r="K140" s="198"/>
      <c r="L140" s="203"/>
      <c r="M140" s="204"/>
      <c r="N140" s="205"/>
      <c r="O140" s="205"/>
      <c r="P140" s="206">
        <f>SUM(P141:P143)</f>
        <v>0</v>
      </c>
      <c r="Q140" s="205"/>
      <c r="R140" s="206">
        <f>SUM(R141:R143)</f>
        <v>0</v>
      </c>
      <c r="S140" s="205"/>
      <c r="T140" s="206">
        <f>SUM(T141:T143)</f>
        <v>0</v>
      </c>
      <c r="U140" s="207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8" t="s">
        <v>79</v>
      </c>
      <c r="AT140" s="209" t="s">
        <v>71</v>
      </c>
      <c r="AU140" s="209" t="s">
        <v>79</v>
      </c>
      <c r="AY140" s="208" t="s">
        <v>129</v>
      </c>
      <c r="BK140" s="210">
        <f>SUM(BK141:BK143)</f>
        <v>0</v>
      </c>
    </row>
    <row r="141" s="2" customFormat="1" ht="21.75" customHeight="1">
      <c r="A141" s="40"/>
      <c r="B141" s="41"/>
      <c r="C141" s="213" t="s">
        <v>193</v>
      </c>
      <c r="D141" s="213" t="s">
        <v>132</v>
      </c>
      <c r="E141" s="214" t="s">
        <v>315</v>
      </c>
      <c r="F141" s="215" t="s">
        <v>316</v>
      </c>
      <c r="G141" s="216" t="s">
        <v>166</v>
      </c>
      <c r="H141" s="217">
        <v>1.605</v>
      </c>
      <c r="I141" s="218"/>
      <c r="J141" s="219">
        <f>ROUND(I141*H141,2)</f>
        <v>0</v>
      </c>
      <c r="K141" s="215" t="s">
        <v>136</v>
      </c>
      <c r="L141" s="46"/>
      <c r="M141" s="220" t="s">
        <v>19</v>
      </c>
      <c r="N141" s="221" t="s">
        <v>43</v>
      </c>
      <c r="O141" s="86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2">
        <f>S141*H141</f>
        <v>0</v>
      </c>
      <c r="U141" s="223" t="s">
        <v>19</v>
      </c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4" t="s">
        <v>137</v>
      </c>
      <c r="AT141" s="224" t="s">
        <v>132</v>
      </c>
      <c r="AU141" s="224" t="s">
        <v>81</v>
      </c>
      <c r="AY141" s="19" t="s">
        <v>129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9" t="s">
        <v>79</v>
      </c>
      <c r="BK141" s="225">
        <f>ROUND(I141*H141,2)</f>
        <v>0</v>
      </c>
      <c r="BL141" s="19" t="s">
        <v>137</v>
      </c>
      <c r="BM141" s="224" t="s">
        <v>317</v>
      </c>
    </row>
    <row r="142" s="2" customFormat="1">
      <c r="A142" s="40"/>
      <c r="B142" s="41"/>
      <c r="C142" s="42"/>
      <c r="D142" s="226" t="s">
        <v>139</v>
      </c>
      <c r="E142" s="42"/>
      <c r="F142" s="227" t="s">
        <v>318</v>
      </c>
      <c r="G142" s="42"/>
      <c r="H142" s="42"/>
      <c r="I142" s="228"/>
      <c r="J142" s="42"/>
      <c r="K142" s="42"/>
      <c r="L142" s="46"/>
      <c r="M142" s="229"/>
      <c r="N142" s="230"/>
      <c r="O142" s="86"/>
      <c r="P142" s="86"/>
      <c r="Q142" s="86"/>
      <c r="R142" s="86"/>
      <c r="S142" s="86"/>
      <c r="T142" s="86"/>
      <c r="U142" s="87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139</v>
      </c>
      <c r="AU142" s="19" t="s">
        <v>81</v>
      </c>
    </row>
    <row r="143" s="2" customFormat="1">
      <c r="A143" s="40"/>
      <c r="B143" s="41"/>
      <c r="C143" s="42"/>
      <c r="D143" s="231" t="s">
        <v>141</v>
      </c>
      <c r="E143" s="42"/>
      <c r="F143" s="232" t="s">
        <v>319</v>
      </c>
      <c r="G143" s="42"/>
      <c r="H143" s="42"/>
      <c r="I143" s="228"/>
      <c r="J143" s="42"/>
      <c r="K143" s="42"/>
      <c r="L143" s="46"/>
      <c r="M143" s="229"/>
      <c r="N143" s="230"/>
      <c r="O143" s="86"/>
      <c r="P143" s="86"/>
      <c r="Q143" s="86"/>
      <c r="R143" s="86"/>
      <c r="S143" s="86"/>
      <c r="T143" s="86"/>
      <c r="U143" s="87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141</v>
      </c>
      <c r="AU143" s="19" t="s">
        <v>81</v>
      </c>
    </row>
    <row r="144" s="12" customFormat="1" ht="25.92" customHeight="1">
      <c r="A144" s="12"/>
      <c r="B144" s="197"/>
      <c r="C144" s="198"/>
      <c r="D144" s="199" t="s">
        <v>71</v>
      </c>
      <c r="E144" s="200" t="s">
        <v>189</v>
      </c>
      <c r="F144" s="200" t="s">
        <v>190</v>
      </c>
      <c r="G144" s="198"/>
      <c r="H144" s="198"/>
      <c r="I144" s="201"/>
      <c r="J144" s="202">
        <f>BK144</f>
        <v>0</v>
      </c>
      <c r="K144" s="198"/>
      <c r="L144" s="203"/>
      <c r="M144" s="204"/>
      <c r="N144" s="205"/>
      <c r="O144" s="205"/>
      <c r="P144" s="206">
        <f>P145+P170+P186+P229+P236+P243+P254+P261+P286+P318</f>
        <v>0</v>
      </c>
      <c r="Q144" s="205"/>
      <c r="R144" s="206">
        <f>R145+R170+R186+R229+R236+R243+R254+R261+R286+R318</f>
        <v>3.4505781999999998</v>
      </c>
      <c r="S144" s="205"/>
      <c r="T144" s="206">
        <f>T145+T170+T186+T229+T236+T243+T254+T261+T286+T318</f>
        <v>0.0041454000000000005</v>
      </c>
      <c r="U144" s="207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8" t="s">
        <v>81</v>
      </c>
      <c r="AT144" s="209" t="s">
        <v>71</v>
      </c>
      <c r="AU144" s="209" t="s">
        <v>72</v>
      </c>
      <c r="AY144" s="208" t="s">
        <v>129</v>
      </c>
      <c r="BK144" s="210">
        <f>BK145+BK170+BK186+BK229+BK236+BK243+BK254+BK261+BK286+BK318</f>
        <v>0</v>
      </c>
    </row>
    <row r="145" s="12" customFormat="1" ht="22.8" customHeight="1">
      <c r="A145" s="12"/>
      <c r="B145" s="197"/>
      <c r="C145" s="198"/>
      <c r="D145" s="199" t="s">
        <v>71</v>
      </c>
      <c r="E145" s="211" t="s">
        <v>320</v>
      </c>
      <c r="F145" s="211" t="s">
        <v>321</v>
      </c>
      <c r="G145" s="198"/>
      <c r="H145" s="198"/>
      <c r="I145" s="201"/>
      <c r="J145" s="212">
        <f>BK145</f>
        <v>0</v>
      </c>
      <c r="K145" s="198"/>
      <c r="L145" s="203"/>
      <c r="M145" s="204"/>
      <c r="N145" s="205"/>
      <c r="O145" s="205"/>
      <c r="P145" s="206">
        <f>SUM(P146:P169)</f>
        <v>0</v>
      </c>
      <c r="Q145" s="205"/>
      <c r="R145" s="206">
        <f>SUM(R146:R169)</f>
        <v>0.067720000000000002</v>
      </c>
      <c r="S145" s="205"/>
      <c r="T145" s="206">
        <f>SUM(T146:T169)</f>
        <v>0</v>
      </c>
      <c r="U145" s="207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8" t="s">
        <v>81</v>
      </c>
      <c r="AT145" s="209" t="s">
        <v>71</v>
      </c>
      <c r="AU145" s="209" t="s">
        <v>79</v>
      </c>
      <c r="AY145" s="208" t="s">
        <v>129</v>
      </c>
      <c r="BK145" s="210">
        <f>SUM(BK146:BK169)</f>
        <v>0</v>
      </c>
    </row>
    <row r="146" s="2" customFormat="1" ht="21.75" customHeight="1">
      <c r="A146" s="40"/>
      <c r="B146" s="41"/>
      <c r="C146" s="213" t="s">
        <v>130</v>
      </c>
      <c r="D146" s="213" t="s">
        <v>132</v>
      </c>
      <c r="E146" s="214" t="s">
        <v>322</v>
      </c>
      <c r="F146" s="215" t="s">
        <v>323</v>
      </c>
      <c r="G146" s="216" t="s">
        <v>324</v>
      </c>
      <c r="H146" s="217">
        <v>12</v>
      </c>
      <c r="I146" s="218"/>
      <c r="J146" s="219">
        <f>ROUND(I146*H146,2)</f>
        <v>0</v>
      </c>
      <c r="K146" s="215" t="s">
        <v>136</v>
      </c>
      <c r="L146" s="46"/>
      <c r="M146" s="220" t="s">
        <v>19</v>
      </c>
      <c r="N146" s="221" t="s">
        <v>43</v>
      </c>
      <c r="O146" s="86"/>
      <c r="P146" s="222">
        <f>O146*H146</f>
        <v>0</v>
      </c>
      <c r="Q146" s="222">
        <v>0.00197</v>
      </c>
      <c r="R146" s="222">
        <f>Q146*H146</f>
        <v>0.023640000000000001</v>
      </c>
      <c r="S146" s="222">
        <v>0</v>
      </c>
      <c r="T146" s="222">
        <f>S146*H146</f>
        <v>0</v>
      </c>
      <c r="U146" s="223" t="s">
        <v>19</v>
      </c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4" t="s">
        <v>197</v>
      </c>
      <c r="AT146" s="224" t="s">
        <v>132</v>
      </c>
      <c r="AU146" s="224" t="s">
        <v>81</v>
      </c>
      <c r="AY146" s="19" t="s">
        <v>129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9" t="s">
        <v>79</v>
      </c>
      <c r="BK146" s="225">
        <f>ROUND(I146*H146,2)</f>
        <v>0</v>
      </c>
      <c r="BL146" s="19" t="s">
        <v>197</v>
      </c>
      <c r="BM146" s="224" t="s">
        <v>325</v>
      </c>
    </row>
    <row r="147" s="2" customFormat="1">
      <c r="A147" s="40"/>
      <c r="B147" s="41"/>
      <c r="C147" s="42"/>
      <c r="D147" s="226" t="s">
        <v>139</v>
      </c>
      <c r="E147" s="42"/>
      <c r="F147" s="227" t="s">
        <v>326</v>
      </c>
      <c r="G147" s="42"/>
      <c r="H147" s="42"/>
      <c r="I147" s="228"/>
      <c r="J147" s="42"/>
      <c r="K147" s="42"/>
      <c r="L147" s="46"/>
      <c r="M147" s="229"/>
      <c r="N147" s="230"/>
      <c r="O147" s="86"/>
      <c r="P147" s="86"/>
      <c r="Q147" s="86"/>
      <c r="R147" s="86"/>
      <c r="S147" s="86"/>
      <c r="T147" s="86"/>
      <c r="U147" s="87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139</v>
      </c>
      <c r="AU147" s="19" t="s">
        <v>81</v>
      </c>
    </row>
    <row r="148" s="2" customFormat="1">
      <c r="A148" s="40"/>
      <c r="B148" s="41"/>
      <c r="C148" s="42"/>
      <c r="D148" s="231" t="s">
        <v>141</v>
      </c>
      <c r="E148" s="42"/>
      <c r="F148" s="232" t="s">
        <v>327</v>
      </c>
      <c r="G148" s="42"/>
      <c r="H148" s="42"/>
      <c r="I148" s="228"/>
      <c r="J148" s="42"/>
      <c r="K148" s="42"/>
      <c r="L148" s="46"/>
      <c r="M148" s="229"/>
      <c r="N148" s="230"/>
      <c r="O148" s="86"/>
      <c r="P148" s="86"/>
      <c r="Q148" s="86"/>
      <c r="R148" s="86"/>
      <c r="S148" s="86"/>
      <c r="T148" s="86"/>
      <c r="U148" s="87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141</v>
      </c>
      <c r="AU148" s="19" t="s">
        <v>81</v>
      </c>
    </row>
    <row r="149" s="15" customFormat="1">
      <c r="A149" s="15"/>
      <c r="B149" s="255"/>
      <c r="C149" s="256"/>
      <c r="D149" s="226" t="s">
        <v>143</v>
      </c>
      <c r="E149" s="257" t="s">
        <v>19</v>
      </c>
      <c r="F149" s="258" t="s">
        <v>328</v>
      </c>
      <c r="G149" s="256"/>
      <c r="H149" s="257" t="s">
        <v>19</v>
      </c>
      <c r="I149" s="259"/>
      <c r="J149" s="256"/>
      <c r="K149" s="256"/>
      <c r="L149" s="260"/>
      <c r="M149" s="261"/>
      <c r="N149" s="262"/>
      <c r="O149" s="262"/>
      <c r="P149" s="262"/>
      <c r="Q149" s="262"/>
      <c r="R149" s="262"/>
      <c r="S149" s="262"/>
      <c r="T149" s="262"/>
      <c r="U149" s="263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4" t="s">
        <v>143</v>
      </c>
      <c r="AU149" s="264" t="s">
        <v>81</v>
      </c>
      <c r="AV149" s="15" t="s">
        <v>79</v>
      </c>
      <c r="AW149" s="15" t="s">
        <v>33</v>
      </c>
      <c r="AX149" s="15" t="s">
        <v>72</v>
      </c>
      <c r="AY149" s="264" t="s">
        <v>129</v>
      </c>
    </row>
    <row r="150" s="13" customFormat="1">
      <c r="A150" s="13"/>
      <c r="B150" s="233"/>
      <c r="C150" s="234"/>
      <c r="D150" s="226" t="s">
        <v>143</v>
      </c>
      <c r="E150" s="235" t="s">
        <v>19</v>
      </c>
      <c r="F150" s="236" t="s">
        <v>8</v>
      </c>
      <c r="G150" s="234"/>
      <c r="H150" s="237">
        <v>12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1"/>
      <c r="U150" s="242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143</v>
      </c>
      <c r="AU150" s="243" t="s">
        <v>81</v>
      </c>
      <c r="AV150" s="13" t="s">
        <v>81</v>
      </c>
      <c r="AW150" s="13" t="s">
        <v>33</v>
      </c>
      <c r="AX150" s="13" t="s">
        <v>72</v>
      </c>
      <c r="AY150" s="243" t="s">
        <v>129</v>
      </c>
    </row>
    <row r="151" s="14" customFormat="1">
      <c r="A151" s="14"/>
      <c r="B151" s="244"/>
      <c r="C151" s="245"/>
      <c r="D151" s="226" t="s">
        <v>143</v>
      </c>
      <c r="E151" s="246" t="s">
        <v>19</v>
      </c>
      <c r="F151" s="247" t="s">
        <v>146</v>
      </c>
      <c r="G151" s="245"/>
      <c r="H151" s="248">
        <v>12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2"/>
      <c r="U151" s="253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143</v>
      </c>
      <c r="AU151" s="254" t="s">
        <v>81</v>
      </c>
      <c r="AV151" s="14" t="s">
        <v>137</v>
      </c>
      <c r="AW151" s="14" t="s">
        <v>33</v>
      </c>
      <c r="AX151" s="14" t="s">
        <v>79</v>
      </c>
      <c r="AY151" s="254" t="s">
        <v>129</v>
      </c>
    </row>
    <row r="152" s="2" customFormat="1" ht="16.5" customHeight="1">
      <c r="A152" s="40"/>
      <c r="B152" s="41"/>
      <c r="C152" s="213" t="s">
        <v>206</v>
      </c>
      <c r="D152" s="213" t="s">
        <v>132</v>
      </c>
      <c r="E152" s="214" t="s">
        <v>329</v>
      </c>
      <c r="F152" s="215" t="s">
        <v>330</v>
      </c>
      <c r="G152" s="216" t="s">
        <v>324</v>
      </c>
      <c r="H152" s="217">
        <v>20</v>
      </c>
      <c r="I152" s="218"/>
      <c r="J152" s="219">
        <f>ROUND(I152*H152,2)</f>
        <v>0</v>
      </c>
      <c r="K152" s="215" t="s">
        <v>136</v>
      </c>
      <c r="L152" s="46"/>
      <c r="M152" s="220" t="s">
        <v>19</v>
      </c>
      <c r="N152" s="221" t="s">
        <v>43</v>
      </c>
      <c r="O152" s="86"/>
      <c r="P152" s="222">
        <f>O152*H152</f>
        <v>0</v>
      </c>
      <c r="Q152" s="222">
        <v>0.00042999999999999999</v>
      </c>
      <c r="R152" s="222">
        <f>Q152*H152</f>
        <v>0.0086</v>
      </c>
      <c r="S152" s="222">
        <v>0</v>
      </c>
      <c r="T152" s="222">
        <f>S152*H152</f>
        <v>0</v>
      </c>
      <c r="U152" s="223" t="s">
        <v>19</v>
      </c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24" t="s">
        <v>197</v>
      </c>
      <c r="AT152" s="224" t="s">
        <v>132</v>
      </c>
      <c r="AU152" s="224" t="s">
        <v>81</v>
      </c>
      <c r="AY152" s="19" t="s">
        <v>129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9" t="s">
        <v>79</v>
      </c>
      <c r="BK152" s="225">
        <f>ROUND(I152*H152,2)</f>
        <v>0</v>
      </c>
      <c r="BL152" s="19" t="s">
        <v>197</v>
      </c>
      <c r="BM152" s="224" t="s">
        <v>331</v>
      </c>
    </row>
    <row r="153" s="2" customFormat="1">
      <c r="A153" s="40"/>
      <c r="B153" s="41"/>
      <c r="C153" s="42"/>
      <c r="D153" s="226" t="s">
        <v>139</v>
      </c>
      <c r="E153" s="42"/>
      <c r="F153" s="227" t="s">
        <v>332</v>
      </c>
      <c r="G153" s="42"/>
      <c r="H153" s="42"/>
      <c r="I153" s="228"/>
      <c r="J153" s="42"/>
      <c r="K153" s="42"/>
      <c r="L153" s="46"/>
      <c r="M153" s="229"/>
      <c r="N153" s="230"/>
      <c r="O153" s="86"/>
      <c r="P153" s="86"/>
      <c r="Q153" s="86"/>
      <c r="R153" s="86"/>
      <c r="S153" s="86"/>
      <c r="T153" s="86"/>
      <c r="U153" s="87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139</v>
      </c>
      <c r="AU153" s="19" t="s">
        <v>81</v>
      </c>
    </row>
    <row r="154" s="2" customFormat="1">
      <c r="A154" s="40"/>
      <c r="B154" s="41"/>
      <c r="C154" s="42"/>
      <c r="D154" s="231" t="s">
        <v>141</v>
      </c>
      <c r="E154" s="42"/>
      <c r="F154" s="232" t="s">
        <v>333</v>
      </c>
      <c r="G154" s="42"/>
      <c r="H154" s="42"/>
      <c r="I154" s="228"/>
      <c r="J154" s="42"/>
      <c r="K154" s="42"/>
      <c r="L154" s="46"/>
      <c r="M154" s="229"/>
      <c r="N154" s="230"/>
      <c r="O154" s="86"/>
      <c r="P154" s="86"/>
      <c r="Q154" s="86"/>
      <c r="R154" s="86"/>
      <c r="S154" s="86"/>
      <c r="T154" s="86"/>
      <c r="U154" s="87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141</v>
      </c>
      <c r="AU154" s="19" t="s">
        <v>81</v>
      </c>
    </row>
    <row r="155" s="2" customFormat="1" ht="16.5" customHeight="1">
      <c r="A155" s="40"/>
      <c r="B155" s="41"/>
      <c r="C155" s="213" t="s">
        <v>212</v>
      </c>
      <c r="D155" s="213" t="s">
        <v>132</v>
      </c>
      <c r="E155" s="214" t="s">
        <v>334</v>
      </c>
      <c r="F155" s="215" t="s">
        <v>335</v>
      </c>
      <c r="G155" s="216" t="s">
        <v>324</v>
      </c>
      <c r="H155" s="217">
        <v>23</v>
      </c>
      <c r="I155" s="218"/>
      <c r="J155" s="219">
        <f>ROUND(I155*H155,2)</f>
        <v>0</v>
      </c>
      <c r="K155" s="215" t="s">
        <v>136</v>
      </c>
      <c r="L155" s="46"/>
      <c r="M155" s="220" t="s">
        <v>19</v>
      </c>
      <c r="N155" s="221" t="s">
        <v>43</v>
      </c>
      <c r="O155" s="86"/>
      <c r="P155" s="222">
        <f>O155*H155</f>
        <v>0</v>
      </c>
      <c r="Q155" s="222">
        <v>0.0015299999999999999</v>
      </c>
      <c r="R155" s="222">
        <f>Q155*H155</f>
        <v>0.035189999999999999</v>
      </c>
      <c r="S155" s="222">
        <v>0</v>
      </c>
      <c r="T155" s="222">
        <f>S155*H155</f>
        <v>0</v>
      </c>
      <c r="U155" s="223" t="s">
        <v>19</v>
      </c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4" t="s">
        <v>197</v>
      </c>
      <c r="AT155" s="224" t="s">
        <v>132</v>
      </c>
      <c r="AU155" s="224" t="s">
        <v>81</v>
      </c>
      <c r="AY155" s="19" t="s">
        <v>129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9" t="s">
        <v>79</v>
      </c>
      <c r="BK155" s="225">
        <f>ROUND(I155*H155,2)</f>
        <v>0</v>
      </c>
      <c r="BL155" s="19" t="s">
        <v>197</v>
      </c>
      <c r="BM155" s="224" t="s">
        <v>336</v>
      </c>
    </row>
    <row r="156" s="2" customFormat="1">
      <c r="A156" s="40"/>
      <c r="B156" s="41"/>
      <c r="C156" s="42"/>
      <c r="D156" s="226" t="s">
        <v>139</v>
      </c>
      <c r="E156" s="42"/>
      <c r="F156" s="227" t="s">
        <v>337</v>
      </c>
      <c r="G156" s="42"/>
      <c r="H156" s="42"/>
      <c r="I156" s="228"/>
      <c r="J156" s="42"/>
      <c r="K156" s="42"/>
      <c r="L156" s="46"/>
      <c r="M156" s="229"/>
      <c r="N156" s="230"/>
      <c r="O156" s="86"/>
      <c r="P156" s="86"/>
      <c r="Q156" s="86"/>
      <c r="R156" s="86"/>
      <c r="S156" s="86"/>
      <c r="T156" s="86"/>
      <c r="U156" s="87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139</v>
      </c>
      <c r="AU156" s="19" t="s">
        <v>81</v>
      </c>
    </row>
    <row r="157" s="2" customFormat="1">
      <c r="A157" s="40"/>
      <c r="B157" s="41"/>
      <c r="C157" s="42"/>
      <c r="D157" s="231" t="s">
        <v>141</v>
      </c>
      <c r="E157" s="42"/>
      <c r="F157" s="232" t="s">
        <v>338</v>
      </c>
      <c r="G157" s="42"/>
      <c r="H157" s="42"/>
      <c r="I157" s="228"/>
      <c r="J157" s="42"/>
      <c r="K157" s="42"/>
      <c r="L157" s="46"/>
      <c r="M157" s="229"/>
      <c r="N157" s="230"/>
      <c r="O157" s="86"/>
      <c r="P157" s="86"/>
      <c r="Q157" s="86"/>
      <c r="R157" s="86"/>
      <c r="S157" s="86"/>
      <c r="T157" s="86"/>
      <c r="U157" s="87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141</v>
      </c>
      <c r="AU157" s="19" t="s">
        <v>81</v>
      </c>
    </row>
    <row r="158" s="2" customFormat="1" ht="21.75" customHeight="1">
      <c r="A158" s="40"/>
      <c r="B158" s="41"/>
      <c r="C158" s="213" t="s">
        <v>8</v>
      </c>
      <c r="D158" s="213" t="s">
        <v>132</v>
      </c>
      <c r="E158" s="214" t="s">
        <v>339</v>
      </c>
      <c r="F158" s="215" t="s">
        <v>340</v>
      </c>
      <c r="G158" s="216" t="s">
        <v>234</v>
      </c>
      <c r="H158" s="217">
        <v>2</v>
      </c>
      <c r="I158" s="218"/>
      <c r="J158" s="219">
        <f>ROUND(I158*H158,2)</f>
        <v>0</v>
      </c>
      <c r="K158" s="215" t="s">
        <v>136</v>
      </c>
      <c r="L158" s="46"/>
      <c r="M158" s="220" t="s">
        <v>19</v>
      </c>
      <c r="N158" s="221" t="s">
        <v>43</v>
      </c>
      <c r="O158" s="86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2">
        <f>S158*H158</f>
        <v>0</v>
      </c>
      <c r="U158" s="223" t="s">
        <v>19</v>
      </c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4" t="s">
        <v>197</v>
      </c>
      <c r="AT158" s="224" t="s">
        <v>132</v>
      </c>
      <c r="AU158" s="224" t="s">
        <v>81</v>
      </c>
      <c r="AY158" s="19" t="s">
        <v>129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9" t="s">
        <v>79</v>
      </c>
      <c r="BK158" s="225">
        <f>ROUND(I158*H158,2)</f>
        <v>0</v>
      </c>
      <c r="BL158" s="19" t="s">
        <v>197</v>
      </c>
      <c r="BM158" s="224" t="s">
        <v>341</v>
      </c>
    </row>
    <row r="159" s="2" customFormat="1">
      <c r="A159" s="40"/>
      <c r="B159" s="41"/>
      <c r="C159" s="42"/>
      <c r="D159" s="226" t="s">
        <v>139</v>
      </c>
      <c r="E159" s="42"/>
      <c r="F159" s="227" t="s">
        <v>342</v>
      </c>
      <c r="G159" s="42"/>
      <c r="H159" s="42"/>
      <c r="I159" s="228"/>
      <c r="J159" s="42"/>
      <c r="K159" s="42"/>
      <c r="L159" s="46"/>
      <c r="M159" s="229"/>
      <c r="N159" s="230"/>
      <c r="O159" s="86"/>
      <c r="P159" s="86"/>
      <c r="Q159" s="86"/>
      <c r="R159" s="86"/>
      <c r="S159" s="86"/>
      <c r="T159" s="86"/>
      <c r="U159" s="87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139</v>
      </c>
      <c r="AU159" s="19" t="s">
        <v>81</v>
      </c>
    </row>
    <row r="160" s="2" customFormat="1">
      <c r="A160" s="40"/>
      <c r="B160" s="41"/>
      <c r="C160" s="42"/>
      <c r="D160" s="231" t="s">
        <v>141</v>
      </c>
      <c r="E160" s="42"/>
      <c r="F160" s="232" t="s">
        <v>343</v>
      </c>
      <c r="G160" s="42"/>
      <c r="H160" s="42"/>
      <c r="I160" s="228"/>
      <c r="J160" s="42"/>
      <c r="K160" s="42"/>
      <c r="L160" s="46"/>
      <c r="M160" s="229"/>
      <c r="N160" s="230"/>
      <c r="O160" s="86"/>
      <c r="P160" s="86"/>
      <c r="Q160" s="86"/>
      <c r="R160" s="86"/>
      <c r="S160" s="86"/>
      <c r="T160" s="86"/>
      <c r="U160" s="87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141</v>
      </c>
      <c r="AU160" s="19" t="s">
        <v>81</v>
      </c>
    </row>
    <row r="161" s="2" customFormat="1" ht="16.5" customHeight="1">
      <c r="A161" s="40"/>
      <c r="B161" s="41"/>
      <c r="C161" s="213" t="s">
        <v>223</v>
      </c>
      <c r="D161" s="213" t="s">
        <v>132</v>
      </c>
      <c r="E161" s="214" t="s">
        <v>344</v>
      </c>
      <c r="F161" s="215" t="s">
        <v>345</v>
      </c>
      <c r="G161" s="216" t="s">
        <v>234</v>
      </c>
      <c r="H161" s="217">
        <v>1</v>
      </c>
      <c r="I161" s="218"/>
      <c r="J161" s="219">
        <f>ROUND(I161*H161,2)</f>
        <v>0</v>
      </c>
      <c r="K161" s="215" t="s">
        <v>136</v>
      </c>
      <c r="L161" s="46"/>
      <c r="M161" s="220" t="s">
        <v>19</v>
      </c>
      <c r="N161" s="221" t="s">
        <v>43</v>
      </c>
      <c r="O161" s="86"/>
      <c r="P161" s="222">
        <f>O161*H161</f>
        <v>0</v>
      </c>
      <c r="Q161" s="222">
        <v>0.00029</v>
      </c>
      <c r="R161" s="222">
        <f>Q161*H161</f>
        <v>0.00029</v>
      </c>
      <c r="S161" s="222">
        <v>0</v>
      </c>
      <c r="T161" s="222">
        <f>S161*H161</f>
        <v>0</v>
      </c>
      <c r="U161" s="223" t="s">
        <v>19</v>
      </c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4" t="s">
        <v>197</v>
      </c>
      <c r="AT161" s="224" t="s">
        <v>132</v>
      </c>
      <c r="AU161" s="224" t="s">
        <v>81</v>
      </c>
      <c r="AY161" s="19" t="s">
        <v>129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9" t="s">
        <v>79</v>
      </c>
      <c r="BK161" s="225">
        <f>ROUND(I161*H161,2)</f>
        <v>0</v>
      </c>
      <c r="BL161" s="19" t="s">
        <v>197</v>
      </c>
      <c r="BM161" s="224" t="s">
        <v>346</v>
      </c>
    </row>
    <row r="162" s="2" customFormat="1">
      <c r="A162" s="40"/>
      <c r="B162" s="41"/>
      <c r="C162" s="42"/>
      <c r="D162" s="226" t="s">
        <v>139</v>
      </c>
      <c r="E162" s="42"/>
      <c r="F162" s="227" t="s">
        <v>347</v>
      </c>
      <c r="G162" s="42"/>
      <c r="H162" s="42"/>
      <c r="I162" s="228"/>
      <c r="J162" s="42"/>
      <c r="K162" s="42"/>
      <c r="L162" s="46"/>
      <c r="M162" s="229"/>
      <c r="N162" s="230"/>
      <c r="O162" s="86"/>
      <c r="P162" s="86"/>
      <c r="Q162" s="86"/>
      <c r="R162" s="86"/>
      <c r="S162" s="86"/>
      <c r="T162" s="86"/>
      <c r="U162" s="87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139</v>
      </c>
      <c r="AU162" s="19" t="s">
        <v>81</v>
      </c>
    </row>
    <row r="163" s="2" customFormat="1">
      <c r="A163" s="40"/>
      <c r="B163" s="41"/>
      <c r="C163" s="42"/>
      <c r="D163" s="231" t="s">
        <v>141</v>
      </c>
      <c r="E163" s="42"/>
      <c r="F163" s="232" t="s">
        <v>348</v>
      </c>
      <c r="G163" s="42"/>
      <c r="H163" s="42"/>
      <c r="I163" s="228"/>
      <c r="J163" s="42"/>
      <c r="K163" s="42"/>
      <c r="L163" s="46"/>
      <c r="M163" s="229"/>
      <c r="N163" s="230"/>
      <c r="O163" s="86"/>
      <c r="P163" s="86"/>
      <c r="Q163" s="86"/>
      <c r="R163" s="86"/>
      <c r="S163" s="86"/>
      <c r="T163" s="86"/>
      <c r="U163" s="87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81</v>
      </c>
    </row>
    <row r="164" s="2" customFormat="1" ht="21.75" customHeight="1">
      <c r="A164" s="40"/>
      <c r="B164" s="41"/>
      <c r="C164" s="213" t="s">
        <v>231</v>
      </c>
      <c r="D164" s="213" t="s">
        <v>132</v>
      </c>
      <c r="E164" s="214" t="s">
        <v>349</v>
      </c>
      <c r="F164" s="215" t="s">
        <v>350</v>
      </c>
      <c r="G164" s="216" t="s">
        <v>324</v>
      </c>
      <c r="H164" s="217">
        <v>55</v>
      </c>
      <c r="I164" s="218"/>
      <c r="J164" s="219">
        <f>ROUND(I164*H164,2)</f>
        <v>0</v>
      </c>
      <c r="K164" s="215" t="s">
        <v>136</v>
      </c>
      <c r="L164" s="46"/>
      <c r="M164" s="220" t="s">
        <v>19</v>
      </c>
      <c r="N164" s="221" t="s">
        <v>43</v>
      </c>
      <c r="O164" s="86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2">
        <f>S164*H164</f>
        <v>0</v>
      </c>
      <c r="U164" s="223" t="s">
        <v>19</v>
      </c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4" t="s">
        <v>197</v>
      </c>
      <c r="AT164" s="224" t="s">
        <v>132</v>
      </c>
      <c r="AU164" s="224" t="s">
        <v>81</v>
      </c>
      <c r="AY164" s="19" t="s">
        <v>129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9" t="s">
        <v>79</v>
      </c>
      <c r="BK164" s="225">
        <f>ROUND(I164*H164,2)</f>
        <v>0</v>
      </c>
      <c r="BL164" s="19" t="s">
        <v>197</v>
      </c>
      <c r="BM164" s="224" t="s">
        <v>351</v>
      </c>
    </row>
    <row r="165" s="2" customFormat="1">
      <c r="A165" s="40"/>
      <c r="B165" s="41"/>
      <c r="C165" s="42"/>
      <c r="D165" s="226" t="s">
        <v>139</v>
      </c>
      <c r="E165" s="42"/>
      <c r="F165" s="227" t="s">
        <v>352</v>
      </c>
      <c r="G165" s="42"/>
      <c r="H165" s="42"/>
      <c r="I165" s="228"/>
      <c r="J165" s="42"/>
      <c r="K165" s="42"/>
      <c r="L165" s="46"/>
      <c r="M165" s="229"/>
      <c r="N165" s="230"/>
      <c r="O165" s="86"/>
      <c r="P165" s="86"/>
      <c r="Q165" s="86"/>
      <c r="R165" s="86"/>
      <c r="S165" s="86"/>
      <c r="T165" s="86"/>
      <c r="U165" s="87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139</v>
      </c>
      <c r="AU165" s="19" t="s">
        <v>81</v>
      </c>
    </row>
    <row r="166" s="2" customFormat="1">
      <c r="A166" s="40"/>
      <c r="B166" s="41"/>
      <c r="C166" s="42"/>
      <c r="D166" s="231" t="s">
        <v>141</v>
      </c>
      <c r="E166" s="42"/>
      <c r="F166" s="232" t="s">
        <v>353</v>
      </c>
      <c r="G166" s="42"/>
      <c r="H166" s="42"/>
      <c r="I166" s="228"/>
      <c r="J166" s="42"/>
      <c r="K166" s="42"/>
      <c r="L166" s="46"/>
      <c r="M166" s="229"/>
      <c r="N166" s="230"/>
      <c r="O166" s="86"/>
      <c r="P166" s="86"/>
      <c r="Q166" s="86"/>
      <c r="R166" s="86"/>
      <c r="S166" s="86"/>
      <c r="T166" s="86"/>
      <c r="U166" s="87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141</v>
      </c>
      <c r="AU166" s="19" t="s">
        <v>81</v>
      </c>
    </row>
    <row r="167" s="2" customFormat="1" ht="24.15" customHeight="1">
      <c r="A167" s="40"/>
      <c r="B167" s="41"/>
      <c r="C167" s="213" t="s">
        <v>240</v>
      </c>
      <c r="D167" s="213" t="s">
        <v>132</v>
      </c>
      <c r="E167" s="214" t="s">
        <v>354</v>
      </c>
      <c r="F167" s="215" t="s">
        <v>355</v>
      </c>
      <c r="G167" s="216" t="s">
        <v>166</v>
      </c>
      <c r="H167" s="217">
        <v>0.068000000000000005</v>
      </c>
      <c r="I167" s="218"/>
      <c r="J167" s="219">
        <f>ROUND(I167*H167,2)</f>
        <v>0</v>
      </c>
      <c r="K167" s="215" t="s">
        <v>136</v>
      </c>
      <c r="L167" s="46"/>
      <c r="M167" s="220" t="s">
        <v>19</v>
      </c>
      <c r="N167" s="221" t="s">
        <v>43</v>
      </c>
      <c r="O167" s="86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2">
        <f>S167*H167</f>
        <v>0</v>
      </c>
      <c r="U167" s="223" t="s">
        <v>19</v>
      </c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4" t="s">
        <v>197</v>
      </c>
      <c r="AT167" s="224" t="s">
        <v>132</v>
      </c>
      <c r="AU167" s="224" t="s">
        <v>81</v>
      </c>
      <c r="AY167" s="19" t="s">
        <v>129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9" t="s">
        <v>79</v>
      </c>
      <c r="BK167" s="225">
        <f>ROUND(I167*H167,2)</f>
        <v>0</v>
      </c>
      <c r="BL167" s="19" t="s">
        <v>197</v>
      </c>
      <c r="BM167" s="224" t="s">
        <v>356</v>
      </c>
    </row>
    <row r="168" s="2" customFormat="1">
      <c r="A168" s="40"/>
      <c r="B168" s="41"/>
      <c r="C168" s="42"/>
      <c r="D168" s="226" t="s">
        <v>139</v>
      </c>
      <c r="E168" s="42"/>
      <c r="F168" s="227" t="s">
        <v>357</v>
      </c>
      <c r="G168" s="42"/>
      <c r="H168" s="42"/>
      <c r="I168" s="228"/>
      <c r="J168" s="42"/>
      <c r="K168" s="42"/>
      <c r="L168" s="46"/>
      <c r="M168" s="229"/>
      <c r="N168" s="230"/>
      <c r="O168" s="86"/>
      <c r="P168" s="86"/>
      <c r="Q168" s="86"/>
      <c r="R168" s="86"/>
      <c r="S168" s="86"/>
      <c r="T168" s="86"/>
      <c r="U168" s="87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139</v>
      </c>
      <c r="AU168" s="19" t="s">
        <v>81</v>
      </c>
    </row>
    <row r="169" s="2" customFormat="1">
      <c r="A169" s="40"/>
      <c r="B169" s="41"/>
      <c r="C169" s="42"/>
      <c r="D169" s="231" t="s">
        <v>141</v>
      </c>
      <c r="E169" s="42"/>
      <c r="F169" s="232" t="s">
        <v>358</v>
      </c>
      <c r="G169" s="42"/>
      <c r="H169" s="42"/>
      <c r="I169" s="228"/>
      <c r="J169" s="42"/>
      <c r="K169" s="42"/>
      <c r="L169" s="46"/>
      <c r="M169" s="229"/>
      <c r="N169" s="230"/>
      <c r="O169" s="86"/>
      <c r="P169" s="86"/>
      <c r="Q169" s="86"/>
      <c r="R169" s="86"/>
      <c r="S169" s="86"/>
      <c r="T169" s="86"/>
      <c r="U169" s="87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141</v>
      </c>
      <c r="AU169" s="19" t="s">
        <v>81</v>
      </c>
    </row>
    <row r="170" s="12" customFormat="1" ht="22.8" customHeight="1">
      <c r="A170" s="12"/>
      <c r="B170" s="197"/>
      <c r="C170" s="198"/>
      <c r="D170" s="199" t="s">
        <v>71</v>
      </c>
      <c r="E170" s="211" t="s">
        <v>359</v>
      </c>
      <c r="F170" s="211" t="s">
        <v>360</v>
      </c>
      <c r="G170" s="198"/>
      <c r="H170" s="198"/>
      <c r="I170" s="201"/>
      <c r="J170" s="212">
        <f>BK170</f>
        <v>0</v>
      </c>
      <c r="K170" s="198"/>
      <c r="L170" s="203"/>
      <c r="M170" s="204"/>
      <c r="N170" s="205"/>
      <c r="O170" s="205"/>
      <c r="P170" s="206">
        <f>SUM(P171:P185)</f>
        <v>0</v>
      </c>
      <c r="Q170" s="205"/>
      <c r="R170" s="206">
        <f>SUM(R171:R185)</f>
        <v>0.09255999999999999</v>
      </c>
      <c r="S170" s="205"/>
      <c r="T170" s="206">
        <f>SUM(T171:T185)</f>
        <v>0</v>
      </c>
      <c r="U170" s="207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8" t="s">
        <v>81</v>
      </c>
      <c r="AT170" s="209" t="s">
        <v>71</v>
      </c>
      <c r="AU170" s="209" t="s">
        <v>79</v>
      </c>
      <c r="AY170" s="208" t="s">
        <v>129</v>
      </c>
      <c r="BK170" s="210">
        <f>SUM(BK171:BK185)</f>
        <v>0</v>
      </c>
    </row>
    <row r="171" s="2" customFormat="1" ht="24.15" customHeight="1">
      <c r="A171" s="40"/>
      <c r="B171" s="41"/>
      <c r="C171" s="213" t="s">
        <v>197</v>
      </c>
      <c r="D171" s="213" t="s">
        <v>132</v>
      </c>
      <c r="E171" s="214" t="s">
        <v>361</v>
      </c>
      <c r="F171" s="215" t="s">
        <v>362</v>
      </c>
      <c r="G171" s="216" t="s">
        <v>324</v>
      </c>
      <c r="H171" s="217">
        <v>73</v>
      </c>
      <c r="I171" s="218"/>
      <c r="J171" s="219">
        <f>ROUND(I171*H171,2)</f>
        <v>0</v>
      </c>
      <c r="K171" s="215" t="s">
        <v>136</v>
      </c>
      <c r="L171" s="46"/>
      <c r="M171" s="220" t="s">
        <v>19</v>
      </c>
      <c r="N171" s="221" t="s">
        <v>43</v>
      </c>
      <c r="O171" s="86"/>
      <c r="P171" s="222">
        <f>O171*H171</f>
        <v>0</v>
      </c>
      <c r="Q171" s="222">
        <v>0.00084999999999999995</v>
      </c>
      <c r="R171" s="222">
        <f>Q171*H171</f>
        <v>0.062049999999999994</v>
      </c>
      <c r="S171" s="222">
        <v>0</v>
      </c>
      <c r="T171" s="222">
        <f>S171*H171</f>
        <v>0</v>
      </c>
      <c r="U171" s="223" t="s">
        <v>19</v>
      </c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4" t="s">
        <v>197</v>
      </c>
      <c r="AT171" s="224" t="s">
        <v>132</v>
      </c>
      <c r="AU171" s="224" t="s">
        <v>81</v>
      </c>
      <c r="AY171" s="19" t="s">
        <v>129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9" t="s">
        <v>79</v>
      </c>
      <c r="BK171" s="225">
        <f>ROUND(I171*H171,2)</f>
        <v>0</v>
      </c>
      <c r="BL171" s="19" t="s">
        <v>197</v>
      </c>
      <c r="BM171" s="224" t="s">
        <v>363</v>
      </c>
    </row>
    <row r="172" s="2" customFormat="1">
      <c r="A172" s="40"/>
      <c r="B172" s="41"/>
      <c r="C172" s="42"/>
      <c r="D172" s="226" t="s">
        <v>139</v>
      </c>
      <c r="E172" s="42"/>
      <c r="F172" s="227" t="s">
        <v>364</v>
      </c>
      <c r="G172" s="42"/>
      <c r="H172" s="42"/>
      <c r="I172" s="228"/>
      <c r="J172" s="42"/>
      <c r="K172" s="42"/>
      <c r="L172" s="46"/>
      <c r="M172" s="229"/>
      <c r="N172" s="230"/>
      <c r="O172" s="86"/>
      <c r="P172" s="86"/>
      <c r="Q172" s="86"/>
      <c r="R172" s="86"/>
      <c r="S172" s="86"/>
      <c r="T172" s="86"/>
      <c r="U172" s="87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139</v>
      </c>
      <c r="AU172" s="19" t="s">
        <v>81</v>
      </c>
    </row>
    <row r="173" s="2" customFormat="1">
      <c r="A173" s="40"/>
      <c r="B173" s="41"/>
      <c r="C173" s="42"/>
      <c r="D173" s="231" t="s">
        <v>141</v>
      </c>
      <c r="E173" s="42"/>
      <c r="F173" s="232" t="s">
        <v>365</v>
      </c>
      <c r="G173" s="42"/>
      <c r="H173" s="42"/>
      <c r="I173" s="228"/>
      <c r="J173" s="42"/>
      <c r="K173" s="42"/>
      <c r="L173" s="46"/>
      <c r="M173" s="229"/>
      <c r="N173" s="230"/>
      <c r="O173" s="86"/>
      <c r="P173" s="86"/>
      <c r="Q173" s="86"/>
      <c r="R173" s="86"/>
      <c r="S173" s="86"/>
      <c r="T173" s="86"/>
      <c r="U173" s="87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141</v>
      </c>
      <c r="AU173" s="19" t="s">
        <v>81</v>
      </c>
    </row>
    <row r="174" s="2" customFormat="1" ht="24.15" customHeight="1">
      <c r="A174" s="40"/>
      <c r="B174" s="41"/>
      <c r="C174" s="213" t="s">
        <v>366</v>
      </c>
      <c r="D174" s="213" t="s">
        <v>132</v>
      </c>
      <c r="E174" s="214" t="s">
        <v>367</v>
      </c>
      <c r="F174" s="215" t="s">
        <v>368</v>
      </c>
      <c r="G174" s="216" t="s">
        <v>324</v>
      </c>
      <c r="H174" s="217">
        <v>10</v>
      </c>
      <c r="I174" s="218"/>
      <c r="J174" s="219">
        <f>ROUND(I174*H174,2)</f>
        <v>0</v>
      </c>
      <c r="K174" s="215" t="s">
        <v>136</v>
      </c>
      <c r="L174" s="46"/>
      <c r="M174" s="220" t="s">
        <v>19</v>
      </c>
      <c r="N174" s="221" t="s">
        <v>43</v>
      </c>
      <c r="O174" s="86"/>
      <c r="P174" s="222">
        <f>O174*H174</f>
        <v>0</v>
      </c>
      <c r="Q174" s="222">
        <v>0.00085999999999999998</v>
      </c>
      <c r="R174" s="222">
        <f>Q174*H174</f>
        <v>0.0086</v>
      </c>
      <c r="S174" s="222">
        <v>0</v>
      </c>
      <c r="T174" s="222">
        <f>S174*H174</f>
        <v>0</v>
      </c>
      <c r="U174" s="223" t="s">
        <v>19</v>
      </c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4" t="s">
        <v>197</v>
      </c>
      <c r="AT174" s="224" t="s">
        <v>132</v>
      </c>
      <c r="AU174" s="224" t="s">
        <v>81</v>
      </c>
      <c r="AY174" s="19" t="s">
        <v>129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9" t="s">
        <v>79</v>
      </c>
      <c r="BK174" s="225">
        <f>ROUND(I174*H174,2)</f>
        <v>0</v>
      </c>
      <c r="BL174" s="19" t="s">
        <v>197</v>
      </c>
      <c r="BM174" s="224" t="s">
        <v>369</v>
      </c>
    </row>
    <row r="175" s="2" customFormat="1">
      <c r="A175" s="40"/>
      <c r="B175" s="41"/>
      <c r="C175" s="42"/>
      <c r="D175" s="226" t="s">
        <v>139</v>
      </c>
      <c r="E175" s="42"/>
      <c r="F175" s="227" t="s">
        <v>370</v>
      </c>
      <c r="G175" s="42"/>
      <c r="H175" s="42"/>
      <c r="I175" s="228"/>
      <c r="J175" s="42"/>
      <c r="K175" s="42"/>
      <c r="L175" s="46"/>
      <c r="M175" s="229"/>
      <c r="N175" s="230"/>
      <c r="O175" s="86"/>
      <c r="P175" s="86"/>
      <c r="Q175" s="86"/>
      <c r="R175" s="86"/>
      <c r="S175" s="86"/>
      <c r="T175" s="86"/>
      <c r="U175" s="87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139</v>
      </c>
      <c r="AU175" s="19" t="s">
        <v>81</v>
      </c>
    </row>
    <row r="176" s="2" customFormat="1">
      <c r="A176" s="40"/>
      <c r="B176" s="41"/>
      <c r="C176" s="42"/>
      <c r="D176" s="231" t="s">
        <v>141</v>
      </c>
      <c r="E176" s="42"/>
      <c r="F176" s="232" t="s">
        <v>371</v>
      </c>
      <c r="G176" s="42"/>
      <c r="H176" s="42"/>
      <c r="I176" s="228"/>
      <c r="J176" s="42"/>
      <c r="K176" s="42"/>
      <c r="L176" s="46"/>
      <c r="M176" s="229"/>
      <c r="N176" s="230"/>
      <c r="O176" s="86"/>
      <c r="P176" s="86"/>
      <c r="Q176" s="86"/>
      <c r="R176" s="86"/>
      <c r="S176" s="86"/>
      <c r="T176" s="86"/>
      <c r="U176" s="87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141</v>
      </c>
      <c r="AU176" s="19" t="s">
        <v>81</v>
      </c>
    </row>
    <row r="177" s="2" customFormat="1" ht="37.8" customHeight="1">
      <c r="A177" s="40"/>
      <c r="B177" s="41"/>
      <c r="C177" s="213" t="s">
        <v>372</v>
      </c>
      <c r="D177" s="213" t="s">
        <v>132</v>
      </c>
      <c r="E177" s="214" t="s">
        <v>373</v>
      </c>
      <c r="F177" s="215" t="s">
        <v>374</v>
      </c>
      <c r="G177" s="216" t="s">
        <v>324</v>
      </c>
      <c r="H177" s="217">
        <v>62</v>
      </c>
      <c r="I177" s="218"/>
      <c r="J177" s="219">
        <f>ROUND(I177*H177,2)</f>
        <v>0</v>
      </c>
      <c r="K177" s="215" t="s">
        <v>136</v>
      </c>
      <c r="L177" s="46"/>
      <c r="M177" s="220" t="s">
        <v>19</v>
      </c>
      <c r="N177" s="221" t="s">
        <v>43</v>
      </c>
      <c r="O177" s="86"/>
      <c r="P177" s="222">
        <f>O177*H177</f>
        <v>0</v>
      </c>
      <c r="Q177" s="222">
        <v>0.00034000000000000002</v>
      </c>
      <c r="R177" s="222">
        <f>Q177*H177</f>
        <v>0.021080000000000002</v>
      </c>
      <c r="S177" s="222">
        <v>0</v>
      </c>
      <c r="T177" s="222">
        <f>S177*H177</f>
        <v>0</v>
      </c>
      <c r="U177" s="223" t="s">
        <v>19</v>
      </c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4" t="s">
        <v>197</v>
      </c>
      <c r="AT177" s="224" t="s">
        <v>132</v>
      </c>
      <c r="AU177" s="224" t="s">
        <v>81</v>
      </c>
      <c r="AY177" s="19" t="s">
        <v>129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9" t="s">
        <v>79</v>
      </c>
      <c r="BK177" s="225">
        <f>ROUND(I177*H177,2)</f>
        <v>0</v>
      </c>
      <c r="BL177" s="19" t="s">
        <v>197</v>
      </c>
      <c r="BM177" s="224" t="s">
        <v>375</v>
      </c>
    </row>
    <row r="178" s="2" customFormat="1">
      <c r="A178" s="40"/>
      <c r="B178" s="41"/>
      <c r="C178" s="42"/>
      <c r="D178" s="226" t="s">
        <v>139</v>
      </c>
      <c r="E178" s="42"/>
      <c r="F178" s="227" t="s">
        <v>376</v>
      </c>
      <c r="G178" s="42"/>
      <c r="H178" s="42"/>
      <c r="I178" s="228"/>
      <c r="J178" s="42"/>
      <c r="K178" s="42"/>
      <c r="L178" s="46"/>
      <c r="M178" s="229"/>
      <c r="N178" s="230"/>
      <c r="O178" s="86"/>
      <c r="P178" s="86"/>
      <c r="Q178" s="86"/>
      <c r="R178" s="86"/>
      <c r="S178" s="86"/>
      <c r="T178" s="86"/>
      <c r="U178" s="87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139</v>
      </c>
      <c r="AU178" s="19" t="s">
        <v>81</v>
      </c>
    </row>
    <row r="179" s="2" customFormat="1">
      <c r="A179" s="40"/>
      <c r="B179" s="41"/>
      <c r="C179" s="42"/>
      <c r="D179" s="231" t="s">
        <v>141</v>
      </c>
      <c r="E179" s="42"/>
      <c r="F179" s="232" t="s">
        <v>377</v>
      </c>
      <c r="G179" s="42"/>
      <c r="H179" s="42"/>
      <c r="I179" s="228"/>
      <c r="J179" s="42"/>
      <c r="K179" s="42"/>
      <c r="L179" s="46"/>
      <c r="M179" s="229"/>
      <c r="N179" s="230"/>
      <c r="O179" s="86"/>
      <c r="P179" s="86"/>
      <c r="Q179" s="86"/>
      <c r="R179" s="86"/>
      <c r="S179" s="86"/>
      <c r="T179" s="86"/>
      <c r="U179" s="87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141</v>
      </c>
      <c r="AU179" s="19" t="s">
        <v>81</v>
      </c>
    </row>
    <row r="180" s="2" customFormat="1" ht="21.75" customHeight="1">
      <c r="A180" s="40"/>
      <c r="B180" s="41"/>
      <c r="C180" s="213" t="s">
        <v>378</v>
      </c>
      <c r="D180" s="213" t="s">
        <v>132</v>
      </c>
      <c r="E180" s="214" t="s">
        <v>379</v>
      </c>
      <c r="F180" s="215" t="s">
        <v>380</v>
      </c>
      <c r="G180" s="216" t="s">
        <v>324</v>
      </c>
      <c r="H180" s="217">
        <v>83</v>
      </c>
      <c r="I180" s="218"/>
      <c r="J180" s="219">
        <f>ROUND(I180*H180,2)</f>
        <v>0</v>
      </c>
      <c r="K180" s="215" t="s">
        <v>136</v>
      </c>
      <c r="L180" s="46"/>
      <c r="M180" s="220" t="s">
        <v>19</v>
      </c>
      <c r="N180" s="221" t="s">
        <v>43</v>
      </c>
      <c r="O180" s="86"/>
      <c r="P180" s="222">
        <f>O180*H180</f>
        <v>0</v>
      </c>
      <c r="Q180" s="222">
        <v>1.0000000000000001E-05</v>
      </c>
      <c r="R180" s="222">
        <f>Q180*H180</f>
        <v>0.00083000000000000012</v>
      </c>
      <c r="S180" s="222">
        <v>0</v>
      </c>
      <c r="T180" s="222">
        <f>S180*H180</f>
        <v>0</v>
      </c>
      <c r="U180" s="223" t="s">
        <v>19</v>
      </c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4" t="s">
        <v>197</v>
      </c>
      <c r="AT180" s="224" t="s">
        <v>132</v>
      </c>
      <c r="AU180" s="224" t="s">
        <v>81</v>
      </c>
      <c r="AY180" s="19" t="s">
        <v>129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9" t="s">
        <v>79</v>
      </c>
      <c r="BK180" s="225">
        <f>ROUND(I180*H180,2)</f>
        <v>0</v>
      </c>
      <c r="BL180" s="19" t="s">
        <v>197</v>
      </c>
      <c r="BM180" s="224" t="s">
        <v>381</v>
      </c>
    </row>
    <row r="181" s="2" customFormat="1">
      <c r="A181" s="40"/>
      <c r="B181" s="41"/>
      <c r="C181" s="42"/>
      <c r="D181" s="226" t="s">
        <v>139</v>
      </c>
      <c r="E181" s="42"/>
      <c r="F181" s="227" t="s">
        <v>382</v>
      </c>
      <c r="G181" s="42"/>
      <c r="H181" s="42"/>
      <c r="I181" s="228"/>
      <c r="J181" s="42"/>
      <c r="K181" s="42"/>
      <c r="L181" s="46"/>
      <c r="M181" s="229"/>
      <c r="N181" s="230"/>
      <c r="O181" s="86"/>
      <c r="P181" s="86"/>
      <c r="Q181" s="86"/>
      <c r="R181" s="86"/>
      <c r="S181" s="86"/>
      <c r="T181" s="86"/>
      <c r="U181" s="87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139</v>
      </c>
      <c r="AU181" s="19" t="s">
        <v>81</v>
      </c>
    </row>
    <row r="182" s="2" customFormat="1">
      <c r="A182" s="40"/>
      <c r="B182" s="41"/>
      <c r="C182" s="42"/>
      <c r="D182" s="231" t="s">
        <v>141</v>
      </c>
      <c r="E182" s="42"/>
      <c r="F182" s="232" t="s">
        <v>383</v>
      </c>
      <c r="G182" s="42"/>
      <c r="H182" s="42"/>
      <c r="I182" s="228"/>
      <c r="J182" s="42"/>
      <c r="K182" s="42"/>
      <c r="L182" s="46"/>
      <c r="M182" s="229"/>
      <c r="N182" s="230"/>
      <c r="O182" s="86"/>
      <c r="P182" s="86"/>
      <c r="Q182" s="86"/>
      <c r="R182" s="86"/>
      <c r="S182" s="86"/>
      <c r="T182" s="86"/>
      <c r="U182" s="87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141</v>
      </c>
      <c r="AU182" s="19" t="s">
        <v>81</v>
      </c>
    </row>
    <row r="183" s="2" customFormat="1" ht="24.15" customHeight="1">
      <c r="A183" s="40"/>
      <c r="B183" s="41"/>
      <c r="C183" s="213" t="s">
        <v>384</v>
      </c>
      <c r="D183" s="213" t="s">
        <v>132</v>
      </c>
      <c r="E183" s="214" t="s">
        <v>385</v>
      </c>
      <c r="F183" s="215" t="s">
        <v>386</v>
      </c>
      <c r="G183" s="216" t="s">
        <v>166</v>
      </c>
      <c r="H183" s="217">
        <v>0.092999999999999999</v>
      </c>
      <c r="I183" s="218"/>
      <c r="J183" s="219">
        <f>ROUND(I183*H183,2)</f>
        <v>0</v>
      </c>
      <c r="K183" s="215" t="s">
        <v>136</v>
      </c>
      <c r="L183" s="46"/>
      <c r="M183" s="220" t="s">
        <v>19</v>
      </c>
      <c r="N183" s="221" t="s">
        <v>43</v>
      </c>
      <c r="O183" s="86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2">
        <f>S183*H183</f>
        <v>0</v>
      </c>
      <c r="U183" s="223" t="s">
        <v>19</v>
      </c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4" t="s">
        <v>197</v>
      </c>
      <c r="AT183" s="224" t="s">
        <v>132</v>
      </c>
      <c r="AU183" s="224" t="s">
        <v>81</v>
      </c>
      <c r="AY183" s="19" t="s">
        <v>129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9" t="s">
        <v>79</v>
      </c>
      <c r="BK183" s="225">
        <f>ROUND(I183*H183,2)</f>
        <v>0</v>
      </c>
      <c r="BL183" s="19" t="s">
        <v>197</v>
      </c>
      <c r="BM183" s="224" t="s">
        <v>387</v>
      </c>
    </row>
    <row r="184" s="2" customFormat="1">
      <c r="A184" s="40"/>
      <c r="B184" s="41"/>
      <c r="C184" s="42"/>
      <c r="D184" s="226" t="s">
        <v>139</v>
      </c>
      <c r="E184" s="42"/>
      <c r="F184" s="227" t="s">
        <v>388</v>
      </c>
      <c r="G184" s="42"/>
      <c r="H184" s="42"/>
      <c r="I184" s="228"/>
      <c r="J184" s="42"/>
      <c r="K184" s="42"/>
      <c r="L184" s="46"/>
      <c r="M184" s="229"/>
      <c r="N184" s="230"/>
      <c r="O184" s="86"/>
      <c r="P184" s="86"/>
      <c r="Q184" s="86"/>
      <c r="R184" s="86"/>
      <c r="S184" s="86"/>
      <c r="T184" s="86"/>
      <c r="U184" s="87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139</v>
      </c>
      <c r="AU184" s="19" t="s">
        <v>81</v>
      </c>
    </row>
    <row r="185" s="2" customFormat="1">
      <c r="A185" s="40"/>
      <c r="B185" s="41"/>
      <c r="C185" s="42"/>
      <c r="D185" s="231" t="s">
        <v>141</v>
      </c>
      <c r="E185" s="42"/>
      <c r="F185" s="232" t="s">
        <v>389</v>
      </c>
      <c r="G185" s="42"/>
      <c r="H185" s="42"/>
      <c r="I185" s="228"/>
      <c r="J185" s="42"/>
      <c r="K185" s="42"/>
      <c r="L185" s="46"/>
      <c r="M185" s="229"/>
      <c r="N185" s="230"/>
      <c r="O185" s="86"/>
      <c r="P185" s="86"/>
      <c r="Q185" s="86"/>
      <c r="R185" s="86"/>
      <c r="S185" s="86"/>
      <c r="T185" s="86"/>
      <c r="U185" s="87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141</v>
      </c>
      <c r="AU185" s="19" t="s">
        <v>81</v>
      </c>
    </row>
    <row r="186" s="12" customFormat="1" ht="22.8" customHeight="1">
      <c r="A186" s="12"/>
      <c r="B186" s="197"/>
      <c r="C186" s="198"/>
      <c r="D186" s="199" t="s">
        <v>71</v>
      </c>
      <c r="E186" s="211" t="s">
        <v>191</v>
      </c>
      <c r="F186" s="211" t="s">
        <v>192</v>
      </c>
      <c r="G186" s="198"/>
      <c r="H186" s="198"/>
      <c r="I186" s="201"/>
      <c r="J186" s="212">
        <f>BK186</f>
        <v>0</v>
      </c>
      <c r="K186" s="198"/>
      <c r="L186" s="203"/>
      <c r="M186" s="204"/>
      <c r="N186" s="205"/>
      <c r="O186" s="205"/>
      <c r="P186" s="206">
        <f>SUM(P187:P228)</f>
        <v>0</v>
      </c>
      <c r="Q186" s="205"/>
      <c r="R186" s="206">
        <f>SUM(R187:R228)</f>
        <v>0.7362200000000001</v>
      </c>
      <c r="S186" s="205"/>
      <c r="T186" s="206">
        <f>SUM(T187:T228)</f>
        <v>0</v>
      </c>
      <c r="U186" s="207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8" t="s">
        <v>81</v>
      </c>
      <c r="AT186" s="209" t="s">
        <v>71</v>
      </c>
      <c r="AU186" s="209" t="s">
        <v>79</v>
      </c>
      <c r="AY186" s="208" t="s">
        <v>129</v>
      </c>
      <c r="BK186" s="210">
        <f>SUM(BK187:BK228)</f>
        <v>0</v>
      </c>
    </row>
    <row r="187" s="2" customFormat="1" ht="24.15" customHeight="1">
      <c r="A187" s="40"/>
      <c r="B187" s="41"/>
      <c r="C187" s="213" t="s">
        <v>7</v>
      </c>
      <c r="D187" s="213" t="s">
        <v>132</v>
      </c>
      <c r="E187" s="214" t="s">
        <v>390</v>
      </c>
      <c r="F187" s="215" t="s">
        <v>391</v>
      </c>
      <c r="G187" s="216" t="s">
        <v>196</v>
      </c>
      <c r="H187" s="217">
        <v>15</v>
      </c>
      <c r="I187" s="218"/>
      <c r="J187" s="219">
        <f>ROUND(I187*H187,2)</f>
        <v>0</v>
      </c>
      <c r="K187" s="215" t="s">
        <v>136</v>
      </c>
      <c r="L187" s="46"/>
      <c r="M187" s="220" t="s">
        <v>19</v>
      </c>
      <c r="N187" s="221" t="s">
        <v>43</v>
      </c>
      <c r="O187" s="86"/>
      <c r="P187" s="222">
        <f>O187*H187</f>
        <v>0</v>
      </c>
      <c r="Q187" s="222">
        <v>0.029430000000000001</v>
      </c>
      <c r="R187" s="222">
        <f>Q187*H187</f>
        <v>0.44145000000000001</v>
      </c>
      <c r="S187" s="222">
        <v>0</v>
      </c>
      <c r="T187" s="222">
        <f>S187*H187</f>
        <v>0</v>
      </c>
      <c r="U187" s="223" t="s">
        <v>19</v>
      </c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24" t="s">
        <v>197</v>
      </c>
      <c r="AT187" s="224" t="s">
        <v>132</v>
      </c>
      <c r="AU187" s="224" t="s">
        <v>81</v>
      </c>
      <c r="AY187" s="19" t="s">
        <v>129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9" t="s">
        <v>79</v>
      </c>
      <c r="BK187" s="225">
        <f>ROUND(I187*H187,2)</f>
        <v>0</v>
      </c>
      <c r="BL187" s="19" t="s">
        <v>197</v>
      </c>
      <c r="BM187" s="224" t="s">
        <v>392</v>
      </c>
    </row>
    <row r="188" s="2" customFormat="1">
      <c r="A188" s="40"/>
      <c r="B188" s="41"/>
      <c r="C188" s="42"/>
      <c r="D188" s="226" t="s">
        <v>139</v>
      </c>
      <c r="E188" s="42"/>
      <c r="F188" s="227" t="s">
        <v>393</v>
      </c>
      <c r="G188" s="42"/>
      <c r="H188" s="42"/>
      <c r="I188" s="228"/>
      <c r="J188" s="42"/>
      <c r="K188" s="42"/>
      <c r="L188" s="46"/>
      <c r="M188" s="229"/>
      <c r="N188" s="230"/>
      <c r="O188" s="86"/>
      <c r="P188" s="86"/>
      <c r="Q188" s="86"/>
      <c r="R188" s="86"/>
      <c r="S188" s="86"/>
      <c r="T188" s="86"/>
      <c r="U188" s="87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139</v>
      </c>
      <c r="AU188" s="19" t="s">
        <v>81</v>
      </c>
    </row>
    <row r="189" s="2" customFormat="1">
      <c r="A189" s="40"/>
      <c r="B189" s="41"/>
      <c r="C189" s="42"/>
      <c r="D189" s="231" t="s">
        <v>141</v>
      </c>
      <c r="E189" s="42"/>
      <c r="F189" s="232" t="s">
        <v>394</v>
      </c>
      <c r="G189" s="42"/>
      <c r="H189" s="42"/>
      <c r="I189" s="228"/>
      <c r="J189" s="42"/>
      <c r="K189" s="42"/>
      <c r="L189" s="46"/>
      <c r="M189" s="229"/>
      <c r="N189" s="230"/>
      <c r="O189" s="86"/>
      <c r="P189" s="86"/>
      <c r="Q189" s="86"/>
      <c r="R189" s="86"/>
      <c r="S189" s="86"/>
      <c r="T189" s="86"/>
      <c r="U189" s="87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141</v>
      </c>
      <c r="AU189" s="19" t="s">
        <v>81</v>
      </c>
    </row>
    <row r="190" s="2" customFormat="1" ht="24.15" customHeight="1">
      <c r="A190" s="40"/>
      <c r="B190" s="41"/>
      <c r="C190" s="213" t="s">
        <v>395</v>
      </c>
      <c r="D190" s="213" t="s">
        <v>132</v>
      </c>
      <c r="E190" s="214" t="s">
        <v>396</v>
      </c>
      <c r="F190" s="215" t="s">
        <v>397</v>
      </c>
      <c r="G190" s="216" t="s">
        <v>196</v>
      </c>
      <c r="H190" s="217">
        <v>15</v>
      </c>
      <c r="I190" s="218"/>
      <c r="J190" s="219">
        <f>ROUND(I190*H190,2)</f>
        <v>0</v>
      </c>
      <c r="K190" s="215" t="s">
        <v>136</v>
      </c>
      <c r="L190" s="46"/>
      <c r="M190" s="220" t="s">
        <v>19</v>
      </c>
      <c r="N190" s="221" t="s">
        <v>43</v>
      </c>
      <c r="O190" s="86"/>
      <c r="P190" s="222">
        <f>O190*H190</f>
        <v>0</v>
      </c>
      <c r="Q190" s="222">
        <v>0.012460000000000001</v>
      </c>
      <c r="R190" s="222">
        <f>Q190*H190</f>
        <v>0.18690000000000001</v>
      </c>
      <c r="S190" s="222">
        <v>0</v>
      </c>
      <c r="T190" s="222">
        <f>S190*H190</f>
        <v>0</v>
      </c>
      <c r="U190" s="223" t="s">
        <v>19</v>
      </c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4" t="s">
        <v>197</v>
      </c>
      <c r="AT190" s="224" t="s">
        <v>132</v>
      </c>
      <c r="AU190" s="224" t="s">
        <v>81</v>
      </c>
      <c r="AY190" s="19" t="s">
        <v>129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9" t="s">
        <v>79</v>
      </c>
      <c r="BK190" s="225">
        <f>ROUND(I190*H190,2)</f>
        <v>0</v>
      </c>
      <c r="BL190" s="19" t="s">
        <v>197</v>
      </c>
      <c r="BM190" s="224" t="s">
        <v>398</v>
      </c>
    </row>
    <row r="191" s="2" customFormat="1">
      <c r="A191" s="40"/>
      <c r="B191" s="41"/>
      <c r="C191" s="42"/>
      <c r="D191" s="226" t="s">
        <v>139</v>
      </c>
      <c r="E191" s="42"/>
      <c r="F191" s="227" t="s">
        <v>399</v>
      </c>
      <c r="G191" s="42"/>
      <c r="H191" s="42"/>
      <c r="I191" s="228"/>
      <c r="J191" s="42"/>
      <c r="K191" s="42"/>
      <c r="L191" s="46"/>
      <c r="M191" s="229"/>
      <c r="N191" s="230"/>
      <c r="O191" s="86"/>
      <c r="P191" s="86"/>
      <c r="Q191" s="86"/>
      <c r="R191" s="86"/>
      <c r="S191" s="86"/>
      <c r="T191" s="86"/>
      <c r="U191" s="87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139</v>
      </c>
      <c r="AU191" s="19" t="s">
        <v>81</v>
      </c>
    </row>
    <row r="192" s="2" customFormat="1">
      <c r="A192" s="40"/>
      <c r="B192" s="41"/>
      <c r="C192" s="42"/>
      <c r="D192" s="231" t="s">
        <v>141</v>
      </c>
      <c r="E192" s="42"/>
      <c r="F192" s="232" t="s">
        <v>400</v>
      </c>
      <c r="G192" s="42"/>
      <c r="H192" s="42"/>
      <c r="I192" s="228"/>
      <c r="J192" s="42"/>
      <c r="K192" s="42"/>
      <c r="L192" s="46"/>
      <c r="M192" s="229"/>
      <c r="N192" s="230"/>
      <c r="O192" s="86"/>
      <c r="P192" s="86"/>
      <c r="Q192" s="86"/>
      <c r="R192" s="86"/>
      <c r="S192" s="86"/>
      <c r="T192" s="86"/>
      <c r="U192" s="87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141</v>
      </c>
      <c r="AU192" s="19" t="s">
        <v>81</v>
      </c>
    </row>
    <row r="193" s="2" customFormat="1" ht="16.5" customHeight="1">
      <c r="A193" s="40"/>
      <c r="B193" s="41"/>
      <c r="C193" s="213" t="s">
        <v>401</v>
      </c>
      <c r="D193" s="213" t="s">
        <v>132</v>
      </c>
      <c r="E193" s="214" t="s">
        <v>402</v>
      </c>
      <c r="F193" s="215" t="s">
        <v>403</v>
      </c>
      <c r="G193" s="216" t="s">
        <v>196</v>
      </c>
      <c r="H193" s="217">
        <v>2</v>
      </c>
      <c r="I193" s="218"/>
      <c r="J193" s="219">
        <f>ROUND(I193*H193,2)</f>
        <v>0</v>
      </c>
      <c r="K193" s="215" t="s">
        <v>136</v>
      </c>
      <c r="L193" s="46"/>
      <c r="M193" s="220" t="s">
        <v>19</v>
      </c>
      <c r="N193" s="221" t="s">
        <v>43</v>
      </c>
      <c r="O193" s="86"/>
      <c r="P193" s="222">
        <f>O193*H193</f>
        <v>0</v>
      </c>
      <c r="Q193" s="222">
        <v>0.00084000000000000003</v>
      </c>
      <c r="R193" s="222">
        <f>Q193*H193</f>
        <v>0.0016800000000000001</v>
      </c>
      <c r="S193" s="222">
        <v>0</v>
      </c>
      <c r="T193" s="222">
        <f>S193*H193</f>
        <v>0</v>
      </c>
      <c r="U193" s="223" t="s">
        <v>19</v>
      </c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4" t="s">
        <v>197</v>
      </c>
      <c r="AT193" s="224" t="s">
        <v>132</v>
      </c>
      <c r="AU193" s="224" t="s">
        <v>81</v>
      </c>
      <c r="AY193" s="19" t="s">
        <v>129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9" t="s">
        <v>79</v>
      </c>
      <c r="BK193" s="225">
        <f>ROUND(I193*H193,2)</f>
        <v>0</v>
      </c>
      <c r="BL193" s="19" t="s">
        <v>197</v>
      </c>
      <c r="BM193" s="224" t="s">
        <v>404</v>
      </c>
    </row>
    <row r="194" s="2" customFormat="1">
      <c r="A194" s="40"/>
      <c r="B194" s="41"/>
      <c r="C194" s="42"/>
      <c r="D194" s="226" t="s">
        <v>139</v>
      </c>
      <c r="E194" s="42"/>
      <c r="F194" s="227" t="s">
        <v>405</v>
      </c>
      <c r="G194" s="42"/>
      <c r="H194" s="42"/>
      <c r="I194" s="228"/>
      <c r="J194" s="42"/>
      <c r="K194" s="42"/>
      <c r="L194" s="46"/>
      <c r="M194" s="229"/>
      <c r="N194" s="230"/>
      <c r="O194" s="86"/>
      <c r="P194" s="86"/>
      <c r="Q194" s="86"/>
      <c r="R194" s="86"/>
      <c r="S194" s="86"/>
      <c r="T194" s="86"/>
      <c r="U194" s="87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139</v>
      </c>
      <c r="AU194" s="19" t="s">
        <v>81</v>
      </c>
    </row>
    <row r="195" s="2" customFormat="1">
      <c r="A195" s="40"/>
      <c r="B195" s="41"/>
      <c r="C195" s="42"/>
      <c r="D195" s="231" t="s">
        <v>141</v>
      </c>
      <c r="E195" s="42"/>
      <c r="F195" s="232" t="s">
        <v>406</v>
      </c>
      <c r="G195" s="42"/>
      <c r="H195" s="42"/>
      <c r="I195" s="228"/>
      <c r="J195" s="42"/>
      <c r="K195" s="42"/>
      <c r="L195" s="46"/>
      <c r="M195" s="229"/>
      <c r="N195" s="230"/>
      <c r="O195" s="86"/>
      <c r="P195" s="86"/>
      <c r="Q195" s="86"/>
      <c r="R195" s="86"/>
      <c r="S195" s="86"/>
      <c r="T195" s="86"/>
      <c r="U195" s="87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141</v>
      </c>
      <c r="AU195" s="19" t="s">
        <v>81</v>
      </c>
    </row>
    <row r="196" s="2" customFormat="1" ht="16.5" customHeight="1">
      <c r="A196" s="40"/>
      <c r="B196" s="41"/>
      <c r="C196" s="269" t="s">
        <v>407</v>
      </c>
      <c r="D196" s="269" t="s">
        <v>408</v>
      </c>
      <c r="E196" s="270" t="s">
        <v>409</v>
      </c>
      <c r="F196" s="271" t="s">
        <v>410</v>
      </c>
      <c r="G196" s="272" t="s">
        <v>234</v>
      </c>
      <c r="H196" s="273">
        <v>2</v>
      </c>
      <c r="I196" s="274"/>
      <c r="J196" s="275">
        <f>ROUND(I196*H196,2)</f>
        <v>0</v>
      </c>
      <c r="K196" s="271" t="s">
        <v>19</v>
      </c>
      <c r="L196" s="276"/>
      <c r="M196" s="277" t="s">
        <v>19</v>
      </c>
      <c r="N196" s="278" t="s">
        <v>43</v>
      </c>
      <c r="O196" s="86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2">
        <f>S196*H196</f>
        <v>0</v>
      </c>
      <c r="U196" s="223" t="s">
        <v>19</v>
      </c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4" t="s">
        <v>411</v>
      </c>
      <c r="AT196" s="224" t="s">
        <v>408</v>
      </c>
      <c r="AU196" s="224" t="s">
        <v>81</v>
      </c>
      <c r="AY196" s="19" t="s">
        <v>129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9" t="s">
        <v>79</v>
      </c>
      <c r="BK196" s="225">
        <f>ROUND(I196*H196,2)</f>
        <v>0</v>
      </c>
      <c r="BL196" s="19" t="s">
        <v>197</v>
      </c>
      <c r="BM196" s="224" t="s">
        <v>412</v>
      </c>
    </row>
    <row r="197" s="2" customFormat="1">
      <c r="A197" s="40"/>
      <c r="B197" s="41"/>
      <c r="C197" s="42"/>
      <c r="D197" s="226" t="s">
        <v>139</v>
      </c>
      <c r="E197" s="42"/>
      <c r="F197" s="227" t="s">
        <v>410</v>
      </c>
      <c r="G197" s="42"/>
      <c r="H197" s="42"/>
      <c r="I197" s="228"/>
      <c r="J197" s="42"/>
      <c r="K197" s="42"/>
      <c r="L197" s="46"/>
      <c r="M197" s="229"/>
      <c r="N197" s="230"/>
      <c r="O197" s="86"/>
      <c r="P197" s="86"/>
      <c r="Q197" s="86"/>
      <c r="R197" s="86"/>
      <c r="S197" s="86"/>
      <c r="T197" s="86"/>
      <c r="U197" s="87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139</v>
      </c>
      <c r="AU197" s="19" t="s">
        <v>81</v>
      </c>
    </row>
    <row r="198" s="2" customFormat="1" ht="33" customHeight="1">
      <c r="A198" s="40"/>
      <c r="B198" s="41"/>
      <c r="C198" s="213" t="s">
        <v>413</v>
      </c>
      <c r="D198" s="213" t="s">
        <v>132</v>
      </c>
      <c r="E198" s="214" t="s">
        <v>414</v>
      </c>
      <c r="F198" s="215" t="s">
        <v>415</v>
      </c>
      <c r="G198" s="216" t="s">
        <v>196</v>
      </c>
      <c r="H198" s="217">
        <v>2</v>
      </c>
      <c r="I198" s="218"/>
      <c r="J198" s="219">
        <f>ROUND(I198*H198,2)</f>
        <v>0</v>
      </c>
      <c r="K198" s="215" t="s">
        <v>136</v>
      </c>
      <c r="L198" s="46"/>
      <c r="M198" s="220" t="s">
        <v>19</v>
      </c>
      <c r="N198" s="221" t="s">
        <v>43</v>
      </c>
      <c r="O198" s="86"/>
      <c r="P198" s="222">
        <f>O198*H198</f>
        <v>0</v>
      </c>
      <c r="Q198" s="222">
        <v>0.01525</v>
      </c>
      <c r="R198" s="222">
        <f>Q198*H198</f>
        <v>0.030499999999999999</v>
      </c>
      <c r="S198" s="222">
        <v>0</v>
      </c>
      <c r="T198" s="222">
        <f>S198*H198</f>
        <v>0</v>
      </c>
      <c r="U198" s="223" t="s">
        <v>19</v>
      </c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4" t="s">
        <v>197</v>
      </c>
      <c r="AT198" s="224" t="s">
        <v>132</v>
      </c>
      <c r="AU198" s="224" t="s">
        <v>81</v>
      </c>
      <c r="AY198" s="19" t="s">
        <v>129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9" t="s">
        <v>79</v>
      </c>
      <c r="BK198" s="225">
        <f>ROUND(I198*H198,2)</f>
        <v>0</v>
      </c>
      <c r="BL198" s="19" t="s">
        <v>197</v>
      </c>
      <c r="BM198" s="224" t="s">
        <v>416</v>
      </c>
    </row>
    <row r="199" s="2" customFormat="1">
      <c r="A199" s="40"/>
      <c r="B199" s="41"/>
      <c r="C199" s="42"/>
      <c r="D199" s="226" t="s">
        <v>139</v>
      </c>
      <c r="E199" s="42"/>
      <c r="F199" s="227" t="s">
        <v>417</v>
      </c>
      <c r="G199" s="42"/>
      <c r="H199" s="42"/>
      <c r="I199" s="228"/>
      <c r="J199" s="42"/>
      <c r="K199" s="42"/>
      <c r="L199" s="46"/>
      <c r="M199" s="229"/>
      <c r="N199" s="230"/>
      <c r="O199" s="86"/>
      <c r="P199" s="86"/>
      <c r="Q199" s="86"/>
      <c r="R199" s="86"/>
      <c r="S199" s="86"/>
      <c r="T199" s="86"/>
      <c r="U199" s="87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139</v>
      </c>
      <c r="AU199" s="19" t="s">
        <v>81</v>
      </c>
    </row>
    <row r="200" s="2" customFormat="1">
      <c r="A200" s="40"/>
      <c r="B200" s="41"/>
      <c r="C200" s="42"/>
      <c r="D200" s="231" t="s">
        <v>141</v>
      </c>
      <c r="E200" s="42"/>
      <c r="F200" s="232" t="s">
        <v>418</v>
      </c>
      <c r="G200" s="42"/>
      <c r="H200" s="42"/>
      <c r="I200" s="228"/>
      <c r="J200" s="42"/>
      <c r="K200" s="42"/>
      <c r="L200" s="46"/>
      <c r="M200" s="229"/>
      <c r="N200" s="230"/>
      <c r="O200" s="86"/>
      <c r="P200" s="86"/>
      <c r="Q200" s="86"/>
      <c r="R200" s="86"/>
      <c r="S200" s="86"/>
      <c r="T200" s="86"/>
      <c r="U200" s="87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141</v>
      </c>
      <c r="AU200" s="19" t="s">
        <v>81</v>
      </c>
    </row>
    <row r="201" s="2" customFormat="1" ht="16.5" customHeight="1">
      <c r="A201" s="40"/>
      <c r="B201" s="41"/>
      <c r="C201" s="269" t="s">
        <v>419</v>
      </c>
      <c r="D201" s="269" t="s">
        <v>408</v>
      </c>
      <c r="E201" s="270" t="s">
        <v>420</v>
      </c>
      <c r="F201" s="271" t="s">
        <v>421</v>
      </c>
      <c r="G201" s="272" t="s">
        <v>234</v>
      </c>
      <c r="H201" s="273">
        <v>2</v>
      </c>
      <c r="I201" s="274"/>
      <c r="J201" s="275">
        <f>ROUND(I201*H201,2)</f>
        <v>0</v>
      </c>
      <c r="K201" s="271" t="s">
        <v>136</v>
      </c>
      <c r="L201" s="276"/>
      <c r="M201" s="277" t="s">
        <v>19</v>
      </c>
      <c r="N201" s="278" t="s">
        <v>43</v>
      </c>
      <c r="O201" s="86"/>
      <c r="P201" s="222">
        <f>O201*H201</f>
        <v>0</v>
      </c>
      <c r="Q201" s="222">
        <v>0.014</v>
      </c>
      <c r="R201" s="222">
        <f>Q201*H201</f>
        <v>0.028000000000000001</v>
      </c>
      <c r="S201" s="222">
        <v>0</v>
      </c>
      <c r="T201" s="222">
        <f>S201*H201</f>
        <v>0</v>
      </c>
      <c r="U201" s="223" t="s">
        <v>19</v>
      </c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4" t="s">
        <v>411</v>
      </c>
      <c r="AT201" s="224" t="s">
        <v>408</v>
      </c>
      <c r="AU201" s="224" t="s">
        <v>81</v>
      </c>
      <c r="AY201" s="19" t="s">
        <v>129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9" t="s">
        <v>79</v>
      </c>
      <c r="BK201" s="225">
        <f>ROUND(I201*H201,2)</f>
        <v>0</v>
      </c>
      <c r="BL201" s="19" t="s">
        <v>197</v>
      </c>
      <c r="BM201" s="224" t="s">
        <v>422</v>
      </c>
    </row>
    <row r="202" s="2" customFormat="1">
      <c r="A202" s="40"/>
      <c r="B202" s="41"/>
      <c r="C202" s="42"/>
      <c r="D202" s="226" t="s">
        <v>139</v>
      </c>
      <c r="E202" s="42"/>
      <c r="F202" s="227" t="s">
        <v>421</v>
      </c>
      <c r="G202" s="42"/>
      <c r="H202" s="42"/>
      <c r="I202" s="228"/>
      <c r="J202" s="42"/>
      <c r="K202" s="42"/>
      <c r="L202" s="46"/>
      <c r="M202" s="229"/>
      <c r="N202" s="230"/>
      <c r="O202" s="86"/>
      <c r="P202" s="86"/>
      <c r="Q202" s="86"/>
      <c r="R202" s="86"/>
      <c r="S202" s="86"/>
      <c r="T202" s="86"/>
      <c r="U202" s="87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139</v>
      </c>
      <c r="AU202" s="19" t="s">
        <v>81</v>
      </c>
    </row>
    <row r="203" s="2" customFormat="1" ht="24.15" customHeight="1">
      <c r="A203" s="40"/>
      <c r="B203" s="41"/>
      <c r="C203" s="213" t="s">
        <v>423</v>
      </c>
      <c r="D203" s="213" t="s">
        <v>132</v>
      </c>
      <c r="E203" s="214" t="s">
        <v>424</v>
      </c>
      <c r="F203" s="215" t="s">
        <v>425</v>
      </c>
      <c r="G203" s="216" t="s">
        <v>196</v>
      </c>
      <c r="H203" s="217">
        <v>32</v>
      </c>
      <c r="I203" s="218"/>
      <c r="J203" s="219">
        <f>ROUND(I203*H203,2)</f>
        <v>0</v>
      </c>
      <c r="K203" s="215" t="s">
        <v>136</v>
      </c>
      <c r="L203" s="46"/>
      <c r="M203" s="220" t="s">
        <v>19</v>
      </c>
      <c r="N203" s="221" t="s">
        <v>43</v>
      </c>
      <c r="O203" s="86"/>
      <c r="P203" s="222">
        <f>O203*H203</f>
        <v>0</v>
      </c>
      <c r="Q203" s="222">
        <v>0.00025000000000000001</v>
      </c>
      <c r="R203" s="222">
        <f>Q203*H203</f>
        <v>0.0080000000000000002</v>
      </c>
      <c r="S203" s="222">
        <v>0</v>
      </c>
      <c r="T203" s="222">
        <f>S203*H203</f>
        <v>0</v>
      </c>
      <c r="U203" s="223" t="s">
        <v>19</v>
      </c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4" t="s">
        <v>197</v>
      </c>
      <c r="AT203" s="224" t="s">
        <v>132</v>
      </c>
      <c r="AU203" s="224" t="s">
        <v>81</v>
      </c>
      <c r="AY203" s="19" t="s">
        <v>129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9" t="s">
        <v>79</v>
      </c>
      <c r="BK203" s="225">
        <f>ROUND(I203*H203,2)</f>
        <v>0</v>
      </c>
      <c r="BL203" s="19" t="s">
        <v>197</v>
      </c>
      <c r="BM203" s="224" t="s">
        <v>426</v>
      </c>
    </row>
    <row r="204" s="2" customFormat="1">
      <c r="A204" s="40"/>
      <c r="B204" s="41"/>
      <c r="C204" s="42"/>
      <c r="D204" s="226" t="s">
        <v>139</v>
      </c>
      <c r="E204" s="42"/>
      <c r="F204" s="227" t="s">
        <v>427</v>
      </c>
      <c r="G204" s="42"/>
      <c r="H204" s="42"/>
      <c r="I204" s="228"/>
      <c r="J204" s="42"/>
      <c r="K204" s="42"/>
      <c r="L204" s="46"/>
      <c r="M204" s="229"/>
      <c r="N204" s="230"/>
      <c r="O204" s="86"/>
      <c r="P204" s="86"/>
      <c r="Q204" s="86"/>
      <c r="R204" s="86"/>
      <c r="S204" s="86"/>
      <c r="T204" s="86"/>
      <c r="U204" s="87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139</v>
      </c>
      <c r="AU204" s="19" t="s">
        <v>81</v>
      </c>
    </row>
    <row r="205" s="2" customFormat="1">
      <c r="A205" s="40"/>
      <c r="B205" s="41"/>
      <c r="C205" s="42"/>
      <c r="D205" s="231" t="s">
        <v>141</v>
      </c>
      <c r="E205" s="42"/>
      <c r="F205" s="232" t="s">
        <v>428</v>
      </c>
      <c r="G205" s="42"/>
      <c r="H205" s="42"/>
      <c r="I205" s="228"/>
      <c r="J205" s="42"/>
      <c r="K205" s="42"/>
      <c r="L205" s="46"/>
      <c r="M205" s="229"/>
      <c r="N205" s="230"/>
      <c r="O205" s="86"/>
      <c r="P205" s="86"/>
      <c r="Q205" s="86"/>
      <c r="R205" s="86"/>
      <c r="S205" s="86"/>
      <c r="T205" s="86"/>
      <c r="U205" s="87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141</v>
      </c>
      <c r="AU205" s="19" t="s">
        <v>81</v>
      </c>
    </row>
    <row r="206" s="2" customFormat="1" ht="21.75" customHeight="1">
      <c r="A206" s="40"/>
      <c r="B206" s="41"/>
      <c r="C206" s="213" t="s">
        <v>429</v>
      </c>
      <c r="D206" s="213" t="s">
        <v>132</v>
      </c>
      <c r="E206" s="214" t="s">
        <v>430</v>
      </c>
      <c r="F206" s="215" t="s">
        <v>431</v>
      </c>
      <c r="G206" s="216" t="s">
        <v>196</v>
      </c>
      <c r="H206" s="217">
        <v>17</v>
      </c>
      <c r="I206" s="218"/>
      <c r="J206" s="219">
        <f>ROUND(I206*H206,2)</f>
        <v>0</v>
      </c>
      <c r="K206" s="215" t="s">
        <v>19</v>
      </c>
      <c r="L206" s="46"/>
      <c r="M206" s="220" t="s">
        <v>19</v>
      </c>
      <c r="N206" s="221" t="s">
        <v>43</v>
      </c>
      <c r="O206" s="86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2">
        <f>S206*H206</f>
        <v>0</v>
      </c>
      <c r="U206" s="223" t="s">
        <v>19</v>
      </c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4" t="s">
        <v>197</v>
      </c>
      <c r="AT206" s="224" t="s">
        <v>132</v>
      </c>
      <c r="AU206" s="224" t="s">
        <v>81</v>
      </c>
      <c r="AY206" s="19" t="s">
        <v>129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9" t="s">
        <v>79</v>
      </c>
      <c r="BK206" s="225">
        <f>ROUND(I206*H206,2)</f>
        <v>0</v>
      </c>
      <c r="BL206" s="19" t="s">
        <v>197</v>
      </c>
      <c r="BM206" s="224" t="s">
        <v>432</v>
      </c>
    </row>
    <row r="207" s="2" customFormat="1">
      <c r="A207" s="40"/>
      <c r="B207" s="41"/>
      <c r="C207" s="42"/>
      <c r="D207" s="226" t="s">
        <v>139</v>
      </c>
      <c r="E207" s="42"/>
      <c r="F207" s="227" t="s">
        <v>431</v>
      </c>
      <c r="G207" s="42"/>
      <c r="H207" s="42"/>
      <c r="I207" s="228"/>
      <c r="J207" s="42"/>
      <c r="K207" s="42"/>
      <c r="L207" s="46"/>
      <c r="M207" s="229"/>
      <c r="N207" s="230"/>
      <c r="O207" s="86"/>
      <c r="P207" s="86"/>
      <c r="Q207" s="86"/>
      <c r="R207" s="86"/>
      <c r="S207" s="86"/>
      <c r="T207" s="86"/>
      <c r="U207" s="87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139</v>
      </c>
      <c r="AU207" s="19" t="s">
        <v>81</v>
      </c>
    </row>
    <row r="208" s="2" customFormat="1" ht="24.15" customHeight="1">
      <c r="A208" s="40"/>
      <c r="B208" s="41"/>
      <c r="C208" s="269" t="s">
        <v>433</v>
      </c>
      <c r="D208" s="269" t="s">
        <v>408</v>
      </c>
      <c r="E208" s="270" t="s">
        <v>434</v>
      </c>
      <c r="F208" s="271" t="s">
        <v>435</v>
      </c>
      <c r="G208" s="272" t="s">
        <v>234</v>
      </c>
      <c r="H208" s="273">
        <v>2</v>
      </c>
      <c r="I208" s="274"/>
      <c r="J208" s="275">
        <f>ROUND(I208*H208,2)</f>
        <v>0</v>
      </c>
      <c r="K208" s="271" t="s">
        <v>136</v>
      </c>
      <c r="L208" s="276"/>
      <c r="M208" s="277" t="s">
        <v>19</v>
      </c>
      <c r="N208" s="278" t="s">
        <v>43</v>
      </c>
      <c r="O208" s="86"/>
      <c r="P208" s="222">
        <f>O208*H208</f>
        <v>0</v>
      </c>
      <c r="Q208" s="222">
        <v>0.00109</v>
      </c>
      <c r="R208" s="222">
        <f>Q208*H208</f>
        <v>0.0021800000000000001</v>
      </c>
      <c r="S208" s="222">
        <v>0</v>
      </c>
      <c r="T208" s="222">
        <f>S208*H208</f>
        <v>0</v>
      </c>
      <c r="U208" s="223" t="s">
        <v>19</v>
      </c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24" t="s">
        <v>411</v>
      </c>
      <c r="AT208" s="224" t="s">
        <v>408</v>
      </c>
      <c r="AU208" s="224" t="s">
        <v>81</v>
      </c>
      <c r="AY208" s="19" t="s">
        <v>129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9" t="s">
        <v>79</v>
      </c>
      <c r="BK208" s="225">
        <f>ROUND(I208*H208,2)</f>
        <v>0</v>
      </c>
      <c r="BL208" s="19" t="s">
        <v>197</v>
      </c>
      <c r="BM208" s="224" t="s">
        <v>436</v>
      </c>
    </row>
    <row r="209" s="2" customFormat="1">
      <c r="A209" s="40"/>
      <c r="B209" s="41"/>
      <c r="C209" s="42"/>
      <c r="D209" s="226" t="s">
        <v>139</v>
      </c>
      <c r="E209" s="42"/>
      <c r="F209" s="227" t="s">
        <v>435</v>
      </c>
      <c r="G209" s="42"/>
      <c r="H209" s="42"/>
      <c r="I209" s="228"/>
      <c r="J209" s="42"/>
      <c r="K209" s="42"/>
      <c r="L209" s="46"/>
      <c r="M209" s="229"/>
      <c r="N209" s="230"/>
      <c r="O209" s="86"/>
      <c r="P209" s="86"/>
      <c r="Q209" s="86"/>
      <c r="R209" s="86"/>
      <c r="S209" s="86"/>
      <c r="T209" s="86"/>
      <c r="U209" s="87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139</v>
      </c>
      <c r="AU209" s="19" t="s">
        <v>81</v>
      </c>
    </row>
    <row r="210" s="15" customFormat="1">
      <c r="A210" s="15"/>
      <c r="B210" s="255"/>
      <c r="C210" s="256"/>
      <c r="D210" s="226" t="s">
        <v>143</v>
      </c>
      <c r="E210" s="257" t="s">
        <v>19</v>
      </c>
      <c r="F210" s="258" t="s">
        <v>437</v>
      </c>
      <c r="G210" s="256"/>
      <c r="H210" s="257" t="s">
        <v>19</v>
      </c>
      <c r="I210" s="259"/>
      <c r="J210" s="256"/>
      <c r="K210" s="256"/>
      <c r="L210" s="260"/>
      <c r="M210" s="261"/>
      <c r="N210" s="262"/>
      <c r="O210" s="262"/>
      <c r="P210" s="262"/>
      <c r="Q210" s="262"/>
      <c r="R210" s="262"/>
      <c r="S210" s="262"/>
      <c r="T210" s="262"/>
      <c r="U210" s="263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4" t="s">
        <v>143</v>
      </c>
      <c r="AU210" s="264" t="s">
        <v>81</v>
      </c>
      <c r="AV210" s="15" t="s">
        <v>79</v>
      </c>
      <c r="AW210" s="15" t="s">
        <v>33</v>
      </c>
      <c r="AX210" s="15" t="s">
        <v>72</v>
      </c>
      <c r="AY210" s="264" t="s">
        <v>129</v>
      </c>
    </row>
    <row r="211" s="13" customFormat="1">
      <c r="A211" s="13"/>
      <c r="B211" s="233"/>
      <c r="C211" s="234"/>
      <c r="D211" s="226" t="s">
        <v>143</v>
      </c>
      <c r="E211" s="235" t="s">
        <v>19</v>
      </c>
      <c r="F211" s="236" t="s">
        <v>81</v>
      </c>
      <c r="G211" s="234"/>
      <c r="H211" s="237">
        <v>2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1"/>
      <c r="U211" s="242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143</v>
      </c>
      <c r="AU211" s="243" t="s">
        <v>81</v>
      </c>
      <c r="AV211" s="13" t="s">
        <v>81</v>
      </c>
      <c r="AW211" s="13" t="s">
        <v>33</v>
      </c>
      <c r="AX211" s="13" t="s">
        <v>72</v>
      </c>
      <c r="AY211" s="243" t="s">
        <v>129</v>
      </c>
    </row>
    <row r="212" s="14" customFormat="1">
      <c r="A212" s="14"/>
      <c r="B212" s="244"/>
      <c r="C212" s="245"/>
      <c r="D212" s="226" t="s">
        <v>143</v>
      </c>
      <c r="E212" s="246" t="s">
        <v>19</v>
      </c>
      <c r="F212" s="247" t="s">
        <v>146</v>
      </c>
      <c r="G212" s="245"/>
      <c r="H212" s="248">
        <v>2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2"/>
      <c r="U212" s="253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4" t="s">
        <v>143</v>
      </c>
      <c r="AU212" s="254" t="s">
        <v>81</v>
      </c>
      <c r="AV212" s="14" t="s">
        <v>137</v>
      </c>
      <c r="AW212" s="14" t="s">
        <v>33</v>
      </c>
      <c r="AX212" s="14" t="s">
        <v>79</v>
      </c>
      <c r="AY212" s="254" t="s">
        <v>129</v>
      </c>
    </row>
    <row r="213" s="2" customFormat="1" ht="16.5" customHeight="1">
      <c r="A213" s="40"/>
      <c r="B213" s="41"/>
      <c r="C213" s="269" t="s">
        <v>438</v>
      </c>
      <c r="D213" s="269" t="s">
        <v>408</v>
      </c>
      <c r="E213" s="270" t="s">
        <v>439</v>
      </c>
      <c r="F213" s="271" t="s">
        <v>440</v>
      </c>
      <c r="G213" s="272" t="s">
        <v>234</v>
      </c>
      <c r="H213" s="273">
        <v>15</v>
      </c>
      <c r="I213" s="274"/>
      <c r="J213" s="275">
        <f>ROUND(I213*H213,2)</f>
        <v>0</v>
      </c>
      <c r="K213" s="271" t="s">
        <v>136</v>
      </c>
      <c r="L213" s="276"/>
      <c r="M213" s="277" t="s">
        <v>19</v>
      </c>
      <c r="N213" s="278" t="s">
        <v>43</v>
      </c>
      <c r="O213" s="86"/>
      <c r="P213" s="222">
        <f>O213*H213</f>
        <v>0</v>
      </c>
      <c r="Q213" s="222">
        <v>0.00147</v>
      </c>
      <c r="R213" s="222">
        <f>Q213*H213</f>
        <v>0.02205</v>
      </c>
      <c r="S213" s="222">
        <v>0</v>
      </c>
      <c r="T213" s="222">
        <f>S213*H213</f>
        <v>0</v>
      </c>
      <c r="U213" s="223" t="s">
        <v>19</v>
      </c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4" t="s">
        <v>411</v>
      </c>
      <c r="AT213" s="224" t="s">
        <v>408</v>
      </c>
      <c r="AU213" s="224" t="s">
        <v>81</v>
      </c>
      <c r="AY213" s="19" t="s">
        <v>129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9" t="s">
        <v>79</v>
      </c>
      <c r="BK213" s="225">
        <f>ROUND(I213*H213,2)</f>
        <v>0</v>
      </c>
      <c r="BL213" s="19" t="s">
        <v>197</v>
      </c>
      <c r="BM213" s="224" t="s">
        <v>441</v>
      </c>
    </row>
    <row r="214" s="2" customFormat="1">
      <c r="A214" s="40"/>
      <c r="B214" s="41"/>
      <c r="C214" s="42"/>
      <c r="D214" s="226" t="s">
        <v>139</v>
      </c>
      <c r="E214" s="42"/>
      <c r="F214" s="227" t="s">
        <v>440</v>
      </c>
      <c r="G214" s="42"/>
      <c r="H214" s="42"/>
      <c r="I214" s="228"/>
      <c r="J214" s="42"/>
      <c r="K214" s="42"/>
      <c r="L214" s="46"/>
      <c r="M214" s="229"/>
      <c r="N214" s="230"/>
      <c r="O214" s="86"/>
      <c r="P214" s="86"/>
      <c r="Q214" s="86"/>
      <c r="R214" s="86"/>
      <c r="S214" s="86"/>
      <c r="T214" s="86"/>
      <c r="U214" s="87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139</v>
      </c>
      <c r="AU214" s="19" t="s">
        <v>81</v>
      </c>
    </row>
    <row r="215" s="2" customFormat="1" ht="24.15" customHeight="1">
      <c r="A215" s="40"/>
      <c r="B215" s="41"/>
      <c r="C215" s="213" t="s">
        <v>442</v>
      </c>
      <c r="D215" s="213" t="s">
        <v>132</v>
      </c>
      <c r="E215" s="214" t="s">
        <v>443</v>
      </c>
      <c r="F215" s="215" t="s">
        <v>444</v>
      </c>
      <c r="G215" s="216" t="s">
        <v>196</v>
      </c>
      <c r="H215" s="217">
        <v>2</v>
      </c>
      <c r="I215" s="218"/>
      <c r="J215" s="219">
        <f>ROUND(I215*H215,2)</f>
        <v>0</v>
      </c>
      <c r="K215" s="215" t="s">
        <v>136</v>
      </c>
      <c r="L215" s="46"/>
      <c r="M215" s="220" t="s">
        <v>19</v>
      </c>
      <c r="N215" s="221" t="s">
        <v>43</v>
      </c>
      <c r="O215" s="86"/>
      <c r="P215" s="222">
        <f>O215*H215</f>
        <v>0</v>
      </c>
      <c r="Q215" s="222">
        <v>0.0019400000000000001</v>
      </c>
      <c r="R215" s="222">
        <f>Q215*H215</f>
        <v>0.0038800000000000002</v>
      </c>
      <c r="S215" s="222">
        <v>0</v>
      </c>
      <c r="T215" s="222">
        <f>S215*H215</f>
        <v>0</v>
      </c>
      <c r="U215" s="223" t="s">
        <v>19</v>
      </c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4" t="s">
        <v>197</v>
      </c>
      <c r="AT215" s="224" t="s">
        <v>132</v>
      </c>
      <c r="AU215" s="224" t="s">
        <v>81</v>
      </c>
      <c r="AY215" s="19" t="s">
        <v>129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9" t="s">
        <v>79</v>
      </c>
      <c r="BK215" s="225">
        <f>ROUND(I215*H215,2)</f>
        <v>0</v>
      </c>
      <c r="BL215" s="19" t="s">
        <v>197</v>
      </c>
      <c r="BM215" s="224" t="s">
        <v>445</v>
      </c>
    </row>
    <row r="216" s="2" customFormat="1">
      <c r="A216" s="40"/>
      <c r="B216" s="41"/>
      <c r="C216" s="42"/>
      <c r="D216" s="226" t="s">
        <v>139</v>
      </c>
      <c r="E216" s="42"/>
      <c r="F216" s="227" t="s">
        <v>446</v>
      </c>
      <c r="G216" s="42"/>
      <c r="H216" s="42"/>
      <c r="I216" s="228"/>
      <c r="J216" s="42"/>
      <c r="K216" s="42"/>
      <c r="L216" s="46"/>
      <c r="M216" s="229"/>
      <c r="N216" s="230"/>
      <c r="O216" s="86"/>
      <c r="P216" s="86"/>
      <c r="Q216" s="86"/>
      <c r="R216" s="86"/>
      <c r="S216" s="86"/>
      <c r="T216" s="86"/>
      <c r="U216" s="87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139</v>
      </c>
      <c r="AU216" s="19" t="s">
        <v>81</v>
      </c>
    </row>
    <row r="217" s="2" customFormat="1">
      <c r="A217" s="40"/>
      <c r="B217" s="41"/>
      <c r="C217" s="42"/>
      <c r="D217" s="231" t="s">
        <v>141</v>
      </c>
      <c r="E217" s="42"/>
      <c r="F217" s="232" t="s">
        <v>447</v>
      </c>
      <c r="G217" s="42"/>
      <c r="H217" s="42"/>
      <c r="I217" s="228"/>
      <c r="J217" s="42"/>
      <c r="K217" s="42"/>
      <c r="L217" s="46"/>
      <c r="M217" s="229"/>
      <c r="N217" s="230"/>
      <c r="O217" s="86"/>
      <c r="P217" s="86"/>
      <c r="Q217" s="86"/>
      <c r="R217" s="86"/>
      <c r="S217" s="86"/>
      <c r="T217" s="86"/>
      <c r="U217" s="87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141</v>
      </c>
      <c r="AU217" s="19" t="s">
        <v>81</v>
      </c>
    </row>
    <row r="218" s="2" customFormat="1" ht="24.15" customHeight="1">
      <c r="A218" s="40"/>
      <c r="B218" s="41"/>
      <c r="C218" s="269" t="s">
        <v>411</v>
      </c>
      <c r="D218" s="269" t="s">
        <v>408</v>
      </c>
      <c r="E218" s="270" t="s">
        <v>448</v>
      </c>
      <c r="F218" s="271" t="s">
        <v>449</v>
      </c>
      <c r="G218" s="272" t="s">
        <v>234</v>
      </c>
      <c r="H218" s="273">
        <v>2</v>
      </c>
      <c r="I218" s="274"/>
      <c r="J218" s="275">
        <f>ROUND(I218*H218,2)</f>
        <v>0</v>
      </c>
      <c r="K218" s="271" t="s">
        <v>136</v>
      </c>
      <c r="L218" s="276"/>
      <c r="M218" s="277" t="s">
        <v>19</v>
      </c>
      <c r="N218" s="278" t="s">
        <v>43</v>
      </c>
      <c r="O218" s="86"/>
      <c r="P218" s="222">
        <f>O218*H218</f>
        <v>0</v>
      </c>
      <c r="Q218" s="222">
        <v>0.0018</v>
      </c>
      <c r="R218" s="222">
        <f>Q218*H218</f>
        <v>0.0035999999999999999</v>
      </c>
      <c r="S218" s="222">
        <v>0</v>
      </c>
      <c r="T218" s="222">
        <f>S218*H218</f>
        <v>0</v>
      </c>
      <c r="U218" s="223" t="s">
        <v>19</v>
      </c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4" t="s">
        <v>411</v>
      </c>
      <c r="AT218" s="224" t="s">
        <v>408</v>
      </c>
      <c r="AU218" s="224" t="s">
        <v>81</v>
      </c>
      <c r="AY218" s="19" t="s">
        <v>129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9" t="s">
        <v>79</v>
      </c>
      <c r="BK218" s="225">
        <f>ROUND(I218*H218,2)</f>
        <v>0</v>
      </c>
      <c r="BL218" s="19" t="s">
        <v>197</v>
      </c>
      <c r="BM218" s="224" t="s">
        <v>450</v>
      </c>
    </row>
    <row r="219" s="2" customFormat="1">
      <c r="A219" s="40"/>
      <c r="B219" s="41"/>
      <c r="C219" s="42"/>
      <c r="D219" s="226" t="s">
        <v>139</v>
      </c>
      <c r="E219" s="42"/>
      <c r="F219" s="227" t="s">
        <v>449</v>
      </c>
      <c r="G219" s="42"/>
      <c r="H219" s="42"/>
      <c r="I219" s="228"/>
      <c r="J219" s="42"/>
      <c r="K219" s="42"/>
      <c r="L219" s="46"/>
      <c r="M219" s="229"/>
      <c r="N219" s="230"/>
      <c r="O219" s="86"/>
      <c r="P219" s="86"/>
      <c r="Q219" s="86"/>
      <c r="R219" s="86"/>
      <c r="S219" s="86"/>
      <c r="T219" s="86"/>
      <c r="U219" s="87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139</v>
      </c>
      <c r="AU219" s="19" t="s">
        <v>81</v>
      </c>
    </row>
    <row r="220" s="2" customFormat="1" ht="16.5" customHeight="1">
      <c r="A220" s="40"/>
      <c r="B220" s="41"/>
      <c r="C220" s="213" t="s">
        <v>451</v>
      </c>
      <c r="D220" s="213" t="s">
        <v>132</v>
      </c>
      <c r="E220" s="214" t="s">
        <v>452</v>
      </c>
      <c r="F220" s="215" t="s">
        <v>453</v>
      </c>
      <c r="G220" s="216" t="s">
        <v>234</v>
      </c>
      <c r="H220" s="217">
        <v>21</v>
      </c>
      <c r="I220" s="218"/>
      <c r="J220" s="219">
        <f>ROUND(I220*H220,2)</f>
        <v>0</v>
      </c>
      <c r="K220" s="215" t="s">
        <v>136</v>
      </c>
      <c r="L220" s="46"/>
      <c r="M220" s="220" t="s">
        <v>19</v>
      </c>
      <c r="N220" s="221" t="s">
        <v>43</v>
      </c>
      <c r="O220" s="86"/>
      <c r="P220" s="222">
        <f>O220*H220</f>
        <v>0</v>
      </c>
      <c r="Q220" s="222">
        <v>0.00013999999999999999</v>
      </c>
      <c r="R220" s="222">
        <f>Q220*H220</f>
        <v>0.0029399999999999999</v>
      </c>
      <c r="S220" s="222">
        <v>0</v>
      </c>
      <c r="T220" s="222">
        <f>S220*H220</f>
        <v>0</v>
      </c>
      <c r="U220" s="223" t="s">
        <v>19</v>
      </c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4" t="s">
        <v>197</v>
      </c>
      <c r="AT220" s="224" t="s">
        <v>132</v>
      </c>
      <c r="AU220" s="224" t="s">
        <v>81</v>
      </c>
      <c r="AY220" s="19" t="s">
        <v>129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9" t="s">
        <v>79</v>
      </c>
      <c r="BK220" s="225">
        <f>ROUND(I220*H220,2)</f>
        <v>0</v>
      </c>
      <c r="BL220" s="19" t="s">
        <v>197</v>
      </c>
      <c r="BM220" s="224" t="s">
        <v>454</v>
      </c>
    </row>
    <row r="221" s="2" customFormat="1">
      <c r="A221" s="40"/>
      <c r="B221" s="41"/>
      <c r="C221" s="42"/>
      <c r="D221" s="226" t="s">
        <v>139</v>
      </c>
      <c r="E221" s="42"/>
      <c r="F221" s="227" t="s">
        <v>455</v>
      </c>
      <c r="G221" s="42"/>
      <c r="H221" s="42"/>
      <c r="I221" s="228"/>
      <c r="J221" s="42"/>
      <c r="K221" s="42"/>
      <c r="L221" s="46"/>
      <c r="M221" s="229"/>
      <c r="N221" s="230"/>
      <c r="O221" s="86"/>
      <c r="P221" s="86"/>
      <c r="Q221" s="86"/>
      <c r="R221" s="86"/>
      <c r="S221" s="86"/>
      <c r="T221" s="86"/>
      <c r="U221" s="87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139</v>
      </c>
      <c r="AU221" s="19" t="s">
        <v>81</v>
      </c>
    </row>
    <row r="222" s="2" customFormat="1">
      <c r="A222" s="40"/>
      <c r="B222" s="41"/>
      <c r="C222" s="42"/>
      <c r="D222" s="231" t="s">
        <v>141</v>
      </c>
      <c r="E222" s="42"/>
      <c r="F222" s="232" t="s">
        <v>456</v>
      </c>
      <c r="G222" s="42"/>
      <c r="H222" s="42"/>
      <c r="I222" s="228"/>
      <c r="J222" s="42"/>
      <c r="K222" s="42"/>
      <c r="L222" s="46"/>
      <c r="M222" s="229"/>
      <c r="N222" s="230"/>
      <c r="O222" s="86"/>
      <c r="P222" s="86"/>
      <c r="Q222" s="86"/>
      <c r="R222" s="86"/>
      <c r="S222" s="86"/>
      <c r="T222" s="86"/>
      <c r="U222" s="87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141</v>
      </c>
      <c r="AU222" s="19" t="s">
        <v>81</v>
      </c>
    </row>
    <row r="223" s="2" customFormat="1" ht="16.5" customHeight="1">
      <c r="A223" s="40"/>
      <c r="B223" s="41"/>
      <c r="C223" s="213" t="s">
        <v>457</v>
      </c>
      <c r="D223" s="213" t="s">
        <v>132</v>
      </c>
      <c r="E223" s="214" t="s">
        <v>458</v>
      </c>
      <c r="F223" s="215" t="s">
        <v>459</v>
      </c>
      <c r="G223" s="216" t="s">
        <v>234</v>
      </c>
      <c r="H223" s="217">
        <v>21</v>
      </c>
      <c r="I223" s="218"/>
      <c r="J223" s="219">
        <f>ROUND(I223*H223,2)</f>
        <v>0</v>
      </c>
      <c r="K223" s="215" t="s">
        <v>136</v>
      </c>
      <c r="L223" s="46"/>
      <c r="M223" s="220" t="s">
        <v>19</v>
      </c>
      <c r="N223" s="221" t="s">
        <v>43</v>
      </c>
      <c r="O223" s="86"/>
      <c r="P223" s="222">
        <f>O223*H223</f>
        <v>0</v>
      </c>
      <c r="Q223" s="222">
        <v>0.00024000000000000001</v>
      </c>
      <c r="R223" s="222">
        <f>Q223*H223</f>
        <v>0.0050400000000000002</v>
      </c>
      <c r="S223" s="222">
        <v>0</v>
      </c>
      <c r="T223" s="222">
        <f>S223*H223</f>
        <v>0</v>
      </c>
      <c r="U223" s="223" t="s">
        <v>19</v>
      </c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4" t="s">
        <v>197</v>
      </c>
      <c r="AT223" s="224" t="s">
        <v>132</v>
      </c>
      <c r="AU223" s="224" t="s">
        <v>81</v>
      </c>
      <c r="AY223" s="19" t="s">
        <v>129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9" t="s">
        <v>79</v>
      </c>
      <c r="BK223" s="225">
        <f>ROUND(I223*H223,2)</f>
        <v>0</v>
      </c>
      <c r="BL223" s="19" t="s">
        <v>197</v>
      </c>
      <c r="BM223" s="224" t="s">
        <v>460</v>
      </c>
    </row>
    <row r="224" s="2" customFormat="1">
      <c r="A224" s="40"/>
      <c r="B224" s="41"/>
      <c r="C224" s="42"/>
      <c r="D224" s="226" t="s">
        <v>139</v>
      </c>
      <c r="E224" s="42"/>
      <c r="F224" s="227" t="s">
        <v>461</v>
      </c>
      <c r="G224" s="42"/>
      <c r="H224" s="42"/>
      <c r="I224" s="228"/>
      <c r="J224" s="42"/>
      <c r="K224" s="42"/>
      <c r="L224" s="46"/>
      <c r="M224" s="229"/>
      <c r="N224" s="230"/>
      <c r="O224" s="86"/>
      <c r="P224" s="86"/>
      <c r="Q224" s="86"/>
      <c r="R224" s="86"/>
      <c r="S224" s="86"/>
      <c r="T224" s="86"/>
      <c r="U224" s="87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139</v>
      </c>
      <c r="AU224" s="19" t="s">
        <v>81</v>
      </c>
    </row>
    <row r="225" s="2" customFormat="1">
      <c r="A225" s="40"/>
      <c r="B225" s="41"/>
      <c r="C225" s="42"/>
      <c r="D225" s="231" t="s">
        <v>141</v>
      </c>
      <c r="E225" s="42"/>
      <c r="F225" s="232" t="s">
        <v>462</v>
      </c>
      <c r="G225" s="42"/>
      <c r="H225" s="42"/>
      <c r="I225" s="228"/>
      <c r="J225" s="42"/>
      <c r="K225" s="42"/>
      <c r="L225" s="46"/>
      <c r="M225" s="229"/>
      <c r="N225" s="230"/>
      <c r="O225" s="86"/>
      <c r="P225" s="86"/>
      <c r="Q225" s="86"/>
      <c r="R225" s="86"/>
      <c r="S225" s="86"/>
      <c r="T225" s="86"/>
      <c r="U225" s="87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141</v>
      </c>
      <c r="AU225" s="19" t="s">
        <v>81</v>
      </c>
    </row>
    <row r="226" s="2" customFormat="1" ht="24.15" customHeight="1">
      <c r="A226" s="40"/>
      <c r="B226" s="41"/>
      <c r="C226" s="213" t="s">
        <v>463</v>
      </c>
      <c r="D226" s="213" t="s">
        <v>132</v>
      </c>
      <c r="E226" s="214" t="s">
        <v>464</v>
      </c>
      <c r="F226" s="215" t="s">
        <v>465</v>
      </c>
      <c r="G226" s="216" t="s">
        <v>166</v>
      </c>
      <c r="H226" s="217">
        <v>0.73599999999999999</v>
      </c>
      <c r="I226" s="218"/>
      <c r="J226" s="219">
        <f>ROUND(I226*H226,2)</f>
        <v>0</v>
      </c>
      <c r="K226" s="215" t="s">
        <v>136</v>
      </c>
      <c r="L226" s="46"/>
      <c r="M226" s="220" t="s">
        <v>19</v>
      </c>
      <c r="N226" s="221" t="s">
        <v>43</v>
      </c>
      <c r="O226" s="86"/>
      <c r="P226" s="222">
        <f>O226*H226</f>
        <v>0</v>
      </c>
      <c r="Q226" s="222">
        <v>0</v>
      </c>
      <c r="R226" s="222">
        <f>Q226*H226</f>
        <v>0</v>
      </c>
      <c r="S226" s="222">
        <v>0</v>
      </c>
      <c r="T226" s="222">
        <f>S226*H226</f>
        <v>0</v>
      </c>
      <c r="U226" s="223" t="s">
        <v>19</v>
      </c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24" t="s">
        <v>197</v>
      </c>
      <c r="AT226" s="224" t="s">
        <v>132</v>
      </c>
      <c r="AU226" s="224" t="s">
        <v>81</v>
      </c>
      <c r="AY226" s="19" t="s">
        <v>129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9" t="s">
        <v>79</v>
      </c>
      <c r="BK226" s="225">
        <f>ROUND(I226*H226,2)</f>
        <v>0</v>
      </c>
      <c r="BL226" s="19" t="s">
        <v>197</v>
      </c>
      <c r="BM226" s="224" t="s">
        <v>466</v>
      </c>
    </row>
    <row r="227" s="2" customFormat="1">
      <c r="A227" s="40"/>
      <c r="B227" s="41"/>
      <c r="C227" s="42"/>
      <c r="D227" s="226" t="s">
        <v>139</v>
      </c>
      <c r="E227" s="42"/>
      <c r="F227" s="227" t="s">
        <v>467</v>
      </c>
      <c r="G227" s="42"/>
      <c r="H227" s="42"/>
      <c r="I227" s="228"/>
      <c r="J227" s="42"/>
      <c r="K227" s="42"/>
      <c r="L227" s="46"/>
      <c r="M227" s="229"/>
      <c r="N227" s="230"/>
      <c r="O227" s="86"/>
      <c r="P227" s="86"/>
      <c r="Q227" s="86"/>
      <c r="R227" s="86"/>
      <c r="S227" s="86"/>
      <c r="T227" s="86"/>
      <c r="U227" s="87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139</v>
      </c>
      <c r="AU227" s="19" t="s">
        <v>81</v>
      </c>
    </row>
    <row r="228" s="2" customFormat="1">
      <c r="A228" s="40"/>
      <c r="B228" s="41"/>
      <c r="C228" s="42"/>
      <c r="D228" s="231" t="s">
        <v>141</v>
      </c>
      <c r="E228" s="42"/>
      <c r="F228" s="232" t="s">
        <v>468</v>
      </c>
      <c r="G228" s="42"/>
      <c r="H228" s="42"/>
      <c r="I228" s="228"/>
      <c r="J228" s="42"/>
      <c r="K228" s="42"/>
      <c r="L228" s="46"/>
      <c r="M228" s="229"/>
      <c r="N228" s="230"/>
      <c r="O228" s="86"/>
      <c r="P228" s="86"/>
      <c r="Q228" s="86"/>
      <c r="R228" s="86"/>
      <c r="S228" s="86"/>
      <c r="T228" s="86"/>
      <c r="U228" s="87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141</v>
      </c>
      <c r="AU228" s="19" t="s">
        <v>81</v>
      </c>
    </row>
    <row r="229" s="12" customFormat="1" ht="22.8" customHeight="1">
      <c r="A229" s="12"/>
      <c r="B229" s="197"/>
      <c r="C229" s="198"/>
      <c r="D229" s="199" t="s">
        <v>71</v>
      </c>
      <c r="E229" s="211" t="s">
        <v>469</v>
      </c>
      <c r="F229" s="211" t="s">
        <v>470</v>
      </c>
      <c r="G229" s="198"/>
      <c r="H229" s="198"/>
      <c r="I229" s="201"/>
      <c r="J229" s="212">
        <f>BK229</f>
        <v>0</v>
      </c>
      <c r="K229" s="198"/>
      <c r="L229" s="203"/>
      <c r="M229" s="204"/>
      <c r="N229" s="205"/>
      <c r="O229" s="205"/>
      <c r="P229" s="206">
        <f>SUM(P230:P235)</f>
        <v>0</v>
      </c>
      <c r="Q229" s="205"/>
      <c r="R229" s="206">
        <f>SUM(R230:R235)</f>
        <v>0.014249999999999999</v>
      </c>
      <c r="S229" s="205"/>
      <c r="T229" s="206">
        <f>SUM(T230:T235)</f>
        <v>0</v>
      </c>
      <c r="U229" s="207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8" t="s">
        <v>81</v>
      </c>
      <c r="AT229" s="209" t="s">
        <v>71</v>
      </c>
      <c r="AU229" s="209" t="s">
        <v>79</v>
      </c>
      <c r="AY229" s="208" t="s">
        <v>129</v>
      </c>
      <c r="BK229" s="210">
        <f>SUM(BK230:BK235)</f>
        <v>0</v>
      </c>
    </row>
    <row r="230" s="2" customFormat="1" ht="24.15" customHeight="1">
      <c r="A230" s="40"/>
      <c r="B230" s="41"/>
      <c r="C230" s="213" t="s">
        <v>471</v>
      </c>
      <c r="D230" s="213" t="s">
        <v>132</v>
      </c>
      <c r="E230" s="214" t="s">
        <v>472</v>
      </c>
      <c r="F230" s="215" t="s">
        <v>473</v>
      </c>
      <c r="G230" s="216" t="s">
        <v>324</v>
      </c>
      <c r="H230" s="217">
        <v>25</v>
      </c>
      <c r="I230" s="218"/>
      <c r="J230" s="219">
        <f>ROUND(I230*H230,2)</f>
        <v>0</v>
      </c>
      <c r="K230" s="215" t="s">
        <v>136</v>
      </c>
      <c r="L230" s="46"/>
      <c r="M230" s="220" t="s">
        <v>19</v>
      </c>
      <c r="N230" s="221" t="s">
        <v>43</v>
      </c>
      <c r="O230" s="86"/>
      <c r="P230" s="222">
        <f>O230*H230</f>
        <v>0</v>
      </c>
      <c r="Q230" s="222">
        <v>0.00056999999999999998</v>
      </c>
      <c r="R230" s="222">
        <f>Q230*H230</f>
        <v>0.014249999999999999</v>
      </c>
      <c r="S230" s="222">
        <v>0</v>
      </c>
      <c r="T230" s="222">
        <f>S230*H230</f>
        <v>0</v>
      </c>
      <c r="U230" s="223" t="s">
        <v>19</v>
      </c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4" t="s">
        <v>197</v>
      </c>
      <c r="AT230" s="224" t="s">
        <v>132</v>
      </c>
      <c r="AU230" s="224" t="s">
        <v>81</v>
      </c>
      <c r="AY230" s="19" t="s">
        <v>129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9" t="s">
        <v>79</v>
      </c>
      <c r="BK230" s="225">
        <f>ROUND(I230*H230,2)</f>
        <v>0</v>
      </c>
      <c r="BL230" s="19" t="s">
        <v>197</v>
      </c>
      <c r="BM230" s="224" t="s">
        <v>474</v>
      </c>
    </row>
    <row r="231" s="2" customFormat="1">
      <c r="A231" s="40"/>
      <c r="B231" s="41"/>
      <c r="C231" s="42"/>
      <c r="D231" s="226" t="s">
        <v>139</v>
      </c>
      <c r="E231" s="42"/>
      <c r="F231" s="227" t="s">
        <v>475</v>
      </c>
      <c r="G231" s="42"/>
      <c r="H231" s="42"/>
      <c r="I231" s="228"/>
      <c r="J231" s="42"/>
      <c r="K231" s="42"/>
      <c r="L231" s="46"/>
      <c r="M231" s="229"/>
      <c r="N231" s="230"/>
      <c r="O231" s="86"/>
      <c r="P231" s="86"/>
      <c r="Q231" s="86"/>
      <c r="R231" s="86"/>
      <c r="S231" s="86"/>
      <c r="T231" s="86"/>
      <c r="U231" s="87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139</v>
      </c>
      <c r="AU231" s="19" t="s">
        <v>81</v>
      </c>
    </row>
    <row r="232" s="2" customFormat="1">
      <c r="A232" s="40"/>
      <c r="B232" s="41"/>
      <c r="C232" s="42"/>
      <c r="D232" s="231" t="s">
        <v>141</v>
      </c>
      <c r="E232" s="42"/>
      <c r="F232" s="232" t="s">
        <v>476</v>
      </c>
      <c r="G232" s="42"/>
      <c r="H232" s="42"/>
      <c r="I232" s="228"/>
      <c r="J232" s="42"/>
      <c r="K232" s="42"/>
      <c r="L232" s="46"/>
      <c r="M232" s="229"/>
      <c r="N232" s="230"/>
      <c r="O232" s="86"/>
      <c r="P232" s="86"/>
      <c r="Q232" s="86"/>
      <c r="R232" s="86"/>
      <c r="S232" s="86"/>
      <c r="T232" s="86"/>
      <c r="U232" s="87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141</v>
      </c>
      <c r="AU232" s="19" t="s">
        <v>81</v>
      </c>
    </row>
    <row r="233" s="2" customFormat="1" ht="24.15" customHeight="1">
      <c r="A233" s="40"/>
      <c r="B233" s="41"/>
      <c r="C233" s="213" t="s">
        <v>477</v>
      </c>
      <c r="D233" s="213" t="s">
        <v>132</v>
      </c>
      <c r="E233" s="214" t="s">
        <v>478</v>
      </c>
      <c r="F233" s="215" t="s">
        <v>479</v>
      </c>
      <c r="G233" s="216" t="s">
        <v>166</v>
      </c>
      <c r="H233" s="217">
        <v>0.014</v>
      </c>
      <c r="I233" s="218"/>
      <c r="J233" s="219">
        <f>ROUND(I233*H233,2)</f>
        <v>0</v>
      </c>
      <c r="K233" s="215" t="s">
        <v>136</v>
      </c>
      <c r="L233" s="46"/>
      <c r="M233" s="220" t="s">
        <v>19</v>
      </c>
      <c r="N233" s="221" t="s">
        <v>43</v>
      </c>
      <c r="O233" s="86"/>
      <c r="P233" s="222">
        <f>O233*H233</f>
        <v>0</v>
      </c>
      <c r="Q233" s="222">
        <v>0</v>
      </c>
      <c r="R233" s="222">
        <f>Q233*H233</f>
        <v>0</v>
      </c>
      <c r="S233" s="222">
        <v>0</v>
      </c>
      <c r="T233" s="222">
        <f>S233*H233</f>
        <v>0</v>
      </c>
      <c r="U233" s="223" t="s">
        <v>19</v>
      </c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4" t="s">
        <v>197</v>
      </c>
      <c r="AT233" s="224" t="s">
        <v>132</v>
      </c>
      <c r="AU233" s="224" t="s">
        <v>81</v>
      </c>
      <c r="AY233" s="19" t="s">
        <v>129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9" t="s">
        <v>79</v>
      </c>
      <c r="BK233" s="225">
        <f>ROUND(I233*H233,2)</f>
        <v>0</v>
      </c>
      <c r="BL233" s="19" t="s">
        <v>197</v>
      </c>
      <c r="BM233" s="224" t="s">
        <v>480</v>
      </c>
    </row>
    <row r="234" s="2" customFormat="1">
      <c r="A234" s="40"/>
      <c r="B234" s="41"/>
      <c r="C234" s="42"/>
      <c r="D234" s="226" t="s">
        <v>139</v>
      </c>
      <c r="E234" s="42"/>
      <c r="F234" s="227" t="s">
        <v>481</v>
      </c>
      <c r="G234" s="42"/>
      <c r="H234" s="42"/>
      <c r="I234" s="228"/>
      <c r="J234" s="42"/>
      <c r="K234" s="42"/>
      <c r="L234" s="46"/>
      <c r="M234" s="229"/>
      <c r="N234" s="230"/>
      <c r="O234" s="86"/>
      <c r="P234" s="86"/>
      <c r="Q234" s="86"/>
      <c r="R234" s="86"/>
      <c r="S234" s="86"/>
      <c r="T234" s="86"/>
      <c r="U234" s="87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139</v>
      </c>
      <c r="AU234" s="19" t="s">
        <v>81</v>
      </c>
    </row>
    <row r="235" s="2" customFormat="1">
      <c r="A235" s="40"/>
      <c r="B235" s="41"/>
      <c r="C235" s="42"/>
      <c r="D235" s="231" t="s">
        <v>141</v>
      </c>
      <c r="E235" s="42"/>
      <c r="F235" s="232" t="s">
        <v>482</v>
      </c>
      <c r="G235" s="42"/>
      <c r="H235" s="42"/>
      <c r="I235" s="228"/>
      <c r="J235" s="42"/>
      <c r="K235" s="42"/>
      <c r="L235" s="46"/>
      <c r="M235" s="229"/>
      <c r="N235" s="230"/>
      <c r="O235" s="86"/>
      <c r="P235" s="86"/>
      <c r="Q235" s="86"/>
      <c r="R235" s="86"/>
      <c r="S235" s="86"/>
      <c r="T235" s="86"/>
      <c r="U235" s="87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141</v>
      </c>
      <c r="AU235" s="19" t="s">
        <v>81</v>
      </c>
    </row>
    <row r="236" s="12" customFormat="1" ht="22.8" customHeight="1">
      <c r="A236" s="12"/>
      <c r="B236" s="197"/>
      <c r="C236" s="198"/>
      <c r="D236" s="199" t="s">
        <v>71</v>
      </c>
      <c r="E236" s="211" t="s">
        <v>229</v>
      </c>
      <c r="F236" s="211" t="s">
        <v>230</v>
      </c>
      <c r="G236" s="198"/>
      <c r="H236" s="198"/>
      <c r="I236" s="201"/>
      <c r="J236" s="212">
        <f>BK236</f>
        <v>0</v>
      </c>
      <c r="K236" s="198"/>
      <c r="L236" s="203"/>
      <c r="M236" s="204"/>
      <c r="N236" s="205"/>
      <c r="O236" s="205"/>
      <c r="P236" s="206">
        <f>SUM(P237:P242)</f>
        <v>0</v>
      </c>
      <c r="Q236" s="205"/>
      <c r="R236" s="206">
        <f>SUM(R237:R242)</f>
        <v>0.010499999999999999</v>
      </c>
      <c r="S236" s="205"/>
      <c r="T236" s="206">
        <f>SUM(T237:T242)</f>
        <v>0</v>
      </c>
      <c r="U236" s="207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8" t="s">
        <v>81</v>
      </c>
      <c r="AT236" s="209" t="s">
        <v>71</v>
      </c>
      <c r="AU236" s="209" t="s">
        <v>79</v>
      </c>
      <c r="AY236" s="208" t="s">
        <v>129</v>
      </c>
      <c r="BK236" s="210">
        <f>SUM(BK237:BK242)</f>
        <v>0</v>
      </c>
    </row>
    <row r="237" s="2" customFormat="1" ht="33" customHeight="1">
      <c r="A237" s="40"/>
      <c r="B237" s="41"/>
      <c r="C237" s="213" t="s">
        <v>483</v>
      </c>
      <c r="D237" s="213" t="s">
        <v>132</v>
      </c>
      <c r="E237" s="214" t="s">
        <v>484</v>
      </c>
      <c r="F237" s="215" t="s">
        <v>485</v>
      </c>
      <c r="G237" s="216" t="s">
        <v>196</v>
      </c>
      <c r="H237" s="217">
        <v>5</v>
      </c>
      <c r="I237" s="218"/>
      <c r="J237" s="219">
        <f>ROUND(I237*H237,2)</f>
        <v>0</v>
      </c>
      <c r="K237" s="215" t="s">
        <v>136</v>
      </c>
      <c r="L237" s="46"/>
      <c r="M237" s="220" t="s">
        <v>19</v>
      </c>
      <c r="N237" s="221" t="s">
        <v>43</v>
      </c>
      <c r="O237" s="86"/>
      <c r="P237" s="222">
        <f>O237*H237</f>
        <v>0</v>
      </c>
      <c r="Q237" s="222">
        <v>0.0020999999999999999</v>
      </c>
      <c r="R237" s="222">
        <f>Q237*H237</f>
        <v>0.010499999999999999</v>
      </c>
      <c r="S237" s="222">
        <v>0</v>
      </c>
      <c r="T237" s="222">
        <f>S237*H237</f>
        <v>0</v>
      </c>
      <c r="U237" s="223" t="s">
        <v>19</v>
      </c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4" t="s">
        <v>197</v>
      </c>
      <c r="AT237" s="224" t="s">
        <v>132</v>
      </c>
      <c r="AU237" s="224" t="s">
        <v>81</v>
      </c>
      <c r="AY237" s="19" t="s">
        <v>129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9" t="s">
        <v>79</v>
      </c>
      <c r="BK237" s="225">
        <f>ROUND(I237*H237,2)</f>
        <v>0</v>
      </c>
      <c r="BL237" s="19" t="s">
        <v>197</v>
      </c>
      <c r="BM237" s="224" t="s">
        <v>486</v>
      </c>
    </row>
    <row r="238" s="2" customFormat="1">
      <c r="A238" s="40"/>
      <c r="B238" s="41"/>
      <c r="C238" s="42"/>
      <c r="D238" s="226" t="s">
        <v>139</v>
      </c>
      <c r="E238" s="42"/>
      <c r="F238" s="227" t="s">
        <v>487</v>
      </c>
      <c r="G238" s="42"/>
      <c r="H238" s="42"/>
      <c r="I238" s="228"/>
      <c r="J238" s="42"/>
      <c r="K238" s="42"/>
      <c r="L238" s="46"/>
      <c r="M238" s="229"/>
      <c r="N238" s="230"/>
      <c r="O238" s="86"/>
      <c r="P238" s="86"/>
      <c r="Q238" s="86"/>
      <c r="R238" s="86"/>
      <c r="S238" s="86"/>
      <c r="T238" s="86"/>
      <c r="U238" s="87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139</v>
      </c>
      <c r="AU238" s="19" t="s">
        <v>81</v>
      </c>
    </row>
    <row r="239" s="2" customFormat="1">
      <c r="A239" s="40"/>
      <c r="B239" s="41"/>
      <c r="C239" s="42"/>
      <c r="D239" s="231" t="s">
        <v>141</v>
      </c>
      <c r="E239" s="42"/>
      <c r="F239" s="232" t="s">
        <v>488</v>
      </c>
      <c r="G239" s="42"/>
      <c r="H239" s="42"/>
      <c r="I239" s="228"/>
      <c r="J239" s="42"/>
      <c r="K239" s="42"/>
      <c r="L239" s="46"/>
      <c r="M239" s="229"/>
      <c r="N239" s="230"/>
      <c r="O239" s="86"/>
      <c r="P239" s="86"/>
      <c r="Q239" s="86"/>
      <c r="R239" s="86"/>
      <c r="S239" s="86"/>
      <c r="T239" s="86"/>
      <c r="U239" s="87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141</v>
      </c>
      <c r="AU239" s="19" t="s">
        <v>81</v>
      </c>
    </row>
    <row r="240" s="2" customFormat="1" ht="24.15" customHeight="1">
      <c r="A240" s="40"/>
      <c r="B240" s="41"/>
      <c r="C240" s="213" t="s">
        <v>489</v>
      </c>
      <c r="D240" s="213" t="s">
        <v>132</v>
      </c>
      <c r="E240" s="214" t="s">
        <v>490</v>
      </c>
      <c r="F240" s="215" t="s">
        <v>491</v>
      </c>
      <c r="G240" s="216" t="s">
        <v>166</v>
      </c>
      <c r="H240" s="217">
        <v>0.010999999999999999</v>
      </c>
      <c r="I240" s="218"/>
      <c r="J240" s="219">
        <f>ROUND(I240*H240,2)</f>
        <v>0</v>
      </c>
      <c r="K240" s="215" t="s">
        <v>136</v>
      </c>
      <c r="L240" s="46"/>
      <c r="M240" s="220" t="s">
        <v>19</v>
      </c>
      <c r="N240" s="221" t="s">
        <v>43</v>
      </c>
      <c r="O240" s="86"/>
      <c r="P240" s="222">
        <f>O240*H240</f>
        <v>0</v>
      </c>
      <c r="Q240" s="222">
        <v>0</v>
      </c>
      <c r="R240" s="222">
        <f>Q240*H240</f>
        <v>0</v>
      </c>
      <c r="S240" s="222">
        <v>0</v>
      </c>
      <c r="T240" s="222">
        <f>S240*H240</f>
        <v>0</v>
      </c>
      <c r="U240" s="223" t="s">
        <v>19</v>
      </c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4" t="s">
        <v>197</v>
      </c>
      <c r="AT240" s="224" t="s">
        <v>132</v>
      </c>
      <c r="AU240" s="224" t="s">
        <v>81</v>
      </c>
      <c r="AY240" s="19" t="s">
        <v>129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9" t="s">
        <v>79</v>
      </c>
      <c r="BK240" s="225">
        <f>ROUND(I240*H240,2)</f>
        <v>0</v>
      </c>
      <c r="BL240" s="19" t="s">
        <v>197</v>
      </c>
      <c r="BM240" s="224" t="s">
        <v>492</v>
      </c>
    </row>
    <row r="241" s="2" customFormat="1">
      <c r="A241" s="40"/>
      <c r="B241" s="41"/>
      <c r="C241" s="42"/>
      <c r="D241" s="226" t="s">
        <v>139</v>
      </c>
      <c r="E241" s="42"/>
      <c r="F241" s="227" t="s">
        <v>493</v>
      </c>
      <c r="G241" s="42"/>
      <c r="H241" s="42"/>
      <c r="I241" s="228"/>
      <c r="J241" s="42"/>
      <c r="K241" s="42"/>
      <c r="L241" s="46"/>
      <c r="M241" s="229"/>
      <c r="N241" s="230"/>
      <c r="O241" s="86"/>
      <c r="P241" s="86"/>
      <c r="Q241" s="86"/>
      <c r="R241" s="86"/>
      <c r="S241" s="86"/>
      <c r="T241" s="86"/>
      <c r="U241" s="87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139</v>
      </c>
      <c r="AU241" s="19" t="s">
        <v>81</v>
      </c>
    </row>
    <row r="242" s="2" customFormat="1">
      <c r="A242" s="40"/>
      <c r="B242" s="41"/>
      <c r="C242" s="42"/>
      <c r="D242" s="231" t="s">
        <v>141</v>
      </c>
      <c r="E242" s="42"/>
      <c r="F242" s="232" t="s">
        <v>494</v>
      </c>
      <c r="G242" s="42"/>
      <c r="H242" s="42"/>
      <c r="I242" s="228"/>
      <c r="J242" s="42"/>
      <c r="K242" s="42"/>
      <c r="L242" s="46"/>
      <c r="M242" s="229"/>
      <c r="N242" s="230"/>
      <c r="O242" s="86"/>
      <c r="P242" s="86"/>
      <c r="Q242" s="86"/>
      <c r="R242" s="86"/>
      <c r="S242" s="86"/>
      <c r="T242" s="86"/>
      <c r="U242" s="87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141</v>
      </c>
      <c r="AU242" s="19" t="s">
        <v>81</v>
      </c>
    </row>
    <row r="243" s="12" customFormat="1" ht="22.8" customHeight="1">
      <c r="A243" s="12"/>
      <c r="B243" s="197"/>
      <c r="C243" s="198"/>
      <c r="D243" s="199" t="s">
        <v>71</v>
      </c>
      <c r="E243" s="211" t="s">
        <v>238</v>
      </c>
      <c r="F243" s="211" t="s">
        <v>239</v>
      </c>
      <c r="G243" s="198"/>
      <c r="H243" s="198"/>
      <c r="I243" s="201"/>
      <c r="J243" s="212">
        <f>BK243</f>
        <v>0</v>
      </c>
      <c r="K243" s="198"/>
      <c r="L243" s="203"/>
      <c r="M243" s="204"/>
      <c r="N243" s="205"/>
      <c r="O243" s="205"/>
      <c r="P243" s="206">
        <f>SUM(P244:P253)</f>
        <v>0</v>
      </c>
      <c r="Q243" s="205"/>
      <c r="R243" s="206">
        <f>SUM(R244:R253)</f>
        <v>0.54720000000000002</v>
      </c>
      <c r="S243" s="205"/>
      <c r="T243" s="206">
        <f>SUM(T244:T253)</f>
        <v>0</v>
      </c>
      <c r="U243" s="207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8" t="s">
        <v>81</v>
      </c>
      <c r="AT243" s="209" t="s">
        <v>71</v>
      </c>
      <c r="AU243" s="209" t="s">
        <v>79</v>
      </c>
      <c r="AY243" s="208" t="s">
        <v>129</v>
      </c>
      <c r="BK243" s="210">
        <f>SUM(BK244:BK253)</f>
        <v>0</v>
      </c>
    </row>
    <row r="244" s="2" customFormat="1" ht="24.15" customHeight="1">
      <c r="A244" s="40"/>
      <c r="B244" s="41"/>
      <c r="C244" s="213" t="s">
        <v>495</v>
      </c>
      <c r="D244" s="213" t="s">
        <v>132</v>
      </c>
      <c r="E244" s="214" t="s">
        <v>496</v>
      </c>
      <c r="F244" s="215" t="s">
        <v>497</v>
      </c>
      <c r="G244" s="216" t="s">
        <v>135</v>
      </c>
      <c r="H244" s="217">
        <v>32</v>
      </c>
      <c r="I244" s="218"/>
      <c r="J244" s="219">
        <f>ROUND(I244*H244,2)</f>
        <v>0</v>
      </c>
      <c r="K244" s="215" t="s">
        <v>136</v>
      </c>
      <c r="L244" s="46"/>
      <c r="M244" s="220" t="s">
        <v>19</v>
      </c>
      <c r="N244" s="221" t="s">
        <v>43</v>
      </c>
      <c r="O244" s="86"/>
      <c r="P244" s="222">
        <f>O244*H244</f>
        <v>0</v>
      </c>
      <c r="Q244" s="222">
        <v>0.017100000000000001</v>
      </c>
      <c r="R244" s="222">
        <f>Q244*H244</f>
        <v>0.54720000000000002</v>
      </c>
      <c r="S244" s="222">
        <v>0</v>
      </c>
      <c r="T244" s="222">
        <f>S244*H244</f>
        <v>0</v>
      </c>
      <c r="U244" s="223" t="s">
        <v>19</v>
      </c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24" t="s">
        <v>197</v>
      </c>
      <c r="AT244" s="224" t="s">
        <v>132</v>
      </c>
      <c r="AU244" s="224" t="s">
        <v>81</v>
      </c>
      <c r="AY244" s="19" t="s">
        <v>129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9" t="s">
        <v>79</v>
      </c>
      <c r="BK244" s="225">
        <f>ROUND(I244*H244,2)</f>
        <v>0</v>
      </c>
      <c r="BL244" s="19" t="s">
        <v>197</v>
      </c>
      <c r="BM244" s="224" t="s">
        <v>498</v>
      </c>
    </row>
    <row r="245" s="2" customFormat="1">
      <c r="A245" s="40"/>
      <c r="B245" s="41"/>
      <c r="C245" s="42"/>
      <c r="D245" s="226" t="s">
        <v>139</v>
      </c>
      <c r="E245" s="42"/>
      <c r="F245" s="227" t="s">
        <v>499</v>
      </c>
      <c r="G245" s="42"/>
      <c r="H245" s="42"/>
      <c r="I245" s="228"/>
      <c r="J245" s="42"/>
      <c r="K245" s="42"/>
      <c r="L245" s="46"/>
      <c r="M245" s="229"/>
      <c r="N245" s="230"/>
      <c r="O245" s="86"/>
      <c r="P245" s="86"/>
      <c r="Q245" s="86"/>
      <c r="R245" s="86"/>
      <c r="S245" s="86"/>
      <c r="T245" s="86"/>
      <c r="U245" s="87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139</v>
      </c>
      <c r="AU245" s="19" t="s">
        <v>81</v>
      </c>
    </row>
    <row r="246" s="2" customFormat="1">
      <c r="A246" s="40"/>
      <c r="B246" s="41"/>
      <c r="C246" s="42"/>
      <c r="D246" s="231" t="s">
        <v>141</v>
      </c>
      <c r="E246" s="42"/>
      <c r="F246" s="232" t="s">
        <v>500</v>
      </c>
      <c r="G246" s="42"/>
      <c r="H246" s="42"/>
      <c r="I246" s="228"/>
      <c r="J246" s="42"/>
      <c r="K246" s="42"/>
      <c r="L246" s="46"/>
      <c r="M246" s="229"/>
      <c r="N246" s="230"/>
      <c r="O246" s="86"/>
      <c r="P246" s="86"/>
      <c r="Q246" s="86"/>
      <c r="R246" s="86"/>
      <c r="S246" s="86"/>
      <c r="T246" s="86"/>
      <c r="U246" s="87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141</v>
      </c>
      <c r="AU246" s="19" t="s">
        <v>81</v>
      </c>
    </row>
    <row r="247" s="15" customFormat="1">
      <c r="A247" s="15"/>
      <c r="B247" s="255"/>
      <c r="C247" s="256"/>
      <c r="D247" s="226" t="s">
        <v>143</v>
      </c>
      <c r="E247" s="257" t="s">
        <v>19</v>
      </c>
      <c r="F247" s="258" t="s">
        <v>501</v>
      </c>
      <c r="G247" s="256"/>
      <c r="H247" s="257" t="s">
        <v>19</v>
      </c>
      <c r="I247" s="259"/>
      <c r="J247" s="256"/>
      <c r="K247" s="256"/>
      <c r="L247" s="260"/>
      <c r="M247" s="261"/>
      <c r="N247" s="262"/>
      <c r="O247" s="262"/>
      <c r="P247" s="262"/>
      <c r="Q247" s="262"/>
      <c r="R247" s="262"/>
      <c r="S247" s="262"/>
      <c r="T247" s="262"/>
      <c r="U247" s="263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4" t="s">
        <v>143</v>
      </c>
      <c r="AU247" s="264" t="s">
        <v>81</v>
      </c>
      <c r="AV247" s="15" t="s">
        <v>79</v>
      </c>
      <c r="AW247" s="15" t="s">
        <v>33</v>
      </c>
      <c r="AX247" s="15" t="s">
        <v>72</v>
      </c>
      <c r="AY247" s="264" t="s">
        <v>129</v>
      </c>
    </row>
    <row r="248" s="13" customFormat="1">
      <c r="A248" s="13"/>
      <c r="B248" s="233"/>
      <c r="C248" s="234"/>
      <c r="D248" s="226" t="s">
        <v>143</v>
      </c>
      <c r="E248" s="235" t="s">
        <v>19</v>
      </c>
      <c r="F248" s="236" t="s">
        <v>502</v>
      </c>
      <c r="G248" s="234"/>
      <c r="H248" s="237">
        <v>8</v>
      </c>
      <c r="I248" s="238"/>
      <c r="J248" s="234"/>
      <c r="K248" s="234"/>
      <c r="L248" s="239"/>
      <c r="M248" s="240"/>
      <c r="N248" s="241"/>
      <c r="O248" s="241"/>
      <c r="P248" s="241"/>
      <c r="Q248" s="241"/>
      <c r="R248" s="241"/>
      <c r="S248" s="241"/>
      <c r="T248" s="241"/>
      <c r="U248" s="242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143</v>
      </c>
      <c r="AU248" s="243" t="s">
        <v>81</v>
      </c>
      <c r="AV248" s="13" t="s">
        <v>81</v>
      </c>
      <c r="AW248" s="13" t="s">
        <v>33</v>
      </c>
      <c r="AX248" s="13" t="s">
        <v>72</v>
      </c>
      <c r="AY248" s="243" t="s">
        <v>129</v>
      </c>
    </row>
    <row r="249" s="13" customFormat="1">
      <c r="A249" s="13"/>
      <c r="B249" s="233"/>
      <c r="C249" s="234"/>
      <c r="D249" s="226" t="s">
        <v>143</v>
      </c>
      <c r="E249" s="235" t="s">
        <v>19</v>
      </c>
      <c r="F249" s="236" t="s">
        <v>503</v>
      </c>
      <c r="G249" s="234"/>
      <c r="H249" s="237">
        <v>24</v>
      </c>
      <c r="I249" s="238"/>
      <c r="J249" s="234"/>
      <c r="K249" s="234"/>
      <c r="L249" s="239"/>
      <c r="M249" s="240"/>
      <c r="N249" s="241"/>
      <c r="O249" s="241"/>
      <c r="P249" s="241"/>
      <c r="Q249" s="241"/>
      <c r="R249" s="241"/>
      <c r="S249" s="241"/>
      <c r="T249" s="241"/>
      <c r="U249" s="242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143</v>
      </c>
      <c r="AU249" s="243" t="s">
        <v>81</v>
      </c>
      <c r="AV249" s="13" t="s">
        <v>81</v>
      </c>
      <c r="AW249" s="13" t="s">
        <v>33</v>
      </c>
      <c r="AX249" s="13" t="s">
        <v>72</v>
      </c>
      <c r="AY249" s="243" t="s">
        <v>129</v>
      </c>
    </row>
    <row r="250" s="14" customFormat="1">
      <c r="A250" s="14"/>
      <c r="B250" s="244"/>
      <c r="C250" s="245"/>
      <c r="D250" s="226" t="s">
        <v>143</v>
      </c>
      <c r="E250" s="246" t="s">
        <v>19</v>
      </c>
      <c r="F250" s="247" t="s">
        <v>146</v>
      </c>
      <c r="G250" s="245"/>
      <c r="H250" s="248">
        <v>32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2"/>
      <c r="U250" s="253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143</v>
      </c>
      <c r="AU250" s="254" t="s">
        <v>81</v>
      </c>
      <c r="AV250" s="14" t="s">
        <v>137</v>
      </c>
      <c r="AW250" s="14" t="s">
        <v>33</v>
      </c>
      <c r="AX250" s="14" t="s">
        <v>79</v>
      </c>
      <c r="AY250" s="254" t="s">
        <v>129</v>
      </c>
    </row>
    <row r="251" s="2" customFormat="1" ht="24.15" customHeight="1">
      <c r="A251" s="40"/>
      <c r="B251" s="41"/>
      <c r="C251" s="213" t="s">
        <v>504</v>
      </c>
      <c r="D251" s="213" t="s">
        <v>132</v>
      </c>
      <c r="E251" s="214" t="s">
        <v>505</v>
      </c>
      <c r="F251" s="215" t="s">
        <v>506</v>
      </c>
      <c r="G251" s="216" t="s">
        <v>166</v>
      </c>
      <c r="H251" s="217">
        <v>0.54700000000000004</v>
      </c>
      <c r="I251" s="218"/>
      <c r="J251" s="219">
        <f>ROUND(I251*H251,2)</f>
        <v>0</v>
      </c>
      <c r="K251" s="215" t="s">
        <v>136</v>
      </c>
      <c r="L251" s="46"/>
      <c r="M251" s="220" t="s">
        <v>19</v>
      </c>
      <c r="N251" s="221" t="s">
        <v>43</v>
      </c>
      <c r="O251" s="86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2">
        <f>S251*H251</f>
        <v>0</v>
      </c>
      <c r="U251" s="223" t="s">
        <v>19</v>
      </c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4" t="s">
        <v>197</v>
      </c>
      <c r="AT251" s="224" t="s">
        <v>132</v>
      </c>
      <c r="AU251" s="224" t="s">
        <v>81</v>
      </c>
      <c r="AY251" s="19" t="s">
        <v>129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9" t="s">
        <v>79</v>
      </c>
      <c r="BK251" s="225">
        <f>ROUND(I251*H251,2)</f>
        <v>0</v>
      </c>
      <c r="BL251" s="19" t="s">
        <v>197</v>
      </c>
      <c r="BM251" s="224" t="s">
        <v>507</v>
      </c>
    </row>
    <row r="252" s="2" customFormat="1">
      <c r="A252" s="40"/>
      <c r="B252" s="41"/>
      <c r="C252" s="42"/>
      <c r="D252" s="226" t="s">
        <v>139</v>
      </c>
      <c r="E252" s="42"/>
      <c r="F252" s="227" t="s">
        <v>508</v>
      </c>
      <c r="G252" s="42"/>
      <c r="H252" s="42"/>
      <c r="I252" s="228"/>
      <c r="J252" s="42"/>
      <c r="K252" s="42"/>
      <c r="L252" s="46"/>
      <c r="M252" s="229"/>
      <c r="N252" s="230"/>
      <c r="O252" s="86"/>
      <c r="P252" s="86"/>
      <c r="Q252" s="86"/>
      <c r="R252" s="86"/>
      <c r="S252" s="86"/>
      <c r="T252" s="86"/>
      <c r="U252" s="87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139</v>
      </c>
      <c r="AU252" s="19" t="s">
        <v>81</v>
      </c>
    </row>
    <row r="253" s="2" customFormat="1">
      <c r="A253" s="40"/>
      <c r="B253" s="41"/>
      <c r="C253" s="42"/>
      <c r="D253" s="231" t="s">
        <v>141</v>
      </c>
      <c r="E253" s="42"/>
      <c r="F253" s="232" t="s">
        <v>509</v>
      </c>
      <c r="G253" s="42"/>
      <c r="H253" s="42"/>
      <c r="I253" s="228"/>
      <c r="J253" s="42"/>
      <c r="K253" s="42"/>
      <c r="L253" s="46"/>
      <c r="M253" s="229"/>
      <c r="N253" s="230"/>
      <c r="O253" s="86"/>
      <c r="P253" s="86"/>
      <c r="Q253" s="86"/>
      <c r="R253" s="86"/>
      <c r="S253" s="86"/>
      <c r="T253" s="86"/>
      <c r="U253" s="87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141</v>
      </c>
      <c r="AU253" s="19" t="s">
        <v>81</v>
      </c>
    </row>
    <row r="254" s="12" customFormat="1" ht="22.8" customHeight="1">
      <c r="A254" s="12"/>
      <c r="B254" s="197"/>
      <c r="C254" s="198"/>
      <c r="D254" s="199" t="s">
        <v>71</v>
      </c>
      <c r="E254" s="211" t="s">
        <v>510</v>
      </c>
      <c r="F254" s="211" t="s">
        <v>511</v>
      </c>
      <c r="G254" s="198"/>
      <c r="H254" s="198"/>
      <c r="I254" s="201"/>
      <c r="J254" s="212">
        <f>BK254</f>
        <v>0</v>
      </c>
      <c r="K254" s="198"/>
      <c r="L254" s="203"/>
      <c r="M254" s="204"/>
      <c r="N254" s="205"/>
      <c r="O254" s="205"/>
      <c r="P254" s="206">
        <f>SUM(P255:P260)</f>
        <v>0</v>
      </c>
      <c r="Q254" s="205"/>
      <c r="R254" s="206">
        <f>SUM(R255:R260)</f>
        <v>0</v>
      </c>
      <c r="S254" s="205"/>
      <c r="T254" s="206">
        <f>SUM(T255:T260)</f>
        <v>0</v>
      </c>
      <c r="U254" s="207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8" t="s">
        <v>81</v>
      </c>
      <c r="AT254" s="209" t="s">
        <v>71</v>
      </c>
      <c r="AU254" s="209" t="s">
        <v>79</v>
      </c>
      <c r="AY254" s="208" t="s">
        <v>129</v>
      </c>
      <c r="BK254" s="210">
        <f>SUM(BK255:BK260)</f>
        <v>0</v>
      </c>
    </row>
    <row r="255" s="2" customFormat="1" ht="24.15" customHeight="1">
      <c r="A255" s="40"/>
      <c r="B255" s="41"/>
      <c r="C255" s="213" t="s">
        <v>512</v>
      </c>
      <c r="D255" s="213" t="s">
        <v>132</v>
      </c>
      <c r="E255" s="214" t="s">
        <v>513</v>
      </c>
      <c r="F255" s="215" t="s">
        <v>514</v>
      </c>
      <c r="G255" s="216" t="s">
        <v>234</v>
      </c>
      <c r="H255" s="217">
        <v>1</v>
      </c>
      <c r="I255" s="218"/>
      <c r="J255" s="219">
        <f>ROUND(I255*H255,2)</f>
        <v>0</v>
      </c>
      <c r="K255" s="215" t="s">
        <v>136</v>
      </c>
      <c r="L255" s="46"/>
      <c r="M255" s="220" t="s">
        <v>19</v>
      </c>
      <c r="N255" s="221" t="s">
        <v>43</v>
      </c>
      <c r="O255" s="86"/>
      <c r="P255" s="222">
        <f>O255*H255</f>
        <v>0</v>
      </c>
      <c r="Q255" s="222">
        <v>0</v>
      </c>
      <c r="R255" s="222">
        <f>Q255*H255</f>
        <v>0</v>
      </c>
      <c r="S255" s="222">
        <v>0</v>
      </c>
      <c r="T255" s="222">
        <f>S255*H255</f>
        <v>0</v>
      </c>
      <c r="U255" s="223" t="s">
        <v>19</v>
      </c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4" t="s">
        <v>197</v>
      </c>
      <c r="AT255" s="224" t="s">
        <v>132</v>
      </c>
      <c r="AU255" s="224" t="s">
        <v>81</v>
      </c>
      <c r="AY255" s="19" t="s">
        <v>129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9" t="s">
        <v>79</v>
      </c>
      <c r="BK255" s="225">
        <f>ROUND(I255*H255,2)</f>
        <v>0</v>
      </c>
      <c r="BL255" s="19" t="s">
        <v>197</v>
      </c>
      <c r="BM255" s="224" t="s">
        <v>515</v>
      </c>
    </row>
    <row r="256" s="2" customFormat="1">
      <c r="A256" s="40"/>
      <c r="B256" s="41"/>
      <c r="C256" s="42"/>
      <c r="D256" s="226" t="s">
        <v>139</v>
      </c>
      <c r="E256" s="42"/>
      <c r="F256" s="227" t="s">
        <v>516</v>
      </c>
      <c r="G256" s="42"/>
      <c r="H256" s="42"/>
      <c r="I256" s="228"/>
      <c r="J256" s="42"/>
      <c r="K256" s="42"/>
      <c r="L256" s="46"/>
      <c r="M256" s="229"/>
      <c r="N256" s="230"/>
      <c r="O256" s="86"/>
      <c r="P256" s="86"/>
      <c r="Q256" s="86"/>
      <c r="R256" s="86"/>
      <c r="S256" s="86"/>
      <c r="T256" s="86"/>
      <c r="U256" s="87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139</v>
      </c>
      <c r="AU256" s="19" t="s">
        <v>81</v>
      </c>
    </row>
    <row r="257" s="2" customFormat="1">
      <c r="A257" s="40"/>
      <c r="B257" s="41"/>
      <c r="C257" s="42"/>
      <c r="D257" s="231" t="s">
        <v>141</v>
      </c>
      <c r="E257" s="42"/>
      <c r="F257" s="232" t="s">
        <v>517</v>
      </c>
      <c r="G257" s="42"/>
      <c r="H257" s="42"/>
      <c r="I257" s="228"/>
      <c r="J257" s="42"/>
      <c r="K257" s="42"/>
      <c r="L257" s="46"/>
      <c r="M257" s="229"/>
      <c r="N257" s="230"/>
      <c r="O257" s="86"/>
      <c r="P257" s="86"/>
      <c r="Q257" s="86"/>
      <c r="R257" s="86"/>
      <c r="S257" s="86"/>
      <c r="T257" s="86"/>
      <c r="U257" s="87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141</v>
      </c>
      <c r="AU257" s="19" t="s">
        <v>81</v>
      </c>
    </row>
    <row r="258" s="2" customFormat="1" ht="33" customHeight="1">
      <c r="A258" s="40"/>
      <c r="B258" s="41"/>
      <c r="C258" s="213" t="s">
        <v>518</v>
      </c>
      <c r="D258" s="213" t="s">
        <v>132</v>
      </c>
      <c r="E258" s="214" t="s">
        <v>519</v>
      </c>
      <c r="F258" s="215" t="s">
        <v>520</v>
      </c>
      <c r="G258" s="216" t="s">
        <v>234</v>
      </c>
      <c r="H258" s="217">
        <v>1</v>
      </c>
      <c r="I258" s="218"/>
      <c r="J258" s="219">
        <f>ROUND(I258*H258,2)</f>
        <v>0</v>
      </c>
      <c r="K258" s="215" t="s">
        <v>136</v>
      </c>
      <c r="L258" s="46"/>
      <c r="M258" s="220" t="s">
        <v>19</v>
      </c>
      <c r="N258" s="221" t="s">
        <v>43</v>
      </c>
      <c r="O258" s="86"/>
      <c r="P258" s="222">
        <f>O258*H258</f>
        <v>0</v>
      </c>
      <c r="Q258" s="222">
        <v>0</v>
      </c>
      <c r="R258" s="222">
        <f>Q258*H258</f>
        <v>0</v>
      </c>
      <c r="S258" s="222">
        <v>0</v>
      </c>
      <c r="T258" s="222">
        <f>S258*H258</f>
        <v>0</v>
      </c>
      <c r="U258" s="223" t="s">
        <v>19</v>
      </c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4" t="s">
        <v>197</v>
      </c>
      <c r="AT258" s="224" t="s">
        <v>132</v>
      </c>
      <c r="AU258" s="224" t="s">
        <v>81</v>
      </c>
      <c r="AY258" s="19" t="s">
        <v>129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9" t="s">
        <v>79</v>
      </c>
      <c r="BK258" s="225">
        <f>ROUND(I258*H258,2)</f>
        <v>0</v>
      </c>
      <c r="BL258" s="19" t="s">
        <v>197</v>
      </c>
      <c r="BM258" s="224" t="s">
        <v>521</v>
      </c>
    </row>
    <row r="259" s="2" customFormat="1">
      <c r="A259" s="40"/>
      <c r="B259" s="41"/>
      <c r="C259" s="42"/>
      <c r="D259" s="226" t="s">
        <v>139</v>
      </c>
      <c r="E259" s="42"/>
      <c r="F259" s="227" t="s">
        <v>522</v>
      </c>
      <c r="G259" s="42"/>
      <c r="H259" s="42"/>
      <c r="I259" s="228"/>
      <c r="J259" s="42"/>
      <c r="K259" s="42"/>
      <c r="L259" s="46"/>
      <c r="M259" s="229"/>
      <c r="N259" s="230"/>
      <c r="O259" s="86"/>
      <c r="P259" s="86"/>
      <c r="Q259" s="86"/>
      <c r="R259" s="86"/>
      <c r="S259" s="86"/>
      <c r="T259" s="86"/>
      <c r="U259" s="87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139</v>
      </c>
      <c r="AU259" s="19" t="s">
        <v>81</v>
      </c>
    </row>
    <row r="260" s="2" customFormat="1">
      <c r="A260" s="40"/>
      <c r="B260" s="41"/>
      <c r="C260" s="42"/>
      <c r="D260" s="231" t="s">
        <v>141</v>
      </c>
      <c r="E260" s="42"/>
      <c r="F260" s="232" t="s">
        <v>523</v>
      </c>
      <c r="G260" s="42"/>
      <c r="H260" s="42"/>
      <c r="I260" s="228"/>
      <c r="J260" s="42"/>
      <c r="K260" s="42"/>
      <c r="L260" s="46"/>
      <c r="M260" s="229"/>
      <c r="N260" s="230"/>
      <c r="O260" s="86"/>
      <c r="P260" s="86"/>
      <c r="Q260" s="86"/>
      <c r="R260" s="86"/>
      <c r="S260" s="86"/>
      <c r="T260" s="86"/>
      <c r="U260" s="87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141</v>
      </c>
      <c r="AU260" s="19" t="s">
        <v>81</v>
      </c>
    </row>
    <row r="261" s="12" customFormat="1" ht="22.8" customHeight="1">
      <c r="A261" s="12"/>
      <c r="B261" s="197"/>
      <c r="C261" s="198"/>
      <c r="D261" s="199" t="s">
        <v>71</v>
      </c>
      <c r="E261" s="211" t="s">
        <v>524</v>
      </c>
      <c r="F261" s="211" t="s">
        <v>525</v>
      </c>
      <c r="G261" s="198"/>
      <c r="H261" s="198"/>
      <c r="I261" s="201"/>
      <c r="J261" s="212">
        <f>BK261</f>
        <v>0</v>
      </c>
      <c r="K261" s="198"/>
      <c r="L261" s="203"/>
      <c r="M261" s="204"/>
      <c r="N261" s="205"/>
      <c r="O261" s="205"/>
      <c r="P261" s="206">
        <f>SUM(P262:P285)</f>
        <v>0</v>
      </c>
      <c r="Q261" s="205"/>
      <c r="R261" s="206">
        <f>SUM(R262:R285)</f>
        <v>0.72097080000000002</v>
      </c>
      <c r="S261" s="205"/>
      <c r="T261" s="206">
        <f>SUM(T262:T285)</f>
        <v>0</v>
      </c>
      <c r="U261" s="207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8" t="s">
        <v>81</v>
      </c>
      <c r="AT261" s="209" t="s">
        <v>71</v>
      </c>
      <c r="AU261" s="209" t="s">
        <v>79</v>
      </c>
      <c r="AY261" s="208" t="s">
        <v>129</v>
      </c>
      <c r="BK261" s="210">
        <f>SUM(BK262:BK285)</f>
        <v>0</v>
      </c>
    </row>
    <row r="262" s="2" customFormat="1" ht="16.5" customHeight="1">
      <c r="A262" s="40"/>
      <c r="B262" s="41"/>
      <c r="C262" s="213" t="s">
        <v>526</v>
      </c>
      <c r="D262" s="213" t="s">
        <v>132</v>
      </c>
      <c r="E262" s="214" t="s">
        <v>527</v>
      </c>
      <c r="F262" s="215" t="s">
        <v>528</v>
      </c>
      <c r="G262" s="216" t="s">
        <v>135</v>
      </c>
      <c r="H262" s="217">
        <v>42.460000000000001</v>
      </c>
      <c r="I262" s="218"/>
      <c r="J262" s="219">
        <f>ROUND(I262*H262,2)</f>
        <v>0</v>
      </c>
      <c r="K262" s="215" t="s">
        <v>136</v>
      </c>
      <c r="L262" s="46"/>
      <c r="M262" s="220" t="s">
        <v>19</v>
      </c>
      <c r="N262" s="221" t="s">
        <v>43</v>
      </c>
      <c r="O262" s="86"/>
      <c r="P262" s="222">
        <f>O262*H262</f>
        <v>0</v>
      </c>
      <c r="Q262" s="222">
        <v>0.00029999999999999997</v>
      </c>
      <c r="R262" s="222">
        <f>Q262*H262</f>
        <v>0.012737999999999999</v>
      </c>
      <c r="S262" s="222">
        <v>0</v>
      </c>
      <c r="T262" s="222">
        <f>S262*H262</f>
        <v>0</v>
      </c>
      <c r="U262" s="223" t="s">
        <v>19</v>
      </c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24" t="s">
        <v>197</v>
      </c>
      <c r="AT262" s="224" t="s">
        <v>132</v>
      </c>
      <c r="AU262" s="224" t="s">
        <v>81</v>
      </c>
      <c r="AY262" s="19" t="s">
        <v>129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9" t="s">
        <v>79</v>
      </c>
      <c r="BK262" s="225">
        <f>ROUND(I262*H262,2)</f>
        <v>0</v>
      </c>
      <c r="BL262" s="19" t="s">
        <v>197</v>
      </c>
      <c r="BM262" s="224" t="s">
        <v>529</v>
      </c>
    </row>
    <row r="263" s="2" customFormat="1">
      <c r="A263" s="40"/>
      <c r="B263" s="41"/>
      <c r="C263" s="42"/>
      <c r="D263" s="226" t="s">
        <v>139</v>
      </c>
      <c r="E263" s="42"/>
      <c r="F263" s="227" t="s">
        <v>530</v>
      </c>
      <c r="G263" s="42"/>
      <c r="H263" s="42"/>
      <c r="I263" s="228"/>
      <c r="J263" s="42"/>
      <c r="K263" s="42"/>
      <c r="L263" s="46"/>
      <c r="M263" s="229"/>
      <c r="N263" s="230"/>
      <c r="O263" s="86"/>
      <c r="P263" s="86"/>
      <c r="Q263" s="86"/>
      <c r="R263" s="86"/>
      <c r="S263" s="86"/>
      <c r="T263" s="86"/>
      <c r="U263" s="87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139</v>
      </c>
      <c r="AU263" s="19" t="s">
        <v>81</v>
      </c>
    </row>
    <row r="264" s="2" customFormat="1">
      <c r="A264" s="40"/>
      <c r="B264" s="41"/>
      <c r="C264" s="42"/>
      <c r="D264" s="231" t="s">
        <v>141</v>
      </c>
      <c r="E264" s="42"/>
      <c r="F264" s="232" t="s">
        <v>531</v>
      </c>
      <c r="G264" s="42"/>
      <c r="H264" s="42"/>
      <c r="I264" s="228"/>
      <c r="J264" s="42"/>
      <c r="K264" s="42"/>
      <c r="L264" s="46"/>
      <c r="M264" s="229"/>
      <c r="N264" s="230"/>
      <c r="O264" s="86"/>
      <c r="P264" s="86"/>
      <c r="Q264" s="86"/>
      <c r="R264" s="86"/>
      <c r="S264" s="86"/>
      <c r="T264" s="86"/>
      <c r="U264" s="87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141</v>
      </c>
      <c r="AU264" s="19" t="s">
        <v>81</v>
      </c>
    </row>
    <row r="265" s="13" customFormat="1">
      <c r="A265" s="13"/>
      <c r="B265" s="233"/>
      <c r="C265" s="234"/>
      <c r="D265" s="226" t="s">
        <v>143</v>
      </c>
      <c r="E265" s="235" t="s">
        <v>19</v>
      </c>
      <c r="F265" s="236" t="s">
        <v>307</v>
      </c>
      <c r="G265" s="234"/>
      <c r="H265" s="237">
        <v>42.460000000000001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1"/>
      <c r="U265" s="242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143</v>
      </c>
      <c r="AU265" s="243" t="s">
        <v>81</v>
      </c>
      <c r="AV265" s="13" t="s">
        <v>81</v>
      </c>
      <c r="AW265" s="13" t="s">
        <v>33</v>
      </c>
      <c r="AX265" s="13" t="s">
        <v>72</v>
      </c>
      <c r="AY265" s="243" t="s">
        <v>129</v>
      </c>
    </row>
    <row r="266" s="14" customFormat="1">
      <c r="A266" s="14"/>
      <c r="B266" s="244"/>
      <c r="C266" s="245"/>
      <c r="D266" s="226" t="s">
        <v>143</v>
      </c>
      <c r="E266" s="246" t="s">
        <v>19</v>
      </c>
      <c r="F266" s="247" t="s">
        <v>146</v>
      </c>
      <c r="G266" s="245"/>
      <c r="H266" s="248">
        <v>42.460000000000001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2"/>
      <c r="U266" s="253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143</v>
      </c>
      <c r="AU266" s="254" t="s">
        <v>81</v>
      </c>
      <c r="AV266" s="14" t="s">
        <v>137</v>
      </c>
      <c r="AW266" s="14" t="s">
        <v>33</v>
      </c>
      <c r="AX266" s="14" t="s">
        <v>79</v>
      </c>
      <c r="AY266" s="254" t="s">
        <v>129</v>
      </c>
    </row>
    <row r="267" s="2" customFormat="1" ht="24.15" customHeight="1">
      <c r="A267" s="40"/>
      <c r="B267" s="41"/>
      <c r="C267" s="213" t="s">
        <v>532</v>
      </c>
      <c r="D267" s="213" t="s">
        <v>132</v>
      </c>
      <c r="E267" s="214" t="s">
        <v>533</v>
      </c>
      <c r="F267" s="215" t="s">
        <v>534</v>
      </c>
      <c r="G267" s="216" t="s">
        <v>135</v>
      </c>
      <c r="H267" s="217">
        <v>42.460000000000001</v>
      </c>
      <c r="I267" s="218"/>
      <c r="J267" s="219">
        <f>ROUND(I267*H267,2)</f>
        <v>0</v>
      </c>
      <c r="K267" s="215" t="s">
        <v>136</v>
      </c>
      <c r="L267" s="46"/>
      <c r="M267" s="220" t="s">
        <v>19</v>
      </c>
      <c r="N267" s="221" t="s">
        <v>43</v>
      </c>
      <c r="O267" s="86"/>
      <c r="P267" s="222">
        <f>O267*H267</f>
        <v>0</v>
      </c>
      <c r="Q267" s="222">
        <v>0.0075799999999999999</v>
      </c>
      <c r="R267" s="222">
        <f>Q267*H267</f>
        <v>0.32184679999999999</v>
      </c>
      <c r="S267" s="222">
        <v>0</v>
      </c>
      <c r="T267" s="222">
        <f>S267*H267</f>
        <v>0</v>
      </c>
      <c r="U267" s="223" t="s">
        <v>19</v>
      </c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4" t="s">
        <v>197</v>
      </c>
      <c r="AT267" s="224" t="s">
        <v>132</v>
      </c>
      <c r="AU267" s="224" t="s">
        <v>81</v>
      </c>
      <c r="AY267" s="19" t="s">
        <v>129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9" t="s">
        <v>79</v>
      </c>
      <c r="BK267" s="225">
        <f>ROUND(I267*H267,2)</f>
        <v>0</v>
      </c>
      <c r="BL267" s="19" t="s">
        <v>197</v>
      </c>
      <c r="BM267" s="224" t="s">
        <v>535</v>
      </c>
    </row>
    <row r="268" s="2" customFormat="1">
      <c r="A268" s="40"/>
      <c r="B268" s="41"/>
      <c r="C268" s="42"/>
      <c r="D268" s="226" t="s">
        <v>139</v>
      </c>
      <c r="E268" s="42"/>
      <c r="F268" s="227" t="s">
        <v>536</v>
      </c>
      <c r="G268" s="42"/>
      <c r="H268" s="42"/>
      <c r="I268" s="228"/>
      <c r="J268" s="42"/>
      <c r="K268" s="42"/>
      <c r="L268" s="46"/>
      <c r="M268" s="229"/>
      <c r="N268" s="230"/>
      <c r="O268" s="86"/>
      <c r="P268" s="86"/>
      <c r="Q268" s="86"/>
      <c r="R268" s="86"/>
      <c r="S268" s="86"/>
      <c r="T268" s="86"/>
      <c r="U268" s="87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139</v>
      </c>
      <c r="AU268" s="19" t="s">
        <v>81</v>
      </c>
    </row>
    <row r="269" s="2" customFormat="1">
      <c r="A269" s="40"/>
      <c r="B269" s="41"/>
      <c r="C269" s="42"/>
      <c r="D269" s="231" t="s">
        <v>141</v>
      </c>
      <c r="E269" s="42"/>
      <c r="F269" s="232" t="s">
        <v>537</v>
      </c>
      <c r="G269" s="42"/>
      <c r="H269" s="42"/>
      <c r="I269" s="228"/>
      <c r="J269" s="42"/>
      <c r="K269" s="42"/>
      <c r="L269" s="46"/>
      <c r="M269" s="229"/>
      <c r="N269" s="230"/>
      <c r="O269" s="86"/>
      <c r="P269" s="86"/>
      <c r="Q269" s="86"/>
      <c r="R269" s="86"/>
      <c r="S269" s="86"/>
      <c r="T269" s="86"/>
      <c r="U269" s="87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141</v>
      </c>
      <c r="AU269" s="19" t="s">
        <v>81</v>
      </c>
    </row>
    <row r="270" s="2" customFormat="1" ht="33" customHeight="1">
      <c r="A270" s="40"/>
      <c r="B270" s="41"/>
      <c r="C270" s="213" t="s">
        <v>538</v>
      </c>
      <c r="D270" s="213" t="s">
        <v>132</v>
      </c>
      <c r="E270" s="214" t="s">
        <v>539</v>
      </c>
      <c r="F270" s="215" t="s">
        <v>540</v>
      </c>
      <c r="G270" s="216" t="s">
        <v>135</v>
      </c>
      <c r="H270" s="217">
        <v>42.460000000000001</v>
      </c>
      <c r="I270" s="218"/>
      <c r="J270" s="219">
        <f>ROUND(I270*H270,2)</f>
        <v>0</v>
      </c>
      <c r="K270" s="215" t="s">
        <v>136</v>
      </c>
      <c r="L270" s="46"/>
      <c r="M270" s="220" t="s">
        <v>19</v>
      </c>
      <c r="N270" s="221" t="s">
        <v>43</v>
      </c>
      <c r="O270" s="86"/>
      <c r="P270" s="222">
        <f>O270*H270</f>
        <v>0</v>
      </c>
      <c r="Q270" s="222">
        <v>0.0075500000000000003</v>
      </c>
      <c r="R270" s="222">
        <f>Q270*H270</f>
        <v>0.320573</v>
      </c>
      <c r="S270" s="222">
        <v>0</v>
      </c>
      <c r="T270" s="222">
        <f>S270*H270</f>
        <v>0</v>
      </c>
      <c r="U270" s="223" t="s">
        <v>19</v>
      </c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4" t="s">
        <v>197</v>
      </c>
      <c r="AT270" s="224" t="s">
        <v>132</v>
      </c>
      <c r="AU270" s="224" t="s">
        <v>81</v>
      </c>
      <c r="AY270" s="19" t="s">
        <v>129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9" t="s">
        <v>79</v>
      </c>
      <c r="BK270" s="225">
        <f>ROUND(I270*H270,2)</f>
        <v>0</v>
      </c>
      <c r="BL270" s="19" t="s">
        <v>197</v>
      </c>
      <c r="BM270" s="224" t="s">
        <v>541</v>
      </c>
    </row>
    <row r="271" s="2" customFormat="1">
      <c r="A271" s="40"/>
      <c r="B271" s="41"/>
      <c r="C271" s="42"/>
      <c r="D271" s="226" t="s">
        <v>139</v>
      </c>
      <c r="E271" s="42"/>
      <c r="F271" s="227" t="s">
        <v>542</v>
      </c>
      <c r="G271" s="42"/>
      <c r="H271" s="42"/>
      <c r="I271" s="228"/>
      <c r="J271" s="42"/>
      <c r="K271" s="42"/>
      <c r="L271" s="46"/>
      <c r="M271" s="229"/>
      <c r="N271" s="230"/>
      <c r="O271" s="86"/>
      <c r="P271" s="86"/>
      <c r="Q271" s="86"/>
      <c r="R271" s="86"/>
      <c r="S271" s="86"/>
      <c r="T271" s="86"/>
      <c r="U271" s="87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139</v>
      </c>
      <c r="AU271" s="19" t="s">
        <v>81</v>
      </c>
    </row>
    <row r="272" s="2" customFormat="1">
      <c r="A272" s="40"/>
      <c r="B272" s="41"/>
      <c r="C272" s="42"/>
      <c r="D272" s="231" t="s">
        <v>141</v>
      </c>
      <c r="E272" s="42"/>
      <c r="F272" s="232" t="s">
        <v>543</v>
      </c>
      <c r="G272" s="42"/>
      <c r="H272" s="42"/>
      <c r="I272" s="228"/>
      <c r="J272" s="42"/>
      <c r="K272" s="42"/>
      <c r="L272" s="46"/>
      <c r="M272" s="229"/>
      <c r="N272" s="230"/>
      <c r="O272" s="86"/>
      <c r="P272" s="86"/>
      <c r="Q272" s="86"/>
      <c r="R272" s="86"/>
      <c r="S272" s="86"/>
      <c r="T272" s="86"/>
      <c r="U272" s="87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141</v>
      </c>
      <c r="AU272" s="19" t="s">
        <v>81</v>
      </c>
    </row>
    <row r="273" s="2" customFormat="1" ht="24.15" customHeight="1">
      <c r="A273" s="40"/>
      <c r="B273" s="41"/>
      <c r="C273" s="269" t="s">
        <v>544</v>
      </c>
      <c r="D273" s="269" t="s">
        <v>408</v>
      </c>
      <c r="E273" s="270" t="s">
        <v>545</v>
      </c>
      <c r="F273" s="271" t="s">
        <v>546</v>
      </c>
      <c r="G273" s="272" t="s">
        <v>135</v>
      </c>
      <c r="H273" s="273">
        <v>46.706000000000003</v>
      </c>
      <c r="I273" s="274"/>
      <c r="J273" s="275">
        <f>ROUND(I273*H273,2)</f>
        <v>0</v>
      </c>
      <c r="K273" s="271" t="s">
        <v>19</v>
      </c>
      <c r="L273" s="276"/>
      <c r="M273" s="277" t="s">
        <v>19</v>
      </c>
      <c r="N273" s="278" t="s">
        <v>43</v>
      </c>
      <c r="O273" s="86"/>
      <c r="P273" s="222">
        <f>O273*H273</f>
        <v>0</v>
      </c>
      <c r="Q273" s="222">
        <v>0</v>
      </c>
      <c r="R273" s="222">
        <f>Q273*H273</f>
        <v>0</v>
      </c>
      <c r="S273" s="222">
        <v>0</v>
      </c>
      <c r="T273" s="222">
        <f>S273*H273</f>
        <v>0</v>
      </c>
      <c r="U273" s="223" t="s">
        <v>19</v>
      </c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4" t="s">
        <v>411</v>
      </c>
      <c r="AT273" s="224" t="s">
        <v>408</v>
      </c>
      <c r="AU273" s="224" t="s">
        <v>81</v>
      </c>
      <c r="AY273" s="19" t="s">
        <v>129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9" t="s">
        <v>79</v>
      </c>
      <c r="BK273" s="225">
        <f>ROUND(I273*H273,2)</f>
        <v>0</v>
      </c>
      <c r="BL273" s="19" t="s">
        <v>197</v>
      </c>
      <c r="BM273" s="224" t="s">
        <v>547</v>
      </c>
    </row>
    <row r="274" s="2" customFormat="1">
      <c r="A274" s="40"/>
      <c r="B274" s="41"/>
      <c r="C274" s="42"/>
      <c r="D274" s="226" t="s">
        <v>139</v>
      </c>
      <c r="E274" s="42"/>
      <c r="F274" s="227" t="s">
        <v>546</v>
      </c>
      <c r="G274" s="42"/>
      <c r="H274" s="42"/>
      <c r="I274" s="228"/>
      <c r="J274" s="42"/>
      <c r="K274" s="42"/>
      <c r="L274" s="46"/>
      <c r="M274" s="229"/>
      <c r="N274" s="230"/>
      <c r="O274" s="86"/>
      <c r="P274" s="86"/>
      <c r="Q274" s="86"/>
      <c r="R274" s="86"/>
      <c r="S274" s="86"/>
      <c r="T274" s="86"/>
      <c r="U274" s="87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139</v>
      </c>
      <c r="AU274" s="19" t="s">
        <v>81</v>
      </c>
    </row>
    <row r="275" s="13" customFormat="1">
      <c r="A275" s="13"/>
      <c r="B275" s="233"/>
      <c r="C275" s="234"/>
      <c r="D275" s="226" t="s">
        <v>143</v>
      </c>
      <c r="E275" s="235" t="s">
        <v>19</v>
      </c>
      <c r="F275" s="236" t="s">
        <v>548</v>
      </c>
      <c r="G275" s="234"/>
      <c r="H275" s="237">
        <v>46.706000000000003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1"/>
      <c r="U275" s="242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143</v>
      </c>
      <c r="AU275" s="243" t="s">
        <v>81</v>
      </c>
      <c r="AV275" s="13" t="s">
        <v>81</v>
      </c>
      <c r="AW275" s="13" t="s">
        <v>33</v>
      </c>
      <c r="AX275" s="13" t="s">
        <v>72</v>
      </c>
      <c r="AY275" s="243" t="s">
        <v>129</v>
      </c>
    </row>
    <row r="276" s="14" customFormat="1">
      <c r="A276" s="14"/>
      <c r="B276" s="244"/>
      <c r="C276" s="245"/>
      <c r="D276" s="226" t="s">
        <v>143</v>
      </c>
      <c r="E276" s="246" t="s">
        <v>19</v>
      </c>
      <c r="F276" s="247" t="s">
        <v>146</v>
      </c>
      <c r="G276" s="245"/>
      <c r="H276" s="248">
        <v>46.706000000000003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2"/>
      <c r="U276" s="253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143</v>
      </c>
      <c r="AU276" s="254" t="s">
        <v>81</v>
      </c>
      <c r="AV276" s="14" t="s">
        <v>137</v>
      </c>
      <c r="AW276" s="14" t="s">
        <v>33</v>
      </c>
      <c r="AX276" s="14" t="s">
        <v>79</v>
      </c>
      <c r="AY276" s="254" t="s">
        <v>129</v>
      </c>
    </row>
    <row r="277" s="2" customFormat="1" ht="24.15" customHeight="1">
      <c r="A277" s="40"/>
      <c r="B277" s="41"/>
      <c r="C277" s="213" t="s">
        <v>549</v>
      </c>
      <c r="D277" s="213" t="s">
        <v>132</v>
      </c>
      <c r="E277" s="214" t="s">
        <v>550</v>
      </c>
      <c r="F277" s="215" t="s">
        <v>551</v>
      </c>
      <c r="G277" s="216" t="s">
        <v>135</v>
      </c>
      <c r="H277" s="217">
        <v>42.460000000000001</v>
      </c>
      <c r="I277" s="218"/>
      <c r="J277" s="219">
        <f>ROUND(I277*H277,2)</f>
        <v>0</v>
      </c>
      <c r="K277" s="215" t="s">
        <v>136</v>
      </c>
      <c r="L277" s="46"/>
      <c r="M277" s="220" t="s">
        <v>19</v>
      </c>
      <c r="N277" s="221" t="s">
        <v>43</v>
      </c>
      <c r="O277" s="86"/>
      <c r="P277" s="222">
        <f>O277*H277</f>
        <v>0</v>
      </c>
      <c r="Q277" s="222">
        <v>0.0015</v>
      </c>
      <c r="R277" s="222">
        <f>Q277*H277</f>
        <v>0.063689999999999997</v>
      </c>
      <c r="S277" s="222">
        <v>0</v>
      </c>
      <c r="T277" s="222">
        <f>S277*H277</f>
        <v>0</v>
      </c>
      <c r="U277" s="223" t="s">
        <v>19</v>
      </c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4" t="s">
        <v>197</v>
      </c>
      <c r="AT277" s="224" t="s">
        <v>132</v>
      </c>
      <c r="AU277" s="224" t="s">
        <v>81</v>
      </c>
      <c r="AY277" s="19" t="s">
        <v>129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9" t="s">
        <v>79</v>
      </c>
      <c r="BK277" s="225">
        <f>ROUND(I277*H277,2)</f>
        <v>0</v>
      </c>
      <c r="BL277" s="19" t="s">
        <v>197</v>
      </c>
      <c r="BM277" s="224" t="s">
        <v>552</v>
      </c>
    </row>
    <row r="278" s="2" customFormat="1">
      <c r="A278" s="40"/>
      <c r="B278" s="41"/>
      <c r="C278" s="42"/>
      <c r="D278" s="226" t="s">
        <v>139</v>
      </c>
      <c r="E278" s="42"/>
      <c r="F278" s="227" t="s">
        <v>553</v>
      </c>
      <c r="G278" s="42"/>
      <c r="H278" s="42"/>
      <c r="I278" s="228"/>
      <c r="J278" s="42"/>
      <c r="K278" s="42"/>
      <c r="L278" s="46"/>
      <c r="M278" s="229"/>
      <c r="N278" s="230"/>
      <c r="O278" s="86"/>
      <c r="P278" s="86"/>
      <c r="Q278" s="86"/>
      <c r="R278" s="86"/>
      <c r="S278" s="86"/>
      <c r="T278" s="86"/>
      <c r="U278" s="87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139</v>
      </c>
      <c r="AU278" s="19" t="s">
        <v>81</v>
      </c>
    </row>
    <row r="279" s="2" customFormat="1">
      <c r="A279" s="40"/>
      <c r="B279" s="41"/>
      <c r="C279" s="42"/>
      <c r="D279" s="231" t="s">
        <v>141</v>
      </c>
      <c r="E279" s="42"/>
      <c r="F279" s="232" t="s">
        <v>554</v>
      </c>
      <c r="G279" s="42"/>
      <c r="H279" s="42"/>
      <c r="I279" s="228"/>
      <c r="J279" s="42"/>
      <c r="K279" s="42"/>
      <c r="L279" s="46"/>
      <c r="M279" s="229"/>
      <c r="N279" s="230"/>
      <c r="O279" s="86"/>
      <c r="P279" s="86"/>
      <c r="Q279" s="86"/>
      <c r="R279" s="86"/>
      <c r="S279" s="86"/>
      <c r="T279" s="86"/>
      <c r="U279" s="87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141</v>
      </c>
      <c r="AU279" s="19" t="s">
        <v>81</v>
      </c>
    </row>
    <row r="280" s="2" customFormat="1" ht="24.15" customHeight="1">
      <c r="A280" s="40"/>
      <c r="B280" s="41"/>
      <c r="C280" s="213" t="s">
        <v>555</v>
      </c>
      <c r="D280" s="213" t="s">
        <v>132</v>
      </c>
      <c r="E280" s="214" t="s">
        <v>556</v>
      </c>
      <c r="F280" s="215" t="s">
        <v>557</v>
      </c>
      <c r="G280" s="216" t="s">
        <v>135</v>
      </c>
      <c r="H280" s="217">
        <v>42.460000000000001</v>
      </c>
      <c r="I280" s="218"/>
      <c r="J280" s="219">
        <f>ROUND(I280*H280,2)</f>
        <v>0</v>
      </c>
      <c r="K280" s="215" t="s">
        <v>136</v>
      </c>
      <c r="L280" s="46"/>
      <c r="M280" s="220" t="s">
        <v>19</v>
      </c>
      <c r="N280" s="221" t="s">
        <v>43</v>
      </c>
      <c r="O280" s="86"/>
      <c r="P280" s="222">
        <f>O280*H280</f>
        <v>0</v>
      </c>
      <c r="Q280" s="222">
        <v>5.0000000000000002E-05</v>
      </c>
      <c r="R280" s="222">
        <f>Q280*H280</f>
        <v>0.0021230000000000003</v>
      </c>
      <c r="S280" s="222">
        <v>0</v>
      </c>
      <c r="T280" s="222">
        <f>S280*H280</f>
        <v>0</v>
      </c>
      <c r="U280" s="223" t="s">
        <v>19</v>
      </c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24" t="s">
        <v>197</v>
      </c>
      <c r="AT280" s="224" t="s">
        <v>132</v>
      </c>
      <c r="AU280" s="224" t="s">
        <v>81</v>
      </c>
      <c r="AY280" s="19" t="s">
        <v>129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9" t="s">
        <v>79</v>
      </c>
      <c r="BK280" s="225">
        <f>ROUND(I280*H280,2)</f>
        <v>0</v>
      </c>
      <c r="BL280" s="19" t="s">
        <v>197</v>
      </c>
      <c r="BM280" s="224" t="s">
        <v>558</v>
      </c>
    </row>
    <row r="281" s="2" customFormat="1">
      <c r="A281" s="40"/>
      <c r="B281" s="41"/>
      <c r="C281" s="42"/>
      <c r="D281" s="226" t="s">
        <v>139</v>
      </c>
      <c r="E281" s="42"/>
      <c r="F281" s="227" t="s">
        <v>559</v>
      </c>
      <c r="G281" s="42"/>
      <c r="H281" s="42"/>
      <c r="I281" s="228"/>
      <c r="J281" s="42"/>
      <c r="K281" s="42"/>
      <c r="L281" s="46"/>
      <c r="M281" s="229"/>
      <c r="N281" s="230"/>
      <c r="O281" s="86"/>
      <c r="P281" s="86"/>
      <c r="Q281" s="86"/>
      <c r="R281" s="86"/>
      <c r="S281" s="86"/>
      <c r="T281" s="86"/>
      <c r="U281" s="87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139</v>
      </c>
      <c r="AU281" s="19" t="s">
        <v>81</v>
      </c>
    </row>
    <row r="282" s="2" customFormat="1">
      <c r="A282" s="40"/>
      <c r="B282" s="41"/>
      <c r="C282" s="42"/>
      <c r="D282" s="231" t="s">
        <v>141</v>
      </c>
      <c r="E282" s="42"/>
      <c r="F282" s="232" t="s">
        <v>560</v>
      </c>
      <c r="G282" s="42"/>
      <c r="H282" s="42"/>
      <c r="I282" s="228"/>
      <c r="J282" s="42"/>
      <c r="K282" s="42"/>
      <c r="L282" s="46"/>
      <c r="M282" s="229"/>
      <c r="N282" s="230"/>
      <c r="O282" s="86"/>
      <c r="P282" s="86"/>
      <c r="Q282" s="86"/>
      <c r="R282" s="86"/>
      <c r="S282" s="86"/>
      <c r="T282" s="86"/>
      <c r="U282" s="87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141</v>
      </c>
      <c r="AU282" s="19" t="s">
        <v>81</v>
      </c>
    </row>
    <row r="283" s="2" customFormat="1" ht="24.15" customHeight="1">
      <c r="A283" s="40"/>
      <c r="B283" s="41"/>
      <c r="C283" s="213" t="s">
        <v>561</v>
      </c>
      <c r="D283" s="213" t="s">
        <v>132</v>
      </c>
      <c r="E283" s="214" t="s">
        <v>562</v>
      </c>
      <c r="F283" s="215" t="s">
        <v>563</v>
      </c>
      <c r="G283" s="216" t="s">
        <v>166</v>
      </c>
      <c r="H283" s="217">
        <v>0.72099999999999997</v>
      </c>
      <c r="I283" s="218"/>
      <c r="J283" s="219">
        <f>ROUND(I283*H283,2)</f>
        <v>0</v>
      </c>
      <c r="K283" s="215" t="s">
        <v>136</v>
      </c>
      <c r="L283" s="46"/>
      <c r="M283" s="220" t="s">
        <v>19</v>
      </c>
      <c r="N283" s="221" t="s">
        <v>43</v>
      </c>
      <c r="O283" s="86"/>
      <c r="P283" s="222">
        <f>O283*H283</f>
        <v>0</v>
      </c>
      <c r="Q283" s="222">
        <v>0</v>
      </c>
      <c r="R283" s="222">
        <f>Q283*H283</f>
        <v>0</v>
      </c>
      <c r="S283" s="222">
        <v>0</v>
      </c>
      <c r="T283" s="222">
        <f>S283*H283</f>
        <v>0</v>
      </c>
      <c r="U283" s="223" t="s">
        <v>19</v>
      </c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24" t="s">
        <v>197</v>
      </c>
      <c r="AT283" s="224" t="s">
        <v>132</v>
      </c>
      <c r="AU283" s="224" t="s">
        <v>81</v>
      </c>
      <c r="AY283" s="19" t="s">
        <v>129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9" t="s">
        <v>79</v>
      </c>
      <c r="BK283" s="225">
        <f>ROUND(I283*H283,2)</f>
        <v>0</v>
      </c>
      <c r="BL283" s="19" t="s">
        <v>197</v>
      </c>
      <c r="BM283" s="224" t="s">
        <v>564</v>
      </c>
    </row>
    <row r="284" s="2" customFormat="1">
      <c r="A284" s="40"/>
      <c r="B284" s="41"/>
      <c r="C284" s="42"/>
      <c r="D284" s="226" t="s">
        <v>139</v>
      </c>
      <c r="E284" s="42"/>
      <c r="F284" s="227" t="s">
        <v>565</v>
      </c>
      <c r="G284" s="42"/>
      <c r="H284" s="42"/>
      <c r="I284" s="228"/>
      <c r="J284" s="42"/>
      <c r="K284" s="42"/>
      <c r="L284" s="46"/>
      <c r="M284" s="229"/>
      <c r="N284" s="230"/>
      <c r="O284" s="86"/>
      <c r="P284" s="86"/>
      <c r="Q284" s="86"/>
      <c r="R284" s="86"/>
      <c r="S284" s="86"/>
      <c r="T284" s="86"/>
      <c r="U284" s="87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139</v>
      </c>
      <c r="AU284" s="19" t="s">
        <v>81</v>
      </c>
    </row>
    <row r="285" s="2" customFormat="1">
      <c r="A285" s="40"/>
      <c r="B285" s="41"/>
      <c r="C285" s="42"/>
      <c r="D285" s="231" t="s">
        <v>141</v>
      </c>
      <c r="E285" s="42"/>
      <c r="F285" s="232" t="s">
        <v>566</v>
      </c>
      <c r="G285" s="42"/>
      <c r="H285" s="42"/>
      <c r="I285" s="228"/>
      <c r="J285" s="42"/>
      <c r="K285" s="42"/>
      <c r="L285" s="46"/>
      <c r="M285" s="229"/>
      <c r="N285" s="230"/>
      <c r="O285" s="86"/>
      <c r="P285" s="86"/>
      <c r="Q285" s="86"/>
      <c r="R285" s="86"/>
      <c r="S285" s="86"/>
      <c r="T285" s="86"/>
      <c r="U285" s="87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141</v>
      </c>
      <c r="AU285" s="19" t="s">
        <v>81</v>
      </c>
    </row>
    <row r="286" s="12" customFormat="1" ht="22.8" customHeight="1">
      <c r="A286" s="12"/>
      <c r="B286" s="197"/>
      <c r="C286" s="198"/>
      <c r="D286" s="199" t="s">
        <v>71</v>
      </c>
      <c r="E286" s="211" t="s">
        <v>567</v>
      </c>
      <c r="F286" s="211" t="s">
        <v>568</v>
      </c>
      <c r="G286" s="198"/>
      <c r="H286" s="198"/>
      <c r="I286" s="201"/>
      <c r="J286" s="212">
        <f>BK286</f>
        <v>0</v>
      </c>
      <c r="K286" s="198"/>
      <c r="L286" s="203"/>
      <c r="M286" s="204"/>
      <c r="N286" s="205"/>
      <c r="O286" s="205"/>
      <c r="P286" s="206">
        <f>SUM(P287:P317)</f>
        <v>0</v>
      </c>
      <c r="Q286" s="205"/>
      <c r="R286" s="206">
        <f>SUM(R287:R317)</f>
        <v>1.201856</v>
      </c>
      <c r="S286" s="205"/>
      <c r="T286" s="206">
        <f>SUM(T287:T317)</f>
        <v>0</v>
      </c>
      <c r="U286" s="207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8" t="s">
        <v>81</v>
      </c>
      <c r="AT286" s="209" t="s">
        <v>71</v>
      </c>
      <c r="AU286" s="209" t="s">
        <v>79</v>
      </c>
      <c r="AY286" s="208" t="s">
        <v>129</v>
      </c>
      <c r="BK286" s="210">
        <f>SUM(BK287:BK317)</f>
        <v>0</v>
      </c>
    </row>
    <row r="287" s="2" customFormat="1" ht="16.5" customHeight="1">
      <c r="A287" s="40"/>
      <c r="B287" s="41"/>
      <c r="C287" s="213" t="s">
        <v>569</v>
      </c>
      <c r="D287" s="213" t="s">
        <v>132</v>
      </c>
      <c r="E287" s="214" t="s">
        <v>570</v>
      </c>
      <c r="F287" s="215" t="s">
        <v>571</v>
      </c>
      <c r="G287" s="216" t="s">
        <v>135</v>
      </c>
      <c r="H287" s="217">
        <v>96.439999999999998</v>
      </c>
      <c r="I287" s="218"/>
      <c r="J287" s="219">
        <f>ROUND(I287*H287,2)</f>
        <v>0</v>
      </c>
      <c r="K287" s="215" t="s">
        <v>136</v>
      </c>
      <c r="L287" s="46"/>
      <c r="M287" s="220" t="s">
        <v>19</v>
      </c>
      <c r="N287" s="221" t="s">
        <v>43</v>
      </c>
      <c r="O287" s="86"/>
      <c r="P287" s="222">
        <f>O287*H287</f>
        <v>0</v>
      </c>
      <c r="Q287" s="222">
        <v>0</v>
      </c>
      <c r="R287" s="222">
        <f>Q287*H287</f>
        <v>0</v>
      </c>
      <c r="S287" s="222">
        <v>0</v>
      </c>
      <c r="T287" s="222">
        <f>S287*H287</f>
        <v>0</v>
      </c>
      <c r="U287" s="223" t="s">
        <v>19</v>
      </c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4" t="s">
        <v>197</v>
      </c>
      <c r="AT287" s="224" t="s">
        <v>132</v>
      </c>
      <c r="AU287" s="224" t="s">
        <v>81</v>
      </c>
      <c r="AY287" s="19" t="s">
        <v>129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9" t="s">
        <v>79</v>
      </c>
      <c r="BK287" s="225">
        <f>ROUND(I287*H287,2)</f>
        <v>0</v>
      </c>
      <c r="BL287" s="19" t="s">
        <v>197</v>
      </c>
      <c r="BM287" s="224" t="s">
        <v>572</v>
      </c>
    </row>
    <row r="288" s="2" customFormat="1">
      <c r="A288" s="40"/>
      <c r="B288" s="41"/>
      <c r="C288" s="42"/>
      <c r="D288" s="226" t="s">
        <v>139</v>
      </c>
      <c r="E288" s="42"/>
      <c r="F288" s="227" t="s">
        <v>573</v>
      </c>
      <c r="G288" s="42"/>
      <c r="H288" s="42"/>
      <c r="I288" s="228"/>
      <c r="J288" s="42"/>
      <c r="K288" s="42"/>
      <c r="L288" s="46"/>
      <c r="M288" s="229"/>
      <c r="N288" s="230"/>
      <c r="O288" s="86"/>
      <c r="P288" s="86"/>
      <c r="Q288" s="86"/>
      <c r="R288" s="86"/>
      <c r="S288" s="86"/>
      <c r="T288" s="86"/>
      <c r="U288" s="87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139</v>
      </c>
      <c r="AU288" s="19" t="s">
        <v>81</v>
      </c>
    </row>
    <row r="289" s="2" customFormat="1">
      <c r="A289" s="40"/>
      <c r="B289" s="41"/>
      <c r="C289" s="42"/>
      <c r="D289" s="231" t="s">
        <v>141</v>
      </c>
      <c r="E289" s="42"/>
      <c r="F289" s="232" t="s">
        <v>574</v>
      </c>
      <c r="G289" s="42"/>
      <c r="H289" s="42"/>
      <c r="I289" s="228"/>
      <c r="J289" s="42"/>
      <c r="K289" s="42"/>
      <c r="L289" s="46"/>
      <c r="M289" s="229"/>
      <c r="N289" s="230"/>
      <c r="O289" s="86"/>
      <c r="P289" s="86"/>
      <c r="Q289" s="86"/>
      <c r="R289" s="86"/>
      <c r="S289" s="86"/>
      <c r="T289" s="86"/>
      <c r="U289" s="87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141</v>
      </c>
      <c r="AU289" s="19" t="s">
        <v>81</v>
      </c>
    </row>
    <row r="290" s="13" customFormat="1">
      <c r="A290" s="13"/>
      <c r="B290" s="233"/>
      <c r="C290" s="234"/>
      <c r="D290" s="226" t="s">
        <v>143</v>
      </c>
      <c r="E290" s="235" t="s">
        <v>19</v>
      </c>
      <c r="F290" s="236" t="s">
        <v>575</v>
      </c>
      <c r="G290" s="234"/>
      <c r="H290" s="237">
        <v>32.799999999999997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1"/>
      <c r="U290" s="242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143</v>
      </c>
      <c r="AU290" s="243" t="s">
        <v>81</v>
      </c>
      <c r="AV290" s="13" t="s">
        <v>81</v>
      </c>
      <c r="AW290" s="13" t="s">
        <v>33</v>
      </c>
      <c r="AX290" s="13" t="s">
        <v>72</v>
      </c>
      <c r="AY290" s="243" t="s">
        <v>129</v>
      </c>
    </row>
    <row r="291" s="13" customFormat="1">
      <c r="A291" s="13"/>
      <c r="B291" s="233"/>
      <c r="C291" s="234"/>
      <c r="D291" s="226" t="s">
        <v>143</v>
      </c>
      <c r="E291" s="235" t="s">
        <v>19</v>
      </c>
      <c r="F291" s="236" t="s">
        <v>576</v>
      </c>
      <c r="G291" s="234"/>
      <c r="H291" s="237">
        <v>63.640000000000001</v>
      </c>
      <c r="I291" s="238"/>
      <c r="J291" s="234"/>
      <c r="K291" s="234"/>
      <c r="L291" s="239"/>
      <c r="M291" s="240"/>
      <c r="N291" s="241"/>
      <c r="O291" s="241"/>
      <c r="P291" s="241"/>
      <c r="Q291" s="241"/>
      <c r="R291" s="241"/>
      <c r="S291" s="241"/>
      <c r="T291" s="241"/>
      <c r="U291" s="242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143</v>
      </c>
      <c r="AU291" s="243" t="s">
        <v>81</v>
      </c>
      <c r="AV291" s="13" t="s">
        <v>81</v>
      </c>
      <c r="AW291" s="13" t="s">
        <v>33</v>
      </c>
      <c r="AX291" s="13" t="s">
        <v>72</v>
      </c>
      <c r="AY291" s="243" t="s">
        <v>129</v>
      </c>
    </row>
    <row r="292" s="14" customFormat="1">
      <c r="A292" s="14"/>
      <c r="B292" s="244"/>
      <c r="C292" s="245"/>
      <c r="D292" s="226" t="s">
        <v>143</v>
      </c>
      <c r="E292" s="246" t="s">
        <v>19</v>
      </c>
      <c r="F292" s="247" t="s">
        <v>146</v>
      </c>
      <c r="G292" s="245"/>
      <c r="H292" s="248">
        <v>96.439999999999998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2"/>
      <c r="U292" s="253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143</v>
      </c>
      <c r="AU292" s="254" t="s">
        <v>81</v>
      </c>
      <c r="AV292" s="14" t="s">
        <v>137</v>
      </c>
      <c r="AW292" s="14" t="s">
        <v>33</v>
      </c>
      <c r="AX292" s="14" t="s">
        <v>79</v>
      </c>
      <c r="AY292" s="254" t="s">
        <v>129</v>
      </c>
    </row>
    <row r="293" s="2" customFormat="1" ht="16.5" customHeight="1">
      <c r="A293" s="40"/>
      <c r="B293" s="41"/>
      <c r="C293" s="213" t="s">
        <v>577</v>
      </c>
      <c r="D293" s="213" t="s">
        <v>132</v>
      </c>
      <c r="E293" s="214" t="s">
        <v>578</v>
      </c>
      <c r="F293" s="215" t="s">
        <v>579</v>
      </c>
      <c r="G293" s="216" t="s">
        <v>135</v>
      </c>
      <c r="H293" s="217">
        <v>96.439999999999998</v>
      </c>
      <c r="I293" s="218"/>
      <c r="J293" s="219">
        <f>ROUND(I293*H293,2)</f>
        <v>0</v>
      </c>
      <c r="K293" s="215" t="s">
        <v>136</v>
      </c>
      <c r="L293" s="46"/>
      <c r="M293" s="220" t="s">
        <v>19</v>
      </c>
      <c r="N293" s="221" t="s">
        <v>43</v>
      </c>
      <c r="O293" s="86"/>
      <c r="P293" s="222">
        <f>O293*H293</f>
        <v>0</v>
      </c>
      <c r="Q293" s="222">
        <v>0.00029999999999999997</v>
      </c>
      <c r="R293" s="222">
        <f>Q293*H293</f>
        <v>0.028931999999999996</v>
      </c>
      <c r="S293" s="222">
        <v>0</v>
      </c>
      <c r="T293" s="222">
        <f>S293*H293</f>
        <v>0</v>
      </c>
      <c r="U293" s="223" t="s">
        <v>19</v>
      </c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24" t="s">
        <v>197</v>
      </c>
      <c r="AT293" s="224" t="s">
        <v>132</v>
      </c>
      <c r="AU293" s="224" t="s">
        <v>81</v>
      </c>
      <c r="AY293" s="19" t="s">
        <v>129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9" t="s">
        <v>79</v>
      </c>
      <c r="BK293" s="225">
        <f>ROUND(I293*H293,2)</f>
        <v>0</v>
      </c>
      <c r="BL293" s="19" t="s">
        <v>197</v>
      </c>
      <c r="BM293" s="224" t="s">
        <v>580</v>
      </c>
    </row>
    <row r="294" s="2" customFormat="1">
      <c r="A294" s="40"/>
      <c r="B294" s="41"/>
      <c r="C294" s="42"/>
      <c r="D294" s="226" t="s">
        <v>139</v>
      </c>
      <c r="E294" s="42"/>
      <c r="F294" s="227" t="s">
        <v>581</v>
      </c>
      <c r="G294" s="42"/>
      <c r="H294" s="42"/>
      <c r="I294" s="228"/>
      <c r="J294" s="42"/>
      <c r="K294" s="42"/>
      <c r="L294" s="46"/>
      <c r="M294" s="229"/>
      <c r="N294" s="230"/>
      <c r="O294" s="86"/>
      <c r="P294" s="86"/>
      <c r="Q294" s="86"/>
      <c r="R294" s="86"/>
      <c r="S294" s="86"/>
      <c r="T294" s="86"/>
      <c r="U294" s="87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139</v>
      </c>
      <c r="AU294" s="19" t="s">
        <v>81</v>
      </c>
    </row>
    <row r="295" s="2" customFormat="1">
      <c r="A295" s="40"/>
      <c r="B295" s="41"/>
      <c r="C295" s="42"/>
      <c r="D295" s="231" t="s">
        <v>141</v>
      </c>
      <c r="E295" s="42"/>
      <c r="F295" s="232" t="s">
        <v>582</v>
      </c>
      <c r="G295" s="42"/>
      <c r="H295" s="42"/>
      <c r="I295" s="228"/>
      <c r="J295" s="42"/>
      <c r="K295" s="42"/>
      <c r="L295" s="46"/>
      <c r="M295" s="229"/>
      <c r="N295" s="230"/>
      <c r="O295" s="86"/>
      <c r="P295" s="86"/>
      <c r="Q295" s="86"/>
      <c r="R295" s="86"/>
      <c r="S295" s="86"/>
      <c r="T295" s="86"/>
      <c r="U295" s="87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141</v>
      </c>
      <c r="AU295" s="19" t="s">
        <v>81</v>
      </c>
    </row>
    <row r="296" s="2" customFormat="1" ht="24.15" customHeight="1">
      <c r="A296" s="40"/>
      <c r="B296" s="41"/>
      <c r="C296" s="213" t="s">
        <v>583</v>
      </c>
      <c r="D296" s="213" t="s">
        <v>132</v>
      </c>
      <c r="E296" s="214" t="s">
        <v>584</v>
      </c>
      <c r="F296" s="215" t="s">
        <v>585</v>
      </c>
      <c r="G296" s="216" t="s">
        <v>135</v>
      </c>
      <c r="H296" s="217">
        <v>4</v>
      </c>
      <c r="I296" s="218"/>
      <c r="J296" s="219">
        <f>ROUND(I296*H296,2)</f>
        <v>0</v>
      </c>
      <c r="K296" s="215" t="s">
        <v>136</v>
      </c>
      <c r="L296" s="46"/>
      <c r="M296" s="220" t="s">
        <v>19</v>
      </c>
      <c r="N296" s="221" t="s">
        <v>43</v>
      </c>
      <c r="O296" s="86"/>
      <c r="P296" s="222">
        <f>O296*H296</f>
        <v>0</v>
      </c>
      <c r="Q296" s="222">
        <v>0.0015</v>
      </c>
      <c r="R296" s="222">
        <f>Q296*H296</f>
        <v>0.0060000000000000001</v>
      </c>
      <c r="S296" s="222">
        <v>0</v>
      </c>
      <c r="T296" s="222">
        <f>S296*H296</f>
        <v>0</v>
      </c>
      <c r="U296" s="223" t="s">
        <v>19</v>
      </c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24" t="s">
        <v>197</v>
      </c>
      <c r="AT296" s="224" t="s">
        <v>132</v>
      </c>
      <c r="AU296" s="224" t="s">
        <v>81</v>
      </c>
      <c r="AY296" s="19" t="s">
        <v>129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9" t="s">
        <v>79</v>
      </c>
      <c r="BK296" s="225">
        <f>ROUND(I296*H296,2)</f>
        <v>0</v>
      </c>
      <c r="BL296" s="19" t="s">
        <v>197</v>
      </c>
      <c r="BM296" s="224" t="s">
        <v>586</v>
      </c>
    </row>
    <row r="297" s="2" customFormat="1">
      <c r="A297" s="40"/>
      <c r="B297" s="41"/>
      <c r="C297" s="42"/>
      <c r="D297" s="226" t="s">
        <v>139</v>
      </c>
      <c r="E297" s="42"/>
      <c r="F297" s="227" t="s">
        <v>587</v>
      </c>
      <c r="G297" s="42"/>
      <c r="H297" s="42"/>
      <c r="I297" s="228"/>
      <c r="J297" s="42"/>
      <c r="K297" s="42"/>
      <c r="L297" s="46"/>
      <c r="M297" s="229"/>
      <c r="N297" s="230"/>
      <c r="O297" s="86"/>
      <c r="P297" s="86"/>
      <c r="Q297" s="86"/>
      <c r="R297" s="86"/>
      <c r="S297" s="86"/>
      <c r="T297" s="86"/>
      <c r="U297" s="87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139</v>
      </c>
      <c r="AU297" s="19" t="s">
        <v>81</v>
      </c>
    </row>
    <row r="298" s="2" customFormat="1">
      <c r="A298" s="40"/>
      <c r="B298" s="41"/>
      <c r="C298" s="42"/>
      <c r="D298" s="231" t="s">
        <v>141</v>
      </c>
      <c r="E298" s="42"/>
      <c r="F298" s="232" t="s">
        <v>588</v>
      </c>
      <c r="G298" s="42"/>
      <c r="H298" s="42"/>
      <c r="I298" s="228"/>
      <c r="J298" s="42"/>
      <c r="K298" s="42"/>
      <c r="L298" s="46"/>
      <c r="M298" s="229"/>
      <c r="N298" s="230"/>
      <c r="O298" s="86"/>
      <c r="P298" s="86"/>
      <c r="Q298" s="86"/>
      <c r="R298" s="86"/>
      <c r="S298" s="86"/>
      <c r="T298" s="86"/>
      <c r="U298" s="87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141</v>
      </c>
      <c r="AU298" s="19" t="s">
        <v>81</v>
      </c>
    </row>
    <row r="299" s="15" customFormat="1">
      <c r="A299" s="15"/>
      <c r="B299" s="255"/>
      <c r="C299" s="256"/>
      <c r="D299" s="226" t="s">
        <v>143</v>
      </c>
      <c r="E299" s="257" t="s">
        <v>19</v>
      </c>
      <c r="F299" s="258" t="s">
        <v>589</v>
      </c>
      <c r="G299" s="256"/>
      <c r="H299" s="257" t="s">
        <v>19</v>
      </c>
      <c r="I299" s="259"/>
      <c r="J299" s="256"/>
      <c r="K299" s="256"/>
      <c r="L299" s="260"/>
      <c r="M299" s="261"/>
      <c r="N299" s="262"/>
      <c r="O299" s="262"/>
      <c r="P299" s="262"/>
      <c r="Q299" s="262"/>
      <c r="R299" s="262"/>
      <c r="S299" s="262"/>
      <c r="T299" s="262"/>
      <c r="U299" s="263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4" t="s">
        <v>143</v>
      </c>
      <c r="AU299" s="264" t="s">
        <v>81</v>
      </c>
      <c r="AV299" s="15" t="s">
        <v>79</v>
      </c>
      <c r="AW299" s="15" t="s">
        <v>33</v>
      </c>
      <c r="AX299" s="15" t="s">
        <v>72</v>
      </c>
      <c r="AY299" s="264" t="s">
        <v>129</v>
      </c>
    </row>
    <row r="300" s="13" customFormat="1">
      <c r="A300" s="13"/>
      <c r="B300" s="233"/>
      <c r="C300" s="234"/>
      <c r="D300" s="226" t="s">
        <v>143</v>
      </c>
      <c r="E300" s="235" t="s">
        <v>19</v>
      </c>
      <c r="F300" s="236" t="s">
        <v>590</v>
      </c>
      <c r="G300" s="234"/>
      <c r="H300" s="237">
        <v>4</v>
      </c>
      <c r="I300" s="238"/>
      <c r="J300" s="234"/>
      <c r="K300" s="234"/>
      <c r="L300" s="239"/>
      <c r="M300" s="240"/>
      <c r="N300" s="241"/>
      <c r="O300" s="241"/>
      <c r="P300" s="241"/>
      <c r="Q300" s="241"/>
      <c r="R300" s="241"/>
      <c r="S300" s="241"/>
      <c r="T300" s="241"/>
      <c r="U300" s="242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143</v>
      </c>
      <c r="AU300" s="243" t="s">
        <v>81</v>
      </c>
      <c r="AV300" s="13" t="s">
        <v>81</v>
      </c>
      <c r="AW300" s="13" t="s">
        <v>33</v>
      </c>
      <c r="AX300" s="13" t="s">
        <v>72</v>
      </c>
      <c r="AY300" s="243" t="s">
        <v>129</v>
      </c>
    </row>
    <row r="301" s="14" customFormat="1">
      <c r="A301" s="14"/>
      <c r="B301" s="244"/>
      <c r="C301" s="245"/>
      <c r="D301" s="226" t="s">
        <v>143</v>
      </c>
      <c r="E301" s="246" t="s">
        <v>19</v>
      </c>
      <c r="F301" s="247" t="s">
        <v>146</v>
      </c>
      <c r="G301" s="245"/>
      <c r="H301" s="248">
        <v>4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2"/>
      <c r="U301" s="253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143</v>
      </c>
      <c r="AU301" s="254" t="s">
        <v>81</v>
      </c>
      <c r="AV301" s="14" t="s">
        <v>137</v>
      </c>
      <c r="AW301" s="14" t="s">
        <v>33</v>
      </c>
      <c r="AX301" s="14" t="s">
        <v>79</v>
      </c>
      <c r="AY301" s="254" t="s">
        <v>129</v>
      </c>
    </row>
    <row r="302" s="2" customFormat="1" ht="16.5" customHeight="1">
      <c r="A302" s="40"/>
      <c r="B302" s="41"/>
      <c r="C302" s="213" t="s">
        <v>591</v>
      </c>
      <c r="D302" s="213" t="s">
        <v>132</v>
      </c>
      <c r="E302" s="214" t="s">
        <v>592</v>
      </c>
      <c r="F302" s="215" t="s">
        <v>593</v>
      </c>
      <c r="G302" s="216" t="s">
        <v>135</v>
      </c>
      <c r="H302" s="217">
        <v>96.439999999999998</v>
      </c>
      <c r="I302" s="218"/>
      <c r="J302" s="219">
        <f>ROUND(I302*H302,2)</f>
        <v>0</v>
      </c>
      <c r="K302" s="215" t="s">
        <v>136</v>
      </c>
      <c r="L302" s="46"/>
      <c r="M302" s="220" t="s">
        <v>19</v>
      </c>
      <c r="N302" s="221" t="s">
        <v>43</v>
      </c>
      <c r="O302" s="86"/>
      <c r="P302" s="222">
        <f>O302*H302</f>
        <v>0</v>
      </c>
      <c r="Q302" s="222">
        <v>0.0044999999999999997</v>
      </c>
      <c r="R302" s="222">
        <f>Q302*H302</f>
        <v>0.43397999999999998</v>
      </c>
      <c r="S302" s="222">
        <v>0</v>
      </c>
      <c r="T302" s="222">
        <f>S302*H302</f>
        <v>0</v>
      </c>
      <c r="U302" s="223" t="s">
        <v>19</v>
      </c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24" t="s">
        <v>197</v>
      </c>
      <c r="AT302" s="224" t="s">
        <v>132</v>
      </c>
      <c r="AU302" s="224" t="s">
        <v>81</v>
      </c>
      <c r="AY302" s="19" t="s">
        <v>129</v>
      </c>
      <c r="BE302" s="225">
        <f>IF(N302="základní",J302,0)</f>
        <v>0</v>
      </c>
      <c r="BF302" s="225">
        <f>IF(N302="snížená",J302,0)</f>
        <v>0</v>
      </c>
      <c r="BG302" s="225">
        <f>IF(N302="zákl. přenesená",J302,0)</f>
        <v>0</v>
      </c>
      <c r="BH302" s="225">
        <f>IF(N302="sníž. přenesená",J302,0)</f>
        <v>0</v>
      </c>
      <c r="BI302" s="225">
        <f>IF(N302="nulová",J302,0)</f>
        <v>0</v>
      </c>
      <c r="BJ302" s="19" t="s">
        <v>79</v>
      </c>
      <c r="BK302" s="225">
        <f>ROUND(I302*H302,2)</f>
        <v>0</v>
      </c>
      <c r="BL302" s="19" t="s">
        <v>197</v>
      </c>
      <c r="BM302" s="224" t="s">
        <v>594</v>
      </c>
    </row>
    <row r="303" s="2" customFormat="1">
      <c r="A303" s="40"/>
      <c r="B303" s="41"/>
      <c r="C303" s="42"/>
      <c r="D303" s="226" t="s">
        <v>139</v>
      </c>
      <c r="E303" s="42"/>
      <c r="F303" s="227" t="s">
        <v>595</v>
      </c>
      <c r="G303" s="42"/>
      <c r="H303" s="42"/>
      <c r="I303" s="228"/>
      <c r="J303" s="42"/>
      <c r="K303" s="42"/>
      <c r="L303" s="46"/>
      <c r="M303" s="229"/>
      <c r="N303" s="230"/>
      <c r="O303" s="86"/>
      <c r="P303" s="86"/>
      <c r="Q303" s="86"/>
      <c r="R303" s="86"/>
      <c r="S303" s="86"/>
      <c r="T303" s="86"/>
      <c r="U303" s="87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139</v>
      </c>
      <c r="AU303" s="19" t="s">
        <v>81</v>
      </c>
    </row>
    <row r="304" s="2" customFormat="1">
      <c r="A304" s="40"/>
      <c r="B304" s="41"/>
      <c r="C304" s="42"/>
      <c r="D304" s="231" t="s">
        <v>141</v>
      </c>
      <c r="E304" s="42"/>
      <c r="F304" s="232" t="s">
        <v>596</v>
      </c>
      <c r="G304" s="42"/>
      <c r="H304" s="42"/>
      <c r="I304" s="228"/>
      <c r="J304" s="42"/>
      <c r="K304" s="42"/>
      <c r="L304" s="46"/>
      <c r="M304" s="229"/>
      <c r="N304" s="230"/>
      <c r="O304" s="86"/>
      <c r="P304" s="86"/>
      <c r="Q304" s="86"/>
      <c r="R304" s="86"/>
      <c r="S304" s="86"/>
      <c r="T304" s="86"/>
      <c r="U304" s="87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141</v>
      </c>
      <c r="AU304" s="19" t="s">
        <v>81</v>
      </c>
    </row>
    <row r="305" s="2" customFormat="1" ht="33" customHeight="1">
      <c r="A305" s="40"/>
      <c r="B305" s="41"/>
      <c r="C305" s="213" t="s">
        <v>597</v>
      </c>
      <c r="D305" s="213" t="s">
        <v>132</v>
      </c>
      <c r="E305" s="214" t="s">
        <v>598</v>
      </c>
      <c r="F305" s="215" t="s">
        <v>599</v>
      </c>
      <c r="G305" s="216" t="s">
        <v>135</v>
      </c>
      <c r="H305" s="217">
        <v>96.439999999999998</v>
      </c>
      <c r="I305" s="218"/>
      <c r="J305" s="219">
        <f>ROUND(I305*H305,2)</f>
        <v>0</v>
      </c>
      <c r="K305" s="215" t="s">
        <v>136</v>
      </c>
      <c r="L305" s="46"/>
      <c r="M305" s="220" t="s">
        <v>19</v>
      </c>
      <c r="N305" s="221" t="s">
        <v>43</v>
      </c>
      <c r="O305" s="86"/>
      <c r="P305" s="222">
        <f>O305*H305</f>
        <v>0</v>
      </c>
      <c r="Q305" s="222">
        <v>0.0075500000000000003</v>
      </c>
      <c r="R305" s="222">
        <f>Q305*H305</f>
        <v>0.72812200000000005</v>
      </c>
      <c r="S305" s="222">
        <v>0</v>
      </c>
      <c r="T305" s="222">
        <f>S305*H305</f>
        <v>0</v>
      </c>
      <c r="U305" s="223" t="s">
        <v>19</v>
      </c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24" t="s">
        <v>197</v>
      </c>
      <c r="AT305" s="224" t="s">
        <v>132</v>
      </c>
      <c r="AU305" s="224" t="s">
        <v>81</v>
      </c>
      <c r="AY305" s="19" t="s">
        <v>129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9" t="s">
        <v>79</v>
      </c>
      <c r="BK305" s="225">
        <f>ROUND(I305*H305,2)</f>
        <v>0</v>
      </c>
      <c r="BL305" s="19" t="s">
        <v>197</v>
      </c>
      <c r="BM305" s="224" t="s">
        <v>600</v>
      </c>
    </row>
    <row r="306" s="2" customFormat="1">
      <c r="A306" s="40"/>
      <c r="B306" s="41"/>
      <c r="C306" s="42"/>
      <c r="D306" s="226" t="s">
        <v>139</v>
      </c>
      <c r="E306" s="42"/>
      <c r="F306" s="227" t="s">
        <v>601</v>
      </c>
      <c r="G306" s="42"/>
      <c r="H306" s="42"/>
      <c r="I306" s="228"/>
      <c r="J306" s="42"/>
      <c r="K306" s="42"/>
      <c r="L306" s="46"/>
      <c r="M306" s="229"/>
      <c r="N306" s="230"/>
      <c r="O306" s="86"/>
      <c r="P306" s="86"/>
      <c r="Q306" s="86"/>
      <c r="R306" s="86"/>
      <c r="S306" s="86"/>
      <c r="T306" s="86"/>
      <c r="U306" s="87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139</v>
      </c>
      <c r="AU306" s="19" t="s">
        <v>81</v>
      </c>
    </row>
    <row r="307" s="2" customFormat="1">
      <c r="A307" s="40"/>
      <c r="B307" s="41"/>
      <c r="C307" s="42"/>
      <c r="D307" s="231" t="s">
        <v>141</v>
      </c>
      <c r="E307" s="42"/>
      <c r="F307" s="232" t="s">
        <v>602</v>
      </c>
      <c r="G307" s="42"/>
      <c r="H307" s="42"/>
      <c r="I307" s="228"/>
      <c r="J307" s="42"/>
      <c r="K307" s="42"/>
      <c r="L307" s="46"/>
      <c r="M307" s="229"/>
      <c r="N307" s="230"/>
      <c r="O307" s="86"/>
      <c r="P307" s="86"/>
      <c r="Q307" s="86"/>
      <c r="R307" s="86"/>
      <c r="S307" s="86"/>
      <c r="T307" s="86"/>
      <c r="U307" s="87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141</v>
      </c>
      <c r="AU307" s="19" t="s">
        <v>81</v>
      </c>
    </row>
    <row r="308" s="2" customFormat="1" ht="16.5" customHeight="1">
      <c r="A308" s="40"/>
      <c r="B308" s="41"/>
      <c r="C308" s="269" t="s">
        <v>603</v>
      </c>
      <c r="D308" s="269" t="s">
        <v>408</v>
      </c>
      <c r="E308" s="270" t="s">
        <v>604</v>
      </c>
      <c r="F308" s="271" t="s">
        <v>605</v>
      </c>
      <c r="G308" s="272" t="s">
        <v>135</v>
      </c>
      <c r="H308" s="273">
        <v>106.084</v>
      </c>
      <c r="I308" s="274"/>
      <c r="J308" s="275">
        <f>ROUND(I308*H308,2)</f>
        <v>0</v>
      </c>
      <c r="K308" s="271" t="s">
        <v>19</v>
      </c>
      <c r="L308" s="276"/>
      <c r="M308" s="277" t="s">
        <v>19</v>
      </c>
      <c r="N308" s="278" t="s">
        <v>43</v>
      </c>
      <c r="O308" s="86"/>
      <c r="P308" s="222">
        <f>O308*H308</f>
        <v>0</v>
      </c>
      <c r="Q308" s="222">
        <v>0</v>
      </c>
      <c r="R308" s="222">
        <f>Q308*H308</f>
        <v>0</v>
      </c>
      <c r="S308" s="222">
        <v>0</v>
      </c>
      <c r="T308" s="222">
        <f>S308*H308</f>
        <v>0</v>
      </c>
      <c r="U308" s="223" t="s">
        <v>19</v>
      </c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4" t="s">
        <v>411</v>
      </c>
      <c r="AT308" s="224" t="s">
        <v>408</v>
      </c>
      <c r="AU308" s="224" t="s">
        <v>81</v>
      </c>
      <c r="AY308" s="19" t="s">
        <v>129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9" t="s">
        <v>79</v>
      </c>
      <c r="BK308" s="225">
        <f>ROUND(I308*H308,2)</f>
        <v>0</v>
      </c>
      <c r="BL308" s="19" t="s">
        <v>197</v>
      </c>
      <c r="BM308" s="224" t="s">
        <v>606</v>
      </c>
    </row>
    <row r="309" s="2" customFormat="1">
      <c r="A309" s="40"/>
      <c r="B309" s="41"/>
      <c r="C309" s="42"/>
      <c r="D309" s="226" t="s">
        <v>139</v>
      </c>
      <c r="E309" s="42"/>
      <c r="F309" s="227" t="s">
        <v>605</v>
      </c>
      <c r="G309" s="42"/>
      <c r="H309" s="42"/>
      <c r="I309" s="228"/>
      <c r="J309" s="42"/>
      <c r="K309" s="42"/>
      <c r="L309" s="46"/>
      <c r="M309" s="229"/>
      <c r="N309" s="230"/>
      <c r="O309" s="86"/>
      <c r="P309" s="86"/>
      <c r="Q309" s="86"/>
      <c r="R309" s="86"/>
      <c r="S309" s="86"/>
      <c r="T309" s="86"/>
      <c r="U309" s="87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139</v>
      </c>
      <c r="AU309" s="19" t="s">
        <v>81</v>
      </c>
    </row>
    <row r="310" s="13" customFormat="1">
      <c r="A310" s="13"/>
      <c r="B310" s="233"/>
      <c r="C310" s="234"/>
      <c r="D310" s="226" t="s">
        <v>143</v>
      </c>
      <c r="E310" s="235" t="s">
        <v>19</v>
      </c>
      <c r="F310" s="236" t="s">
        <v>607</v>
      </c>
      <c r="G310" s="234"/>
      <c r="H310" s="237">
        <v>106.084</v>
      </c>
      <c r="I310" s="238"/>
      <c r="J310" s="234"/>
      <c r="K310" s="234"/>
      <c r="L310" s="239"/>
      <c r="M310" s="240"/>
      <c r="N310" s="241"/>
      <c r="O310" s="241"/>
      <c r="P310" s="241"/>
      <c r="Q310" s="241"/>
      <c r="R310" s="241"/>
      <c r="S310" s="241"/>
      <c r="T310" s="241"/>
      <c r="U310" s="242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143</v>
      </c>
      <c r="AU310" s="243" t="s">
        <v>81</v>
      </c>
      <c r="AV310" s="13" t="s">
        <v>81</v>
      </c>
      <c r="AW310" s="13" t="s">
        <v>33</v>
      </c>
      <c r="AX310" s="13" t="s">
        <v>72</v>
      </c>
      <c r="AY310" s="243" t="s">
        <v>129</v>
      </c>
    </row>
    <row r="311" s="14" customFormat="1">
      <c r="A311" s="14"/>
      <c r="B311" s="244"/>
      <c r="C311" s="245"/>
      <c r="D311" s="226" t="s">
        <v>143</v>
      </c>
      <c r="E311" s="246" t="s">
        <v>19</v>
      </c>
      <c r="F311" s="247" t="s">
        <v>146</v>
      </c>
      <c r="G311" s="245"/>
      <c r="H311" s="248">
        <v>106.084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2"/>
      <c r="U311" s="253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143</v>
      </c>
      <c r="AU311" s="254" t="s">
        <v>81</v>
      </c>
      <c r="AV311" s="14" t="s">
        <v>137</v>
      </c>
      <c r="AW311" s="14" t="s">
        <v>33</v>
      </c>
      <c r="AX311" s="14" t="s">
        <v>79</v>
      </c>
      <c r="AY311" s="254" t="s">
        <v>129</v>
      </c>
    </row>
    <row r="312" s="2" customFormat="1" ht="24.15" customHeight="1">
      <c r="A312" s="40"/>
      <c r="B312" s="41"/>
      <c r="C312" s="213" t="s">
        <v>608</v>
      </c>
      <c r="D312" s="213" t="s">
        <v>132</v>
      </c>
      <c r="E312" s="214" t="s">
        <v>609</v>
      </c>
      <c r="F312" s="215" t="s">
        <v>610</v>
      </c>
      <c r="G312" s="216" t="s">
        <v>135</v>
      </c>
      <c r="H312" s="217">
        <v>96.439999999999998</v>
      </c>
      <c r="I312" s="218"/>
      <c r="J312" s="219">
        <f>ROUND(I312*H312,2)</f>
        <v>0</v>
      </c>
      <c r="K312" s="215" t="s">
        <v>136</v>
      </c>
      <c r="L312" s="46"/>
      <c r="M312" s="220" t="s">
        <v>19</v>
      </c>
      <c r="N312" s="221" t="s">
        <v>43</v>
      </c>
      <c r="O312" s="86"/>
      <c r="P312" s="222">
        <f>O312*H312</f>
        <v>0</v>
      </c>
      <c r="Q312" s="222">
        <v>5.0000000000000002E-05</v>
      </c>
      <c r="R312" s="222">
        <f>Q312*H312</f>
        <v>0.0048219999999999999</v>
      </c>
      <c r="S312" s="222">
        <v>0</v>
      </c>
      <c r="T312" s="222">
        <f>S312*H312</f>
        <v>0</v>
      </c>
      <c r="U312" s="223" t="s">
        <v>19</v>
      </c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4" t="s">
        <v>197</v>
      </c>
      <c r="AT312" s="224" t="s">
        <v>132</v>
      </c>
      <c r="AU312" s="224" t="s">
        <v>81</v>
      </c>
      <c r="AY312" s="19" t="s">
        <v>129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9" t="s">
        <v>79</v>
      </c>
      <c r="BK312" s="225">
        <f>ROUND(I312*H312,2)</f>
        <v>0</v>
      </c>
      <c r="BL312" s="19" t="s">
        <v>197</v>
      </c>
      <c r="BM312" s="224" t="s">
        <v>611</v>
      </c>
    </row>
    <row r="313" s="2" customFormat="1">
      <c r="A313" s="40"/>
      <c r="B313" s="41"/>
      <c r="C313" s="42"/>
      <c r="D313" s="226" t="s">
        <v>139</v>
      </c>
      <c r="E313" s="42"/>
      <c r="F313" s="227" t="s">
        <v>612</v>
      </c>
      <c r="G313" s="42"/>
      <c r="H313" s="42"/>
      <c r="I313" s="228"/>
      <c r="J313" s="42"/>
      <c r="K313" s="42"/>
      <c r="L313" s="46"/>
      <c r="M313" s="229"/>
      <c r="N313" s="230"/>
      <c r="O313" s="86"/>
      <c r="P313" s="86"/>
      <c r="Q313" s="86"/>
      <c r="R313" s="86"/>
      <c r="S313" s="86"/>
      <c r="T313" s="86"/>
      <c r="U313" s="87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139</v>
      </c>
      <c r="AU313" s="19" t="s">
        <v>81</v>
      </c>
    </row>
    <row r="314" s="2" customFormat="1">
      <c r="A314" s="40"/>
      <c r="B314" s="41"/>
      <c r="C314" s="42"/>
      <c r="D314" s="231" t="s">
        <v>141</v>
      </c>
      <c r="E314" s="42"/>
      <c r="F314" s="232" t="s">
        <v>613</v>
      </c>
      <c r="G314" s="42"/>
      <c r="H314" s="42"/>
      <c r="I314" s="228"/>
      <c r="J314" s="42"/>
      <c r="K314" s="42"/>
      <c r="L314" s="46"/>
      <c r="M314" s="229"/>
      <c r="N314" s="230"/>
      <c r="O314" s="86"/>
      <c r="P314" s="86"/>
      <c r="Q314" s="86"/>
      <c r="R314" s="86"/>
      <c r="S314" s="86"/>
      <c r="T314" s="86"/>
      <c r="U314" s="87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141</v>
      </c>
      <c r="AU314" s="19" t="s">
        <v>81</v>
      </c>
    </row>
    <row r="315" s="2" customFormat="1" ht="24.15" customHeight="1">
      <c r="A315" s="40"/>
      <c r="B315" s="41"/>
      <c r="C315" s="213" t="s">
        <v>614</v>
      </c>
      <c r="D315" s="213" t="s">
        <v>132</v>
      </c>
      <c r="E315" s="214" t="s">
        <v>615</v>
      </c>
      <c r="F315" s="215" t="s">
        <v>616</v>
      </c>
      <c r="G315" s="216" t="s">
        <v>166</v>
      </c>
      <c r="H315" s="217">
        <v>1.202</v>
      </c>
      <c r="I315" s="218"/>
      <c r="J315" s="219">
        <f>ROUND(I315*H315,2)</f>
        <v>0</v>
      </c>
      <c r="K315" s="215" t="s">
        <v>136</v>
      </c>
      <c r="L315" s="46"/>
      <c r="M315" s="220" t="s">
        <v>19</v>
      </c>
      <c r="N315" s="221" t="s">
        <v>43</v>
      </c>
      <c r="O315" s="86"/>
      <c r="P315" s="222">
        <f>O315*H315</f>
        <v>0</v>
      </c>
      <c r="Q315" s="222">
        <v>0</v>
      </c>
      <c r="R315" s="222">
        <f>Q315*H315</f>
        <v>0</v>
      </c>
      <c r="S315" s="222">
        <v>0</v>
      </c>
      <c r="T315" s="222">
        <f>S315*H315</f>
        <v>0</v>
      </c>
      <c r="U315" s="223" t="s">
        <v>19</v>
      </c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24" t="s">
        <v>197</v>
      </c>
      <c r="AT315" s="224" t="s">
        <v>132</v>
      </c>
      <c r="AU315" s="224" t="s">
        <v>81</v>
      </c>
      <c r="AY315" s="19" t="s">
        <v>129</v>
      </c>
      <c r="BE315" s="225">
        <f>IF(N315="základní",J315,0)</f>
        <v>0</v>
      </c>
      <c r="BF315" s="225">
        <f>IF(N315="snížená",J315,0)</f>
        <v>0</v>
      </c>
      <c r="BG315" s="225">
        <f>IF(N315="zákl. přenesená",J315,0)</f>
        <v>0</v>
      </c>
      <c r="BH315" s="225">
        <f>IF(N315="sníž. přenesená",J315,0)</f>
        <v>0</v>
      </c>
      <c r="BI315" s="225">
        <f>IF(N315="nulová",J315,0)</f>
        <v>0</v>
      </c>
      <c r="BJ315" s="19" t="s">
        <v>79</v>
      </c>
      <c r="BK315" s="225">
        <f>ROUND(I315*H315,2)</f>
        <v>0</v>
      </c>
      <c r="BL315" s="19" t="s">
        <v>197</v>
      </c>
      <c r="BM315" s="224" t="s">
        <v>617</v>
      </c>
    </row>
    <row r="316" s="2" customFormat="1">
      <c r="A316" s="40"/>
      <c r="B316" s="41"/>
      <c r="C316" s="42"/>
      <c r="D316" s="226" t="s">
        <v>139</v>
      </c>
      <c r="E316" s="42"/>
      <c r="F316" s="227" t="s">
        <v>618</v>
      </c>
      <c r="G316" s="42"/>
      <c r="H316" s="42"/>
      <c r="I316" s="228"/>
      <c r="J316" s="42"/>
      <c r="K316" s="42"/>
      <c r="L316" s="46"/>
      <c r="M316" s="229"/>
      <c r="N316" s="230"/>
      <c r="O316" s="86"/>
      <c r="P316" s="86"/>
      <c r="Q316" s="86"/>
      <c r="R316" s="86"/>
      <c r="S316" s="86"/>
      <c r="T316" s="86"/>
      <c r="U316" s="87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139</v>
      </c>
      <c r="AU316" s="19" t="s">
        <v>81</v>
      </c>
    </row>
    <row r="317" s="2" customFormat="1">
      <c r="A317" s="40"/>
      <c r="B317" s="41"/>
      <c r="C317" s="42"/>
      <c r="D317" s="231" t="s">
        <v>141</v>
      </c>
      <c r="E317" s="42"/>
      <c r="F317" s="232" t="s">
        <v>619</v>
      </c>
      <c r="G317" s="42"/>
      <c r="H317" s="42"/>
      <c r="I317" s="228"/>
      <c r="J317" s="42"/>
      <c r="K317" s="42"/>
      <c r="L317" s="46"/>
      <c r="M317" s="229"/>
      <c r="N317" s="230"/>
      <c r="O317" s="86"/>
      <c r="P317" s="86"/>
      <c r="Q317" s="86"/>
      <c r="R317" s="86"/>
      <c r="S317" s="86"/>
      <c r="T317" s="86"/>
      <c r="U317" s="87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141</v>
      </c>
      <c r="AU317" s="19" t="s">
        <v>81</v>
      </c>
    </row>
    <row r="318" s="12" customFormat="1" ht="22.8" customHeight="1">
      <c r="A318" s="12"/>
      <c r="B318" s="197"/>
      <c r="C318" s="198"/>
      <c r="D318" s="199" t="s">
        <v>71</v>
      </c>
      <c r="E318" s="211" t="s">
        <v>620</v>
      </c>
      <c r="F318" s="211" t="s">
        <v>621</v>
      </c>
      <c r="G318" s="198"/>
      <c r="H318" s="198"/>
      <c r="I318" s="201"/>
      <c r="J318" s="212">
        <f>BK318</f>
        <v>0</v>
      </c>
      <c r="K318" s="198"/>
      <c r="L318" s="203"/>
      <c r="M318" s="204"/>
      <c r="N318" s="205"/>
      <c r="O318" s="205"/>
      <c r="P318" s="206">
        <f>SUM(P319:P342)</f>
        <v>0</v>
      </c>
      <c r="Q318" s="205"/>
      <c r="R318" s="206">
        <f>SUM(R319:R342)</f>
        <v>0.05930139999999999</v>
      </c>
      <c r="S318" s="205"/>
      <c r="T318" s="206">
        <f>SUM(T319:T342)</f>
        <v>0.0041454000000000005</v>
      </c>
      <c r="U318" s="207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8" t="s">
        <v>81</v>
      </c>
      <c r="AT318" s="209" t="s">
        <v>71</v>
      </c>
      <c r="AU318" s="209" t="s">
        <v>79</v>
      </c>
      <c r="AY318" s="208" t="s">
        <v>129</v>
      </c>
      <c r="BK318" s="210">
        <f>SUM(BK319:BK342)</f>
        <v>0</v>
      </c>
    </row>
    <row r="319" s="2" customFormat="1" ht="24.15" customHeight="1">
      <c r="A319" s="40"/>
      <c r="B319" s="41"/>
      <c r="C319" s="213" t="s">
        <v>622</v>
      </c>
      <c r="D319" s="213" t="s">
        <v>132</v>
      </c>
      <c r="E319" s="214" t="s">
        <v>623</v>
      </c>
      <c r="F319" s="215" t="s">
        <v>624</v>
      </c>
      <c r="G319" s="216" t="s">
        <v>135</v>
      </c>
      <c r="H319" s="217">
        <v>112.24</v>
      </c>
      <c r="I319" s="218"/>
      <c r="J319" s="219">
        <f>ROUND(I319*H319,2)</f>
        <v>0</v>
      </c>
      <c r="K319" s="215" t="s">
        <v>136</v>
      </c>
      <c r="L319" s="46"/>
      <c r="M319" s="220" t="s">
        <v>19</v>
      </c>
      <c r="N319" s="221" t="s">
        <v>43</v>
      </c>
      <c r="O319" s="86"/>
      <c r="P319" s="222">
        <f>O319*H319</f>
        <v>0</v>
      </c>
      <c r="Q319" s="222">
        <v>0</v>
      </c>
      <c r="R319" s="222">
        <f>Q319*H319</f>
        <v>0</v>
      </c>
      <c r="S319" s="222">
        <v>0</v>
      </c>
      <c r="T319" s="222">
        <f>S319*H319</f>
        <v>0</v>
      </c>
      <c r="U319" s="223" t="s">
        <v>19</v>
      </c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24" t="s">
        <v>197</v>
      </c>
      <c r="AT319" s="224" t="s">
        <v>132</v>
      </c>
      <c r="AU319" s="224" t="s">
        <v>81</v>
      </c>
      <c r="AY319" s="19" t="s">
        <v>129</v>
      </c>
      <c r="BE319" s="225">
        <f>IF(N319="základní",J319,0)</f>
        <v>0</v>
      </c>
      <c r="BF319" s="225">
        <f>IF(N319="snížená",J319,0)</f>
        <v>0</v>
      </c>
      <c r="BG319" s="225">
        <f>IF(N319="zákl. přenesená",J319,0)</f>
        <v>0</v>
      </c>
      <c r="BH319" s="225">
        <f>IF(N319="sníž. přenesená",J319,0)</f>
        <v>0</v>
      </c>
      <c r="BI319" s="225">
        <f>IF(N319="nulová",J319,0)</f>
        <v>0</v>
      </c>
      <c r="BJ319" s="19" t="s">
        <v>79</v>
      </c>
      <c r="BK319" s="225">
        <f>ROUND(I319*H319,2)</f>
        <v>0</v>
      </c>
      <c r="BL319" s="19" t="s">
        <v>197</v>
      </c>
      <c r="BM319" s="224" t="s">
        <v>625</v>
      </c>
    </row>
    <row r="320" s="2" customFormat="1">
      <c r="A320" s="40"/>
      <c r="B320" s="41"/>
      <c r="C320" s="42"/>
      <c r="D320" s="226" t="s">
        <v>139</v>
      </c>
      <c r="E320" s="42"/>
      <c r="F320" s="227" t="s">
        <v>626</v>
      </c>
      <c r="G320" s="42"/>
      <c r="H320" s="42"/>
      <c r="I320" s="228"/>
      <c r="J320" s="42"/>
      <c r="K320" s="42"/>
      <c r="L320" s="46"/>
      <c r="M320" s="229"/>
      <c r="N320" s="230"/>
      <c r="O320" s="86"/>
      <c r="P320" s="86"/>
      <c r="Q320" s="86"/>
      <c r="R320" s="86"/>
      <c r="S320" s="86"/>
      <c r="T320" s="86"/>
      <c r="U320" s="87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139</v>
      </c>
      <c r="AU320" s="19" t="s">
        <v>81</v>
      </c>
    </row>
    <row r="321" s="2" customFormat="1">
      <c r="A321" s="40"/>
      <c r="B321" s="41"/>
      <c r="C321" s="42"/>
      <c r="D321" s="231" t="s">
        <v>141</v>
      </c>
      <c r="E321" s="42"/>
      <c r="F321" s="232" t="s">
        <v>627</v>
      </c>
      <c r="G321" s="42"/>
      <c r="H321" s="42"/>
      <c r="I321" s="228"/>
      <c r="J321" s="42"/>
      <c r="K321" s="42"/>
      <c r="L321" s="46"/>
      <c r="M321" s="229"/>
      <c r="N321" s="230"/>
      <c r="O321" s="86"/>
      <c r="P321" s="86"/>
      <c r="Q321" s="86"/>
      <c r="R321" s="86"/>
      <c r="S321" s="86"/>
      <c r="T321" s="86"/>
      <c r="U321" s="87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141</v>
      </c>
      <c r="AU321" s="19" t="s">
        <v>81</v>
      </c>
    </row>
    <row r="322" s="13" customFormat="1">
      <c r="A322" s="13"/>
      <c r="B322" s="233"/>
      <c r="C322" s="234"/>
      <c r="D322" s="226" t="s">
        <v>143</v>
      </c>
      <c r="E322" s="235" t="s">
        <v>19</v>
      </c>
      <c r="F322" s="236" t="s">
        <v>628</v>
      </c>
      <c r="G322" s="234"/>
      <c r="H322" s="237">
        <v>69.780000000000001</v>
      </c>
      <c r="I322" s="238"/>
      <c r="J322" s="234"/>
      <c r="K322" s="234"/>
      <c r="L322" s="239"/>
      <c r="M322" s="240"/>
      <c r="N322" s="241"/>
      <c r="O322" s="241"/>
      <c r="P322" s="241"/>
      <c r="Q322" s="241"/>
      <c r="R322" s="241"/>
      <c r="S322" s="241"/>
      <c r="T322" s="241"/>
      <c r="U322" s="242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143</v>
      </c>
      <c r="AU322" s="243" t="s">
        <v>81</v>
      </c>
      <c r="AV322" s="13" t="s">
        <v>81</v>
      </c>
      <c r="AW322" s="13" t="s">
        <v>33</v>
      </c>
      <c r="AX322" s="13" t="s">
        <v>72</v>
      </c>
      <c r="AY322" s="243" t="s">
        <v>129</v>
      </c>
    </row>
    <row r="323" s="13" customFormat="1">
      <c r="A323" s="13"/>
      <c r="B323" s="233"/>
      <c r="C323" s="234"/>
      <c r="D323" s="226" t="s">
        <v>143</v>
      </c>
      <c r="E323" s="235" t="s">
        <v>19</v>
      </c>
      <c r="F323" s="236" t="s">
        <v>629</v>
      </c>
      <c r="G323" s="234"/>
      <c r="H323" s="237">
        <v>42.460000000000001</v>
      </c>
      <c r="I323" s="238"/>
      <c r="J323" s="234"/>
      <c r="K323" s="234"/>
      <c r="L323" s="239"/>
      <c r="M323" s="240"/>
      <c r="N323" s="241"/>
      <c r="O323" s="241"/>
      <c r="P323" s="241"/>
      <c r="Q323" s="241"/>
      <c r="R323" s="241"/>
      <c r="S323" s="241"/>
      <c r="T323" s="241"/>
      <c r="U323" s="242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143</v>
      </c>
      <c r="AU323" s="243" t="s">
        <v>81</v>
      </c>
      <c r="AV323" s="13" t="s">
        <v>81</v>
      </c>
      <c r="AW323" s="13" t="s">
        <v>33</v>
      </c>
      <c r="AX323" s="13" t="s">
        <v>72</v>
      </c>
      <c r="AY323" s="243" t="s">
        <v>129</v>
      </c>
    </row>
    <row r="324" s="14" customFormat="1">
      <c r="A324" s="14"/>
      <c r="B324" s="244"/>
      <c r="C324" s="245"/>
      <c r="D324" s="226" t="s">
        <v>143</v>
      </c>
      <c r="E324" s="246" t="s">
        <v>19</v>
      </c>
      <c r="F324" s="247" t="s">
        <v>146</v>
      </c>
      <c r="G324" s="245"/>
      <c r="H324" s="248">
        <v>112.24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2"/>
      <c r="U324" s="253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143</v>
      </c>
      <c r="AU324" s="254" t="s">
        <v>81</v>
      </c>
      <c r="AV324" s="14" t="s">
        <v>137</v>
      </c>
      <c r="AW324" s="14" t="s">
        <v>33</v>
      </c>
      <c r="AX324" s="14" t="s">
        <v>79</v>
      </c>
      <c r="AY324" s="254" t="s">
        <v>129</v>
      </c>
    </row>
    <row r="325" s="2" customFormat="1" ht="16.5" customHeight="1">
      <c r="A325" s="40"/>
      <c r="B325" s="41"/>
      <c r="C325" s="213" t="s">
        <v>630</v>
      </c>
      <c r="D325" s="213" t="s">
        <v>132</v>
      </c>
      <c r="E325" s="214" t="s">
        <v>631</v>
      </c>
      <c r="F325" s="215" t="s">
        <v>632</v>
      </c>
      <c r="G325" s="216" t="s">
        <v>135</v>
      </c>
      <c r="H325" s="217">
        <v>138.18000000000001</v>
      </c>
      <c r="I325" s="218"/>
      <c r="J325" s="219">
        <f>ROUND(I325*H325,2)</f>
        <v>0</v>
      </c>
      <c r="K325" s="215" t="s">
        <v>136</v>
      </c>
      <c r="L325" s="46"/>
      <c r="M325" s="220" t="s">
        <v>19</v>
      </c>
      <c r="N325" s="221" t="s">
        <v>43</v>
      </c>
      <c r="O325" s="86"/>
      <c r="P325" s="222">
        <f>O325*H325</f>
        <v>0</v>
      </c>
      <c r="Q325" s="222">
        <v>0</v>
      </c>
      <c r="R325" s="222">
        <f>Q325*H325</f>
        <v>0</v>
      </c>
      <c r="S325" s="222">
        <v>3.0000000000000001E-05</v>
      </c>
      <c r="T325" s="222">
        <f>S325*H325</f>
        <v>0.0041454000000000005</v>
      </c>
      <c r="U325" s="223" t="s">
        <v>19</v>
      </c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24" t="s">
        <v>197</v>
      </c>
      <c r="AT325" s="224" t="s">
        <v>132</v>
      </c>
      <c r="AU325" s="224" t="s">
        <v>81</v>
      </c>
      <c r="AY325" s="19" t="s">
        <v>129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9" t="s">
        <v>79</v>
      </c>
      <c r="BK325" s="225">
        <f>ROUND(I325*H325,2)</f>
        <v>0</v>
      </c>
      <c r="BL325" s="19" t="s">
        <v>197</v>
      </c>
      <c r="BM325" s="224" t="s">
        <v>633</v>
      </c>
    </row>
    <row r="326" s="2" customFormat="1">
      <c r="A326" s="40"/>
      <c r="B326" s="41"/>
      <c r="C326" s="42"/>
      <c r="D326" s="226" t="s">
        <v>139</v>
      </c>
      <c r="E326" s="42"/>
      <c r="F326" s="227" t="s">
        <v>634</v>
      </c>
      <c r="G326" s="42"/>
      <c r="H326" s="42"/>
      <c r="I326" s="228"/>
      <c r="J326" s="42"/>
      <c r="K326" s="42"/>
      <c r="L326" s="46"/>
      <c r="M326" s="229"/>
      <c r="N326" s="230"/>
      <c r="O326" s="86"/>
      <c r="P326" s="86"/>
      <c r="Q326" s="86"/>
      <c r="R326" s="86"/>
      <c r="S326" s="86"/>
      <c r="T326" s="86"/>
      <c r="U326" s="87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139</v>
      </c>
      <c r="AU326" s="19" t="s">
        <v>81</v>
      </c>
    </row>
    <row r="327" s="2" customFormat="1">
      <c r="A327" s="40"/>
      <c r="B327" s="41"/>
      <c r="C327" s="42"/>
      <c r="D327" s="231" t="s">
        <v>141</v>
      </c>
      <c r="E327" s="42"/>
      <c r="F327" s="232" t="s">
        <v>635</v>
      </c>
      <c r="G327" s="42"/>
      <c r="H327" s="42"/>
      <c r="I327" s="228"/>
      <c r="J327" s="42"/>
      <c r="K327" s="42"/>
      <c r="L327" s="46"/>
      <c r="M327" s="229"/>
      <c r="N327" s="230"/>
      <c r="O327" s="86"/>
      <c r="P327" s="86"/>
      <c r="Q327" s="86"/>
      <c r="R327" s="86"/>
      <c r="S327" s="86"/>
      <c r="T327" s="86"/>
      <c r="U327" s="87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141</v>
      </c>
      <c r="AU327" s="19" t="s">
        <v>81</v>
      </c>
    </row>
    <row r="328" s="13" customFormat="1">
      <c r="A328" s="13"/>
      <c r="B328" s="233"/>
      <c r="C328" s="234"/>
      <c r="D328" s="226" t="s">
        <v>143</v>
      </c>
      <c r="E328" s="235" t="s">
        <v>19</v>
      </c>
      <c r="F328" s="236" t="s">
        <v>636</v>
      </c>
      <c r="G328" s="234"/>
      <c r="H328" s="237">
        <v>138.18000000000001</v>
      </c>
      <c r="I328" s="238"/>
      <c r="J328" s="234"/>
      <c r="K328" s="234"/>
      <c r="L328" s="239"/>
      <c r="M328" s="240"/>
      <c r="N328" s="241"/>
      <c r="O328" s="241"/>
      <c r="P328" s="241"/>
      <c r="Q328" s="241"/>
      <c r="R328" s="241"/>
      <c r="S328" s="241"/>
      <c r="T328" s="241"/>
      <c r="U328" s="242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143</v>
      </c>
      <c r="AU328" s="243" t="s">
        <v>81</v>
      </c>
      <c r="AV328" s="13" t="s">
        <v>81</v>
      </c>
      <c r="AW328" s="13" t="s">
        <v>33</v>
      </c>
      <c r="AX328" s="13" t="s">
        <v>72</v>
      </c>
      <c r="AY328" s="243" t="s">
        <v>129</v>
      </c>
    </row>
    <row r="329" s="14" customFormat="1">
      <c r="A329" s="14"/>
      <c r="B329" s="244"/>
      <c r="C329" s="245"/>
      <c r="D329" s="226" t="s">
        <v>143</v>
      </c>
      <c r="E329" s="246" t="s">
        <v>19</v>
      </c>
      <c r="F329" s="247" t="s">
        <v>146</v>
      </c>
      <c r="G329" s="245"/>
      <c r="H329" s="248">
        <v>138.18000000000001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2"/>
      <c r="U329" s="253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143</v>
      </c>
      <c r="AU329" s="254" t="s">
        <v>81</v>
      </c>
      <c r="AV329" s="14" t="s">
        <v>137</v>
      </c>
      <c r="AW329" s="14" t="s">
        <v>33</v>
      </c>
      <c r="AX329" s="14" t="s">
        <v>79</v>
      </c>
      <c r="AY329" s="254" t="s">
        <v>129</v>
      </c>
    </row>
    <row r="330" s="2" customFormat="1" ht="16.5" customHeight="1">
      <c r="A330" s="40"/>
      <c r="B330" s="41"/>
      <c r="C330" s="269" t="s">
        <v>637</v>
      </c>
      <c r="D330" s="269" t="s">
        <v>408</v>
      </c>
      <c r="E330" s="270" t="s">
        <v>638</v>
      </c>
      <c r="F330" s="271" t="s">
        <v>639</v>
      </c>
      <c r="G330" s="272" t="s">
        <v>135</v>
      </c>
      <c r="H330" s="273">
        <v>138.18000000000001</v>
      </c>
      <c r="I330" s="274"/>
      <c r="J330" s="275">
        <f>ROUND(I330*H330,2)</f>
        <v>0</v>
      </c>
      <c r="K330" s="271" t="s">
        <v>136</v>
      </c>
      <c r="L330" s="276"/>
      <c r="M330" s="277" t="s">
        <v>19</v>
      </c>
      <c r="N330" s="278" t="s">
        <v>43</v>
      </c>
      <c r="O330" s="86"/>
      <c r="P330" s="222">
        <f>O330*H330</f>
        <v>0</v>
      </c>
      <c r="Q330" s="222">
        <v>2.0000000000000002E-05</v>
      </c>
      <c r="R330" s="222">
        <f>Q330*H330</f>
        <v>0.0027636000000000002</v>
      </c>
      <c r="S330" s="222">
        <v>0</v>
      </c>
      <c r="T330" s="222">
        <f>S330*H330</f>
        <v>0</v>
      </c>
      <c r="U330" s="223" t="s">
        <v>19</v>
      </c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24" t="s">
        <v>411</v>
      </c>
      <c r="AT330" s="224" t="s">
        <v>408</v>
      </c>
      <c r="AU330" s="224" t="s">
        <v>81</v>
      </c>
      <c r="AY330" s="19" t="s">
        <v>129</v>
      </c>
      <c r="BE330" s="225">
        <f>IF(N330="základní",J330,0)</f>
        <v>0</v>
      </c>
      <c r="BF330" s="225">
        <f>IF(N330="snížená",J330,0)</f>
        <v>0</v>
      </c>
      <c r="BG330" s="225">
        <f>IF(N330="zákl. přenesená",J330,0)</f>
        <v>0</v>
      </c>
      <c r="BH330" s="225">
        <f>IF(N330="sníž. přenesená",J330,0)</f>
        <v>0</v>
      </c>
      <c r="BI330" s="225">
        <f>IF(N330="nulová",J330,0)</f>
        <v>0</v>
      </c>
      <c r="BJ330" s="19" t="s">
        <v>79</v>
      </c>
      <c r="BK330" s="225">
        <f>ROUND(I330*H330,2)</f>
        <v>0</v>
      </c>
      <c r="BL330" s="19" t="s">
        <v>197</v>
      </c>
      <c r="BM330" s="224" t="s">
        <v>640</v>
      </c>
    </row>
    <row r="331" s="2" customFormat="1">
      <c r="A331" s="40"/>
      <c r="B331" s="41"/>
      <c r="C331" s="42"/>
      <c r="D331" s="226" t="s">
        <v>139</v>
      </c>
      <c r="E331" s="42"/>
      <c r="F331" s="227" t="s">
        <v>639</v>
      </c>
      <c r="G331" s="42"/>
      <c r="H331" s="42"/>
      <c r="I331" s="228"/>
      <c r="J331" s="42"/>
      <c r="K331" s="42"/>
      <c r="L331" s="46"/>
      <c r="M331" s="229"/>
      <c r="N331" s="230"/>
      <c r="O331" s="86"/>
      <c r="P331" s="86"/>
      <c r="Q331" s="86"/>
      <c r="R331" s="86"/>
      <c r="S331" s="86"/>
      <c r="T331" s="86"/>
      <c r="U331" s="87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139</v>
      </c>
      <c r="AU331" s="19" t="s">
        <v>81</v>
      </c>
    </row>
    <row r="332" s="2" customFormat="1" ht="24.15" customHeight="1">
      <c r="A332" s="40"/>
      <c r="B332" s="41"/>
      <c r="C332" s="213" t="s">
        <v>641</v>
      </c>
      <c r="D332" s="213" t="s">
        <v>132</v>
      </c>
      <c r="E332" s="214" t="s">
        <v>642</v>
      </c>
      <c r="F332" s="215" t="s">
        <v>643</v>
      </c>
      <c r="G332" s="216" t="s">
        <v>135</v>
      </c>
      <c r="H332" s="217">
        <v>112.24</v>
      </c>
      <c r="I332" s="218"/>
      <c r="J332" s="219">
        <f>ROUND(I332*H332,2)</f>
        <v>0</v>
      </c>
      <c r="K332" s="215" t="s">
        <v>136</v>
      </c>
      <c r="L332" s="46"/>
      <c r="M332" s="220" t="s">
        <v>19</v>
      </c>
      <c r="N332" s="221" t="s">
        <v>43</v>
      </c>
      <c r="O332" s="86"/>
      <c r="P332" s="222">
        <f>O332*H332</f>
        <v>0</v>
      </c>
      <c r="Q332" s="222">
        <v>0.00020000000000000001</v>
      </c>
      <c r="R332" s="222">
        <f>Q332*H332</f>
        <v>0.022447999999999999</v>
      </c>
      <c r="S332" s="222">
        <v>0</v>
      </c>
      <c r="T332" s="222">
        <f>S332*H332</f>
        <v>0</v>
      </c>
      <c r="U332" s="223" t="s">
        <v>19</v>
      </c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24" t="s">
        <v>197</v>
      </c>
      <c r="AT332" s="224" t="s">
        <v>132</v>
      </c>
      <c r="AU332" s="224" t="s">
        <v>81</v>
      </c>
      <c r="AY332" s="19" t="s">
        <v>129</v>
      </c>
      <c r="BE332" s="225">
        <f>IF(N332="základní",J332,0)</f>
        <v>0</v>
      </c>
      <c r="BF332" s="225">
        <f>IF(N332="snížená",J332,0)</f>
        <v>0</v>
      </c>
      <c r="BG332" s="225">
        <f>IF(N332="zákl. přenesená",J332,0)</f>
        <v>0</v>
      </c>
      <c r="BH332" s="225">
        <f>IF(N332="sníž. přenesená",J332,0)</f>
        <v>0</v>
      </c>
      <c r="BI332" s="225">
        <f>IF(N332="nulová",J332,0)</f>
        <v>0</v>
      </c>
      <c r="BJ332" s="19" t="s">
        <v>79</v>
      </c>
      <c r="BK332" s="225">
        <f>ROUND(I332*H332,2)</f>
        <v>0</v>
      </c>
      <c r="BL332" s="19" t="s">
        <v>197</v>
      </c>
      <c r="BM332" s="224" t="s">
        <v>644</v>
      </c>
    </row>
    <row r="333" s="2" customFormat="1">
      <c r="A333" s="40"/>
      <c r="B333" s="41"/>
      <c r="C333" s="42"/>
      <c r="D333" s="226" t="s">
        <v>139</v>
      </c>
      <c r="E333" s="42"/>
      <c r="F333" s="227" t="s">
        <v>645</v>
      </c>
      <c r="G333" s="42"/>
      <c r="H333" s="42"/>
      <c r="I333" s="228"/>
      <c r="J333" s="42"/>
      <c r="K333" s="42"/>
      <c r="L333" s="46"/>
      <c r="M333" s="229"/>
      <c r="N333" s="230"/>
      <c r="O333" s="86"/>
      <c r="P333" s="86"/>
      <c r="Q333" s="86"/>
      <c r="R333" s="86"/>
      <c r="S333" s="86"/>
      <c r="T333" s="86"/>
      <c r="U333" s="87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139</v>
      </c>
      <c r="AU333" s="19" t="s">
        <v>81</v>
      </c>
    </row>
    <row r="334" s="2" customFormat="1">
      <c r="A334" s="40"/>
      <c r="B334" s="41"/>
      <c r="C334" s="42"/>
      <c r="D334" s="231" t="s">
        <v>141</v>
      </c>
      <c r="E334" s="42"/>
      <c r="F334" s="232" t="s">
        <v>646</v>
      </c>
      <c r="G334" s="42"/>
      <c r="H334" s="42"/>
      <c r="I334" s="228"/>
      <c r="J334" s="42"/>
      <c r="K334" s="42"/>
      <c r="L334" s="46"/>
      <c r="M334" s="229"/>
      <c r="N334" s="230"/>
      <c r="O334" s="86"/>
      <c r="P334" s="86"/>
      <c r="Q334" s="86"/>
      <c r="R334" s="86"/>
      <c r="S334" s="86"/>
      <c r="T334" s="86"/>
      <c r="U334" s="87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141</v>
      </c>
      <c r="AU334" s="19" t="s">
        <v>81</v>
      </c>
    </row>
    <row r="335" s="2" customFormat="1" ht="24.15" customHeight="1">
      <c r="A335" s="40"/>
      <c r="B335" s="41"/>
      <c r="C335" s="213" t="s">
        <v>647</v>
      </c>
      <c r="D335" s="213" t="s">
        <v>132</v>
      </c>
      <c r="E335" s="214" t="s">
        <v>648</v>
      </c>
      <c r="F335" s="215" t="s">
        <v>649</v>
      </c>
      <c r="G335" s="216" t="s">
        <v>135</v>
      </c>
      <c r="H335" s="217">
        <v>41.780000000000001</v>
      </c>
      <c r="I335" s="218"/>
      <c r="J335" s="219">
        <f>ROUND(I335*H335,2)</f>
        <v>0</v>
      </c>
      <c r="K335" s="215" t="s">
        <v>136</v>
      </c>
      <c r="L335" s="46"/>
      <c r="M335" s="220" t="s">
        <v>19</v>
      </c>
      <c r="N335" s="221" t="s">
        <v>43</v>
      </c>
      <c r="O335" s="86"/>
      <c r="P335" s="222">
        <f>O335*H335</f>
        <v>0</v>
      </c>
      <c r="Q335" s="222">
        <v>1.0000000000000001E-05</v>
      </c>
      <c r="R335" s="222">
        <f>Q335*H335</f>
        <v>0.00041780000000000007</v>
      </c>
      <c r="S335" s="222">
        <v>0</v>
      </c>
      <c r="T335" s="222">
        <f>S335*H335</f>
        <v>0</v>
      </c>
      <c r="U335" s="223" t="s">
        <v>19</v>
      </c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24" t="s">
        <v>197</v>
      </c>
      <c r="AT335" s="224" t="s">
        <v>132</v>
      </c>
      <c r="AU335" s="224" t="s">
        <v>81</v>
      </c>
      <c r="AY335" s="19" t="s">
        <v>129</v>
      </c>
      <c r="BE335" s="225">
        <f>IF(N335="základní",J335,0)</f>
        <v>0</v>
      </c>
      <c r="BF335" s="225">
        <f>IF(N335="snížená",J335,0)</f>
        <v>0</v>
      </c>
      <c r="BG335" s="225">
        <f>IF(N335="zákl. přenesená",J335,0)</f>
        <v>0</v>
      </c>
      <c r="BH335" s="225">
        <f>IF(N335="sníž. přenesená",J335,0)</f>
        <v>0</v>
      </c>
      <c r="BI335" s="225">
        <f>IF(N335="nulová",J335,0)</f>
        <v>0</v>
      </c>
      <c r="BJ335" s="19" t="s">
        <v>79</v>
      </c>
      <c r="BK335" s="225">
        <f>ROUND(I335*H335,2)</f>
        <v>0</v>
      </c>
      <c r="BL335" s="19" t="s">
        <v>197</v>
      </c>
      <c r="BM335" s="224" t="s">
        <v>650</v>
      </c>
    </row>
    <row r="336" s="2" customFormat="1">
      <c r="A336" s="40"/>
      <c r="B336" s="41"/>
      <c r="C336" s="42"/>
      <c r="D336" s="226" t="s">
        <v>139</v>
      </c>
      <c r="E336" s="42"/>
      <c r="F336" s="227" t="s">
        <v>651</v>
      </c>
      <c r="G336" s="42"/>
      <c r="H336" s="42"/>
      <c r="I336" s="228"/>
      <c r="J336" s="42"/>
      <c r="K336" s="42"/>
      <c r="L336" s="46"/>
      <c r="M336" s="229"/>
      <c r="N336" s="230"/>
      <c r="O336" s="86"/>
      <c r="P336" s="86"/>
      <c r="Q336" s="86"/>
      <c r="R336" s="86"/>
      <c r="S336" s="86"/>
      <c r="T336" s="86"/>
      <c r="U336" s="87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139</v>
      </c>
      <c r="AU336" s="19" t="s">
        <v>81</v>
      </c>
    </row>
    <row r="337" s="2" customFormat="1">
      <c r="A337" s="40"/>
      <c r="B337" s="41"/>
      <c r="C337" s="42"/>
      <c r="D337" s="231" t="s">
        <v>141</v>
      </c>
      <c r="E337" s="42"/>
      <c r="F337" s="232" t="s">
        <v>652</v>
      </c>
      <c r="G337" s="42"/>
      <c r="H337" s="42"/>
      <c r="I337" s="228"/>
      <c r="J337" s="42"/>
      <c r="K337" s="42"/>
      <c r="L337" s="46"/>
      <c r="M337" s="229"/>
      <c r="N337" s="230"/>
      <c r="O337" s="86"/>
      <c r="P337" s="86"/>
      <c r="Q337" s="86"/>
      <c r="R337" s="86"/>
      <c r="S337" s="86"/>
      <c r="T337" s="86"/>
      <c r="U337" s="87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141</v>
      </c>
      <c r="AU337" s="19" t="s">
        <v>81</v>
      </c>
    </row>
    <row r="338" s="13" customFormat="1">
      <c r="A338" s="13"/>
      <c r="B338" s="233"/>
      <c r="C338" s="234"/>
      <c r="D338" s="226" t="s">
        <v>143</v>
      </c>
      <c r="E338" s="235" t="s">
        <v>19</v>
      </c>
      <c r="F338" s="236" t="s">
        <v>653</v>
      </c>
      <c r="G338" s="234"/>
      <c r="H338" s="237">
        <v>41.780000000000001</v>
      </c>
      <c r="I338" s="238"/>
      <c r="J338" s="234"/>
      <c r="K338" s="234"/>
      <c r="L338" s="239"/>
      <c r="M338" s="240"/>
      <c r="N338" s="241"/>
      <c r="O338" s="241"/>
      <c r="P338" s="241"/>
      <c r="Q338" s="241"/>
      <c r="R338" s="241"/>
      <c r="S338" s="241"/>
      <c r="T338" s="241"/>
      <c r="U338" s="242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3" t="s">
        <v>143</v>
      </c>
      <c r="AU338" s="243" t="s">
        <v>81</v>
      </c>
      <c r="AV338" s="13" t="s">
        <v>81</v>
      </c>
      <c r="AW338" s="13" t="s">
        <v>33</v>
      </c>
      <c r="AX338" s="13" t="s">
        <v>72</v>
      </c>
      <c r="AY338" s="243" t="s">
        <v>129</v>
      </c>
    </row>
    <row r="339" s="14" customFormat="1">
      <c r="A339" s="14"/>
      <c r="B339" s="244"/>
      <c r="C339" s="245"/>
      <c r="D339" s="226" t="s">
        <v>143</v>
      </c>
      <c r="E339" s="246" t="s">
        <v>19</v>
      </c>
      <c r="F339" s="247" t="s">
        <v>146</v>
      </c>
      <c r="G339" s="245"/>
      <c r="H339" s="248">
        <v>41.780000000000001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2"/>
      <c r="U339" s="253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143</v>
      </c>
      <c r="AU339" s="254" t="s">
        <v>81</v>
      </c>
      <c r="AV339" s="14" t="s">
        <v>137</v>
      </c>
      <c r="AW339" s="14" t="s">
        <v>33</v>
      </c>
      <c r="AX339" s="14" t="s">
        <v>79</v>
      </c>
      <c r="AY339" s="254" t="s">
        <v>129</v>
      </c>
    </row>
    <row r="340" s="2" customFormat="1" ht="33" customHeight="1">
      <c r="A340" s="40"/>
      <c r="B340" s="41"/>
      <c r="C340" s="213" t="s">
        <v>654</v>
      </c>
      <c r="D340" s="213" t="s">
        <v>132</v>
      </c>
      <c r="E340" s="214" t="s">
        <v>655</v>
      </c>
      <c r="F340" s="215" t="s">
        <v>656</v>
      </c>
      <c r="G340" s="216" t="s">
        <v>135</v>
      </c>
      <c r="H340" s="217">
        <v>112.24</v>
      </c>
      <c r="I340" s="218"/>
      <c r="J340" s="219">
        <f>ROUND(I340*H340,2)</f>
        <v>0</v>
      </c>
      <c r="K340" s="215" t="s">
        <v>136</v>
      </c>
      <c r="L340" s="46"/>
      <c r="M340" s="220" t="s">
        <v>19</v>
      </c>
      <c r="N340" s="221" t="s">
        <v>43</v>
      </c>
      <c r="O340" s="86"/>
      <c r="P340" s="222">
        <f>O340*H340</f>
        <v>0</v>
      </c>
      <c r="Q340" s="222">
        <v>0.00029999999999999997</v>
      </c>
      <c r="R340" s="222">
        <f>Q340*H340</f>
        <v>0.033671999999999994</v>
      </c>
      <c r="S340" s="222">
        <v>0</v>
      </c>
      <c r="T340" s="222">
        <f>S340*H340</f>
        <v>0</v>
      </c>
      <c r="U340" s="223" t="s">
        <v>19</v>
      </c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24" t="s">
        <v>197</v>
      </c>
      <c r="AT340" s="224" t="s">
        <v>132</v>
      </c>
      <c r="AU340" s="224" t="s">
        <v>81</v>
      </c>
      <c r="AY340" s="19" t="s">
        <v>129</v>
      </c>
      <c r="BE340" s="225">
        <f>IF(N340="základní",J340,0)</f>
        <v>0</v>
      </c>
      <c r="BF340" s="225">
        <f>IF(N340="snížená",J340,0)</f>
        <v>0</v>
      </c>
      <c r="BG340" s="225">
        <f>IF(N340="zákl. přenesená",J340,0)</f>
        <v>0</v>
      </c>
      <c r="BH340" s="225">
        <f>IF(N340="sníž. přenesená",J340,0)</f>
        <v>0</v>
      </c>
      <c r="BI340" s="225">
        <f>IF(N340="nulová",J340,0)</f>
        <v>0</v>
      </c>
      <c r="BJ340" s="19" t="s">
        <v>79</v>
      </c>
      <c r="BK340" s="225">
        <f>ROUND(I340*H340,2)</f>
        <v>0</v>
      </c>
      <c r="BL340" s="19" t="s">
        <v>197</v>
      </c>
      <c r="BM340" s="224" t="s">
        <v>657</v>
      </c>
    </row>
    <row r="341" s="2" customFormat="1">
      <c r="A341" s="40"/>
      <c r="B341" s="41"/>
      <c r="C341" s="42"/>
      <c r="D341" s="226" t="s">
        <v>139</v>
      </c>
      <c r="E341" s="42"/>
      <c r="F341" s="227" t="s">
        <v>658</v>
      </c>
      <c r="G341" s="42"/>
      <c r="H341" s="42"/>
      <c r="I341" s="228"/>
      <c r="J341" s="42"/>
      <c r="K341" s="42"/>
      <c r="L341" s="46"/>
      <c r="M341" s="229"/>
      <c r="N341" s="230"/>
      <c r="O341" s="86"/>
      <c r="P341" s="86"/>
      <c r="Q341" s="86"/>
      <c r="R341" s="86"/>
      <c r="S341" s="86"/>
      <c r="T341" s="86"/>
      <c r="U341" s="87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139</v>
      </c>
      <c r="AU341" s="19" t="s">
        <v>81</v>
      </c>
    </row>
    <row r="342" s="2" customFormat="1">
      <c r="A342" s="40"/>
      <c r="B342" s="41"/>
      <c r="C342" s="42"/>
      <c r="D342" s="231" t="s">
        <v>141</v>
      </c>
      <c r="E342" s="42"/>
      <c r="F342" s="232" t="s">
        <v>659</v>
      </c>
      <c r="G342" s="42"/>
      <c r="H342" s="42"/>
      <c r="I342" s="228"/>
      <c r="J342" s="42"/>
      <c r="K342" s="42"/>
      <c r="L342" s="46"/>
      <c r="M342" s="229"/>
      <c r="N342" s="230"/>
      <c r="O342" s="86"/>
      <c r="P342" s="86"/>
      <c r="Q342" s="86"/>
      <c r="R342" s="86"/>
      <c r="S342" s="86"/>
      <c r="T342" s="86"/>
      <c r="U342" s="87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141</v>
      </c>
      <c r="AU342" s="19" t="s">
        <v>81</v>
      </c>
    </row>
    <row r="343" s="12" customFormat="1" ht="25.92" customHeight="1">
      <c r="A343" s="12"/>
      <c r="B343" s="197"/>
      <c r="C343" s="198"/>
      <c r="D343" s="199" t="s">
        <v>71</v>
      </c>
      <c r="E343" s="200" t="s">
        <v>248</v>
      </c>
      <c r="F343" s="200" t="s">
        <v>249</v>
      </c>
      <c r="G343" s="198"/>
      <c r="H343" s="198"/>
      <c r="I343" s="201"/>
      <c r="J343" s="202">
        <f>BK343</f>
        <v>0</v>
      </c>
      <c r="K343" s="198"/>
      <c r="L343" s="203"/>
      <c r="M343" s="204"/>
      <c r="N343" s="205"/>
      <c r="O343" s="205"/>
      <c r="P343" s="206">
        <f>SUM(P344:P346)</f>
        <v>0</v>
      </c>
      <c r="Q343" s="205"/>
      <c r="R343" s="206">
        <f>SUM(R344:R346)</f>
        <v>0</v>
      </c>
      <c r="S343" s="205"/>
      <c r="T343" s="206">
        <f>SUM(T344:T346)</f>
        <v>0</v>
      </c>
      <c r="U343" s="207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8" t="s">
        <v>137</v>
      </c>
      <c r="AT343" s="209" t="s">
        <v>71</v>
      </c>
      <c r="AU343" s="209" t="s">
        <v>72</v>
      </c>
      <c r="AY343" s="208" t="s">
        <v>129</v>
      </c>
      <c r="BK343" s="210">
        <f>SUM(BK344:BK346)</f>
        <v>0</v>
      </c>
    </row>
    <row r="344" s="2" customFormat="1" ht="16.5" customHeight="1">
      <c r="A344" s="40"/>
      <c r="B344" s="41"/>
      <c r="C344" s="213" t="s">
        <v>660</v>
      </c>
      <c r="D344" s="213" t="s">
        <v>132</v>
      </c>
      <c r="E344" s="214" t="s">
        <v>661</v>
      </c>
      <c r="F344" s="215" t="s">
        <v>662</v>
      </c>
      <c r="G344" s="216" t="s">
        <v>252</v>
      </c>
      <c r="H344" s="217">
        <v>24</v>
      </c>
      <c r="I344" s="218"/>
      <c r="J344" s="219">
        <f>ROUND(I344*H344,2)</f>
        <v>0</v>
      </c>
      <c r="K344" s="215" t="s">
        <v>136</v>
      </c>
      <c r="L344" s="46"/>
      <c r="M344" s="220" t="s">
        <v>19</v>
      </c>
      <c r="N344" s="221" t="s">
        <v>43</v>
      </c>
      <c r="O344" s="86"/>
      <c r="P344" s="222">
        <f>O344*H344</f>
        <v>0</v>
      </c>
      <c r="Q344" s="222">
        <v>0</v>
      </c>
      <c r="R344" s="222">
        <f>Q344*H344</f>
        <v>0</v>
      </c>
      <c r="S344" s="222">
        <v>0</v>
      </c>
      <c r="T344" s="222">
        <f>S344*H344</f>
        <v>0</v>
      </c>
      <c r="U344" s="223" t="s">
        <v>19</v>
      </c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24" t="s">
        <v>253</v>
      </c>
      <c r="AT344" s="224" t="s">
        <v>132</v>
      </c>
      <c r="AU344" s="224" t="s">
        <v>79</v>
      </c>
      <c r="AY344" s="19" t="s">
        <v>129</v>
      </c>
      <c r="BE344" s="225">
        <f>IF(N344="základní",J344,0)</f>
        <v>0</v>
      </c>
      <c r="BF344" s="225">
        <f>IF(N344="snížená",J344,0)</f>
        <v>0</v>
      </c>
      <c r="BG344" s="225">
        <f>IF(N344="zákl. přenesená",J344,0)</f>
        <v>0</v>
      </c>
      <c r="BH344" s="225">
        <f>IF(N344="sníž. přenesená",J344,0)</f>
        <v>0</v>
      </c>
      <c r="BI344" s="225">
        <f>IF(N344="nulová",J344,0)</f>
        <v>0</v>
      </c>
      <c r="BJ344" s="19" t="s">
        <v>79</v>
      </c>
      <c r="BK344" s="225">
        <f>ROUND(I344*H344,2)</f>
        <v>0</v>
      </c>
      <c r="BL344" s="19" t="s">
        <v>253</v>
      </c>
      <c r="BM344" s="224" t="s">
        <v>663</v>
      </c>
    </row>
    <row r="345" s="2" customFormat="1">
      <c r="A345" s="40"/>
      <c r="B345" s="41"/>
      <c r="C345" s="42"/>
      <c r="D345" s="226" t="s">
        <v>139</v>
      </c>
      <c r="E345" s="42"/>
      <c r="F345" s="227" t="s">
        <v>664</v>
      </c>
      <c r="G345" s="42"/>
      <c r="H345" s="42"/>
      <c r="I345" s="228"/>
      <c r="J345" s="42"/>
      <c r="K345" s="42"/>
      <c r="L345" s="46"/>
      <c r="M345" s="229"/>
      <c r="N345" s="230"/>
      <c r="O345" s="86"/>
      <c r="P345" s="86"/>
      <c r="Q345" s="86"/>
      <c r="R345" s="86"/>
      <c r="S345" s="86"/>
      <c r="T345" s="86"/>
      <c r="U345" s="87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139</v>
      </c>
      <c r="AU345" s="19" t="s">
        <v>79</v>
      </c>
    </row>
    <row r="346" s="2" customFormat="1">
      <c r="A346" s="40"/>
      <c r="B346" s="41"/>
      <c r="C346" s="42"/>
      <c r="D346" s="231" t="s">
        <v>141</v>
      </c>
      <c r="E346" s="42"/>
      <c r="F346" s="232" t="s">
        <v>665</v>
      </c>
      <c r="G346" s="42"/>
      <c r="H346" s="42"/>
      <c r="I346" s="228"/>
      <c r="J346" s="42"/>
      <c r="K346" s="42"/>
      <c r="L346" s="46"/>
      <c r="M346" s="265"/>
      <c r="N346" s="266"/>
      <c r="O346" s="267"/>
      <c r="P346" s="267"/>
      <c r="Q346" s="267"/>
      <c r="R346" s="267"/>
      <c r="S346" s="267"/>
      <c r="T346" s="267"/>
      <c r="U346" s="268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141</v>
      </c>
      <c r="AU346" s="19" t="s">
        <v>79</v>
      </c>
    </row>
    <row r="347" s="2" customFormat="1" ht="6.96" customHeight="1">
      <c r="A347" s="40"/>
      <c r="B347" s="61"/>
      <c r="C347" s="62"/>
      <c r="D347" s="62"/>
      <c r="E347" s="62"/>
      <c r="F347" s="62"/>
      <c r="G347" s="62"/>
      <c r="H347" s="62"/>
      <c r="I347" s="62"/>
      <c r="J347" s="62"/>
      <c r="K347" s="62"/>
      <c r="L347" s="46"/>
      <c r="M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</row>
  </sheetData>
  <sheetProtection sheet="1" autoFilter="0" formatColumns="0" formatRows="0" objects="1" scenarios="1" spinCount="100000" saltValue="5bjTBv9Z1EiYKk9in6FXmUTjkFzyRZAD9Dvo5fYhxYJYG8uz1WTaofRITJ4mhK+nkyAjnVDIqygTX1fIVUiXaQ==" hashValue="31M8Zqc/hO76SVxEpwV2xlZe6a+whp8ALMdF8fwBpDUGNuzDNg47F+UcWBcgTJ5U9sww3k+834eGo5ZK7PdskQ==" algorithmName="SHA-512" password="CC35"/>
  <autoFilter ref="C101:K34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7" r:id="rId1" display="https://podminky.urs.cz/item/CS_URS_2026_01/342272225"/>
    <hyperlink ref="F113" r:id="rId2" display="https://podminky.urs.cz/item/CS_URS_2026_01/342272245"/>
    <hyperlink ref="F120" r:id="rId3" display="https://podminky.urs.cz/item/CS_URS_2026_01/612131121"/>
    <hyperlink ref="F123" r:id="rId4" display="https://podminky.urs.cz/item/CS_URS_2026_01/612142001"/>
    <hyperlink ref="F130" r:id="rId5" display="https://podminky.urs.cz/item/CS_URS_2026_01/612311131"/>
    <hyperlink ref="F134" r:id="rId6" display="https://podminky.urs.cz/item/CS_URS_2026_01/949101111"/>
    <hyperlink ref="F139" r:id="rId7" display="https://podminky.urs.cz/item/CS_URS_2026_01/952901111"/>
    <hyperlink ref="F143" r:id="rId8" display="https://podminky.urs.cz/item/CS_URS_2026_01/998018001"/>
    <hyperlink ref="F148" r:id="rId9" display="https://podminky.urs.cz/item/CS_URS_2026_01/721173402"/>
    <hyperlink ref="F154" r:id="rId10" display="https://podminky.urs.cz/item/CS_URS_2026_01/721174042"/>
    <hyperlink ref="F157" r:id="rId11" display="https://podminky.urs.cz/item/CS_URS_2026_01/721174045"/>
    <hyperlink ref="F160" r:id="rId12" display="https://podminky.urs.cz/item/CS_URS_2026_01/721194109"/>
    <hyperlink ref="F163" r:id="rId13" display="https://podminky.urs.cz/item/CS_URS_2026_01/721273153"/>
    <hyperlink ref="F166" r:id="rId14" display="https://podminky.urs.cz/item/CS_URS_2026_01/721290111"/>
    <hyperlink ref="F169" r:id="rId15" display="https://podminky.urs.cz/item/CS_URS_2026_01/998721121"/>
    <hyperlink ref="F173" r:id="rId16" display="https://podminky.urs.cz/item/CS_URS_2026_01/722174021"/>
    <hyperlink ref="F176" r:id="rId17" display="https://podminky.urs.cz/item/CS_URS_2026_01/722174022"/>
    <hyperlink ref="F179" r:id="rId18" display="https://podminky.urs.cz/item/CS_URS_2026_01/722181231"/>
    <hyperlink ref="F182" r:id="rId19" display="https://podminky.urs.cz/item/CS_URS_2026_01/722290234"/>
    <hyperlink ref="F185" r:id="rId20" display="https://podminky.urs.cz/item/CS_URS_2026_01/998722121"/>
    <hyperlink ref="F189" r:id="rId21" display="https://podminky.urs.cz/item/CS_URS_2026_01/725112171"/>
    <hyperlink ref="F192" r:id="rId22" display="https://podminky.urs.cz/item/CS_URS_2026_01/725211601"/>
    <hyperlink ref="F195" r:id="rId23" display="https://podminky.urs.cz/item/CS_URS_2026_01/725243902"/>
    <hyperlink ref="F200" r:id="rId24" display="https://podminky.urs.cz/item/CS_URS_2026_01/725331111"/>
    <hyperlink ref="F205" r:id="rId25" display="https://podminky.urs.cz/item/CS_URS_2026_01/725813111"/>
    <hyperlink ref="F217" r:id="rId26" display="https://podminky.urs.cz/item/CS_URS_2026_01/725831313"/>
    <hyperlink ref="F222" r:id="rId27" display="https://podminky.urs.cz/item/CS_URS_2026_01/725851325"/>
    <hyperlink ref="F225" r:id="rId28" display="https://podminky.urs.cz/item/CS_URS_2026_01/725861102"/>
    <hyperlink ref="F228" r:id="rId29" display="https://podminky.urs.cz/item/CS_URS_2026_01/998725121"/>
    <hyperlink ref="F232" r:id="rId30" display="https://podminky.urs.cz/item/CS_URS_2026_01/733222103"/>
    <hyperlink ref="F235" r:id="rId31" display="https://podminky.urs.cz/item/CS_URS_2026_01/998733121"/>
    <hyperlink ref="F239" r:id="rId32" display="https://podminky.urs.cz/item/CS_URS_2026_01/735131312"/>
    <hyperlink ref="F242" r:id="rId33" display="https://podminky.urs.cz/item/CS_URS_2026_01/998735121"/>
    <hyperlink ref="F246" r:id="rId34" display="https://podminky.urs.cz/item/CS_URS_2026_01/763411111"/>
    <hyperlink ref="F253" r:id="rId35" display="https://podminky.urs.cz/item/CS_URS_2026_01/998763331"/>
    <hyperlink ref="F257" r:id="rId36" display="https://podminky.urs.cz/item/CS_URS_2026_01/765155001"/>
    <hyperlink ref="F260" r:id="rId37" display="https://podminky.urs.cz/item/CS_URS_2026_01/765155054"/>
    <hyperlink ref="F264" r:id="rId38" display="https://podminky.urs.cz/item/CS_URS_2026_01/771121011"/>
    <hyperlink ref="F269" r:id="rId39" display="https://podminky.urs.cz/item/CS_URS_2026_01/771151012"/>
    <hyperlink ref="F272" r:id="rId40" display="https://podminky.urs.cz/item/CS_URS_2026_01/771574415"/>
    <hyperlink ref="F279" r:id="rId41" display="https://podminky.urs.cz/item/CS_URS_2026_01/771591112"/>
    <hyperlink ref="F282" r:id="rId42" display="https://podminky.urs.cz/item/CS_URS_2026_01/771592011"/>
    <hyperlink ref="F285" r:id="rId43" display="https://podminky.urs.cz/item/CS_URS_2026_01/998771121"/>
    <hyperlink ref="F289" r:id="rId44" display="https://podminky.urs.cz/item/CS_URS_2026_01/781111011"/>
    <hyperlink ref="F295" r:id="rId45" display="https://podminky.urs.cz/item/CS_URS_2026_01/781121011"/>
    <hyperlink ref="F298" r:id="rId46" display="https://podminky.urs.cz/item/CS_URS_2026_01/781131112"/>
    <hyperlink ref="F304" r:id="rId47" display="https://podminky.urs.cz/item/CS_URS_2026_01/781151031"/>
    <hyperlink ref="F307" r:id="rId48" display="https://podminky.urs.cz/item/CS_URS_2026_01/781472215"/>
    <hyperlink ref="F314" r:id="rId49" display="https://podminky.urs.cz/item/CS_URS_2026_01/781495211"/>
    <hyperlink ref="F317" r:id="rId50" display="https://podminky.urs.cz/item/CS_URS_2026_01/998781121"/>
    <hyperlink ref="F321" r:id="rId51" display="https://podminky.urs.cz/item/CS_URS_2026_01/784111001"/>
    <hyperlink ref="F327" r:id="rId52" display="https://podminky.urs.cz/item/CS_URS_2026_01/784171101"/>
    <hyperlink ref="F334" r:id="rId53" display="https://podminky.urs.cz/item/CS_URS_2026_01/784181121"/>
    <hyperlink ref="F337" r:id="rId54" display="https://podminky.urs.cz/item/CS_URS_2026_01/784191007"/>
    <hyperlink ref="F342" r:id="rId55" display="https://podminky.urs.cz/item/CS_URS_2026_01/784211111"/>
    <hyperlink ref="F346" r:id="rId56" display="https://podminky.urs.cz/item/CS_URS_2026_01/HZS13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96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Úprava hygienického zařízení MŠ M.Švabinského 664, Bílina</v>
      </c>
      <c r="F7" s="144"/>
      <c r="G7" s="144"/>
      <c r="H7" s="144"/>
      <c r="L7" s="22"/>
    </row>
    <row r="8" s="1" customFormat="1" ht="12" customHeight="1">
      <c r="B8" s="22"/>
      <c r="D8" s="144" t="s">
        <v>97</v>
      </c>
      <c r="L8" s="22"/>
    </row>
    <row r="9" s="2" customFormat="1" ht="16.5" customHeight="1">
      <c r="A9" s="40"/>
      <c r="B9" s="46"/>
      <c r="C9" s="40"/>
      <c r="D9" s="40"/>
      <c r="E9" s="145" t="s">
        <v>666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667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23. 1. 2026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tr">
        <f>IF('Rekapitulace stavby'!AN19="","",'Rekapitulace stavby'!AN19)</f>
        <v/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tr">
        <f>IF('Rekapitulace stavby'!E20="","",'Rekapitulace stavby'!E20)</f>
        <v xml:space="preserve"> </v>
      </c>
      <c r="F26" s="40"/>
      <c r="G26" s="40"/>
      <c r="H26" s="40"/>
      <c r="I26" s="144" t="s">
        <v>28</v>
      </c>
      <c r="J26" s="135" t="str">
        <f>IF('Rekapitulace stavby'!AN20="","",'Rekapitulace stavby'!AN20)</f>
        <v/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ROUND(J100,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ROUND((SUM(BE100:BE318)),  2)</f>
        <v>0</v>
      </c>
      <c r="G35" s="40"/>
      <c r="H35" s="40"/>
      <c r="I35" s="159">
        <v>0.20999999999999999</v>
      </c>
      <c r="J35" s="158">
        <f>ROUND(((SUM(BE100:BE318))*I35),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ROUND((SUM(BF100:BF318)),  2)</f>
        <v>0</v>
      </c>
      <c r="G36" s="40"/>
      <c r="H36" s="40"/>
      <c r="I36" s="159">
        <v>0.12</v>
      </c>
      <c r="J36" s="158">
        <f>ROUND(((SUM(BF100:BF318))*I36),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ROUND((SUM(BG100:BG318)),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ROUND((SUM(BH100:BH318)),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ROUND((SUM(BI100:BI318)),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Úprava hygienického zařízení MŠ M.Švabinského 664, Bílina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666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03 - Rekonstrukce šatna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M.Švabinského 664, Bílina</v>
      </c>
      <c r="G56" s="42"/>
      <c r="H56" s="42"/>
      <c r="I56" s="34" t="s">
        <v>23</v>
      </c>
      <c r="J56" s="74" t="str">
        <f>IF(J14="","",J14)</f>
        <v>23. 1. 2026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Bílina</v>
      </c>
      <c r="G58" s="42"/>
      <c r="H58" s="42"/>
      <c r="I58" s="34" t="s">
        <v>31</v>
      </c>
      <c r="J58" s="38" t="str">
        <f>E23</f>
        <v>Ing. Ondřej Hampejs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 xml:space="preserve"> 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102</v>
      </c>
      <c r="D61" s="173"/>
      <c r="E61" s="173"/>
      <c r="F61" s="173"/>
      <c r="G61" s="173"/>
      <c r="H61" s="173"/>
      <c r="I61" s="173"/>
      <c r="J61" s="174" t="s">
        <v>103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J100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104</v>
      </c>
    </row>
    <row r="64" s="9" customFormat="1" ht="24.96" customHeight="1">
      <c r="A64" s="9"/>
      <c r="B64" s="176"/>
      <c r="C64" s="177"/>
      <c r="D64" s="178" t="s">
        <v>105</v>
      </c>
      <c r="E64" s="179"/>
      <c r="F64" s="179"/>
      <c r="G64" s="179"/>
      <c r="H64" s="179"/>
      <c r="I64" s="179"/>
      <c r="J64" s="180">
        <f>J101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259</v>
      </c>
      <c r="E65" s="184"/>
      <c r="F65" s="184"/>
      <c r="G65" s="184"/>
      <c r="H65" s="184"/>
      <c r="I65" s="184"/>
      <c r="J65" s="185">
        <f>J102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106</v>
      </c>
      <c r="E66" s="184"/>
      <c r="F66" s="184"/>
      <c r="G66" s="184"/>
      <c r="H66" s="184"/>
      <c r="I66" s="184"/>
      <c r="J66" s="185">
        <f>J116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260</v>
      </c>
      <c r="E67" s="184"/>
      <c r="F67" s="184"/>
      <c r="G67" s="184"/>
      <c r="H67" s="184"/>
      <c r="I67" s="184"/>
      <c r="J67" s="185">
        <f>J123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6"/>
      <c r="C68" s="177"/>
      <c r="D68" s="178" t="s">
        <v>108</v>
      </c>
      <c r="E68" s="179"/>
      <c r="F68" s="179"/>
      <c r="G68" s="179"/>
      <c r="H68" s="179"/>
      <c r="I68" s="179"/>
      <c r="J68" s="180">
        <f>J127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2"/>
      <c r="C69" s="127"/>
      <c r="D69" s="183" t="s">
        <v>261</v>
      </c>
      <c r="E69" s="184"/>
      <c r="F69" s="184"/>
      <c r="G69" s="184"/>
      <c r="H69" s="184"/>
      <c r="I69" s="184"/>
      <c r="J69" s="185">
        <f>J128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262</v>
      </c>
      <c r="E70" s="184"/>
      <c r="F70" s="184"/>
      <c r="G70" s="184"/>
      <c r="H70" s="184"/>
      <c r="I70" s="184"/>
      <c r="J70" s="185">
        <f>J150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109</v>
      </c>
      <c r="E71" s="184"/>
      <c r="F71" s="184"/>
      <c r="G71" s="184"/>
      <c r="H71" s="184"/>
      <c r="I71" s="184"/>
      <c r="J71" s="185">
        <f>J163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668</v>
      </c>
      <c r="E72" s="184"/>
      <c r="F72" s="184"/>
      <c r="G72" s="184"/>
      <c r="H72" s="184"/>
      <c r="I72" s="184"/>
      <c r="J72" s="185">
        <f>J192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111</v>
      </c>
      <c r="E73" s="184"/>
      <c r="F73" s="184"/>
      <c r="G73" s="184"/>
      <c r="H73" s="184"/>
      <c r="I73" s="184"/>
      <c r="J73" s="185">
        <f>J204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2"/>
      <c r="C74" s="127"/>
      <c r="D74" s="183" t="s">
        <v>669</v>
      </c>
      <c r="E74" s="184"/>
      <c r="F74" s="184"/>
      <c r="G74" s="184"/>
      <c r="H74" s="184"/>
      <c r="I74" s="184"/>
      <c r="J74" s="185">
        <f>J216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2"/>
      <c r="C75" s="127"/>
      <c r="D75" s="183" t="s">
        <v>265</v>
      </c>
      <c r="E75" s="184"/>
      <c r="F75" s="184"/>
      <c r="G75" s="184"/>
      <c r="H75" s="184"/>
      <c r="I75" s="184"/>
      <c r="J75" s="185">
        <f>J235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266</v>
      </c>
      <c r="E76" s="184"/>
      <c r="F76" s="184"/>
      <c r="G76" s="184"/>
      <c r="H76" s="184"/>
      <c r="I76" s="184"/>
      <c r="J76" s="185">
        <f>J264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267</v>
      </c>
      <c r="E77" s="184"/>
      <c r="F77" s="184"/>
      <c r="G77" s="184"/>
      <c r="H77" s="184"/>
      <c r="I77" s="184"/>
      <c r="J77" s="185">
        <f>J292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76"/>
      <c r="C78" s="177"/>
      <c r="D78" s="178" t="s">
        <v>112</v>
      </c>
      <c r="E78" s="179"/>
      <c r="F78" s="179"/>
      <c r="G78" s="179"/>
      <c r="H78" s="179"/>
      <c r="I78" s="179"/>
      <c r="J78" s="180">
        <f>J315</f>
        <v>0</v>
      </c>
      <c r="K78" s="177"/>
      <c r="L78" s="18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113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71" t="str">
        <f>E7</f>
        <v>Úprava hygienického zařízení MŠ M.Švabinského 664, Bílina</v>
      </c>
      <c r="F88" s="34"/>
      <c r="G88" s="34"/>
      <c r="H88" s="34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" customFormat="1" ht="12" customHeight="1">
      <c r="B89" s="23"/>
      <c r="C89" s="34" t="s">
        <v>97</v>
      </c>
      <c r="D89" s="24"/>
      <c r="E89" s="24"/>
      <c r="F89" s="24"/>
      <c r="G89" s="24"/>
      <c r="H89" s="24"/>
      <c r="I89" s="24"/>
      <c r="J89" s="24"/>
      <c r="K89" s="24"/>
      <c r="L89" s="22"/>
    </row>
    <row r="90" s="2" customFormat="1" ht="16.5" customHeight="1">
      <c r="A90" s="40"/>
      <c r="B90" s="41"/>
      <c r="C90" s="42"/>
      <c r="D90" s="42"/>
      <c r="E90" s="171" t="s">
        <v>666</v>
      </c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99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E11</f>
        <v>03 - Rekonstrukce šatna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21</v>
      </c>
      <c r="D94" s="42"/>
      <c r="E94" s="42"/>
      <c r="F94" s="29" t="str">
        <f>F14</f>
        <v>M.Švabinského 664, Bílina</v>
      </c>
      <c r="G94" s="42"/>
      <c r="H94" s="42"/>
      <c r="I94" s="34" t="s">
        <v>23</v>
      </c>
      <c r="J94" s="74" t="str">
        <f>IF(J14="","",J14)</f>
        <v>23. 1. 2026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4" t="s">
        <v>25</v>
      </c>
      <c r="D96" s="42"/>
      <c r="E96" s="42"/>
      <c r="F96" s="29" t="str">
        <f>E17</f>
        <v>Město Bílina</v>
      </c>
      <c r="G96" s="42"/>
      <c r="H96" s="42"/>
      <c r="I96" s="34" t="s">
        <v>31</v>
      </c>
      <c r="J96" s="38" t="str">
        <f>E23</f>
        <v>Ing. Ondřej Hampejs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29</v>
      </c>
      <c r="D97" s="42"/>
      <c r="E97" s="42"/>
      <c r="F97" s="29" t="str">
        <f>IF(E20="","",E20)</f>
        <v>Vyplň údaj</v>
      </c>
      <c r="G97" s="42"/>
      <c r="H97" s="42"/>
      <c r="I97" s="34" t="s">
        <v>34</v>
      </c>
      <c r="J97" s="38" t="str">
        <f>E26</f>
        <v xml:space="preserve"> </v>
      </c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87"/>
      <c r="B99" s="188"/>
      <c r="C99" s="189" t="s">
        <v>114</v>
      </c>
      <c r="D99" s="190" t="s">
        <v>57</v>
      </c>
      <c r="E99" s="190" t="s">
        <v>53</v>
      </c>
      <c r="F99" s="190" t="s">
        <v>54</v>
      </c>
      <c r="G99" s="190" t="s">
        <v>115</v>
      </c>
      <c r="H99" s="190" t="s">
        <v>116</v>
      </c>
      <c r="I99" s="190" t="s">
        <v>117</v>
      </c>
      <c r="J99" s="190" t="s">
        <v>103</v>
      </c>
      <c r="K99" s="191" t="s">
        <v>118</v>
      </c>
      <c r="L99" s="192"/>
      <c r="M99" s="94" t="s">
        <v>19</v>
      </c>
      <c r="N99" s="95" t="s">
        <v>42</v>
      </c>
      <c r="O99" s="95" t="s">
        <v>119</v>
      </c>
      <c r="P99" s="95" t="s">
        <v>120</v>
      </c>
      <c r="Q99" s="95" t="s">
        <v>121</v>
      </c>
      <c r="R99" s="95" t="s">
        <v>122</v>
      </c>
      <c r="S99" s="95" t="s">
        <v>123</v>
      </c>
      <c r="T99" s="95" t="s">
        <v>124</v>
      </c>
      <c r="U99" s="96" t="s">
        <v>125</v>
      </c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</row>
    <row r="100" s="2" customFormat="1" ht="22.8" customHeight="1">
      <c r="A100" s="40"/>
      <c r="B100" s="41"/>
      <c r="C100" s="101" t="s">
        <v>126</v>
      </c>
      <c r="D100" s="42"/>
      <c r="E100" s="42"/>
      <c r="F100" s="42"/>
      <c r="G100" s="42"/>
      <c r="H100" s="42"/>
      <c r="I100" s="42"/>
      <c r="J100" s="193">
        <f>BK100</f>
        <v>0</v>
      </c>
      <c r="K100" s="42"/>
      <c r="L100" s="46"/>
      <c r="M100" s="97"/>
      <c r="N100" s="194"/>
      <c r="O100" s="98"/>
      <c r="P100" s="195">
        <f>P101+P127+P315</f>
        <v>0</v>
      </c>
      <c r="Q100" s="98"/>
      <c r="R100" s="195">
        <f>R101+R127+R315</f>
        <v>0.95857950000000014</v>
      </c>
      <c r="S100" s="98"/>
      <c r="T100" s="195">
        <f>T101+T127+T315</f>
        <v>0.00040980000000000004</v>
      </c>
      <c r="U100" s="99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71</v>
      </c>
      <c r="AU100" s="19" t="s">
        <v>104</v>
      </c>
      <c r="BK100" s="196">
        <f>BK101+BK127+BK315</f>
        <v>0</v>
      </c>
    </row>
    <row r="101" s="12" customFormat="1" ht="25.92" customHeight="1">
      <c r="A101" s="12"/>
      <c r="B101" s="197"/>
      <c r="C101" s="198"/>
      <c r="D101" s="199" t="s">
        <v>71</v>
      </c>
      <c r="E101" s="200" t="s">
        <v>127</v>
      </c>
      <c r="F101" s="200" t="s">
        <v>128</v>
      </c>
      <c r="G101" s="198"/>
      <c r="H101" s="198"/>
      <c r="I101" s="201"/>
      <c r="J101" s="202">
        <f>BK101</f>
        <v>0</v>
      </c>
      <c r="K101" s="198"/>
      <c r="L101" s="203"/>
      <c r="M101" s="204"/>
      <c r="N101" s="205"/>
      <c r="O101" s="205"/>
      <c r="P101" s="206">
        <f>P102+P116+P123</f>
        <v>0</v>
      </c>
      <c r="Q101" s="205"/>
      <c r="R101" s="206">
        <f>R102+R116+R123</f>
        <v>0.34213240000000006</v>
      </c>
      <c r="S101" s="205"/>
      <c r="T101" s="206">
        <f>T102+T116+T123</f>
        <v>0</v>
      </c>
      <c r="U101" s="207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79</v>
      </c>
      <c r="AT101" s="209" t="s">
        <v>71</v>
      </c>
      <c r="AU101" s="209" t="s">
        <v>72</v>
      </c>
      <c r="AY101" s="208" t="s">
        <v>129</v>
      </c>
      <c r="BK101" s="210">
        <f>BK102+BK116+BK123</f>
        <v>0</v>
      </c>
    </row>
    <row r="102" s="12" customFormat="1" ht="22.8" customHeight="1">
      <c r="A102" s="12"/>
      <c r="B102" s="197"/>
      <c r="C102" s="198"/>
      <c r="D102" s="199" t="s">
        <v>71</v>
      </c>
      <c r="E102" s="211" t="s">
        <v>176</v>
      </c>
      <c r="F102" s="211" t="s">
        <v>283</v>
      </c>
      <c r="G102" s="198"/>
      <c r="H102" s="198"/>
      <c r="I102" s="201"/>
      <c r="J102" s="212">
        <f>BK102</f>
        <v>0</v>
      </c>
      <c r="K102" s="198"/>
      <c r="L102" s="203"/>
      <c r="M102" s="204"/>
      <c r="N102" s="205"/>
      <c r="O102" s="205"/>
      <c r="P102" s="206">
        <f>SUM(P103:P115)</f>
        <v>0</v>
      </c>
      <c r="Q102" s="205"/>
      <c r="R102" s="206">
        <f>SUM(R103:R115)</f>
        <v>0.34178400000000003</v>
      </c>
      <c r="S102" s="205"/>
      <c r="T102" s="206">
        <f>SUM(T103:T115)</f>
        <v>0</v>
      </c>
      <c r="U102" s="207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8" t="s">
        <v>79</v>
      </c>
      <c r="AT102" s="209" t="s">
        <v>71</v>
      </c>
      <c r="AU102" s="209" t="s">
        <v>79</v>
      </c>
      <c r="AY102" s="208" t="s">
        <v>129</v>
      </c>
      <c r="BK102" s="210">
        <f>SUM(BK103:BK115)</f>
        <v>0</v>
      </c>
    </row>
    <row r="103" s="2" customFormat="1" ht="24.15" customHeight="1">
      <c r="A103" s="40"/>
      <c r="B103" s="41"/>
      <c r="C103" s="213" t="s">
        <v>79</v>
      </c>
      <c r="D103" s="213" t="s">
        <v>132</v>
      </c>
      <c r="E103" s="214" t="s">
        <v>284</v>
      </c>
      <c r="F103" s="215" t="s">
        <v>285</v>
      </c>
      <c r="G103" s="216" t="s">
        <v>135</v>
      </c>
      <c r="H103" s="217">
        <v>41.850000000000001</v>
      </c>
      <c r="I103" s="218"/>
      <c r="J103" s="219">
        <f>ROUND(I103*H103,2)</f>
        <v>0</v>
      </c>
      <c r="K103" s="215" t="s">
        <v>136</v>
      </c>
      <c r="L103" s="46"/>
      <c r="M103" s="220" t="s">
        <v>19</v>
      </c>
      <c r="N103" s="221" t="s">
        <v>43</v>
      </c>
      <c r="O103" s="86"/>
      <c r="P103" s="222">
        <f>O103*H103</f>
        <v>0</v>
      </c>
      <c r="Q103" s="222">
        <v>0.00025999999999999998</v>
      </c>
      <c r="R103" s="222">
        <f>Q103*H103</f>
        <v>0.010881</v>
      </c>
      <c r="S103" s="222">
        <v>0</v>
      </c>
      <c r="T103" s="222">
        <f>S103*H103</f>
        <v>0</v>
      </c>
      <c r="U103" s="223" t="s">
        <v>19</v>
      </c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4" t="s">
        <v>137</v>
      </c>
      <c r="AT103" s="224" t="s">
        <v>132</v>
      </c>
      <c r="AU103" s="224" t="s">
        <v>81</v>
      </c>
      <c r="AY103" s="19" t="s">
        <v>129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9" t="s">
        <v>79</v>
      </c>
      <c r="BK103" s="225">
        <f>ROUND(I103*H103,2)</f>
        <v>0</v>
      </c>
      <c r="BL103" s="19" t="s">
        <v>137</v>
      </c>
      <c r="BM103" s="224" t="s">
        <v>670</v>
      </c>
    </row>
    <row r="104" s="2" customFormat="1">
      <c r="A104" s="40"/>
      <c r="B104" s="41"/>
      <c r="C104" s="42"/>
      <c r="D104" s="226" t="s">
        <v>139</v>
      </c>
      <c r="E104" s="42"/>
      <c r="F104" s="227" t="s">
        <v>287</v>
      </c>
      <c r="G104" s="42"/>
      <c r="H104" s="42"/>
      <c r="I104" s="228"/>
      <c r="J104" s="42"/>
      <c r="K104" s="42"/>
      <c r="L104" s="46"/>
      <c r="M104" s="229"/>
      <c r="N104" s="230"/>
      <c r="O104" s="86"/>
      <c r="P104" s="86"/>
      <c r="Q104" s="86"/>
      <c r="R104" s="86"/>
      <c r="S104" s="86"/>
      <c r="T104" s="86"/>
      <c r="U104" s="87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139</v>
      </c>
      <c r="AU104" s="19" t="s">
        <v>81</v>
      </c>
    </row>
    <row r="105" s="2" customFormat="1">
      <c r="A105" s="40"/>
      <c r="B105" s="41"/>
      <c r="C105" s="42"/>
      <c r="D105" s="231" t="s">
        <v>141</v>
      </c>
      <c r="E105" s="42"/>
      <c r="F105" s="232" t="s">
        <v>288</v>
      </c>
      <c r="G105" s="42"/>
      <c r="H105" s="42"/>
      <c r="I105" s="228"/>
      <c r="J105" s="42"/>
      <c r="K105" s="42"/>
      <c r="L105" s="46"/>
      <c r="M105" s="229"/>
      <c r="N105" s="230"/>
      <c r="O105" s="86"/>
      <c r="P105" s="86"/>
      <c r="Q105" s="86"/>
      <c r="R105" s="86"/>
      <c r="S105" s="86"/>
      <c r="T105" s="86"/>
      <c r="U105" s="87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141</v>
      </c>
      <c r="AU105" s="19" t="s">
        <v>81</v>
      </c>
    </row>
    <row r="106" s="2" customFormat="1" ht="21.75" customHeight="1">
      <c r="A106" s="40"/>
      <c r="B106" s="41"/>
      <c r="C106" s="213" t="s">
        <v>81</v>
      </c>
      <c r="D106" s="213" t="s">
        <v>132</v>
      </c>
      <c r="E106" s="214" t="s">
        <v>289</v>
      </c>
      <c r="F106" s="215" t="s">
        <v>290</v>
      </c>
      <c r="G106" s="216" t="s">
        <v>135</v>
      </c>
      <c r="H106" s="217">
        <v>41.850000000000001</v>
      </c>
      <c r="I106" s="218"/>
      <c r="J106" s="219">
        <f>ROUND(I106*H106,2)</f>
        <v>0</v>
      </c>
      <c r="K106" s="215" t="s">
        <v>136</v>
      </c>
      <c r="L106" s="46"/>
      <c r="M106" s="220" t="s">
        <v>19</v>
      </c>
      <c r="N106" s="221" t="s">
        <v>43</v>
      </c>
      <c r="O106" s="86"/>
      <c r="P106" s="222">
        <f>O106*H106</f>
        <v>0</v>
      </c>
      <c r="Q106" s="222">
        <v>0.0043800000000000002</v>
      </c>
      <c r="R106" s="222">
        <f>Q106*H106</f>
        <v>0.18330300000000002</v>
      </c>
      <c r="S106" s="222">
        <v>0</v>
      </c>
      <c r="T106" s="222">
        <f>S106*H106</f>
        <v>0</v>
      </c>
      <c r="U106" s="223" t="s">
        <v>19</v>
      </c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4" t="s">
        <v>137</v>
      </c>
      <c r="AT106" s="224" t="s">
        <v>132</v>
      </c>
      <c r="AU106" s="224" t="s">
        <v>81</v>
      </c>
      <c r="AY106" s="19" t="s">
        <v>129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9" t="s">
        <v>79</v>
      </c>
      <c r="BK106" s="225">
        <f>ROUND(I106*H106,2)</f>
        <v>0</v>
      </c>
      <c r="BL106" s="19" t="s">
        <v>137</v>
      </c>
      <c r="BM106" s="224" t="s">
        <v>671</v>
      </c>
    </row>
    <row r="107" s="2" customFormat="1">
      <c r="A107" s="40"/>
      <c r="B107" s="41"/>
      <c r="C107" s="42"/>
      <c r="D107" s="226" t="s">
        <v>139</v>
      </c>
      <c r="E107" s="42"/>
      <c r="F107" s="227" t="s">
        <v>292</v>
      </c>
      <c r="G107" s="42"/>
      <c r="H107" s="42"/>
      <c r="I107" s="228"/>
      <c r="J107" s="42"/>
      <c r="K107" s="42"/>
      <c r="L107" s="46"/>
      <c r="M107" s="229"/>
      <c r="N107" s="230"/>
      <c r="O107" s="86"/>
      <c r="P107" s="86"/>
      <c r="Q107" s="86"/>
      <c r="R107" s="86"/>
      <c r="S107" s="86"/>
      <c r="T107" s="86"/>
      <c r="U107" s="87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139</v>
      </c>
      <c r="AU107" s="19" t="s">
        <v>81</v>
      </c>
    </row>
    <row r="108" s="2" customFormat="1">
      <c r="A108" s="40"/>
      <c r="B108" s="41"/>
      <c r="C108" s="42"/>
      <c r="D108" s="231" t="s">
        <v>141</v>
      </c>
      <c r="E108" s="42"/>
      <c r="F108" s="232" t="s">
        <v>293</v>
      </c>
      <c r="G108" s="42"/>
      <c r="H108" s="42"/>
      <c r="I108" s="228"/>
      <c r="J108" s="42"/>
      <c r="K108" s="42"/>
      <c r="L108" s="46"/>
      <c r="M108" s="229"/>
      <c r="N108" s="230"/>
      <c r="O108" s="86"/>
      <c r="P108" s="86"/>
      <c r="Q108" s="86"/>
      <c r="R108" s="86"/>
      <c r="S108" s="86"/>
      <c r="T108" s="86"/>
      <c r="U108" s="87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141</v>
      </c>
      <c r="AU108" s="19" t="s">
        <v>81</v>
      </c>
    </row>
    <row r="109" s="15" customFormat="1">
      <c r="A109" s="15"/>
      <c r="B109" s="255"/>
      <c r="C109" s="256"/>
      <c r="D109" s="226" t="s">
        <v>143</v>
      </c>
      <c r="E109" s="257" t="s">
        <v>19</v>
      </c>
      <c r="F109" s="258" t="s">
        <v>672</v>
      </c>
      <c r="G109" s="256"/>
      <c r="H109" s="257" t="s">
        <v>19</v>
      </c>
      <c r="I109" s="259"/>
      <c r="J109" s="256"/>
      <c r="K109" s="256"/>
      <c r="L109" s="260"/>
      <c r="M109" s="261"/>
      <c r="N109" s="262"/>
      <c r="O109" s="262"/>
      <c r="P109" s="262"/>
      <c r="Q109" s="262"/>
      <c r="R109" s="262"/>
      <c r="S109" s="262"/>
      <c r="T109" s="262"/>
      <c r="U109" s="263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4" t="s">
        <v>143</v>
      </c>
      <c r="AU109" s="264" t="s">
        <v>81</v>
      </c>
      <c r="AV109" s="15" t="s">
        <v>79</v>
      </c>
      <c r="AW109" s="15" t="s">
        <v>33</v>
      </c>
      <c r="AX109" s="15" t="s">
        <v>72</v>
      </c>
      <c r="AY109" s="264" t="s">
        <v>129</v>
      </c>
    </row>
    <row r="110" s="13" customFormat="1">
      <c r="A110" s="13"/>
      <c r="B110" s="233"/>
      <c r="C110" s="234"/>
      <c r="D110" s="226" t="s">
        <v>143</v>
      </c>
      <c r="E110" s="235" t="s">
        <v>19</v>
      </c>
      <c r="F110" s="236" t="s">
        <v>673</v>
      </c>
      <c r="G110" s="234"/>
      <c r="H110" s="237">
        <v>28.890000000000001</v>
      </c>
      <c r="I110" s="238"/>
      <c r="J110" s="234"/>
      <c r="K110" s="234"/>
      <c r="L110" s="239"/>
      <c r="M110" s="240"/>
      <c r="N110" s="241"/>
      <c r="O110" s="241"/>
      <c r="P110" s="241"/>
      <c r="Q110" s="241"/>
      <c r="R110" s="241"/>
      <c r="S110" s="241"/>
      <c r="T110" s="241"/>
      <c r="U110" s="242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3" t="s">
        <v>143</v>
      </c>
      <c r="AU110" s="243" t="s">
        <v>81</v>
      </c>
      <c r="AV110" s="13" t="s">
        <v>81</v>
      </c>
      <c r="AW110" s="13" t="s">
        <v>33</v>
      </c>
      <c r="AX110" s="13" t="s">
        <v>72</v>
      </c>
      <c r="AY110" s="243" t="s">
        <v>129</v>
      </c>
    </row>
    <row r="111" s="13" customFormat="1">
      <c r="A111" s="13"/>
      <c r="B111" s="233"/>
      <c r="C111" s="234"/>
      <c r="D111" s="226" t="s">
        <v>143</v>
      </c>
      <c r="E111" s="235" t="s">
        <v>19</v>
      </c>
      <c r="F111" s="236" t="s">
        <v>674</v>
      </c>
      <c r="G111" s="234"/>
      <c r="H111" s="237">
        <v>12.960000000000001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1"/>
      <c r="U111" s="242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143</v>
      </c>
      <c r="AU111" s="243" t="s">
        <v>81</v>
      </c>
      <c r="AV111" s="13" t="s">
        <v>81</v>
      </c>
      <c r="AW111" s="13" t="s">
        <v>33</v>
      </c>
      <c r="AX111" s="13" t="s">
        <v>72</v>
      </c>
      <c r="AY111" s="243" t="s">
        <v>129</v>
      </c>
    </row>
    <row r="112" s="14" customFormat="1">
      <c r="A112" s="14"/>
      <c r="B112" s="244"/>
      <c r="C112" s="245"/>
      <c r="D112" s="226" t="s">
        <v>143</v>
      </c>
      <c r="E112" s="246" t="s">
        <v>19</v>
      </c>
      <c r="F112" s="247" t="s">
        <v>146</v>
      </c>
      <c r="G112" s="245"/>
      <c r="H112" s="248">
        <v>41.850000000000001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2"/>
      <c r="U112" s="253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143</v>
      </c>
      <c r="AU112" s="254" t="s">
        <v>81</v>
      </c>
      <c r="AV112" s="14" t="s">
        <v>137</v>
      </c>
      <c r="AW112" s="14" t="s">
        <v>33</v>
      </c>
      <c r="AX112" s="14" t="s">
        <v>79</v>
      </c>
      <c r="AY112" s="254" t="s">
        <v>129</v>
      </c>
    </row>
    <row r="113" s="2" customFormat="1" ht="16.5" customHeight="1">
      <c r="A113" s="40"/>
      <c r="B113" s="41"/>
      <c r="C113" s="213" t="s">
        <v>154</v>
      </c>
      <c r="D113" s="213" t="s">
        <v>132</v>
      </c>
      <c r="E113" s="214" t="s">
        <v>297</v>
      </c>
      <c r="F113" s="215" t="s">
        <v>298</v>
      </c>
      <c r="G113" s="216" t="s">
        <v>135</v>
      </c>
      <c r="H113" s="217">
        <v>36.899999999999999</v>
      </c>
      <c r="I113" s="218"/>
      <c r="J113" s="219">
        <f>ROUND(I113*H113,2)</f>
        <v>0</v>
      </c>
      <c r="K113" s="215" t="s">
        <v>136</v>
      </c>
      <c r="L113" s="46"/>
      <c r="M113" s="220" t="s">
        <v>19</v>
      </c>
      <c r="N113" s="221" t="s">
        <v>43</v>
      </c>
      <c r="O113" s="86"/>
      <c r="P113" s="222">
        <f>O113*H113</f>
        <v>0</v>
      </c>
      <c r="Q113" s="222">
        <v>0.0040000000000000001</v>
      </c>
      <c r="R113" s="222">
        <f>Q113*H113</f>
        <v>0.14760000000000001</v>
      </c>
      <c r="S113" s="222">
        <v>0</v>
      </c>
      <c r="T113" s="222">
        <f>S113*H113</f>
        <v>0</v>
      </c>
      <c r="U113" s="223" t="s">
        <v>19</v>
      </c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4" t="s">
        <v>137</v>
      </c>
      <c r="AT113" s="224" t="s">
        <v>132</v>
      </c>
      <c r="AU113" s="224" t="s">
        <v>81</v>
      </c>
      <c r="AY113" s="19" t="s">
        <v>129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9" t="s">
        <v>79</v>
      </c>
      <c r="BK113" s="225">
        <f>ROUND(I113*H113,2)</f>
        <v>0</v>
      </c>
      <c r="BL113" s="19" t="s">
        <v>137</v>
      </c>
      <c r="BM113" s="224" t="s">
        <v>675</v>
      </c>
    </row>
    <row r="114" s="2" customFormat="1">
      <c r="A114" s="40"/>
      <c r="B114" s="41"/>
      <c r="C114" s="42"/>
      <c r="D114" s="226" t="s">
        <v>139</v>
      </c>
      <c r="E114" s="42"/>
      <c r="F114" s="227" t="s">
        <v>300</v>
      </c>
      <c r="G114" s="42"/>
      <c r="H114" s="42"/>
      <c r="I114" s="228"/>
      <c r="J114" s="42"/>
      <c r="K114" s="42"/>
      <c r="L114" s="46"/>
      <c r="M114" s="229"/>
      <c r="N114" s="230"/>
      <c r="O114" s="86"/>
      <c r="P114" s="86"/>
      <c r="Q114" s="86"/>
      <c r="R114" s="86"/>
      <c r="S114" s="86"/>
      <c r="T114" s="86"/>
      <c r="U114" s="87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139</v>
      </c>
      <c r="AU114" s="19" t="s">
        <v>81</v>
      </c>
    </row>
    <row r="115" s="2" customFormat="1">
      <c r="A115" s="40"/>
      <c r="B115" s="41"/>
      <c r="C115" s="42"/>
      <c r="D115" s="231" t="s">
        <v>141</v>
      </c>
      <c r="E115" s="42"/>
      <c r="F115" s="232" t="s">
        <v>301</v>
      </c>
      <c r="G115" s="42"/>
      <c r="H115" s="42"/>
      <c r="I115" s="228"/>
      <c r="J115" s="42"/>
      <c r="K115" s="42"/>
      <c r="L115" s="46"/>
      <c r="M115" s="229"/>
      <c r="N115" s="230"/>
      <c r="O115" s="86"/>
      <c r="P115" s="86"/>
      <c r="Q115" s="86"/>
      <c r="R115" s="86"/>
      <c r="S115" s="86"/>
      <c r="T115" s="86"/>
      <c r="U115" s="87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141</v>
      </c>
      <c r="AU115" s="19" t="s">
        <v>81</v>
      </c>
    </row>
    <row r="116" s="12" customFormat="1" ht="22.8" customHeight="1">
      <c r="A116" s="12"/>
      <c r="B116" s="197"/>
      <c r="C116" s="198"/>
      <c r="D116" s="199" t="s">
        <v>71</v>
      </c>
      <c r="E116" s="211" t="s">
        <v>130</v>
      </c>
      <c r="F116" s="211" t="s">
        <v>131</v>
      </c>
      <c r="G116" s="198"/>
      <c r="H116" s="198"/>
      <c r="I116" s="201"/>
      <c r="J116" s="212">
        <f>BK116</f>
        <v>0</v>
      </c>
      <c r="K116" s="198"/>
      <c r="L116" s="203"/>
      <c r="M116" s="204"/>
      <c r="N116" s="205"/>
      <c r="O116" s="205"/>
      <c r="P116" s="206">
        <f>SUM(P117:P122)</f>
        <v>0</v>
      </c>
      <c r="Q116" s="205"/>
      <c r="R116" s="206">
        <f>SUM(R117:R122)</f>
        <v>0.00034840000000000007</v>
      </c>
      <c r="S116" s="205"/>
      <c r="T116" s="206">
        <f>SUM(T117:T122)</f>
        <v>0</v>
      </c>
      <c r="U116" s="207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8" t="s">
        <v>79</v>
      </c>
      <c r="AT116" s="209" t="s">
        <v>71</v>
      </c>
      <c r="AU116" s="209" t="s">
        <v>79</v>
      </c>
      <c r="AY116" s="208" t="s">
        <v>129</v>
      </c>
      <c r="BK116" s="210">
        <f>SUM(BK117:BK122)</f>
        <v>0</v>
      </c>
    </row>
    <row r="117" s="2" customFormat="1" ht="33" customHeight="1">
      <c r="A117" s="40"/>
      <c r="B117" s="41"/>
      <c r="C117" s="213" t="s">
        <v>137</v>
      </c>
      <c r="D117" s="213" t="s">
        <v>132</v>
      </c>
      <c r="E117" s="214" t="s">
        <v>302</v>
      </c>
      <c r="F117" s="215" t="s">
        <v>303</v>
      </c>
      <c r="G117" s="216" t="s">
        <v>135</v>
      </c>
      <c r="H117" s="217">
        <v>8.7100000000000009</v>
      </c>
      <c r="I117" s="218"/>
      <c r="J117" s="219">
        <f>ROUND(I117*H117,2)</f>
        <v>0</v>
      </c>
      <c r="K117" s="215" t="s">
        <v>136</v>
      </c>
      <c r="L117" s="46"/>
      <c r="M117" s="220" t="s">
        <v>19</v>
      </c>
      <c r="N117" s="221" t="s">
        <v>43</v>
      </c>
      <c r="O117" s="86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2">
        <f>S117*H117</f>
        <v>0</v>
      </c>
      <c r="U117" s="223" t="s">
        <v>19</v>
      </c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4" t="s">
        <v>137</v>
      </c>
      <c r="AT117" s="224" t="s">
        <v>132</v>
      </c>
      <c r="AU117" s="224" t="s">
        <v>81</v>
      </c>
      <c r="AY117" s="19" t="s">
        <v>129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9" t="s">
        <v>79</v>
      </c>
      <c r="BK117" s="225">
        <f>ROUND(I117*H117,2)</f>
        <v>0</v>
      </c>
      <c r="BL117" s="19" t="s">
        <v>137</v>
      </c>
      <c r="BM117" s="224" t="s">
        <v>676</v>
      </c>
    </row>
    <row r="118" s="2" customFormat="1">
      <c r="A118" s="40"/>
      <c r="B118" s="41"/>
      <c r="C118" s="42"/>
      <c r="D118" s="226" t="s">
        <v>139</v>
      </c>
      <c r="E118" s="42"/>
      <c r="F118" s="227" t="s">
        <v>305</v>
      </c>
      <c r="G118" s="42"/>
      <c r="H118" s="42"/>
      <c r="I118" s="228"/>
      <c r="J118" s="42"/>
      <c r="K118" s="42"/>
      <c r="L118" s="46"/>
      <c r="M118" s="229"/>
      <c r="N118" s="230"/>
      <c r="O118" s="86"/>
      <c r="P118" s="86"/>
      <c r="Q118" s="86"/>
      <c r="R118" s="86"/>
      <c r="S118" s="86"/>
      <c r="T118" s="86"/>
      <c r="U118" s="87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139</v>
      </c>
      <c r="AU118" s="19" t="s">
        <v>81</v>
      </c>
    </row>
    <row r="119" s="2" customFormat="1">
      <c r="A119" s="40"/>
      <c r="B119" s="41"/>
      <c r="C119" s="42"/>
      <c r="D119" s="231" t="s">
        <v>141</v>
      </c>
      <c r="E119" s="42"/>
      <c r="F119" s="232" t="s">
        <v>306</v>
      </c>
      <c r="G119" s="42"/>
      <c r="H119" s="42"/>
      <c r="I119" s="228"/>
      <c r="J119" s="42"/>
      <c r="K119" s="42"/>
      <c r="L119" s="46"/>
      <c r="M119" s="229"/>
      <c r="N119" s="230"/>
      <c r="O119" s="86"/>
      <c r="P119" s="86"/>
      <c r="Q119" s="86"/>
      <c r="R119" s="86"/>
      <c r="S119" s="86"/>
      <c r="T119" s="86"/>
      <c r="U119" s="87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141</v>
      </c>
      <c r="AU119" s="19" t="s">
        <v>81</v>
      </c>
    </row>
    <row r="120" s="2" customFormat="1" ht="24.15" customHeight="1">
      <c r="A120" s="40"/>
      <c r="B120" s="41"/>
      <c r="C120" s="213" t="s">
        <v>170</v>
      </c>
      <c r="D120" s="213" t="s">
        <v>132</v>
      </c>
      <c r="E120" s="214" t="s">
        <v>308</v>
      </c>
      <c r="F120" s="215" t="s">
        <v>309</v>
      </c>
      <c r="G120" s="216" t="s">
        <v>135</v>
      </c>
      <c r="H120" s="217">
        <v>8.7100000000000009</v>
      </c>
      <c r="I120" s="218"/>
      <c r="J120" s="219">
        <f>ROUND(I120*H120,2)</f>
        <v>0</v>
      </c>
      <c r="K120" s="215" t="s">
        <v>136</v>
      </c>
      <c r="L120" s="46"/>
      <c r="M120" s="220" t="s">
        <v>19</v>
      </c>
      <c r="N120" s="221" t="s">
        <v>43</v>
      </c>
      <c r="O120" s="86"/>
      <c r="P120" s="222">
        <f>O120*H120</f>
        <v>0</v>
      </c>
      <c r="Q120" s="222">
        <v>4.0000000000000003E-05</v>
      </c>
      <c r="R120" s="222">
        <f>Q120*H120</f>
        <v>0.00034840000000000007</v>
      </c>
      <c r="S120" s="222">
        <v>0</v>
      </c>
      <c r="T120" s="222">
        <f>S120*H120</f>
        <v>0</v>
      </c>
      <c r="U120" s="223" t="s">
        <v>19</v>
      </c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4" t="s">
        <v>137</v>
      </c>
      <c r="AT120" s="224" t="s">
        <v>132</v>
      </c>
      <c r="AU120" s="224" t="s">
        <v>81</v>
      </c>
      <c r="AY120" s="19" t="s">
        <v>129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9" t="s">
        <v>79</v>
      </c>
      <c r="BK120" s="225">
        <f>ROUND(I120*H120,2)</f>
        <v>0</v>
      </c>
      <c r="BL120" s="19" t="s">
        <v>137</v>
      </c>
      <c r="BM120" s="224" t="s">
        <v>677</v>
      </c>
    </row>
    <row r="121" s="2" customFormat="1">
      <c r="A121" s="40"/>
      <c r="B121" s="41"/>
      <c r="C121" s="42"/>
      <c r="D121" s="226" t="s">
        <v>139</v>
      </c>
      <c r="E121" s="42"/>
      <c r="F121" s="227" t="s">
        <v>311</v>
      </c>
      <c r="G121" s="42"/>
      <c r="H121" s="42"/>
      <c r="I121" s="228"/>
      <c r="J121" s="42"/>
      <c r="K121" s="42"/>
      <c r="L121" s="46"/>
      <c r="M121" s="229"/>
      <c r="N121" s="230"/>
      <c r="O121" s="86"/>
      <c r="P121" s="86"/>
      <c r="Q121" s="86"/>
      <c r="R121" s="86"/>
      <c r="S121" s="86"/>
      <c r="T121" s="86"/>
      <c r="U121" s="87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139</v>
      </c>
      <c r="AU121" s="19" t="s">
        <v>81</v>
      </c>
    </row>
    <row r="122" s="2" customFormat="1">
      <c r="A122" s="40"/>
      <c r="B122" s="41"/>
      <c r="C122" s="42"/>
      <c r="D122" s="231" t="s">
        <v>141</v>
      </c>
      <c r="E122" s="42"/>
      <c r="F122" s="232" t="s">
        <v>312</v>
      </c>
      <c r="G122" s="42"/>
      <c r="H122" s="42"/>
      <c r="I122" s="228"/>
      <c r="J122" s="42"/>
      <c r="K122" s="42"/>
      <c r="L122" s="46"/>
      <c r="M122" s="229"/>
      <c r="N122" s="230"/>
      <c r="O122" s="86"/>
      <c r="P122" s="86"/>
      <c r="Q122" s="86"/>
      <c r="R122" s="86"/>
      <c r="S122" s="86"/>
      <c r="T122" s="86"/>
      <c r="U122" s="87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141</v>
      </c>
      <c r="AU122" s="19" t="s">
        <v>81</v>
      </c>
    </row>
    <row r="123" s="12" customFormat="1" ht="22.8" customHeight="1">
      <c r="A123" s="12"/>
      <c r="B123" s="197"/>
      <c r="C123" s="198"/>
      <c r="D123" s="199" t="s">
        <v>71</v>
      </c>
      <c r="E123" s="211" t="s">
        <v>313</v>
      </c>
      <c r="F123" s="211" t="s">
        <v>314</v>
      </c>
      <c r="G123" s="198"/>
      <c r="H123" s="198"/>
      <c r="I123" s="201"/>
      <c r="J123" s="212">
        <f>BK123</f>
        <v>0</v>
      </c>
      <c r="K123" s="198"/>
      <c r="L123" s="203"/>
      <c r="M123" s="204"/>
      <c r="N123" s="205"/>
      <c r="O123" s="205"/>
      <c r="P123" s="206">
        <f>SUM(P124:P126)</f>
        <v>0</v>
      </c>
      <c r="Q123" s="205"/>
      <c r="R123" s="206">
        <f>SUM(R124:R126)</f>
        <v>0</v>
      </c>
      <c r="S123" s="205"/>
      <c r="T123" s="206">
        <f>SUM(T124:T126)</f>
        <v>0</v>
      </c>
      <c r="U123" s="207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8" t="s">
        <v>79</v>
      </c>
      <c r="AT123" s="209" t="s">
        <v>71</v>
      </c>
      <c r="AU123" s="209" t="s">
        <v>79</v>
      </c>
      <c r="AY123" s="208" t="s">
        <v>129</v>
      </c>
      <c r="BK123" s="210">
        <f>SUM(BK124:BK126)</f>
        <v>0</v>
      </c>
    </row>
    <row r="124" s="2" customFormat="1" ht="21.75" customHeight="1">
      <c r="A124" s="40"/>
      <c r="B124" s="41"/>
      <c r="C124" s="213" t="s">
        <v>176</v>
      </c>
      <c r="D124" s="213" t="s">
        <v>132</v>
      </c>
      <c r="E124" s="214" t="s">
        <v>315</v>
      </c>
      <c r="F124" s="215" t="s">
        <v>316</v>
      </c>
      <c r="G124" s="216" t="s">
        <v>166</v>
      </c>
      <c r="H124" s="217">
        <v>0.34200000000000003</v>
      </c>
      <c r="I124" s="218"/>
      <c r="J124" s="219">
        <f>ROUND(I124*H124,2)</f>
        <v>0</v>
      </c>
      <c r="K124" s="215" t="s">
        <v>136</v>
      </c>
      <c r="L124" s="46"/>
      <c r="M124" s="220" t="s">
        <v>19</v>
      </c>
      <c r="N124" s="221" t="s">
        <v>43</v>
      </c>
      <c r="O124" s="86"/>
      <c r="P124" s="222">
        <f>O124*H124</f>
        <v>0</v>
      </c>
      <c r="Q124" s="222">
        <v>0</v>
      </c>
      <c r="R124" s="222">
        <f>Q124*H124</f>
        <v>0</v>
      </c>
      <c r="S124" s="222">
        <v>0</v>
      </c>
      <c r="T124" s="222">
        <f>S124*H124</f>
        <v>0</v>
      </c>
      <c r="U124" s="223" t="s">
        <v>19</v>
      </c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4" t="s">
        <v>137</v>
      </c>
      <c r="AT124" s="224" t="s">
        <v>132</v>
      </c>
      <c r="AU124" s="224" t="s">
        <v>81</v>
      </c>
      <c r="AY124" s="19" t="s">
        <v>129</v>
      </c>
      <c r="BE124" s="225">
        <f>IF(N124="základní",J124,0)</f>
        <v>0</v>
      </c>
      <c r="BF124" s="225">
        <f>IF(N124="snížená",J124,0)</f>
        <v>0</v>
      </c>
      <c r="BG124" s="225">
        <f>IF(N124="zákl. přenesená",J124,0)</f>
        <v>0</v>
      </c>
      <c r="BH124" s="225">
        <f>IF(N124="sníž. přenesená",J124,0)</f>
        <v>0</v>
      </c>
      <c r="BI124" s="225">
        <f>IF(N124="nulová",J124,0)</f>
        <v>0</v>
      </c>
      <c r="BJ124" s="19" t="s">
        <v>79</v>
      </c>
      <c r="BK124" s="225">
        <f>ROUND(I124*H124,2)</f>
        <v>0</v>
      </c>
      <c r="BL124" s="19" t="s">
        <v>137</v>
      </c>
      <c r="BM124" s="224" t="s">
        <v>678</v>
      </c>
    </row>
    <row r="125" s="2" customFormat="1">
      <c r="A125" s="40"/>
      <c r="B125" s="41"/>
      <c r="C125" s="42"/>
      <c r="D125" s="226" t="s">
        <v>139</v>
      </c>
      <c r="E125" s="42"/>
      <c r="F125" s="227" t="s">
        <v>318</v>
      </c>
      <c r="G125" s="42"/>
      <c r="H125" s="42"/>
      <c r="I125" s="228"/>
      <c r="J125" s="42"/>
      <c r="K125" s="42"/>
      <c r="L125" s="46"/>
      <c r="M125" s="229"/>
      <c r="N125" s="230"/>
      <c r="O125" s="86"/>
      <c r="P125" s="86"/>
      <c r="Q125" s="86"/>
      <c r="R125" s="86"/>
      <c r="S125" s="86"/>
      <c r="T125" s="86"/>
      <c r="U125" s="87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139</v>
      </c>
      <c r="AU125" s="19" t="s">
        <v>81</v>
      </c>
    </row>
    <row r="126" s="2" customFormat="1">
      <c r="A126" s="40"/>
      <c r="B126" s="41"/>
      <c r="C126" s="42"/>
      <c r="D126" s="231" t="s">
        <v>141</v>
      </c>
      <c r="E126" s="42"/>
      <c r="F126" s="232" t="s">
        <v>319</v>
      </c>
      <c r="G126" s="42"/>
      <c r="H126" s="42"/>
      <c r="I126" s="228"/>
      <c r="J126" s="42"/>
      <c r="K126" s="42"/>
      <c r="L126" s="46"/>
      <c r="M126" s="229"/>
      <c r="N126" s="230"/>
      <c r="O126" s="86"/>
      <c r="P126" s="86"/>
      <c r="Q126" s="86"/>
      <c r="R126" s="86"/>
      <c r="S126" s="86"/>
      <c r="T126" s="86"/>
      <c r="U126" s="87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141</v>
      </c>
      <c r="AU126" s="19" t="s">
        <v>81</v>
      </c>
    </row>
    <row r="127" s="12" customFormat="1" ht="25.92" customHeight="1">
      <c r="A127" s="12"/>
      <c r="B127" s="197"/>
      <c r="C127" s="198"/>
      <c r="D127" s="199" t="s">
        <v>71</v>
      </c>
      <c r="E127" s="200" t="s">
        <v>189</v>
      </c>
      <c r="F127" s="200" t="s">
        <v>190</v>
      </c>
      <c r="G127" s="198"/>
      <c r="H127" s="198"/>
      <c r="I127" s="201"/>
      <c r="J127" s="202">
        <f>BK127</f>
        <v>0</v>
      </c>
      <c r="K127" s="198"/>
      <c r="L127" s="203"/>
      <c r="M127" s="204"/>
      <c r="N127" s="205"/>
      <c r="O127" s="205"/>
      <c r="P127" s="206">
        <f>P128+P150+P163+P192+P204+P216+P235+P264+P292</f>
        <v>0</v>
      </c>
      <c r="Q127" s="205"/>
      <c r="R127" s="206">
        <f>R128+R150+R163+R192+R204+R216+R235+R264+R292</f>
        <v>0.61644710000000003</v>
      </c>
      <c r="S127" s="205"/>
      <c r="T127" s="206">
        <f>T128+T150+T163+T192+T204+T216+T235+T264+T292</f>
        <v>0.00040980000000000004</v>
      </c>
      <c r="U127" s="207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81</v>
      </c>
      <c r="AT127" s="209" t="s">
        <v>71</v>
      </c>
      <c r="AU127" s="209" t="s">
        <v>72</v>
      </c>
      <c r="AY127" s="208" t="s">
        <v>129</v>
      </c>
      <c r="BK127" s="210">
        <f>BK128+BK150+BK163+BK192+BK204+BK216+BK235+BK264+BK292</f>
        <v>0</v>
      </c>
    </row>
    <row r="128" s="12" customFormat="1" ht="22.8" customHeight="1">
      <c r="A128" s="12"/>
      <c r="B128" s="197"/>
      <c r="C128" s="198"/>
      <c r="D128" s="199" t="s">
        <v>71</v>
      </c>
      <c r="E128" s="211" t="s">
        <v>320</v>
      </c>
      <c r="F128" s="211" t="s">
        <v>321</v>
      </c>
      <c r="G128" s="198"/>
      <c r="H128" s="198"/>
      <c r="I128" s="201"/>
      <c r="J128" s="212">
        <f>BK128</f>
        <v>0</v>
      </c>
      <c r="K128" s="198"/>
      <c r="L128" s="203"/>
      <c r="M128" s="204"/>
      <c r="N128" s="205"/>
      <c r="O128" s="205"/>
      <c r="P128" s="206">
        <f>SUM(P129:P149)</f>
        <v>0</v>
      </c>
      <c r="Q128" s="205"/>
      <c r="R128" s="206">
        <f>SUM(R129:R149)</f>
        <v>0.041090000000000002</v>
      </c>
      <c r="S128" s="205"/>
      <c r="T128" s="206">
        <f>SUM(T129:T149)</f>
        <v>0</v>
      </c>
      <c r="U128" s="207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8" t="s">
        <v>81</v>
      </c>
      <c r="AT128" s="209" t="s">
        <v>71</v>
      </c>
      <c r="AU128" s="209" t="s">
        <v>79</v>
      </c>
      <c r="AY128" s="208" t="s">
        <v>129</v>
      </c>
      <c r="BK128" s="210">
        <f>SUM(BK129:BK149)</f>
        <v>0</v>
      </c>
    </row>
    <row r="129" s="2" customFormat="1" ht="21.75" customHeight="1">
      <c r="A129" s="40"/>
      <c r="B129" s="41"/>
      <c r="C129" s="213" t="s">
        <v>183</v>
      </c>
      <c r="D129" s="213" t="s">
        <v>132</v>
      </c>
      <c r="E129" s="214" t="s">
        <v>322</v>
      </c>
      <c r="F129" s="215" t="s">
        <v>323</v>
      </c>
      <c r="G129" s="216" t="s">
        <v>324</v>
      </c>
      <c r="H129" s="217">
        <v>12</v>
      </c>
      <c r="I129" s="218"/>
      <c r="J129" s="219">
        <f>ROUND(I129*H129,2)</f>
        <v>0</v>
      </c>
      <c r="K129" s="215" t="s">
        <v>136</v>
      </c>
      <c r="L129" s="46"/>
      <c r="M129" s="220" t="s">
        <v>19</v>
      </c>
      <c r="N129" s="221" t="s">
        <v>43</v>
      </c>
      <c r="O129" s="86"/>
      <c r="P129" s="222">
        <f>O129*H129</f>
        <v>0</v>
      </c>
      <c r="Q129" s="222">
        <v>0.00197</v>
      </c>
      <c r="R129" s="222">
        <f>Q129*H129</f>
        <v>0.023640000000000001</v>
      </c>
      <c r="S129" s="222">
        <v>0</v>
      </c>
      <c r="T129" s="222">
        <f>S129*H129</f>
        <v>0</v>
      </c>
      <c r="U129" s="223" t="s">
        <v>19</v>
      </c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4" t="s">
        <v>197</v>
      </c>
      <c r="AT129" s="224" t="s">
        <v>132</v>
      </c>
      <c r="AU129" s="224" t="s">
        <v>81</v>
      </c>
      <c r="AY129" s="19" t="s">
        <v>129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9" t="s">
        <v>79</v>
      </c>
      <c r="BK129" s="225">
        <f>ROUND(I129*H129,2)</f>
        <v>0</v>
      </c>
      <c r="BL129" s="19" t="s">
        <v>197</v>
      </c>
      <c r="BM129" s="224" t="s">
        <v>679</v>
      </c>
    </row>
    <row r="130" s="2" customFormat="1">
      <c r="A130" s="40"/>
      <c r="B130" s="41"/>
      <c r="C130" s="42"/>
      <c r="D130" s="226" t="s">
        <v>139</v>
      </c>
      <c r="E130" s="42"/>
      <c r="F130" s="227" t="s">
        <v>326</v>
      </c>
      <c r="G130" s="42"/>
      <c r="H130" s="42"/>
      <c r="I130" s="228"/>
      <c r="J130" s="42"/>
      <c r="K130" s="42"/>
      <c r="L130" s="46"/>
      <c r="M130" s="229"/>
      <c r="N130" s="230"/>
      <c r="O130" s="86"/>
      <c r="P130" s="86"/>
      <c r="Q130" s="86"/>
      <c r="R130" s="86"/>
      <c r="S130" s="86"/>
      <c r="T130" s="86"/>
      <c r="U130" s="87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139</v>
      </c>
      <c r="AU130" s="19" t="s">
        <v>81</v>
      </c>
    </row>
    <row r="131" s="2" customFormat="1">
      <c r="A131" s="40"/>
      <c r="B131" s="41"/>
      <c r="C131" s="42"/>
      <c r="D131" s="231" t="s">
        <v>141</v>
      </c>
      <c r="E131" s="42"/>
      <c r="F131" s="232" t="s">
        <v>327</v>
      </c>
      <c r="G131" s="42"/>
      <c r="H131" s="42"/>
      <c r="I131" s="228"/>
      <c r="J131" s="42"/>
      <c r="K131" s="42"/>
      <c r="L131" s="46"/>
      <c r="M131" s="229"/>
      <c r="N131" s="230"/>
      <c r="O131" s="86"/>
      <c r="P131" s="86"/>
      <c r="Q131" s="86"/>
      <c r="R131" s="86"/>
      <c r="S131" s="86"/>
      <c r="T131" s="86"/>
      <c r="U131" s="87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141</v>
      </c>
      <c r="AU131" s="19" t="s">
        <v>81</v>
      </c>
    </row>
    <row r="132" s="15" customFormat="1">
      <c r="A132" s="15"/>
      <c r="B132" s="255"/>
      <c r="C132" s="256"/>
      <c r="D132" s="226" t="s">
        <v>143</v>
      </c>
      <c r="E132" s="257" t="s">
        <v>19</v>
      </c>
      <c r="F132" s="258" t="s">
        <v>328</v>
      </c>
      <c r="G132" s="256"/>
      <c r="H132" s="257" t="s">
        <v>19</v>
      </c>
      <c r="I132" s="259"/>
      <c r="J132" s="256"/>
      <c r="K132" s="256"/>
      <c r="L132" s="260"/>
      <c r="M132" s="261"/>
      <c r="N132" s="262"/>
      <c r="O132" s="262"/>
      <c r="P132" s="262"/>
      <c r="Q132" s="262"/>
      <c r="R132" s="262"/>
      <c r="S132" s="262"/>
      <c r="T132" s="262"/>
      <c r="U132" s="263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4" t="s">
        <v>143</v>
      </c>
      <c r="AU132" s="264" t="s">
        <v>81</v>
      </c>
      <c r="AV132" s="15" t="s">
        <v>79</v>
      </c>
      <c r="AW132" s="15" t="s">
        <v>33</v>
      </c>
      <c r="AX132" s="15" t="s">
        <v>72</v>
      </c>
      <c r="AY132" s="264" t="s">
        <v>129</v>
      </c>
    </row>
    <row r="133" s="13" customFormat="1">
      <c r="A133" s="13"/>
      <c r="B133" s="233"/>
      <c r="C133" s="234"/>
      <c r="D133" s="226" t="s">
        <v>143</v>
      </c>
      <c r="E133" s="235" t="s">
        <v>19</v>
      </c>
      <c r="F133" s="236" t="s">
        <v>8</v>
      </c>
      <c r="G133" s="234"/>
      <c r="H133" s="237">
        <v>12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1"/>
      <c r="U133" s="242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143</v>
      </c>
      <c r="AU133" s="243" t="s">
        <v>81</v>
      </c>
      <c r="AV133" s="13" t="s">
        <v>81</v>
      </c>
      <c r="AW133" s="13" t="s">
        <v>33</v>
      </c>
      <c r="AX133" s="13" t="s">
        <v>72</v>
      </c>
      <c r="AY133" s="243" t="s">
        <v>129</v>
      </c>
    </row>
    <row r="134" s="14" customFormat="1">
      <c r="A134" s="14"/>
      <c r="B134" s="244"/>
      <c r="C134" s="245"/>
      <c r="D134" s="226" t="s">
        <v>143</v>
      </c>
      <c r="E134" s="246" t="s">
        <v>19</v>
      </c>
      <c r="F134" s="247" t="s">
        <v>146</v>
      </c>
      <c r="G134" s="245"/>
      <c r="H134" s="248">
        <v>12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2"/>
      <c r="U134" s="253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143</v>
      </c>
      <c r="AU134" s="254" t="s">
        <v>81</v>
      </c>
      <c r="AV134" s="14" t="s">
        <v>137</v>
      </c>
      <c r="AW134" s="14" t="s">
        <v>33</v>
      </c>
      <c r="AX134" s="14" t="s">
        <v>79</v>
      </c>
      <c r="AY134" s="254" t="s">
        <v>129</v>
      </c>
    </row>
    <row r="135" s="2" customFormat="1" ht="16.5" customHeight="1">
      <c r="A135" s="40"/>
      <c r="B135" s="41"/>
      <c r="C135" s="213" t="s">
        <v>193</v>
      </c>
      <c r="D135" s="213" t="s">
        <v>132</v>
      </c>
      <c r="E135" s="214" t="s">
        <v>329</v>
      </c>
      <c r="F135" s="215" t="s">
        <v>330</v>
      </c>
      <c r="G135" s="216" t="s">
        <v>324</v>
      </c>
      <c r="H135" s="217">
        <v>5</v>
      </c>
      <c r="I135" s="218"/>
      <c r="J135" s="219">
        <f>ROUND(I135*H135,2)</f>
        <v>0</v>
      </c>
      <c r="K135" s="215" t="s">
        <v>136</v>
      </c>
      <c r="L135" s="46"/>
      <c r="M135" s="220" t="s">
        <v>19</v>
      </c>
      <c r="N135" s="221" t="s">
        <v>43</v>
      </c>
      <c r="O135" s="86"/>
      <c r="P135" s="222">
        <f>O135*H135</f>
        <v>0</v>
      </c>
      <c r="Q135" s="222">
        <v>0.00042999999999999999</v>
      </c>
      <c r="R135" s="222">
        <f>Q135*H135</f>
        <v>0.00215</v>
      </c>
      <c r="S135" s="222">
        <v>0</v>
      </c>
      <c r="T135" s="222">
        <f>S135*H135</f>
        <v>0</v>
      </c>
      <c r="U135" s="223" t="s">
        <v>19</v>
      </c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4" t="s">
        <v>197</v>
      </c>
      <c r="AT135" s="224" t="s">
        <v>132</v>
      </c>
      <c r="AU135" s="224" t="s">
        <v>81</v>
      </c>
      <c r="AY135" s="19" t="s">
        <v>129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9" t="s">
        <v>79</v>
      </c>
      <c r="BK135" s="225">
        <f>ROUND(I135*H135,2)</f>
        <v>0</v>
      </c>
      <c r="BL135" s="19" t="s">
        <v>197</v>
      </c>
      <c r="BM135" s="224" t="s">
        <v>680</v>
      </c>
    </row>
    <row r="136" s="2" customFormat="1">
      <c r="A136" s="40"/>
      <c r="B136" s="41"/>
      <c r="C136" s="42"/>
      <c r="D136" s="226" t="s">
        <v>139</v>
      </c>
      <c r="E136" s="42"/>
      <c r="F136" s="227" t="s">
        <v>332</v>
      </c>
      <c r="G136" s="42"/>
      <c r="H136" s="42"/>
      <c r="I136" s="228"/>
      <c r="J136" s="42"/>
      <c r="K136" s="42"/>
      <c r="L136" s="46"/>
      <c r="M136" s="229"/>
      <c r="N136" s="230"/>
      <c r="O136" s="86"/>
      <c r="P136" s="86"/>
      <c r="Q136" s="86"/>
      <c r="R136" s="86"/>
      <c r="S136" s="86"/>
      <c r="T136" s="86"/>
      <c r="U136" s="87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139</v>
      </c>
      <c r="AU136" s="19" t="s">
        <v>81</v>
      </c>
    </row>
    <row r="137" s="2" customFormat="1">
      <c r="A137" s="40"/>
      <c r="B137" s="41"/>
      <c r="C137" s="42"/>
      <c r="D137" s="231" t="s">
        <v>141</v>
      </c>
      <c r="E137" s="42"/>
      <c r="F137" s="232" t="s">
        <v>333</v>
      </c>
      <c r="G137" s="42"/>
      <c r="H137" s="42"/>
      <c r="I137" s="228"/>
      <c r="J137" s="42"/>
      <c r="K137" s="42"/>
      <c r="L137" s="46"/>
      <c r="M137" s="229"/>
      <c r="N137" s="230"/>
      <c r="O137" s="86"/>
      <c r="P137" s="86"/>
      <c r="Q137" s="86"/>
      <c r="R137" s="86"/>
      <c r="S137" s="86"/>
      <c r="T137" s="86"/>
      <c r="U137" s="87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141</v>
      </c>
      <c r="AU137" s="19" t="s">
        <v>81</v>
      </c>
    </row>
    <row r="138" s="2" customFormat="1" ht="16.5" customHeight="1">
      <c r="A138" s="40"/>
      <c r="B138" s="41"/>
      <c r="C138" s="213" t="s">
        <v>130</v>
      </c>
      <c r="D138" s="213" t="s">
        <v>132</v>
      </c>
      <c r="E138" s="214" t="s">
        <v>334</v>
      </c>
      <c r="F138" s="215" t="s">
        <v>335</v>
      </c>
      <c r="G138" s="216" t="s">
        <v>324</v>
      </c>
      <c r="H138" s="217">
        <v>10</v>
      </c>
      <c r="I138" s="218"/>
      <c r="J138" s="219">
        <f>ROUND(I138*H138,2)</f>
        <v>0</v>
      </c>
      <c r="K138" s="215" t="s">
        <v>136</v>
      </c>
      <c r="L138" s="46"/>
      <c r="M138" s="220" t="s">
        <v>19</v>
      </c>
      <c r="N138" s="221" t="s">
        <v>43</v>
      </c>
      <c r="O138" s="86"/>
      <c r="P138" s="222">
        <f>O138*H138</f>
        <v>0</v>
      </c>
      <c r="Q138" s="222">
        <v>0.0015299999999999999</v>
      </c>
      <c r="R138" s="222">
        <f>Q138*H138</f>
        <v>0.015299999999999999</v>
      </c>
      <c r="S138" s="222">
        <v>0</v>
      </c>
      <c r="T138" s="222">
        <f>S138*H138</f>
        <v>0</v>
      </c>
      <c r="U138" s="223" t="s">
        <v>19</v>
      </c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4" t="s">
        <v>197</v>
      </c>
      <c r="AT138" s="224" t="s">
        <v>132</v>
      </c>
      <c r="AU138" s="224" t="s">
        <v>81</v>
      </c>
      <c r="AY138" s="19" t="s">
        <v>129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9" t="s">
        <v>79</v>
      </c>
      <c r="BK138" s="225">
        <f>ROUND(I138*H138,2)</f>
        <v>0</v>
      </c>
      <c r="BL138" s="19" t="s">
        <v>197</v>
      </c>
      <c r="BM138" s="224" t="s">
        <v>681</v>
      </c>
    </row>
    <row r="139" s="2" customFormat="1">
      <c r="A139" s="40"/>
      <c r="B139" s="41"/>
      <c r="C139" s="42"/>
      <c r="D139" s="226" t="s">
        <v>139</v>
      </c>
      <c r="E139" s="42"/>
      <c r="F139" s="227" t="s">
        <v>337</v>
      </c>
      <c r="G139" s="42"/>
      <c r="H139" s="42"/>
      <c r="I139" s="228"/>
      <c r="J139" s="42"/>
      <c r="K139" s="42"/>
      <c r="L139" s="46"/>
      <c r="M139" s="229"/>
      <c r="N139" s="230"/>
      <c r="O139" s="86"/>
      <c r="P139" s="86"/>
      <c r="Q139" s="86"/>
      <c r="R139" s="86"/>
      <c r="S139" s="86"/>
      <c r="T139" s="86"/>
      <c r="U139" s="87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139</v>
      </c>
      <c r="AU139" s="19" t="s">
        <v>81</v>
      </c>
    </row>
    <row r="140" s="2" customFormat="1">
      <c r="A140" s="40"/>
      <c r="B140" s="41"/>
      <c r="C140" s="42"/>
      <c r="D140" s="231" t="s">
        <v>141</v>
      </c>
      <c r="E140" s="42"/>
      <c r="F140" s="232" t="s">
        <v>338</v>
      </c>
      <c r="G140" s="42"/>
      <c r="H140" s="42"/>
      <c r="I140" s="228"/>
      <c r="J140" s="42"/>
      <c r="K140" s="42"/>
      <c r="L140" s="46"/>
      <c r="M140" s="229"/>
      <c r="N140" s="230"/>
      <c r="O140" s="86"/>
      <c r="P140" s="86"/>
      <c r="Q140" s="86"/>
      <c r="R140" s="86"/>
      <c r="S140" s="86"/>
      <c r="T140" s="86"/>
      <c r="U140" s="87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141</v>
      </c>
      <c r="AU140" s="19" t="s">
        <v>81</v>
      </c>
    </row>
    <row r="141" s="2" customFormat="1" ht="21.75" customHeight="1">
      <c r="A141" s="40"/>
      <c r="B141" s="41"/>
      <c r="C141" s="213" t="s">
        <v>206</v>
      </c>
      <c r="D141" s="213" t="s">
        <v>132</v>
      </c>
      <c r="E141" s="214" t="s">
        <v>339</v>
      </c>
      <c r="F141" s="215" t="s">
        <v>340</v>
      </c>
      <c r="G141" s="216" t="s">
        <v>234</v>
      </c>
      <c r="H141" s="217">
        <v>1</v>
      </c>
      <c r="I141" s="218"/>
      <c r="J141" s="219">
        <f>ROUND(I141*H141,2)</f>
        <v>0</v>
      </c>
      <c r="K141" s="215" t="s">
        <v>136</v>
      </c>
      <c r="L141" s="46"/>
      <c r="M141" s="220" t="s">
        <v>19</v>
      </c>
      <c r="N141" s="221" t="s">
        <v>43</v>
      </c>
      <c r="O141" s="86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2">
        <f>S141*H141</f>
        <v>0</v>
      </c>
      <c r="U141" s="223" t="s">
        <v>19</v>
      </c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4" t="s">
        <v>197</v>
      </c>
      <c r="AT141" s="224" t="s">
        <v>132</v>
      </c>
      <c r="AU141" s="224" t="s">
        <v>81</v>
      </c>
      <c r="AY141" s="19" t="s">
        <v>129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9" t="s">
        <v>79</v>
      </c>
      <c r="BK141" s="225">
        <f>ROUND(I141*H141,2)</f>
        <v>0</v>
      </c>
      <c r="BL141" s="19" t="s">
        <v>197</v>
      </c>
      <c r="BM141" s="224" t="s">
        <v>682</v>
      </c>
    </row>
    <row r="142" s="2" customFormat="1">
      <c r="A142" s="40"/>
      <c r="B142" s="41"/>
      <c r="C142" s="42"/>
      <c r="D142" s="226" t="s">
        <v>139</v>
      </c>
      <c r="E142" s="42"/>
      <c r="F142" s="227" t="s">
        <v>342</v>
      </c>
      <c r="G142" s="42"/>
      <c r="H142" s="42"/>
      <c r="I142" s="228"/>
      <c r="J142" s="42"/>
      <c r="K142" s="42"/>
      <c r="L142" s="46"/>
      <c r="M142" s="229"/>
      <c r="N142" s="230"/>
      <c r="O142" s="86"/>
      <c r="P142" s="86"/>
      <c r="Q142" s="86"/>
      <c r="R142" s="86"/>
      <c r="S142" s="86"/>
      <c r="T142" s="86"/>
      <c r="U142" s="87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139</v>
      </c>
      <c r="AU142" s="19" t="s">
        <v>81</v>
      </c>
    </row>
    <row r="143" s="2" customFormat="1">
      <c r="A143" s="40"/>
      <c r="B143" s="41"/>
      <c r="C143" s="42"/>
      <c r="D143" s="231" t="s">
        <v>141</v>
      </c>
      <c r="E143" s="42"/>
      <c r="F143" s="232" t="s">
        <v>343</v>
      </c>
      <c r="G143" s="42"/>
      <c r="H143" s="42"/>
      <c r="I143" s="228"/>
      <c r="J143" s="42"/>
      <c r="K143" s="42"/>
      <c r="L143" s="46"/>
      <c r="M143" s="229"/>
      <c r="N143" s="230"/>
      <c r="O143" s="86"/>
      <c r="P143" s="86"/>
      <c r="Q143" s="86"/>
      <c r="R143" s="86"/>
      <c r="S143" s="86"/>
      <c r="T143" s="86"/>
      <c r="U143" s="87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141</v>
      </c>
      <c r="AU143" s="19" t="s">
        <v>81</v>
      </c>
    </row>
    <row r="144" s="2" customFormat="1" ht="21.75" customHeight="1">
      <c r="A144" s="40"/>
      <c r="B144" s="41"/>
      <c r="C144" s="213" t="s">
        <v>212</v>
      </c>
      <c r="D144" s="213" t="s">
        <v>132</v>
      </c>
      <c r="E144" s="214" t="s">
        <v>349</v>
      </c>
      <c r="F144" s="215" t="s">
        <v>350</v>
      </c>
      <c r="G144" s="216" t="s">
        <v>324</v>
      </c>
      <c r="H144" s="217">
        <v>17</v>
      </c>
      <c r="I144" s="218"/>
      <c r="J144" s="219">
        <f>ROUND(I144*H144,2)</f>
        <v>0</v>
      </c>
      <c r="K144" s="215" t="s">
        <v>136</v>
      </c>
      <c r="L144" s="46"/>
      <c r="M144" s="220" t="s">
        <v>19</v>
      </c>
      <c r="N144" s="221" t="s">
        <v>43</v>
      </c>
      <c r="O144" s="86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2">
        <f>S144*H144</f>
        <v>0</v>
      </c>
      <c r="U144" s="223" t="s">
        <v>19</v>
      </c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4" t="s">
        <v>197</v>
      </c>
      <c r="AT144" s="224" t="s">
        <v>132</v>
      </c>
      <c r="AU144" s="224" t="s">
        <v>81</v>
      </c>
      <c r="AY144" s="19" t="s">
        <v>129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9" t="s">
        <v>79</v>
      </c>
      <c r="BK144" s="225">
        <f>ROUND(I144*H144,2)</f>
        <v>0</v>
      </c>
      <c r="BL144" s="19" t="s">
        <v>197</v>
      </c>
      <c r="BM144" s="224" t="s">
        <v>683</v>
      </c>
    </row>
    <row r="145" s="2" customFormat="1">
      <c r="A145" s="40"/>
      <c r="B145" s="41"/>
      <c r="C145" s="42"/>
      <c r="D145" s="226" t="s">
        <v>139</v>
      </c>
      <c r="E145" s="42"/>
      <c r="F145" s="227" t="s">
        <v>352</v>
      </c>
      <c r="G145" s="42"/>
      <c r="H145" s="42"/>
      <c r="I145" s="228"/>
      <c r="J145" s="42"/>
      <c r="K145" s="42"/>
      <c r="L145" s="46"/>
      <c r="M145" s="229"/>
      <c r="N145" s="230"/>
      <c r="O145" s="86"/>
      <c r="P145" s="86"/>
      <c r="Q145" s="86"/>
      <c r="R145" s="86"/>
      <c r="S145" s="86"/>
      <c r="T145" s="86"/>
      <c r="U145" s="87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139</v>
      </c>
      <c r="AU145" s="19" t="s">
        <v>81</v>
      </c>
    </row>
    <row r="146" s="2" customFormat="1">
      <c r="A146" s="40"/>
      <c r="B146" s="41"/>
      <c r="C146" s="42"/>
      <c r="D146" s="231" t="s">
        <v>141</v>
      </c>
      <c r="E146" s="42"/>
      <c r="F146" s="232" t="s">
        <v>353</v>
      </c>
      <c r="G146" s="42"/>
      <c r="H146" s="42"/>
      <c r="I146" s="228"/>
      <c r="J146" s="42"/>
      <c r="K146" s="42"/>
      <c r="L146" s="46"/>
      <c r="M146" s="229"/>
      <c r="N146" s="230"/>
      <c r="O146" s="86"/>
      <c r="P146" s="86"/>
      <c r="Q146" s="86"/>
      <c r="R146" s="86"/>
      <c r="S146" s="86"/>
      <c r="T146" s="86"/>
      <c r="U146" s="87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141</v>
      </c>
      <c r="AU146" s="19" t="s">
        <v>81</v>
      </c>
    </row>
    <row r="147" s="2" customFormat="1" ht="24.15" customHeight="1">
      <c r="A147" s="40"/>
      <c r="B147" s="41"/>
      <c r="C147" s="213" t="s">
        <v>8</v>
      </c>
      <c r="D147" s="213" t="s">
        <v>132</v>
      </c>
      <c r="E147" s="214" t="s">
        <v>354</v>
      </c>
      <c r="F147" s="215" t="s">
        <v>355</v>
      </c>
      <c r="G147" s="216" t="s">
        <v>166</v>
      </c>
      <c r="H147" s="217">
        <v>0.041000000000000002</v>
      </c>
      <c r="I147" s="218"/>
      <c r="J147" s="219">
        <f>ROUND(I147*H147,2)</f>
        <v>0</v>
      </c>
      <c r="K147" s="215" t="s">
        <v>136</v>
      </c>
      <c r="L147" s="46"/>
      <c r="M147" s="220" t="s">
        <v>19</v>
      </c>
      <c r="N147" s="221" t="s">
        <v>43</v>
      </c>
      <c r="O147" s="86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2">
        <f>S147*H147</f>
        <v>0</v>
      </c>
      <c r="U147" s="223" t="s">
        <v>19</v>
      </c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4" t="s">
        <v>197</v>
      </c>
      <c r="AT147" s="224" t="s">
        <v>132</v>
      </c>
      <c r="AU147" s="224" t="s">
        <v>81</v>
      </c>
      <c r="AY147" s="19" t="s">
        <v>129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9" t="s">
        <v>79</v>
      </c>
      <c r="BK147" s="225">
        <f>ROUND(I147*H147,2)</f>
        <v>0</v>
      </c>
      <c r="BL147" s="19" t="s">
        <v>197</v>
      </c>
      <c r="BM147" s="224" t="s">
        <v>684</v>
      </c>
    </row>
    <row r="148" s="2" customFormat="1">
      <c r="A148" s="40"/>
      <c r="B148" s="41"/>
      <c r="C148" s="42"/>
      <c r="D148" s="226" t="s">
        <v>139</v>
      </c>
      <c r="E148" s="42"/>
      <c r="F148" s="227" t="s">
        <v>357</v>
      </c>
      <c r="G148" s="42"/>
      <c r="H148" s="42"/>
      <c r="I148" s="228"/>
      <c r="J148" s="42"/>
      <c r="K148" s="42"/>
      <c r="L148" s="46"/>
      <c r="M148" s="229"/>
      <c r="N148" s="230"/>
      <c r="O148" s="86"/>
      <c r="P148" s="86"/>
      <c r="Q148" s="86"/>
      <c r="R148" s="86"/>
      <c r="S148" s="86"/>
      <c r="T148" s="86"/>
      <c r="U148" s="87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139</v>
      </c>
      <c r="AU148" s="19" t="s">
        <v>81</v>
      </c>
    </row>
    <row r="149" s="2" customFormat="1">
      <c r="A149" s="40"/>
      <c r="B149" s="41"/>
      <c r="C149" s="42"/>
      <c r="D149" s="231" t="s">
        <v>141</v>
      </c>
      <c r="E149" s="42"/>
      <c r="F149" s="232" t="s">
        <v>358</v>
      </c>
      <c r="G149" s="42"/>
      <c r="H149" s="42"/>
      <c r="I149" s="228"/>
      <c r="J149" s="42"/>
      <c r="K149" s="42"/>
      <c r="L149" s="46"/>
      <c r="M149" s="229"/>
      <c r="N149" s="230"/>
      <c r="O149" s="86"/>
      <c r="P149" s="86"/>
      <c r="Q149" s="86"/>
      <c r="R149" s="86"/>
      <c r="S149" s="86"/>
      <c r="T149" s="86"/>
      <c r="U149" s="87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141</v>
      </c>
      <c r="AU149" s="19" t="s">
        <v>81</v>
      </c>
    </row>
    <row r="150" s="12" customFormat="1" ht="22.8" customHeight="1">
      <c r="A150" s="12"/>
      <c r="B150" s="197"/>
      <c r="C150" s="198"/>
      <c r="D150" s="199" t="s">
        <v>71</v>
      </c>
      <c r="E150" s="211" t="s">
        <v>359</v>
      </c>
      <c r="F150" s="211" t="s">
        <v>360</v>
      </c>
      <c r="G150" s="198"/>
      <c r="H150" s="198"/>
      <c r="I150" s="201"/>
      <c r="J150" s="212">
        <f>BK150</f>
        <v>0</v>
      </c>
      <c r="K150" s="198"/>
      <c r="L150" s="203"/>
      <c r="M150" s="204"/>
      <c r="N150" s="205"/>
      <c r="O150" s="205"/>
      <c r="P150" s="206">
        <f>SUM(P151:P162)</f>
        <v>0</v>
      </c>
      <c r="Q150" s="205"/>
      <c r="R150" s="206">
        <f>SUM(R151:R162)</f>
        <v>0.010299999999999998</v>
      </c>
      <c r="S150" s="205"/>
      <c r="T150" s="206">
        <f>SUM(T151:T162)</f>
        <v>0</v>
      </c>
      <c r="U150" s="207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8" t="s">
        <v>81</v>
      </c>
      <c r="AT150" s="209" t="s">
        <v>71</v>
      </c>
      <c r="AU150" s="209" t="s">
        <v>79</v>
      </c>
      <c r="AY150" s="208" t="s">
        <v>129</v>
      </c>
      <c r="BK150" s="210">
        <f>SUM(BK151:BK162)</f>
        <v>0</v>
      </c>
    </row>
    <row r="151" s="2" customFormat="1" ht="24.15" customHeight="1">
      <c r="A151" s="40"/>
      <c r="B151" s="41"/>
      <c r="C151" s="213" t="s">
        <v>223</v>
      </c>
      <c r="D151" s="213" t="s">
        <v>132</v>
      </c>
      <c r="E151" s="214" t="s">
        <v>361</v>
      </c>
      <c r="F151" s="215" t="s">
        <v>362</v>
      </c>
      <c r="G151" s="216" t="s">
        <v>324</v>
      </c>
      <c r="H151" s="217">
        <v>10</v>
      </c>
      <c r="I151" s="218"/>
      <c r="J151" s="219">
        <f>ROUND(I151*H151,2)</f>
        <v>0</v>
      </c>
      <c r="K151" s="215" t="s">
        <v>136</v>
      </c>
      <c r="L151" s="46"/>
      <c r="M151" s="220" t="s">
        <v>19</v>
      </c>
      <c r="N151" s="221" t="s">
        <v>43</v>
      </c>
      <c r="O151" s="86"/>
      <c r="P151" s="222">
        <f>O151*H151</f>
        <v>0</v>
      </c>
      <c r="Q151" s="222">
        <v>0.00084999999999999995</v>
      </c>
      <c r="R151" s="222">
        <f>Q151*H151</f>
        <v>0.0084999999999999989</v>
      </c>
      <c r="S151" s="222">
        <v>0</v>
      </c>
      <c r="T151" s="222">
        <f>S151*H151</f>
        <v>0</v>
      </c>
      <c r="U151" s="223" t="s">
        <v>19</v>
      </c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4" t="s">
        <v>197</v>
      </c>
      <c r="AT151" s="224" t="s">
        <v>132</v>
      </c>
      <c r="AU151" s="224" t="s">
        <v>81</v>
      </c>
      <c r="AY151" s="19" t="s">
        <v>129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9" t="s">
        <v>79</v>
      </c>
      <c r="BK151" s="225">
        <f>ROUND(I151*H151,2)</f>
        <v>0</v>
      </c>
      <c r="BL151" s="19" t="s">
        <v>197</v>
      </c>
      <c r="BM151" s="224" t="s">
        <v>685</v>
      </c>
    </row>
    <row r="152" s="2" customFormat="1">
      <c r="A152" s="40"/>
      <c r="B152" s="41"/>
      <c r="C152" s="42"/>
      <c r="D152" s="226" t="s">
        <v>139</v>
      </c>
      <c r="E152" s="42"/>
      <c r="F152" s="227" t="s">
        <v>364</v>
      </c>
      <c r="G152" s="42"/>
      <c r="H152" s="42"/>
      <c r="I152" s="228"/>
      <c r="J152" s="42"/>
      <c r="K152" s="42"/>
      <c r="L152" s="46"/>
      <c r="M152" s="229"/>
      <c r="N152" s="230"/>
      <c r="O152" s="86"/>
      <c r="P152" s="86"/>
      <c r="Q152" s="86"/>
      <c r="R152" s="86"/>
      <c r="S152" s="86"/>
      <c r="T152" s="86"/>
      <c r="U152" s="87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139</v>
      </c>
      <c r="AU152" s="19" t="s">
        <v>81</v>
      </c>
    </row>
    <row r="153" s="2" customFormat="1">
      <c r="A153" s="40"/>
      <c r="B153" s="41"/>
      <c r="C153" s="42"/>
      <c r="D153" s="231" t="s">
        <v>141</v>
      </c>
      <c r="E153" s="42"/>
      <c r="F153" s="232" t="s">
        <v>365</v>
      </c>
      <c r="G153" s="42"/>
      <c r="H153" s="42"/>
      <c r="I153" s="228"/>
      <c r="J153" s="42"/>
      <c r="K153" s="42"/>
      <c r="L153" s="46"/>
      <c r="M153" s="229"/>
      <c r="N153" s="230"/>
      <c r="O153" s="86"/>
      <c r="P153" s="86"/>
      <c r="Q153" s="86"/>
      <c r="R153" s="86"/>
      <c r="S153" s="86"/>
      <c r="T153" s="86"/>
      <c r="U153" s="87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141</v>
      </c>
      <c r="AU153" s="19" t="s">
        <v>81</v>
      </c>
    </row>
    <row r="154" s="2" customFormat="1" ht="37.8" customHeight="1">
      <c r="A154" s="40"/>
      <c r="B154" s="41"/>
      <c r="C154" s="213" t="s">
        <v>231</v>
      </c>
      <c r="D154" s="213" t="s">
        <v>132</v>
      </c>
      <c r="E154" s="214" t="s">
        <v>373</v>
      </c>
      <c r="F154" s="215" t="s">
        <v>374</v>
      </c>
      <c r="G154" s="216" t="s">
        <v>324</v>
      </c>
      <c r="H154" s="217">
        <v>5</v>
      </c>
      <c r="I154" s="218"/>
      <c r="J154" s="219">
        <f>ROUND(I154*H154,2)</f>
        <v>0</v>
      </c>
      <c r="K154" s="215" t="s">
        <v>136</v>
      </c>
      <c r="L154" s="46"/>
      <c r="M154" s="220" t="s">
        <v>19</v>
      </c>
      <c r="N154" s="221" t="s">
        <v>43</v>
      </c>
      <c r="O154" s="86"/>
      <c r="P154" s="222">
        <f>O154*H154</f>
        <v>0</v>
      </c>
      <c r="Q154" s="222">
        <v>0.00034000000000000002</v>
      </c>
      <c r="R154" s="222">
        <f>Q154*H154</f>
        <v>0.0017000000000000001</v>
      </c>
      <c r="S154" s="222">
        <v>0</v>
      </c>
      <c r="T154" s="222">
        <f>S154*H154</f>
        <v>0</v>
      </c>
      <c r="U154" s="223" t="s">
        <v>19</v>
      </c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4" t="s">
        <v>197</v>
      </c>
      <c r="AT154" s="224" t="s">
        <v>132</v>
      </c>
      <c r="AU154" s="224" t="s">
        <v>81</v>
      </c>
      <c r="AY154" s="19" t="s">
        <v>129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9" t="s">
        <v>79</v>
      </c>
      <c r="BK154" s="225">
        <f>ROUND(I154*H154,2)</f>
        <v>0</v>
      </c>
      <c r="BL154" s="19" t="s">
        <v>197</v>
      </c>
      <c r="BM154" s="224" t="s">
        <v>686</v>
      </c>
    </row>
    <row r="155" s="2" customFormat="1">
      <c r="A155" s="40"/>
      <c r="B155" s="41"/>
      <c r="C155" s="42"/>
      <c r="D155" s="226" t="s">
        <v>139</v>
      </c>
      <c r="E155" s="42"/>
      <c r="F155" s="227" t="s">
        <v>376</v>
      </c>
      <c r="G155" s="42"/>
      <c r="H155" s="42"/>
      <c r="I155" s="228"/>
      <c r="J155" s="42"/>
      <c r="K155" s="42"/>
      <c r="L155" s="46"/>
      <c r="M155" s="229"/>
      <c r="N155" s="230"/>
      <c r="O155" s="86"/>
      <c r="P155" s="86"/>
      <c r="Q155" s="86"/>
      <c r="R155" s="86"/>
      <c r="S155" s="86"/>
      <c r="T155" s="86"/>
      <c r="U155" s="87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139</v>
      </c>
      <c r="AU155" s="19" t="s">
        <v>81</v>
      </c>
    </row>
    <row r="156" s="2" customFormat="1">
      <c r="A156" s="40"/>
      <c r="B156" s="41"/>
      <c r="C156" s="42"/>
      <c r="D156" s="231" t="s">
        <v>141</v>
      </c>
      <c r="E156" s="42"/>
      <c r="F156" s="232" t="s">
        <v>377</v>
      </c>
      <c r="G156" s="42"/>
      <c r="H156" s="42"/>
      <c r="I156" s="228"/>
      <c r="J156" s="42"/>
      <c r="K156" s="42"/>
      <c r="L156" s="46"/>
      <c r="M156" s="229"/>
      <c r="N156" s="230"/>
      <c r="O156" s="86"/>
      <c r="P156" s="86"/>
      <c r="Q156" s="86"/>
      <c r="R156" s="86"/>
      <c r="S156" s="86"/>
      <c r="T156" s="86"/>
      <c r="U156" s="87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141</v>
      </c>
      <c r="AU156" s="19" t="s">
        <v>81</v>
      </c>
    </row>
    <row r="157" s="2" customFormat="1" ht="21.75" customHeight="1">
      <c r="A157" s="40"/>
      <c r="B157" s="41"/>
      <c r="C157" s="213" t="s">
        <v>240</v>
      </c>
      <c r="D157" s="213" t="s">
        <v>132</v>
      </c>
      <c r="E157" s="214" t="s">
        <v>379</v>
      </c>
      <c r="F157" s="215" t="s">
        <v>380</v>
      </c>
      <c r="G157" s="216" t="s">
        <v>324</v>
      </c>
      <c r="H157" s="217">
        <v>10</v>
      </c>
      <c r="I157" s="218"/>
      <c r="J157" s="219">
        <f>ROUND(I157*H157,2)</f>
        <v>0</v>
      </c>
      <c r="K157" s="215" t="s">
        <v>136</v>
      </c>
      <c r="L157" s="46"/>
      <c r="M157" s="220" t="s">
        <v>19</v>
      </c>
      <c r="N157" s="221" t="s">
        <v>43</v>
      </c>
      <c r="O157" s="86"/>
      <c r="P157" s="222">
        <f>O157*H157</f>
        <v>0</v>
      </c>
      <c r="Q157" s="222">
        <v>1.0000000000000001E-05</v>
      </c>
      <c r="R157" s="222">
        <f>Q157*H157</f>
        <v>0.00010000000000000001</v>
      </c>
      <c r="S157" s="222">
        <v>0</v>
      </c>
      <c r="T157" s="222">
        <f>S157*H157</f>
        <v>0</v>
      </c>
      <c r="U157" s="223" t="s">
        <v>19</v>
      </c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4" t="s">
        <v>197</v>
      </c>
      <c r="AT157" s="224" t="s">
        <v>132</v>
      </c>
      <c r="AU157" s="224" t="s">
        <v>81</v>
      </c>
      <c r="AY157" s="19" t="s">
        <v>129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9" t="s">
        <v>79</v>
      </c>
      <c r="BK157" s="225">
        <f>ROUND(I157*H157,2)</f>
        <v>0</v>
      </c>
      <c r="BL157" s="19" t="s">
        <v>197</v>
      </c>
      <c r="BM157" s="224" t="s">
        <v>687</v>
      </c>
    </row>
    <row r="158" s="2" customFormat="1">
      <c r="A158" s="40"/>
      <c r="B158" s="41"/>
      <c r="C158" s="42"/>
      <c r="D158" s="226" t="s">
        <v>139</v>
      </c>
      <c r="E158" s="42"/>
      <c r="F158" s="227" t="s">
        <v>382</v>
      </c>
      <c r="G158" s="42"/>
      <c r="H158" s="42"/>
      <c r="I158" s="228"/>
      <c r="J158" s="42"/>
      <c r="K158" s="42"/>
      <c r="L158" s="46"/>
      <c r="M158" s="229"/>
      <c r="N158" s="230"/>
      <c r="O158" s="86"/>
      <c r="P158" s="86"/>
      <c r="Q158" s="86"/>
      <c r="R158" s="86"/>
      <c r="S158" s="86"/>
      <c r="T158" s="86"/>
      <c r="U158" s="87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139</v>
      </c>
      <c r="AU158" s="19" t="s">
        <v>81</v>
      </c>
    </row>
    <row r="159" s="2" customFormat="1">
      <c r="A159" s="40"/>
      <c r="B159" s="41"/>
      <c r="C159" s="42"/>
      <c r="D159" s="231" t="s">
        <v>141</v>
      </c>
      <c r="E159" s="42"/>
      <c r="F159" s="232" t="s">
        <v>383</v>
      </c>
      <c r="G159" s="42"/>
      <c r="H159" s="42"/>
      <c r="I159" s="228"/>
      <c r="J159" s="42"/>
      <c r="K159" s="42"/>
      <c r="L159" s="46"/>
      <c r="M159" s="229"/>
      <c r="N159" s="230"/>
      <c r="O159" s="86"/>
      <c r="P159" s="86"/>
      <c r="Q159" s="86"/>
      <c r="R159" s="86"/>
      <c r="S159" s="86"/>
      <c r="T159" s="86"/>
      <c r="U159" s="87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141</v>
      </c>
      <c r="AU159" s="19" t="s">
        <v>81</v>
      </c>
    </row>
    <row r="160" s="2" customFormat="1" ht="24.15" customHeight="1">
      <c r="A160" s="40"/>
      <c r="B160" s="41"/>
      <c r="C160" s="213" t="s">
        <v>197</v>
      </c>
      <c r="D160" s="213" t="s">
        <v>132</v>
      </c>
      <c r="E160" s="214" t="s">
        <v>385</v>
      </c>
      <c r="F160" s="215" t="s">
        <v>386</v>
      </c>
      <c r="G160" s="216" t="s">
        <v>166</v>
      </c>
      <c r="H160" s="217">
        <v>0.01</v>
      </c>
      <c r="I160" s="218"/>
      <c r="J160" s="219">
        <f>ROUND(I160*H160,2)</f>
        <v>0</v>
      </c>
      <c r="K160" s="215" t="s">
        <v>136</v>
      </c>
      <c r="L160" s="46"/>
      <c r="M160" s="220" t="s">
        <v>19</v>
      </c>
      <c r="N160" s="221" t="s">
        <v>43</v>
      </c>
      <c r="O160" s="86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2">
        <f>S160*H160</f>
        <v>0</v>
      </c>
      <c r="U160" s="223" t="s">
        <v>19</v>
      </c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4" t="s">
        <v>197</v>
      </c>
      <c r="AT160" s="224" t="s">
        <v>132</v>
      </c>
      <c r="AU160" s="224" t="s">
        <v>81</v>
      </c>
      <c r="AY160" s="19" t="s">
        <v>129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9" t="s">
        <v>79</v>
      </c>
      <c r="BK160" s="225">
        <f>ROUND(I160*H160,2)</f>
        <v>0</v>
      </c>
      <c r="BL160" s="19" t="s">
        <v>197</v>
      </c>
      <c r="BM160" s="224" t="s">
        <v>688</v>
      </c>
    </row>
    <row r="161" s="2" customFormat="1">
      <c r="A161" s="40"/>
      <c r="B161" s="41"/>
      <c r="C161" s="42"/>
      <c r="D161" s="226" t="s">
        <v>139</v>
      </c>
      <c r="E161" s="42"/>
      <c r="F161" s="227" t="s">
        <v>388</v>
      </c>
      <c r="G161" s="42"/>
      <c r="H161" s="42"/>
      <c r="I161" s="228"/>
      <c r="J161" s="42"/>
      <c r="K161" s="42"/>
      <c r="L161" s="46"/>
      <c r="M161" s="229"/>
      <c r="N161" s="230"/>
      <c r="O161" s="86"/>
      <c r="P161" s="86"/>
      <c r="Q161" s="86"/>
      <c r="R161" s="86"/>
      <c r="S161" s="86"/>
      <c r="T161" s="86"/>
      <c r="U161" s="87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139</v>
      </c>
      <c r="AU161" s="19" t="s">
        <v>81</v>
      </c>
    </row>
    <row r="162" s="2" customFormat="1">
      <c r="A162" s="40"/>
      <c r="B162" s="41"/>
      <c r="C162" s="42"/>
      <c r="D162" s="231" t="s">
        <v>141</v>
      </c>
      <c r="E162" s="42"/>
      <c r="F162" s="232" t="s">
        <v>389</v>
      </c>
      <c r="G162" s="42"/>
      <c r="H162" s="42"/>
      <c r="I162" s="228"/>
      <c r="J162" s="42"/>
      <c r="K162" s="42"/>
      <c r="L162" s="46"/>
      <c r="M162" s="229"/>
      <c r="N162" s="230"/>
      <c r="O162" s="86"/>
      <c r="P162" s="86"/>
      <c r="Q162" s="86"/>
      <c r="R162" s="86"/>
      <c r="S162" s="86"/>
      <c r="T162" s="86"/>
      <c r="U162" s="87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141</v>
      </c>
      <c r="AU162" s="19" t="s">
        <v>81</v>
      </c>
    </row>
    <row r="163" s="12" customFormat="1" ht="22.8" customHeight="1">
      <c r="A163" s="12"/>
      <c r="B163" s="197"/>
      <c r="C163" s="198"/>
      <c r="D163" s="199" t="s">
        <v>71</v>
      </c>
      <c r="E163" s="211" t="s">
        <v>191</v>
      </c>
      <c r="F163" s="211" t="s">
        <v>192</v>
      </c>
      <c r="G163" s="198"/>
      <c r="H163" s="198"/>
      <c r="I163" s="201"/>
      <c r="J163" s="212">
        <f>BK163</f>
        <v>0</v>
      </c>
      <c r="K163" s="198"/>
      <c r="L163" s="203"/>
      <c r="M163" s="204"/>
      <c r="N163" s="205"/>
      <c r="O163" s="205"/>
      <c r="P163" s="206">
        <f>SUM(P164:P191)</f>
        <v>0</v>
      </c>
      <c r="Q163" s="205"/>
      <c r="R163" s="206">
        <f>SUM(R164:R191)</f>
        <v>0.048219999999999999</v>
      </c>
      <c r="S163" s="205"/>
      <c r="T163" s="206">
        <f>SUM(T164:T191)</f>
        <v>0</v>
      </c>
      <c r="U163" s="207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81</v>
      </c>
      <c r="AT163" s="209" t="s">
        <v>71</v>
      </c>
      <c r="AU163" s="209" t="s">
        <v>79</v>
      </c>
      <c r="AY163" s="208" t="s">
        <v>129</v>
      </c>
      <c r="BK163" s="210">
        <f>SUM(BK164:BK191)</f>
        <v>0</v>
      </c>
    </row>
    <row r="164" s="2" customFormat="1" ht="24.15" customHeight="1">
      <c r="A164" s="40"/>
      <c r="B164" s="41"/>
      <c r="C164" s="213" t="s">
        <v>366</v>
      </c>
      <c r="D164" s="213" t="s">
        <v>132</v>
      </c>
      <c r="E164" s="214" t="s">
        <v>390</v>
      </c>
      <c r="F164" s="215" t="s">
        <v>391</v>
      </c>
      <c r="G164" s="216" t="s">
        <v>196</v>
      </c>
      <c r="H164" s="217">
        <v>1</v>
      </c>
      <c r="I164" s="218"/>
      <c r="J164" s="219">
        <f>ROUND(I164*H164,2)</f>
        <v>0</v>
      </c>
      <c r="K164" s="215" t="s">
        <v>136</v>
      </c>
      <c r="L164" s="46"/>
      <c r="M164" s="220" t="s">
        <v>19</v>
      </c>
      <c r="N164" s="221" t="s">
        <v>43</v>
      </c>
      <c r="O164" s="86"/>
      <c r="P164" s="222">
        <f>O164*H164</f>
        <v>0</v>
      </c>
      <c r="Q164" s="222">
        <v>0.029430000000000001</v>
      </c>
      <c r="R164" s="222">
        <f>Q164*H164</f>
        <v>0.029430000000000001</v>
      </c>
      <c r="S164" s="222">
        <v>0</v>
      </c>
      <c r="T164" s="222">
        <f>S164*H164</f>
        <v>0</v>
      </c>
      <c r="U164" s="223" t="s">
        <v>19</v>
      </c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24" t="s">
        <v>197</v>
      </c>
      <c r="AT164" s="224" t="s">
        <v>132</v>
      </c>
      <c r="AU164" s="224" t="s">
        <v>81</v>
      </c>
      <c r="AY164" s="19" t="s">
        <v>129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9" t="s">
        <v>79</v>
      </c>
      <c r="BK164" s="225">
        <f>ROUND(I164*H164,2)</f>
        <v>0</v>
      </c>
      <c r="BL164" s="19" t="s">
        <v>197</v>
      </c>
      <c r="BM164" s="224" t="s">
        <v>689</v>
      </c>
    </row>
    <row r="165" s="2" customFormat="1">
      <c r="A165" s="40"/>
      <c r="B165" s="41"/>
      <c r="C165" s="42"/>
      <c r="D165" s="226" t="s">
        <v>139</v>
      </c>
      <c r="E165" s="42"/>
      <c r="F165" s="227" t="s">
        <v>393</v>
      </c>
      <c r="G165" s="42"/>
      <c r="H165" s="42"/>
      <c r="I165" s="228"/>
      <c r="J165" s="42"/>
      <c r="K165" s="42"/>
      <c r="L165" s="46"/>
      <c r="M165" s="229"/>
      <c r="N165" s="230"/>
      <c r="O165" s="86"/>
      <c r="P165" s="86"/>
      <c r="Q165" s="86"/>
      <c r="R165" s="86"/>
      <c r="S165" s="86"/>
      <c r="T165" s="86"/>
      <c r="U165" s="87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139</v>
      </c>
      <c r="AU165" s="19" t="s">
        <v>81</v>
      </c>
    </row>
    <row r="166" s="2" customFormat="1">
      <c r="A166" s="40"/>
      <c r="B166" s="41"/>
      <c r="C166" s="42"/>
      <c r="D166" s="231" t="s">
        <v>141</v>
      </c>
      <c r="E166" s="42"/>
      <c r="F166" s="232" t="s">
        <v>394</v>
      </c>
      <c r="G166" s="42"/>
      <c r="H166" s="42"/>
      <c r="I166" s="228"/>
      <c r="J166" s="42"/>
      <c r="K166" s="42"/>
      <c r="L166" s="46"/>
      <c r="M166" s="229"/>
      <c r="N166" s="230"/>
      <c r="O166" s="86"/>
      <c r="P166" s="86"/>
      <c r="Q166" s="86"/>
      <c r="R166" s="86"/>
      <c r="S166" s="86"/>
      <c r="T166" s="86"/>
      <c r="U166" s="87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141</v>
      </c>
      <c r="AU166" s="19" t="s">
        <v>81</v>
      </c>
    </row>
    <row r="167" s="2" customFormat="1" ht="24.15" customHeight="1">
      <c r="A167" s="40"/>
      <c r="B167" s="41"/>
      <c r="C167" s="213" t="s">
        <v>372</v>
      </c>
      <c r="D167" s="213" t="s">
        <v>132</v>
      </c>
      <c r="E167" s="214" t="s">
        <v>396</v>
      </c>
      <c r="F167" s="215" t="s">
        <v>397</v>
      </c>
      <c r="G167" s="216" t="s">
        <v>196</v>
      </c>
      <c r="H167" s="217">
        <v>1</v>
      </c>
      <c r="I167" s="218"/>
      <c r="J167" s="219">
        <f>ROUND(I167*H167,2)</f>
        <v>0</v>
      </c>
      <c r="K167" s="215" t="s">
        <v>136</v>
      </c>
      <c r="L167" s="46"/>
      <c r="M167" s="220" t="s">
        <v>19</v>
      </c>
      <c r="N167" s="221" t="s">
        <v>43</v>
      </c>
      <c r="O167" s="86"/>
      <c r="P167" s="222">
        <f>O167*H167</f>
        <v>0</v>
      </c>
      <c r="Q167" s="222">
        <v>0.012460000000000001</v>
      </c>
      <c r="R167" s="222">
        <f>Q167*H167</f>
        <v>0.012460000000000001</v>
      </c>
      <c r="S167" s="222">
        <v>0</v>
      </c>
      <c r="T167" s="222">
        <f>S167*H167</f>
        <v>0</v>
      </c>
      <c r="U167" s="223" t="s">
        <v>19</v>
      </c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4" t="s">
        <v>197</v>
      </c>
      <c r="AT167" s="224" t="s">
        <v>132</v>
      </c>
      <c r="AU167" s="224" t="s">
        <v>81</v>
      </c>
      <c r="AY167" s="19" t="s">
        <v>129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9" t="s">
        <v>79</v>
      </c>
      <c r="BK167" s="225">
        <f>ROUND(I167*H167,2)</f>
        <v>0</v>
      </c>
      <c r="BL167" s="19" t="s">
        <v>197</v>
      </c>
      <c r="BM167" s="224" t="s">
        <v>690</v>
      </c>
    </row>
    <row r="168" s="2" customFormat="1">
      <c r="A168" s="40"/>
      <c r="B168" s="41"/>
      <c r="C168" s="42"/>
      <c r="D168" s="226" t="s">
        <v>139</v>
      </c>
      <c r="E168" s="42"/>
      <c r="F168" s="227" t="s">
        <v>399</v>
      </c>
      <c r="G168" s="42"/>
      <c r="H168" s="42"/>
      <c r="I168" s="228"/>
      <c r="J168" s="42"/>
      <c r="K168" s="42"/>
      <c r="L168" s="46"/>
      <c r="M168" s="229"/>
      <c r="N168" s="230"/>
      <c r="O168" s="86"/>
      <c r="P168" s="86"/>
      <c r="Q168" s="86"/>
      <c r="R168" s="86"/>
      <c r="S168" s="86"/>
      <c r="T168" s="86"/>
      <c r="U168" s="87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139</v>
      </c>
      <c r="AU168" s="19" t="s">
        <v>81</v>
      </c>
    </row>
    <row r="169" s="2" customFormat="1">
      <c r="A169" s="40"/>
      <c r="B169" s="41"/>
      <c r="C169" s="42"/>
      <c r="D169" s="231" t="s">
        <v>141</v>
      </c>
      <c r="E169" s="42"/>
      <c r="F169" s="232" t="s">
        <v>400</v>
      </c>
      <c r="G169" s="42"/>
      <c r="H169" s="42"/>
      <c r="I169" s="228"/>
      <c r="J169" s="42"/>
      <c r="K169" s="42"/>
      <c r="L169" s="46"/>
      <c r="M169" s="229"/>
      <c r="N169" s="230"/>
      <c r="O169" s="86"/>
      <c r="P169" s="86"/>
      <c r="Q169" s="86"/>
      <c r="R169" s="86"/>
      <c r="S169" s="86"/>
      <c r="T169" s="86"/>
      <c r="U169" s="87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141</v>
      </c>
      <c r="AU169" s="19" t="s">
        <v>81</v>
      </c>
    </row>
    <row r="170" s="2" customFormat="1" ht="24.15" customHeight="1">
      <c r="A170" s="40"/>
      <c r="B170" s="41"/>
      <c r="C170" s="213" t="s">
        <v>378</v>
      </c>
      <c r="D170" s="213" t="s">
        <v>132</v>
      </c>
      <c r="E170" s="214" t="s">
        <v>424</v>
      </c>
      <c r="F170" s="215" t="s">
        <v>425</v>
      </c>
      <c r="G170" s="216" t="s">
        <v>196</v>
      </c>
      <c r="H170" s="217">
        <v>2</v>
      </c>
      <c r="I170" s="218"/>
      <c r="J170" s="219">
        <f>ROUND(I170*H170,2)</f>
        <v>0</v>
      </c>
      <c r="K170" s="215" t="s">
        <v>136</v>
      </c>
      <c r="L170" s="46"/>
      <c r="M170" s="220" t="s">
        <v>19</v>
      </c>
      <c r="N170" s="221" t="s">
        <v>43</v>
      </c>
      <c r="O170" s="86"/>
      <c r="P170" s="222">
        <f>O170*H170</f>
        <v>0</v>
      </c>
      <c r="Q170" s="222">
        <v>0.00025000000000000001</v>
      </c>
      <c r="R170" s="222">
        <f>Q170*H170</f>
        <v>0.00050000000000000001</v>
      </c>
      <c r="S170" s="222">
        <v>0</v>
      </c>
      <c r="T170" s="222">
        <f>S170*H170</f>
        <v>0</v>
      </c>
      <c r="U170" s="223" t="s">
        <v>19</v>
      </c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24" t="s">
        <v>197</v>
      </c>
      <c r="AT170" s="224" t="s">
        <v>132</v>
      </c>
      <c r="AU170" s="224" t="s">
        <v>81</v>
      </c>
      <c r="AY170" s="19" t="s">
        <v>129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9" t="s">
        <v>79</v>
      </c>
      <c r="BK170" s="225">
        <f>ROUND(I170*H170,2)</f>
        <v>0</v>
      </c>
      <c r="BL170" s="19" t="s">
        <v>197</v>
      </c>
      <c r="BM170" s="224" t="s">
        <v>691</v>
      </c>
    </row>
    <row r="171" s="2" customFormat="1">
      <c r="A171" s="40"/>
      <c r="B171" s="41"/>
      <c r="C171" s="42"/>
      <c r="D171" s="226" t="s">
        <v>139</v>
      </c>
      <c r="E171" s="42"/>
      <c r="F171" s="227" t="s">
        <v>427</v>
      </c>
      <c r="G171" s="42"/>
      <c r="H171" s="42"/>
      <c r="I171" s="228"/>
      <c r="J171" s="42"/>
      <c r="K171" s="42"/>
      <c r="L171" s="46"/>
      <c r="M171" s="229"/>
      <c r="N171" s="230"/>
      <c r="O171" s="86"/>
      <c r="P171" s="86"/>
      <c r="Q171" s="86"/>
      <c r="R171" s="86"/>
      <c r="S171" s="86"/>
      <c r="T171" s="86"/>
      <c r="U171" s="87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139</v>
      </c>
      <c r="AU171" s="19" t="s">
        <v>81</v>
      </c>
    </row>
    <row r="172" s="2" customFormat="1">
      <c r="A172" s="40"/>
      <c r="B172" s="41"/>
      <c r="C172" s="42"/>
      <c r="D172" s="231" t="s">
        <v>141</v>
      </c>
      <c r="E172" s="42"/>
      <c r="F172" s="232" t="s">
        <v>428</v>
      </c>
      <c r="G172" s="42"/>
      <c r="H172" s="42"/>
      <c r="I172" s="228"/>
      <c r="J172" s="42"/>
      <c r="K172" s="42"/>
      <c r="L172" s="46"/>
      <c r="M172" s="229"/>
      <c r="N172" s="230"/>
      <c r="O172" s="86"/>
      <c r="P172" s="86"/>
      <c r="Q172" s="86"/>
      <c r="R172" s="86"/>
      <c r="S172" s="86"/>
      <c r="T172" s="86"/>
      <c r="U172" s="87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141</v>
      </c>
      <c r="AU172" s="19" t="s">
        <v>81</v>
      </c>
    </row>
    <row r="173" s="2" customFormat="1" ht="21.75" customHeight="1">
      <c r="A173" s="40"/>
      <c r="B173" s="41"/>
      <c r="C173" s="213" t="s">
        <v>384</v>
      </c>
      <c r="D173" s="213" t="s">
        <v>132</v>
      </c>
      <c r="E173" s="214" t="s">
        <v>692</v>
      </c>
      <c r="F173" s="215" t="s">
        <v>431</v>
      </c>
      <c r="G173" s="216" t="s">
        <v>196</v>
      </c>
      <c r="H173" s="217">
        <v>1</v>
      </c>
      <c r="I173" s="218"/>
      <c r="J173" s="219">
        <f>ROUND(I173*H173,2)</f>
        <v>0</v>
      </c>
      <c r="K173" s="215" t="s">
        <v>136</v>
      </c>
      <c r="L173" s="46"/>
      <c r="M173" s="220" t="s">
        <v>19</v>
      </c>
      <c r="N173" s="221" t="s">
        <v>43</v>
      </c>
      <c r="O173" s="86"/>
      <c r="P173" s="222">
        <f>O173*H173</f>
        <v>0</v>
      </c>
      <c r="Q173" s="222">
        <v>0.0018</v>
      </c>
      <c r="R173" s="222">
        <f>Q173*H173</f>
        <v>0.0018</v>
      </c>
      <c r="S173" s="222">
        <v>0</v>
      </c>
      <c r="T173" s="222">
        <f>S173*H173</f>
        <v>0</v>
      </c>
      <c r="U173" s="223" t="s">
        <v>19</v>
      </c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4" t="s">
        <v>197</v>
      </c>
      <c r="AT173" s="224" t="s">
        <v>132</v>
      </c>
      <c r="AU173" s="224" t="s">
        <v>81</v>
      </c>
      <c r="AY173" s="19" t="s">
        <v>129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9" t="s">
        <v>79</v>
      </c>
      <c r="BK173" s="225">
        <f>ROUND(I173*H173,2)</f>
        <v>0</v>
      </c>
      <c r="BL173" s="19" t="s">
        <v>197</v>
      </c>
      <c r="BM173" s="224" t="s">
        <v>693</v>
      </c>
    </row>
    <row r="174" s="2" customFormat="1">
      <c r="A174" s="40"/>
      <c r="B174" s="41"/>
      <c r="C174" s="42"/>
      <c r="D174" s="226" t="s">
        <v>139</v>
      </c>
      <c r="E174" s="42"/>
      <c r="F174" s="227" t="s">
        <v>694</v>
      </c>
      <c r="G174" s="42"/>
      <c r="H174" s="42"/>
      <c r="I174" s="228"/>
      <c r="J174" s="42"/>
      <c r="K174" s="42"/>
      <c r="L174" s="46"/>
      <c r="M174" s="229"/>
      <c r="N174" s="230"/>
      <c r="O174" s="86"/>
      <c r="P174" s="86"/>
      <c r="Q174" s="86"/>
      <c r="R174" s="86"/>
      <c r="S174" s="86"/>
      <c r="T174" s="86"/>
      <c r="U174" s="87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139</v>
      </c>
      <c r="AU174" s="19" t="s">
        <v>81</v>
      </c>
    </row>
    <row r="175" s="2" customFormat="1">
      <c r="A175" s="40"/>
      <c r="B175" s="41"/>
      <c r="C175" s="42"/>
      <c r="D175" s="231" t="s">
        <v>141</v>
      </c>
      <c r="E175" s="42"/>
      <c r="F175" s="232" t="s">
        <v>695</v>
      </c>
      <c r="G175" s="42"/>
      <c r="H175" s="42"/>
      <c r="I175" s="228"/>
      <c r="J175" s="42"/>
      <c r="K175" s="42"/>
      <c r="L175" s="46"/>
      <c r="M175" s="229"/>
      <c r="N175" s="230"/>
      <c r="O175" s="86"/>
      <c r="P175" s="86"/>
      <c r="Q175" s="86"/>
      <c r="R175" s="86"/>
      <c r="S175" s="86"/>
      <c r="T175" s="86"/>
      <c r="U175" s="87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141</v>
      </c>
      <c r="AU175" s="19" t="s">
        <v>81</v>
      </c>
    </row>
    <row r="176" s="2" customFormat="1" ht="24.15" customHeight="1">
      <c r="A176" s="40"/>
      <c r="B176" s="41"/>
      <c r="C176" s="269" t="s">
        <v>7</v>
      </c>
      <c r="D176" s="269" t="s">
        <v>408</v>
      </c>
      <c r="E176" s="270" t="s">
        <v>434</v>
      </c>
      <c r="F176" s="271" t="s">
        <v>435</v>
      </c>
      <c r="G176" s="272" t="s">
        <v>234</v>
      </c>
      <c r="H176" s="273">
        <v>2</v>
      </c>
      <c r="I176" s="274"/>
      <c r="J176" s="275">
        <f>ROUND(I176*H176,2)</f>
        <v>0</v>
      </c>
      <c r="K176" s="271" t="s">
        <v>136</v>
      </c>
      <c r="L176" s="276"/>
      <c r="M176" s="277" t="s">
        <v>19</v>
      </c>
      <c r="N176" s="278" t="s">
        <v>43</v>
      </c>
      <c r="O176" s="86"/>
      <c r="P176" s="222">
        <f>O176*H176</f>
        <v>0</v>
      </c>
      <c r="Q176" s="222">
        <v>0.00109</v>
      </c>
      <c r="R176" s="222">
        <f>Q176*H176</f>
        <v>0.0021800000000000001</v>
      </c>
      <c r="S176" s="222">
        <v>0</v>
      </c>
      <c r="T176" s="222">
        <f>S176*H176</f>
        <v>0</v>
      </c>
      <c r="U176" s="223" t="s">
        <v>19</v>
      </c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4" t="s">
        <v>411</v>
      </c>
      <c r="AT176" s="224" t="s">
        <v>408</v>
      </c>
      <c r="AU176" s="224" t="s">
        <v>81</v>
      </c>
      <c r="AY176" s="19" t="s">
        <v>129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9" t="s">
        <v>79</v>
      </c>
      <c r="BK176" s="225">
        <f>ROUND(I176*H176,2)</f>
        <v>0</v>
      </c>
      <c r="BL176" s="19" t="s">
        <v>197</v>
      </c>
      <c r="BM176" s="224" t="s">
        <v>696</v>
      </c>
    </row>
    <row r="177" s="2" customFormat="1">
      <c r="A177" s="40"/>
      <c r="B177" s="41"/>
      <c r="C177" s="42"/>
      <c r="D177" s="226" t="s">
        <v>139</v>
      </c>
      <c r="E177" s="42"/>
      <c r="F177" s="227" t="s">
        <v>435</v>
      </c>
      <c r="G177" s="42"/>
      <c r="H177" s="42"/>
      <c r="I177" s="228"/>
      <c r="J177" s="42"/>
      <c r="K177" s="42"/>
      <c r="L177" s="46"/>
      <c r="M177" s="229"/>
      <c r="N177" s="230"/>
      <c r="O177" s="86"/>
      <c r="P177" s="86"/>
      <c r="Q177" s="86"/>
      <c r="R177" s="86"/>
      <c r="S177" s="86"/>
      <c r="T177" s="86"/>
      <c r="U177" s="87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139</v>
      </c>
      <c r="AU177" s="19" t="s">
        <v>81</v>
      </c>
    </row>
    <row r="178" s="15" customFormat="1">
      <c r="A178" s="15"/>
      <c r="B178" s="255"/>
      <c r="C178" s="256"/>
      <c r="D178" s="226" t="s">
        <v>143</v>
      </c>
      <c r="E178" s="257" t="s">
        <v>19</v>
      </c>
      <c r="F178" s="258" t="s">
        <v>437</v>
      </c>
      <c r="G178" s="256"/>
      <c r="H178" s="257" t="s">
        <v>19</v>
      </c>
      <c r="I178" s="259"/>
      <c r="J178" s="256"/>
      <c r="K178" s="256"/>
      <c r="L178" s="260"/>
      <c r="M178" s="261"/>
      <c r="N178" s="262"/>
      <c r="O178" s="262"/>
      <c r="P178" s="262"/>
      <c r="Q178" s="262"/>
      <c r="R178" s="262"/>
      <c r="S178" s="262"/>
      <c r="T178" s="262"/>
      <c r="U178" s="263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4" t="s">
        <v>143</v>
      </c>
      <c r="AU178" s="264" t="s">
        <v>81</v>
      </c>
      <c r="AV178" s="15" t="s">
        <v>79</v>
      </c>
      <c r="AW178" s="15" t="s">
        <v>33</v>
      </c>
      <c r="AX178" s="15" t="s">
        <v>72</v>
      </c>
      <c r="AY178" s="264" t="s">
        <v>129</v>
      </c>
    </row>
    <row r="179" s="13" customFormat="1">
      <c r="A179" s="13"/>
      <c r="B179" s="233"/>
      <c r="C179" s="234"/>
      <c r="D179" s="226" t="s">
        <v>143</v>
      </c>
      <c r="E179" s="235" t="s">
        <v>19</v>
      </c>
      <c r="F179" s="236" t="s">
        <v>81</v>
      </c>
      <c r="G179" s="234"/>
      <c r="H179" s="237">
        <v>2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1"/>
      <c r="U179" s="242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143</v>
      </c>
      <c r="AU179" s="243" t="s">
        <v>81</v>
      </c>
      <c r="AV179" s="13" t="s">
        <v>81</v>
      </c>
      <c r="AW179" s="13" t="s">
        <v>33</v>
      </c>
      <c r="AX179" s="13" t="s">
        <v>72</v>
      </c>
      <c r="AY179" s="243" t="s">
        <v>129</v>
      </c>
    </row>
    <row r="180" s="14" customFormat="1">
      <c r="A180" s="14"/>
      <c r="B180" s="244"/>
      <c r="C180" s="245"/>
      <c r="D180" s="226" t="s">
        <v>143</v>
      </c>
      <c r="E180" s="246" t="s">
        <v>19</v>
      </c>
      <c r="F180" s="247" t="s">
        <v>146</v>
      </c>
      <c r="G180" s="245"/>
      <c r="H180" s="248">
        <v>2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2"/>
      <c r="U180" s="253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143</v>
      </c>
      <c r="AU180" s="254" t="s">
        <v>81</v>
      </c>
      <c r="AV180" s="14" t="s">
        <v>137</v>
      </c>
      <c r="AW180" s="14" t="s">
        <v>33</v>
      </c>
      <c r="AX180" s="14" t="s">
        <v>79</v>
      </c>
      <c r="AY180" s="254" t="s">
        <v>129</v>
      </c>
    </row>
    <row r="181" s="2" customFormat="1" ht="16.5" customHeight="1">
      <c r="A181" s="40"/>
      <c r="B181" s="41"/>
      <c r="C181" s="269" t="s">
        <v>395</v>
      </c>
      <c r="D181" s="269" t="s">
        <v>408</v>
      </c>
      <c r="E181" s="270" t="s">
        <v>439</v>
      </c>
      <c r="F181" s="271" t="s">
        <v>440</v>
      </c>
      <c r="G181" s="272" t="s">
        <v>234</v>
      </c>
      <c r="H181" s="273">
        <v>1</v>
      </c>
      <c r="I181" s="274"/>
      <c r="J181" s="275">
        <f>ROUND(I181*H181,2)</f>
        <v>0</v>
      </c>
      <c r="K181" s="271" t="s">
        <v>136</v>
      </c>
      <c r="L181" s="276"/>
      <c r="M181" s="277" t="s">
        <v>19</v>
      </c>
      <c r="N181" s="278" t="s">
        <v>43</v>
      </c>
      <c r="O181" s="86"/>
      <c r="P181" s="222">
        <f>O181*H181</f>
        <v>0</v>
      </c>
      <c r="Q181" s="222">
        <v>0.00147</v>
      </c>
      <c r="R181" s="222">
        <f>Q181*H181</f>
        <v>0.00147</v>
      </c>
      <c r="S181" s="222">
        <v>0</v>
      </c>
      <c r="T181" s="222">
        <f>S181*H181</f>
        <v>0</v>
      </c>
      <c r="U181" s="223" t="s">
        <v>19</v>
      </c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4" t="s">
        <v>411</v>
      </c>
      <c r="AT181" s="224" t="s">
        <v>408</v>
      </c>
      <c r="AU181" s="224" t="s">
        <v>81</v>
      </c>
      <c r="AY181" s="19" t="s">
        <v>129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9" t="s">
        <v>79</v>
      </c>
      <c r="BK181" s="225">
        <f>ROUND(I181*H181,2)</f>
        <v>0</v>
      </c>
      <c r="BL181" s="19" t="s">
        <v>197</v>
      </c>
      <c r="BM181" s="224" t="s">
        <v>697</v>
      </c>
    </row>
    <row r="182" s="2" customFormat="1">
      <c r="A182" s="40"/>
      <c r="B182" s="41"/>
      <c r="C182" s="42"/>
      <c r="D182" s="226" t="s">
        <v>139</v>
      </c>
      <c r="E182" s="42"/>
      <c r="F182" s="227" t="s">
        <v>440</v>
      </c>
      <c r="G182" s="42"/>
      <c r="H182" s="42"/>
      <c r="I182" s="228"/>
      <c r="J182" s="42"/>
      <c r="K182" s="42"/>
      <c r="L182" s="46"/>
      <c r="M182" s="229"/>
      <c r="N182" s="230"/>
      <c r="O182" s="86"/>
      <c r="P182" s="86"/>
      <c r="Q182" s="86"/>
      <c r="R182" s="86"/>
      <c r="S182" s="86"/>
      <c r="T182" s="86"/>
      <c r="U182" s="87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139</v>
      </c>
      <c r="AU182" s="19" t="s">
        <v>81</v>
      </c>
    </row>
    <row r="183" s="2" customFormat="1" ht="16.5" customHeight="1">
      <c r="A183" s="40"/>
      <c r="B183" s="41"/>
      <c r="C183" s="213" t="s">
        <v>401</v>
      </c>
      <c r="D183" s="213" t="s">
        <v>132</v>
      </c>
      <c r="E183" s="214" t="s">
        <v>452</v>
      </c>
      <c r="F183" s="215" t="s">
        <v>453</v>
      </c>
      <c r="G183" s="216" t="s">
        <v>234</v>
      </c>
      <c r="H183" s="217">
        <v>1</v>
      </c>
      <c r="I183" s="218"/>
      <c r="J183" s="219">
        <f>ROUND(I183*H183,2)</f>
        <v>0</v>
      </c>
      <c r="K183" s="215" t="s">
        <v>136</v>
      </c>
      <c r="L183" s="46"/>
      <c r="M183" s="220" t="s">
        <v>19</v>
      </c>
      <c r="N183" s="221" t="s">
        <v>43</v>
      </c>
      <c r="O183" s="86"/>
      <c r="P183" s="222">
        <f>O183*H183</f>
        <v>0</v>
      </c>
      <c r="Q183" s="222">
        <v>0.00013999999999999999</v>
      </c>
      <c r="R183" s="222">
        <f>Q183*H183</f>
        <v>0.00013999999999999999</v>
      </c>
      <c r="S183" s="222">
        <v>0</v>
      </c>
      <c r="T183" s="222">
        <f>S183*H183</f>
        <v>0</v>
      </c>
      <c r="U183" s="223" t="s">
        <v>19</v>
      </c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4" t="s">
        <v>197</v>
      </c>
      <c r="AT183" s="224" t="s">
        <v>132</v>
      </c>
      <c r="AU183" s="224" t="s">
        <v>81</v>
      </c>
      <c r="AY183" s="19" t="s">
        <v>129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9" t="s">
        <v>79</v>
      </c>
      <c r="BK183" s="225">
        <f>ROUND(I183*H183,2)</f>
        <v>0</v>
      </c>
      <c r="BL183" s="19" t="s">
        <v>197</v>
      </c>
      <c r="BM183" s="224" t="s">
        <v>698</v>
      </c>
    </row>
    <row r="184" s="2" customFormat="1">
      <c r="A184" s="40"/>
      <c r="B184" s="41"/>
      <c r="C184" s="42"/>
      <c r="D184" s="226" t="s">
        <v>139</v>
      </c>
      <c r="E184" s="42"/>
      <c r="F184" s="227" t="s">
        <v>455</v>
      </c>
      <c r="G184" s="42"/>
      <c r="H184" s="42"/>
      <c r="I184" s="228"/>
      <c r="J184" s="42"/>
      <c r="K184" s="42"/>
      <c r="L184" s="46"/>
      <c r="M184" s="229"/>
      <c r="N184" s="230"/>
      <c r="O184" s="86"/>
      <c r="P184" s="86"/>
      <c r="Q184" s="86"/>
      <c r="R184" s="86"/>
      <c r="S184" s="86"/>
      <c r="T184" s="86"/>
      <c r="U184" s="87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139</v>
      </c>
      <c r="AU184" s="19" t="s">
        <v>81</v>
      </c>
    </row>
    <row r="185" s="2" customFormat="1">
      <c r="A185" s="40"/>
      <c r="B185" s="41"/>
      <c r="C185" s="42"/>
      <c r="D185" s="231" t="s">
        <v>141</v>
      </c>
      <c r="E185" s="42"/>
      <c r="F185" s="232" t="s">
        <v>456</v>
      </c>
      <c r="G185" s="42"/>
      <c r="H185" s="42"/>
      <c r="I185" s="228"/>
      <c r="J185" s="42"/>
      <c r="K185" s="42"/>
      <c r="L185" s="46"/>
      <c r="M185" s="229"/>
      <c r="N185" s="230"/>
      <c r="O185" s="86"/>
      <c r="P185" s="86"/>
      <c r="Q185" s="86"/>
      <c r="R185" s="86"/>
      <c r="S185" s="86"/>
      <c r="T185" s="86"/>
      <c r="U185" s="87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141</v>
      </c>
      <c r="AU185" s="19" t="s">
        <v>81</v>
      </c>
    </row>
    <row r="186" s="2" customFormat="1" ht="16.5" customHeight="1">
      <c r="A186" s="40"/>
      <c r="B186" s="41"/>
      <c r="C186" s="213" t="s">
        <v>407</v>
      </c>
      <c r="D186" s="213" t="s">
        <v>132</v>
      </c>
      <c r="E186" s="214" t="s">
        <v>458</v>
      </c>
      <c r="F186" s="215" t="s">
        <v>459</v>
      </c>
      <c r="G186" s="216" t="s">
        <v>234</v>
      </c>
      <c r="H186" s="217">
        <v>1</v>
      </c>
      <c r="I186" s="218"/>
      <c r="J186" s="219">
        <f>ROUND(I186*H186,2)</f>
        <v>0</v>
      </c>
      <c r="K186" s="215" t="s">
        <v>136</v>
      </c>
      <c r="L186" s="46"/>
      <c r="M186" s="220" t="s">
        <v>19</v>
      </c>
      <c r="N186" s="221" t="s">
        <v>43</v>
      </c>
      <c r="O186" s="86"/>
      <c r="P186" s="222">
        <f>O186*H186</f>
        <v>0</v>
      </c>
      <c r="Q186" s="222">
        <v>0.00024000000000000001</v>
      </c>
      <c r="R186" s="222">
        <f>Q186*H186</f>
        <v>0.00024000000000000001</v>
      </c>
      <c r="S186" s="222">
        <v>0</v>
      </c>
      <c r="T186" s="222">
        <f>S186*H186</f>
        <v>0</v>
      </c>
      <c r="U186" s="223" t="s">
        <v>19</v>
      </c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4" t="s">
        <v>197</v>
      </c>
      <c r="AT186" s="224" t="s">
        <v>132</v>
      </c>
      <c r="AU186" s="224" t="s">
        <v>81</v>
      </c>
      <c r="AY186" s="19" t="s">
        <v>129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9" t="s">
        <v>79</v>
      </c>
      <c r="BK186" s="225">
        <f>ROUND(I186*H186,2)</f>
        <v>0</v>
      </c>
      <c r="BL186" s="19" t="s">
        <v>197</v>
      </c>
      <c r="BM186" s="224" t="s">
        <v>699</v>
      </c>
    </row>
    <row r="187" s="2" customFormat="1">
      <c r="A187" s="40"/>
      <c r="B187" s="41"/>
      <c r="C187" s="42"/>
      <c r="D187" s="226" t="s">
        <v>139</v>
      </c>
      <c r="E187" s="42"/>
      <c r="F187" s="227" t="s">
        <v>461</v>
      </c>
      <c r="G187" s="42"/>
      <c r="H187" s="42"/>
      <c r="I187" s="228"/>
      <c r="J187" s="42"/>
      <c r="K187" s="42"/>
      <c r="L187" s="46"/>
      <c r="M187" s="229"/>
      <c r="N187" s="230"/>
      <c r="O187" s="86"/>
      <c r="P187" s="86"/>
      <c r="Q187" s="86"/>
      <c r="R187" s="86"/>
      <c r="S187" s="86"/>
      <c r="T187" s="86"/>
      <c r="U187" s="87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139</v>
      </c>
      <c r="AU187" s="19" t="s">
        <v>81</v>
      </c>
    </row>
    <row r="188" s="2" customFormat="1">
      <c r="A188" s="40"/>
      <c r="B188" s="41"/>
      <c r="C188" s="42"/>
      <c r="D188" s="231" t="s">
        <v>141</v>
      </c>
      <c r="E188" s="42"/>
      <c r="F188" s="232" t="s">
        <v>462</v>
      </c>
      <c r="G188" s="42"/>
      <c r="H188" s="42"/>
      <c r="I188" s="228"/>
      <c r="J188" s="42"/>
      <c r="K188" s="42"/>
      <c r="L188" s="46"/>
      <c r="M188" s="229"/>
      <c r="N188" s="230"/>
      <c r="O188" s="86"/>
      <c r="P188" s="86"/>
      <c r="Q188" s="86"/>
      <c r="R188" s="86"/>
      <c r="S188" s="86"/>
      <c r="T188" s="86"/>
      <c r="U188" s="87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141</v>
      </c>
      <c r="AU188" s="19" t="s">
        <v>81</v>
      </c>
    </row>
    <row r="189" s="2" customFormat="1" ht="24.15" customHeight="1">
      <c r="A189" s="40"/>
      <c r="B189" s="41"/>
      <c r="C189" s="213" t="s">
        <v>413</v>
      </c>
      <c r="D189" s="213" t="s">
        <v>132</v>
      </c>
      <c r="E189" s="214" t="s">
        <v>464</v>
      </c>
      <c r="F189" s="215" t="s">
        <v>465</v>
      </c>
      <c r="G189" s="216" t="s">
        <v>166</v>
      </c>
      <c r="H189" s="217">
        <v>0.048000000000000001</v>
      </c>
      <c r="I189" s="218"/>
      <c r="J189" s="219">
        <f>ROUND(I189*H189,2)</f>
        <v>0</v>
      </c>
      <c r="K189" s="215" t="s">
        <v>136</v>
      </c>
      <c r="L189" s="46"/>
      <c r="M189" s="220" t="s">
        <v>19</v>
      </c>
      <c r="N189" s="221" t="s">
        <v>43</v>
      </c>
      <c r="O189" s="86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2">
        <f>S189*H189</f>
        <v>0</v>
      </c>
      <c r="U189" s="223" t="s">
        <v>19</v>
      </c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4" t="s">
        <v>197</v>
      </c>
      <c r="AT189" s="224" t="s">
        <v>132</v>
      </c>
      <c r="AU189" s="224" t="s">
        <v>81</v>
      </c>
      <c r="AY189" s="19" t="s">
        <v>129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9" t="s">
        <v>79</v>
      </c>
      <c r="BK189" s="225">
        <f>ROUND(I189*H189,2)</f>
        <v>0</v>
      </c>
      <c r="BL189" s="19" t="s">
        <v>197</v>
      </c>
      <c r="BM189" s="224" t="s">
        <v>700</v>
      </c>
    </row>
    <row r="190" s="2" customFormat="1">
      <c r="A190" s="40"/>
      <c r="B190" s="41"/>
      <c r="C190" s="42"/>
      <c r="D190" s="226" t="s">
        <v>139</v>
      </c>
      <c r="E190" s="42"/>
      <c r="F190" s="227" t="s">
        <v>467</v>
      </c>
      <c r="G190" s="42"/>
      <c r="H190" s="42"/>
      <c r="I190" s="228"/>
      <c r="J190" s="42"/>
      <c r="K190" s="42"/>
      <c r="L190" s="46"/>
      <c r="M190" s="229"/>
      <c r="N190" s="230"/>
      <c r="O190" s="86"/>
      <c r="P190" s="86"/>
      <c r="Q190" s="86"/>
      <c r="R190" s="86"/>
      <c r="S190" s="86"/>
      <c r="T190" s="86"/>
      <c r="U190" s="87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139</v>
      </c>
      <c r="AU190" s="19" t="s">
        <v>81</v>
      </c>
    </row>
    <row r="191" s="2" customFormat="1">
      <c r="A191" s="40"/>
      <c r="B191" s="41"/>
      <c r="C191" s="42"/>
      <c r="D191" s="231" t="s">
        <v>141</v>
      </c>
      <c r="E191" s="42"/>
      <c r="F191" s="232" t="s">
        <v>468</v>
      </c>
      <c r="G191" s="42"/>
      <c r="H191" s="42"/>
      <c r="I191" s="228"/>
      <c r="J191" s="42"/>
      <c r="K191" s="42"/>
      <c r="L191" s="46"/>
      <c r="M191" s="229"/>
      <c r="N191" s="230"/>
      <c r="O191" s="86"/>
      <c r="P191" s="86"/>
      <c r="Q191" s="86"/>
      <c r="R191" s="86"/>
      <c r="S191" s="86"/>
      <c r="T191" s="86"/>
      <c r="U191" s="87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141</v>
      </c>
      <c r="AU191" s="19" t="s">
        <v>81</v>
      </c>
    </row>
    <row r="192" s="12" customFormat="1" ht="22.8" customHeight="1">
      <c r="A192" s="12"/>
      <c r="B192" s="197"/>
      <c r="C192" s="198"/>
      <c r="D192" s="199" t="s">
        <v>71</v>
      </c>
      <c r="E192" s="211" t="s">
        <v>701</v>
      </c>
      <c r="F192" s="211" t="s">
        <v>702</v>
      </c>
      <c r="G192" s="198"/>
      <c r="H192" s="198"/>
      <c r="I192" s="201"/>
      <c r="J192" s="212">
        <f>BK192</f>
        <v>0</v>
      </c>
      <c r="K192" s="198"/>
      <c r="L192" s="203"/>
      <c r="M192" s="204"/>
      <c r="N192" s="205"/>
      <c r="O192" s="205"/>
      <c r="P192" s="206">
        <f>SUM(P193:P203)</f>
        <v>0</v>
      </c>
      <c r="Q192" s="205"/>
      <c r="R192" s="206">
        <f>SUM(R193:R203)</f>
        <v>0.0067200000000000003</v>
      </c>
      <c r="S192" s="205"/>
      <c r="T192" s="206">
        <f>SUM(T193:T203)</f>
        <v>0</v>
      </c>
      <c r="U192" s="207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8" t="s">
        <v>81</v>
      </c>
      <c r="AT192" s="209" t="s">
        <v>71</v>
      </c>
      <c r="AU192" s="209" t="s">
        <v>79</v>
      </c>
      <c r="AY192" s="208" t="s">
        <v>129</v>
      </c>
      <c r="BK192" s="210">
        <f>SUM(BK193:BK203)</f>
        <v>0</v>
      </c>
    </row>
    <row r="193" s="2" customFormat="1" ht="24.15" customHeight="1">
      <c r="A193" s="40"/>
      <c r="B193" s="41"/>
      <c r="C193" s="213" t="s">
        <v>419</v>
      </c>
      <c r="D193" s="213" t="s">
        <v>132</v>
      </c>
      <c r="E193" s="214" t="s">
        <v>703</v>
      </c>
      <c r="F193" s="215" t="s">
        <v>704</v>
      </c>
      <c r="G193" s="216" t="s">
        <v>234</v>
      </c>
      <c r="H193" s="217">
        <v>1</v>
      </c>
      <c r="I193" s="218"/>
      <c r="J193" s="219">
        <f>ROUND(I193*H193,2)</f>
        <v>0</v>
      </c>
      <c r="K193" s="215" t="s">
        <v>136</v>
      </c>
      <c r="L193" s="46"/>
      <c r="M193" s="220" t="s">
        <v>19</v>
      </c>
      <c r="N193" s="221" t="s">
        <v>43</v>
      </c>
      <c r="O193" s="86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2">
        <f>S193*H193</f>
        <v>0</v>
      </c>
      <c r="U193" s="223" t="s">
        <v>19</v>
      </c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4" t="s">
        <v>197</v>
      </c>
      <c r="AT193" s="224" t="s">
        <v>132</v>
      </c>
      <c r="AU193" s="224" t="s">
        <v>81</v>
      </c>
      <c r="AY193" s="19" t="s">
        <v>129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9" t="s">
        <v>79</v>
      </c>
      <c r="BK193" s="225">
        <f>ROUND(I193*H193,2)</f>
        <v>0</v>
      </c>
      <c r="BL193" s="19" t="s">
        <v>197</v>
      </c>
      <c r="BM193" s="224" t="s">
        <v>705</v>
      </c>
    </row>
    <row r="194" s="2" customFormat="1">
      <c r="A194" s="40"/>
      <c r="B194" s="41"/>
      <c r="C194" s="42"/>
      <c r="D194" s="226" t="s">
        <v>139</v>
      </c>
      <c r="E194" s="42"/>
      <c r="F194" s="227" t="s">
        <v>706</v>
      </c>
      <c r="G194" s="42"/>
      <c r="H194" s="42"/>
      <c r="I194" s="228"/>
      <c r="J194" s="42"/>
      <c r="K194" s="42"/>
      <c r="L194" s="46"/>
      <c r="M194" s="229"/>
      <c r="N194" s="230"/>
      <c r="O194" s="86"/>
      <c r="P194" s="86"/>
      <c r="Q194" s="86"/>
      <c r="R194" s="86"/>
      <c r="S194" s="86"/>
      <c r="T194" s="86"/>
      <c r="U194" s="87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139</v>
      </c>
      <c r="AU194" s="19" t="s">
        <v>81</v>
      </c>
    </row>
    <row r="195" s="2" customFormat="1">
      <c r="A195" s="40"/>
      <c r="B195" s="41"/>
      <c r="C195" s="42"/>
      <c r="D195" s="231" t="s">
        <v>141</v>
      </c>
      <c r="E195" s="42"/>
      <c r="F195" s="232" t="s">
        <v>707</v>
      </c>
      <c r="G195" s="42"/>
      <c r="H195" s="42"/>
      <c r="I195" s="228"/>
      <c r="J195" s="42"/>
      <c r="K195" s="42"/>
      <c r="L195" s="46"/>
      <c r="M195" s="229"/>
      <c r="N195" s="230"/>
      <c r="O195" s="86"/>
      <c r="P195" s="86"/>
      <c r="Q195" s="86"/>
      <c r="R195" s="86"/>
      <c r="S195" s="86"/>
      <c r="T195" s="86"/>
      <c r="U195" s="87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141</v>
      </c>
      <c r="AU195" s="19" t="s">
        <v>81</v>
      </c>
    </row>
    <row r="196" s="2" customFormat="1" ht="24.15" customHeight="1">
      <c r="A196" s="40"/>
      <c r="B196" s="41"/>
      <c r="C196" s="269" t="s">
        <v>423</v>
      </c>
      <c r="D196" s="269" t="s">
        <v>408</v>
      </c>
      <c r="E196" s="270" t="s">
        <v>708</v>
      </c>
      <c r="F196" s="271" t="s">
        <v>709</v>
      </c>
      <c r="G196" s="272" t="s">
        <v>234</v>
      </c>
      <c r="H196" s="273">
        <v>1</v>
      </c>
      <c r="I196" s="274"/>
      <c r="J196" s="275">
        <f>ROUND(I196*H196,2)</f>
        <v>0</v>
      </c>
      <c r="K196" s="271" t="s">
        <v>19</v>
      </c>
      <c r="L196" s="276"/>
      <c r="M196" s="277" t="s">
        <v>19</v>
      </c>
      <c r="N196" s="278" t="s">
        <v>43</v>
      </c>
      <c r="O196" s="86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2">
        <f>S196*H196</f>
        <v>0</v>
      </c>
      <c r="U196" s="223" t="s">
        <v>19</v>
      </c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4" t="s">
        <v>411</v>
      </c>
      <c r="AT196" s="224" t="s">
        <v>408</v>
      </c>
      <c r="AU196" s="224" t="s">
        <v>81</v>
      </c>
      <c r="AY196" s="19" t="s">
        <v>129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9" t="s">
        <v>79</v>
      </c>
      <c r="BK196" s="225">
        <f>ROUND(I196*H196,2)</f>
        <v>0</v>
      </c>
      <c r="BL196" s="19" t="s">
        <v>197</v>
      </c>
      <c r="BM196" s="224" t="s">
        <v>710</v>
      </c>
    </row>
    <row r="197" s="2" customFormat="1">
      <c r="A197" s="40"/>
      <c r="B197" s="41"/>
      <c r="C197" s="42"/>
      <c r="D197" s="226" t="s">
        <v>139</v>
      </c>
      <c r="E197" s="42"/>
      <c r="F197" s="227" t="s">
        <v>709</v>
      </c>
      <c r="G197" s="42"/>
      <c r="H197" s="42"/>
      <c r="I197" s="228"/>
      <c r="J197" s="42"/>
      <c r="K197" s="42"/>
      <c r="L197" s="46"/>
      <c r="M197" s="229"/>
      <c r="N197" s="230"/>
      <c r="O197" s="86"/>
      <c r="P197" s="86"/>
      <c r="Q197" s="86"/>
      <c r="R197" s="86"/>
      <c r="S197" s="86"/>
      <c r="T197" s="86"/>
      <c r="U197" s="87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139</v>
      </c>
      <c r="AU197" s="19" t="s">
        <v>81</v>
      </c>
    </row>
    <row r="198" s="2" customFormat="1" ht="37.8" customHeight="1">
      <c r="A198" s="40"/>
      <c r="B198" s="41"/>
      <c r="C198" s="213" t="s">
        <v>429</v>
      </c>
      <c r="D198" s="213" t="s">
        <v>132</v>
      </c>
      <c r="E198" s="214" t="s">
        <v>711</v>
      </c>
      <c r="F198" s="215" t="s">
        <v>712</v>
      </c>
      <c r="G198" s="216" t="s">
        <v>324</v>
      </c>
      <c r="H198" s="217">
        <v>4</v>
      </c>
      <c r="I198" s="218"/>
      <c r="J198" s="219">
        <f>ROUND(I198*H198,2)</f>
        <v>0</v>
      </c>
      <c r="K198" s="215" t="s">
        <v>136</v>
      </c>
      <c r="L198" s="46"/>
      <c r="M198" s="220" t="s">
        <v>19</v>
      </c>
      <c r="N198" s="221" t="s">
        <v>43</v>
      </c>
      <c r="O198" s="86"/>
      <c r="P198" s="222">
        <f>O198*H198</f>
        <v>0</v>
      </c>
      <c r="Q198" s="222">
        <v>0.0016800000000000001</v>
      </c>
      <c r="R198" s="222">
        <f>Q198*H198</f>
        <v>0.0067200000000000003</v>
      </c>
      <c r="S198" s="222">
        <v>0</v>
      </c>
      <c r="T198" s="222">
        <f>S198*H198</f>
        <v>0</v>
      </c>
      <c r="U198" s="223" t="s">
        <v>19</v>
      </c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4" t="s">
        <v>197</v>
      </c>
      <c r="AT198" s="224" t="s">
        <v>132</v>
      </c>
      <c r="AU198" s="224" t="s">
        <v>81</v>
      </c>
      <c r="AY198" s="19" t="s">
        <v>129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9" t="s">
        <v>79</v>
      </c>
      <c r="BK198" s="225">
        <f>ROUND(I198*H198,2)</f>
        <v>0</v>
      </c>
      <c r="BL198" s="19" t="s">
        <v>197</v>
      </c>
      <c r="BM198" s="224" t="s">
        <v>713</v>
      </c>
    </row>
    <row r="199" s="2" customFormat="1">
      <c r="A199" s="40"/>
      <c r="B199" s="41"/>
      <c r="C199" s="42"/>
      <c r="D199" s="226" t="s">
        <v>139</v>
      </c>
      <c r="E199" s="42"/>
      <c r="F199" s="227" t="s">
        <v>714</v>
      </c>
      <c r="G199" s="42"/>
      <c r="H199" s="42"/>
      <c r="I199" s="228"/>
      <c r="J199" s="42"/>
      <c r="K199" s="42"/>
      <c r="L199" s="46"/>
      <c r="M199" s="229"/>
      <c r="N199" s="230"/>
      <c r="O199" s="86"/>
      <c r="P199" s="86"/>
      <c r="Q199" s="86"/>
      <c r="R199" s="86"/>
      <c r="S199" s="86"/>
      <c r="T199" s="86"/>
      <c r="U199" s="87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139</v>
      </c>
      <c r="AU199" s="19" t="s">
        <v>81</v>
      </c>
    </row>
    <row r="200" s="2" customFormat="1">
      <c r="A200" s="40"/>
      <c r="B200" s="41"/>
      <c r="C200" s="42"/>
      <c r="D200" s="231" t="s">
        <v>141</v>
      </c>
      <c r="E200" s="42"/>
      <c r="F200" s="232" t="s">
        <v>715</v>
      </c>
      <c r="G200" s="42"/>
      <c r="H200" s="42"/>
      <c r="I200" s="228"/>
      <c r="J200" s="42"/>
      <c r="K200" s="42"/>
      <c r="L200" s="46"/>
      <c r="M200" s="229"/>
      <c r="N200" s="230"/>
      <c r="O200" s="86"/>
      <c r="P200" s="86"/>
      <c r="Q200" s="86"/>
      <c r="R200" s="86"/>
      <c r="S200" s="86"/>
      <c r="T200" s="86"/>
      <c r="U200" s="87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141</v>
      </c>
      <c r="AU200" s="19" t="s">
        <v>81</v>
      </c>
    </row>
    <row r="201" s="2" customFormat="1" ht="24.15" customHeight="1">
      <c r="A201" s="40"/>
      <c r="B201" s="41"/>
      <c r="C201" s="213" t="s">
        <v>433</v>
      </c>
      <c r="D201" s="213" t="s">
        <v>132</v>
      </c>
      <c r="E201" s="214" t="s">
        <v>716</v>
      </c>
      <c r="F201" s="215" t="s">
        <v>717</v>
      </c>
      <c r="G201" s="216" t="s">
        <v>166</v>
      </c>
      <c r="H201" s="217">
        <v>0.0070000000000000001</v>
      </c>
      <c r="I201" s="218"/>
      <c r="J201" s="219">
        <f>ROUND(I201*H201,2)</f>
        <v>0</v>
      </c>
      <c r="K201" s="215" t="s">
        <v>136</v>
      </c>
      <c r="L201" s="46"/>
      <c r="M201" s="220" t="s">
        <v>19</v>
      </c>
      <c r="N201" s="221" t="s">
        <v>43</v>
      </c>
      <c r="O201" s="86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2">
        <f>S201*H201</f>
        <v>0</v>
      </c>
      <c r="U201" s="223" t="s">
        <v>19</v>
      </c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4" t="s">
        <v>197</v>
      </c>
      <c r="AT201" s="224" t="s">
        <v>132</v>
      </c>
      <c r="AU201" s="224" t="s">
        <v>81</v>
      </c>
      <c r="AY201" s="19" t="s">
        <v>129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9" t="s">
        <v>79</v>
      </c>
      <c r="BK201" s="225">
        <f>ROUND(I201*H201,2)</f>
        <v>0</v>
      </c>
      <c r="BL201" s="19" t="s">
        <v>197</v>
      </c>
      <c r="BM201" s="224" t="s">
        <v>718</v>
      </c>
    </row>
    <row r="202" s="2" customFormat="1">
      <c r="A202" s="40"/>
      <c r="B202" s="41"/>
      <c r="C202" s="42"/>
      <c r="D202" s="226" t="s">
        <v>139</v>
      </c>
      <c r="E202" s="42"/>
      <c r="F202" s="227" t="s">
        <v>719</v>
      </c>
      <c r="G202" s="42"/>
      <c r="H202" s="42"/>
      <c r="I202" s="228"/>
      <c r="J202" s="42"/>
      <c r="K202" s="42"/>
      <c r="L202" s="46"/>
      <c r="M202" s="229"/>
      <c r="N202" s="230"/>
      <c r="O202" s="86"/>
      <c r="P202" s="86"/>
      <c r="Q202" s="86"/>
      <c r="R202" s="86"/>
      <c r="S202" s="86"/>
      <c r="T202" s="86"/>
      <c r="U202" s="87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139</v>
      </c>
      <c r="AU202" s="19" t="s">
        <v>81</v>
      </c>
    </row>
    <row r="203" s="2" customFormat="1">
      <c r="A203" s="40"/>
      <c r="B203" s="41"/>
      <c r="C203" s="42"/>
      <c r="D203" s="231" t="s">
        <v>141</v>
      </c>
      <c r="E203" s="42"/>
      <c r="F203" s="232" t="s">
        <v>720</v>
      </c>
      <c r="G203" s="42"/>
      <c r="H203" s="42"/>
      <c r="I203" s="228"/>
      <c r="J203" s="42"/>
      <c r="K203" s="42"/>
      <c r="L203" s="46"/>
      <c r="M203" s="229"/>
      <c r="N203" s="230"/>
      <c r="O203" s="86"/>
      <c r="P203" s="86"/>
      <c r="Q203" s="86"/>
      <c r="R203" s="86"/>
      <c r="S203" s="86"/>
      <c r="T203" s="86"/>
      <c r="U203" s="87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141</v>
      </c>
      <c r="AU203" s="19" t="s">
        <v>81</v>
      </c>
    </row>
    <row r="204" s="12" customFormat="1" ht="22.8" customHeight="1">
      <c r="A204" s="12"/>
      <c r="B204" s="197"/>
      <c r="C204" s="198"/>
      <c r="D204" s="199" t="s">
        <v>71</v>
      </c>
      <c r="E204" s="211" t="s">
        <v>238</v>
      </c>
      <c r="F204" s="211" t="s">
        <v>239</v>
      </c>
      <c r="G204" s="198"/>
      <c r="H204" s="198"/>
      <c r="I204" s="201"/>
      <c r="J204" s="212">
        <f>BK204</f>
        <v>0</v>
      </c>
      <c r="K204" s="198"/>
      <c r="L204" s="203"/>
      <c r="M204" s="204"/>
      <c r="N204" s="205"/>
      <c r="O204" s="205"/>
      <c r="P204" s="206">
        <f>SUM(P205:P215)</f>
        <v>0</v>
      </c>
      <c r="Q204" s="205"/>
      <c r="R204" s="206">
        <f>SUM(R205:R215)</f>
        <v>0.35495240000000006</v>
      </c>
      <c r="S204" s="205"/>
      <c r="T204" s="206">
        <f>SUM(T205:T215)</f>
        <v>0</v>
      </c>
      <c r="U204" s="207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8" t="s">
        <v>81</v>
      </c>
      <c r="AT204" s="209" t="s">
        <v>71</v>
      </c>
      <c r="AU204" s="209" t="s">
        <v>79</v>
      </c>
      <c r="AY204" s="208" t="s">
        <v>129</v>
      </c>
      <c r="BK204" s="210">
        <f>SUM(BK205:BK215)</f>
        <v>0</v>
      </c>
    </row>
    <row r="205" s="2" customFormat="1" ht="24.15" customHeight="1">
      <c r="A205" s="40"/>
      <c r="B205" s="41"/>
      <c r="C205" s="213" t="s">
        <v>438</v>
      </c>
      <c r="D205" s="213" t="s">
        <v>132</v>
      </c>
      <c r="E205" s="214" t="s">
        <v>721</v>
      </c>
      <c r="F205" s="215" t="s">
        <v>722</v>
      </c>
      <c r="G205" s="216" t="s">
        <v>135</v>
      </c>
      <c r="H205" s="217">
        <v>7.5599999999999996</v>
      </c>
      <c r="I205" s="218"/>
      <c r="J205" s="219">
        <f>ROUND(I205*H205,2)</f>
        <v>0</v>
      </c>
      <c r="K205" s="215" t="s">
        <v>136</v>
      </c>
      <c r="L205" s="46"/>
      <c r="M205" s="220" t="s">
        <v>19</v>
      </c>
      <c r="N205" s="221" t="s">
        <v>43</v>
      </c>
      <c r="O205" s="86"/>
      <c r="P205" s="222">
        <f>O205*H205</f>
        <v>0</v>
      </c>
      <c r="Q205" s="222">
        <v>0.044290000000000003</v>
      </c>
      <c r="R205" s="222">
        <f>Q205*H205</f>
        <v>0.33483240000000003</v>
      </c>
      <c r="S205" s="222">
        <v>0</v>
      </c>
      <c r="T205" s="222">
        <f>S205*H205</f>
        <v>0</v>
      </c>
      <c r="U205" s="223" t="s">
        <v>19</v>
      </c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24" t="s">
        <v>197</v>
      </c>
      <c r="AT205" s="224" t="s">
        <v>132</v>
      </c>
      <c r="AU205" s="224" t="s">
        <v>81</v>
      </c>
      <c r="AY205" s="19" t="s">
        <v>129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9" t="s">
        <v>79</v>
      </c>
      <c r="BK205" s="225">
        <f>ROUND(I205*H205,2)</f>
        <v>0</v>
      </c>
      <c r="BL205" s="19" t="s">
        <v>197</v>
      </c>
      <c r="BM205" s="224" t="s">
        <v>723</v>
      </c>
    </row>
    <row r="206" s="2" customFormat="1">
      <c r="A206" s="40"/>
      <c r="B206" s="41"/>
      <c r="C206" s="42"/>
      <c r="D206" s="226" t="s">
        <v>139</v>
      </c>
      <c r="E206" s="42"/>
      <c r="F206" s="227" t="s">
        <v>724</v>
      </c>
      <c r="G206" s="42"/>
      <c r="H206" s="42"/>
      <c r="I206" s="228"/>
      <c r="J206" s="42"/>
      <c r="K206" s="42"/>
      <c r="L206" s="46"/>
      <c r="M206" s="229"/>
      <c r="N206" s="230"/>
      <c r="O206" s="86"/>
      <c r="P206" s="86"/>
      <c r="Q206" s="86"/>
      <c r="R206" s="86"/>
      <c r="S206" s="86"/>
      <c r="T206" s="86"/>
      <c r="U206" s="87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139</v>
      </c>
      <c r="AU206" s="19" t="s">
        <v>81</v>
      </c>
    </row>
    <row r="207" s="2" customFormat="1">
      <c r="A207" s="40"/>
      <c r="B207" s="41"/>
      <c r="C207" s="42"/>
      <c r="D207" s="231" t="s">
        <v>141</v>
      </c>
      <c r="E207" s="42"/>
      <c r="F207" s="232" t="s">
        <v>725</v>
      </c>
      <c r="G207" s="42"/>
      <c r="H207" s="42"/>
      <c r="I207" s="228"/>
      <c r="J207" s="42"/>
      <c r="K207" s="42"/>
      <c r="L207" s="46"/>
      <c r="M207" s="229"/>
      <c r="N207" s="230"/>
      <c r="O207" s="86"/>
      <c r="P207" s="86"/>
      <c r="Q207" s="86"/>
      <c r="R207" s="86"/>
      <c r="S207" s="86"/>
      <c r="T207" s="86"/>
      <c r="U207" s="87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141</v>
      </c>
      <c r="AU207" s="19" t="s">
        <v>81</v>
      </c>
    </row>
    <row r="208" s="13" customFormat="1">
      <c r="A208" s="13"/>
      <c r="B208" s="233"/>
      <c r="C208" s="234"/>
      <c r="D208" s="226" t="s">
        <v>143</v>
      </c>
      <c r="E208" s="235" t="s">
        <v>19</v>
      </c>
      <c r="F208" s="236" t="s">
        <v>726</v>
      </c>
      <c r="G208" s="234"/>
      <c r="H208" s="237">
        <v>7.5599999999999996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1"/>
      <c r="U208" s="242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143</v>
      </c>
      <c r="AU208" s="243" t="s">
        <v>81</v>
      </c>
      <c r="AV208" s="13" t="s">
        <v>81</v>
      </c>
      <c r="AW208" s="13" t="s">
        <v>33</v>
      </c>
      <c r="AX208" s="13" t="s">
        <v>72</v>
      </c>
      <c r="AY208" s="243" t="s">
        <v>129</v>
      </c>
    </row>
    <row r="209" s="14" customFormat="1">
      <c r="A209" s="14"/>
      <c r="B209" s="244"/>
      <c r="C209" s="245"/>
      <c r="D209" s="226" t="s">
        <v>143</v>
      </c>
      <c r="E209" s="246" t="s">
        <v>19</v>
      </c>
      <c r="F209" s="247" t="s">
        <v>146</v>
      </c>
      <c r="G209" s="245"/>
      <c r="H209" s="248">
        <v>7.5599999999999996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2"/>
      <c r="U209" s="253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143</v>
      </c>
      <c r="AU209" s="254" t="s">
        <v>81</v>
      </c>
      <c r="AV209" s="14" t="s">
        <v>137</v>
      </c>
      <c r="AW209" s="14" t="s">
        <v>33</v>
      </c>
      <c r="AX209" s="14" t="s">
        <v>79</v>
      </c>
      <c r="AY209" s="254" t="s">
        <v>129</v>
      </c>
    </row>
    <row r="210" s="2" customFormat="1" ht="21.75" customHeight="1">
      <c r="A210" s="40"/>
      <c r="B210" s="41"/>
      <c r="C210" s="213" t="s">
        <v>442</v>
      </c>
      <c r="D210" s="213" t="s">
        <v>132</v>
      </c>
      <c r="E210" s="214" t="s">
        <v>727</v>
      </c>
      <c r="F210" s="215" t="s">
        <v>728</v>
      </c>
      <c r="G210" s="216" t="s">
        <v>324</v>
      </c>
      <c r="H210" s="217">
        <v>4</v>
      </c>
      <c r="I210" s="218"/>
      <c r="J210" s="219">
        <f>ROUND(I210*H210,2)</f>
        <v>0</v>
      </c>
      <c r="K210" s="215" t="s">
        <v>136</v>
      </c>
      <c r="L210" s="46"/>
      <c r="M210" s="220" t="s">
        <v>19</v>
      </c>
      <c r="N210" s="221" t="s">
        <v>43</v>
      </c>
      <c r="O210" s="86"/>
      <c r="P210" s="222">
        <f>O210*H210</f>
        <v>0</v>
      </c>
      <c r="Q210" s="222">
        <v>0.0050299999999999997</v>
      </c>
      <c r="R210" s="222">
        <f>Q210*H210</f>
        <v>0.020119999999999999</v>
      </c>
      <c r="S210" s="222">
        <v>0</v>
      </c>
      <c r="T210" s="222">
        <f>S210*H210</f>
        <v>0</v>
      </c>
      <c r="U210" s="223" t="s">
        <v>19</v>
      </c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4" t="s">
        <v>197</v>
      </c>
      <c r="AT210" s="224" t="s">
        <v>132</v>
      </c>
      <c r="AU210" s="224" t="s">
        <v>81</v>
      </c>
      <c r="AY210" s="19" t="s">
        <v>129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9" t="s">
        <v>79</v>
      </c>
      <c r="BK210" s="225">
        <f>ROUND(I210*H210,2)</f>
        <v>0</v>
      </c>
      <c r="BL210" s="19" t="s">
        <v>197</v>
      </c>
      <c r="BM210" s="224" t="s">
        <v>729</v>
      </c>
    </row>
    <row r="211" s="2" customFormat="1">
      <c r="A211" s="40"/>
      <c r="B211" s="41"/>
      <c r="C211" s="42"/>
      <c r="D211" s="226" t="s">
        <v>139</v>
      </c>
      <c r="E211" s="42"/>
      <c r="F211" s="227" t="s">
        <v>730</v>
      </c>
      <c r="G211" s="42"/>
      <c r="H211" s="42"/>
      <c r="I211" s="228"/>
      <c r="J211" s="42"/>
      <c r="K211" s="42"/>
      <c r="L211" s="46"/>
      <c r="M211" s="229"/>
      <c r="N211" s="230"/>
      <c r="O211" s="86"/>
      <c r="P211" s="86"/>
      <c r="Q211" s="86"/>
      <c r="R211" s="86"/>
      <c r="S211" s="86"/>
      <c r="T211" s="86"/>
      <c r="U211" s="87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139</v>
      </c>
      <c r="AU211" s="19" t="s">
        <v>81</v>
      </c>
    </row>
    <row r="212" s="2" customFormat="1">
      <c r="A212" s="40"/>
      <c r="B212" s="41"/>
      <c r="C212" s="42"/>
      <c r="D212" s="231" t="s">
        <v>141</v>
      </c>
      <c r="E212" s="42"/>
      <c r="F212" s="232" t="s">
        <v>731</v>
      </c>
      <c r="G212" s="42"/>
      <c r="H212" s="42"/>
      <c r="I212" s="228"/>
      <c r="J212" s="42"/>
      <c r="K212" s="42"/>
      <c r="L212" s="46"/>
      <c r="M212" s="229"/>
      <c r="N212" s="230"/>
      <c r="O212" s="86"/>
      <c r="P212" s="86"/>
      <c r="Q212" s="86"/>
      <c r="R212" s="86"/>
      <c r="S212" s="86"/>
      <c r="T212" s="86"/>
      <c r="U212" s="87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141</v>
      </c>
      <c r="AU212" s="19" t="s">
        <v>81</v>
      </c>
    </row>
    <row r="213" s="2" customFormat="1" ht="24.15" customHeight="1">
      <c r="A213" s="40"/>
      <c r="B213" s="41"/>
      <c r="C213" s="213" t="s">
        <v>411</v>
      </c>
      <c r="D213" s="213" t="s">
        <v>132</v>
      </c>
      <c r="E213" s="214" t="s">
        <v>505</v>
      </c>
      <c r="F213" s="215" t="s">
        <v>506</v>
      </c>
      <c r="G213" s="216" t="s">
        <v>166</v>
      </c>
      <c r="H213" s="217">
        <v>0.35499999999999998</v>
      </c>
      <c r="I213" s="218"/>
      <c r="J213" s="219">
        <f>ROUND(I213*H213,2)</f>
        <v>0</v>
      </c>
      <c r="K213" s="215" t="s">
        <v>136</v>
      </c>
      <c r="L213" s="46"/>
      <c r="M213" s="220" t="s">
        <v>19</v>
      </c>
      <c r="N213" s="221" t="s">
        <v>43</v>
      </c>
      <c r="O213" s="86"/>
      <c r="P213" s="222">
        <f>O213*H213</f>
        <v>0</v>
      </c>
      <c r="Q213" s="222">
        <v>0</v>
      </c>
      <c r="R213" s="222">
        <f>Q213*H213</f>
        <v>0</v>
      </c>
      <c r="S213" s="222">
        <v>0</v>
      </c>
      <c r="T213" s="222">
        <f>S213*H213</f>
        <v>0</v>
      </c>
      <c r="U213" s="223" t="s">
        <v>19</v>
      </c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4" t="s">
        <v>197</v>
      </c>
      <c r="AT213" s="224" t="s">
        <v>132</v>
      </c>
      <c r="AU213" s="224" t="s">
        <v>81</v>
      </c>
      <c r="AY213" s="19" t="s">
        <v>129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9" t="s">
        <v>79</v>
      </c>
      <c r="BK213" s="225">
        <f>ROUND(I213*H213,2)</f>
        <v>0</v>
      </c>
      <c r="BL213" s="19" t="s">
        <v>197</v>
      </c>
      <c r="BM213" s="224" t="s">
        <v>732</v>
      </c>
    </row>
    <row r="214" s="2" customFormat="1">
      <c r="A214" s="40"/>
      <c r="B214" s="41"/>
      <c r="C214" s="42"/>
      <c r="D214" s="226" t="s">
        <v>139</v>
      </c>
      <c r="E214" s="42"/>
      <c r="F214" s="227" t="s">
        <v>508</v>
      </c>
      <c r="G214" s="42"/>
      <c r="H214" s="42"/>
      <c r="I214" s="228"/>
      <c r="J214" s="42"/>
      <c r="K214" s="42"/>
      <c r="L214" s="46"/>
      <c r="M214" s="229"/>
      <c r="N214" s="230"/>
      <c r="O214" s="86"/>
      <c r="P214" s="86"/>
      <c r="Q214" s="86"/>
      <c r="R214" s="86"/>
      <c r="S214" s="86"/>
      <c r="T214" s="86"/>
      <c r="U214" s="87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139</v>
      </c>
      <c r="AU214" s="19" t="s">
        <v>81</v>
      </c>
    </row>
    <row r="215" s="2" customFormat="1">
      <c r="A215" s="40"/>
      <c r="B215" s="41"/>
      <c r="C215" s="42"/>
      <c r="D215" s="231" t="s">
        <v>141</v>
      </c>
      <c r="E215" s="42"/>
      <c r="F215" s="232" t="s">
        <v>509</v>
      </c>
      <c r="G215" s="42"/>
      <c r="H215" s="42"/>
      <c r="I215" s="228"/>
      <c r="J215" s="42"/>
      <c r="K215" s="42"/>
      <c r="L215" s="46"/>
      <c r="M215" s="229"/>
      <c r="N215" s="230"/>
      <c r="O215" s="86"/>
      <c r="P215" s="86"/>
      <c r="Q215" s="86"/>
      <c r="R215" s="86"/>
      <c r="S215" s="86"/>
      <c r="T215" s="86"/>
      <c r="U215" s="87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141</v>
      </c>
      <c r="AU215" s="19" t="s">
        <v>81</v>
      </c>
    </row>
    <row r="216" s="12" customFormat="1" ht="22.8" customHeight="1">
      <c r="A216" s="12"/>
      <c r="B216" s="197"/>
      <c r="C216" s="198"/>
      <c r="D216" s="199" t="s">
        <v>71</v>
      </c>
      <c r="E216" s="211" t="s">
        <v>733</v>
      </c>
      <c r="F216" s="211" t="s">
        <v>734</v>
      </c>
      <c r="G216" s="198"/>
      <c r="H216" s="198"/>
      <c r="I216" s="201"/>
      <c r="J216" s="212">
        <f>BK216</f>
        <v>0</v>
      </c>
      <c r="K216" s="198"/>
      <c r="L216" s="203"/>
      <c r="M216" s="204"/>
      <c r="N216" s="205"/>
      <c r="O216" s="205"/>
      <c r="P216" s="206">
        <f>SUM(P217:P234)</f>
        <v>0</v>
      </c>
      <c r="Q216" s="205"/>
      <c r="R216" s="206">
        <f>SUM(R217:R234)</f>
        <v>0.033149999999999999</v>
      </c>
      <c r="S216" s="205"/>
      <c r="T216" s="206">
        <f>SUM(T217:T234)</f>
        <v>0</v>
      </c>
      <c r="U216" s="207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08" t="s">
        <v>81</v>
      </c>
      <c r="AT216" s="209" t="s">
        <v>71</v>
      </c>
      <c r="AU216" s="209" t="s">
        <v>79</v>
      </c>
      <c r="AY216" s="208" t="s">
        <v>129</v>
      </c>
      <c r="BK216" s="210">
        <f>SUM(BK217:BK234)</f>
        <v>0</v>
      </c>
    </row>
    <row r="217" s="2" customFormat="1" ht="24.15" customHeight="1">
      <c r="A217" s="40"/>
      <c r="B217" s="41"/>
      <c r="C217" s="213" t="s">
        <v>451</v>
      </c>
      <c r="D217" s="213" t="s">
        <v>132</v>
      </c>
      <c r="E217" s="214" t="s">
        <v>735</v>
      </c>
      <c r="F217" s="215" t="s">
        <v>736</v>
      </c>
      <c r="G217" s="216" t="s">
        <v>234</v>
      </c>
      <c r="H217" s="217">
        <v>1</v>
      </c>
      <c r="I217" s="218"/>
      <c r="J217" s="219">
        <f>ROUND(I217*H217,2)</f>
        <v>0</v>
      </c>
      <c r="K217" s="215" t="s">
        <v>136</v>
      </c>
      <c r="L217" s="46"/>
      <c r="M217" s="220" t="s">
        <v>19</v>
      </c>
      <c r="N217" s="221" t="s">
        <v>43</v>
      </c>
      <c r="O217" s="86"/>
      <c r="P217" s="222">
        <f>O217*H217</f>
        <v>0</v>
      </c>
      <c r="Q217" s="222">
        <v>0</v>
      </c>
      <c r="R217" s="222">
        <f>Q217*H217</f>
        <v>0</v>
      </c>
      <c r="S217" s="222">
        <v>0</v>
      </c>
      <c r="T217" s="222">
        <f>S217*H217</f>
        <v>0</v>
      </c>
      <c r="U217" s="223" t="s">
        <v>19</v>
      </c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4" t="s">
        <v>197</v>
      </c>
      <c r="AT217" s="224" t="s">
        <v>132</v>
      </c>
      <c r="AU217" s="224" t="s">
        <v>81</v>
      </c>
      <c r="AY217" s="19" t="s">
        <v>129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9" t="s">
        <v>79</v>
      </c>
      <c r="BK217" s="225">
        <f>ROUND(I217*H217,2)</f>
        <v>0</v>
      </c>
      <c r="BL217" s="19" t="s">
        <v>197</v>
      </c>
      <c r="BM217" s="224" t="s">
        <v>737</v>
      </c>
    </row>
    <row r="218" s="2" customFormat="1">
      <c r="A218" s="40"/>
      <c r="B218" s="41"/>
      <c r="C218" s="42"/>
      <c r="D218" s="226" t="s">
        <v>139</v>
      </c>
      <c r="E218" s="42"/>
      <c r="F218" s="227" t="s">
        <v>738</v>
      </c>
      <c r="G218" s="42"/>
      <c r="H218" s="42"/>
      <c r="I218" s="228"/>
      <c r="J218" s="42"/>
      <c r="K218" s="42"/>
      <c r="L218" s="46"/>
      <c r="M218" s="229"/>
      <c r="N218" s="230"/>
      <c r="O218" s="86"/>
      <c r="P218" s="86"/>
      <c r="Q218" s="86"/>
      <c r="R218" s="86"/>
      <c r="S218" s="86"/>
      <c r="T218" s="86"/>
      <c r="U218" s="87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139</v>
      </c>
      <c r="AU218" s="19" t="s">
        <v>81</v>
      </c>
    </row>
    <row r="219" s="2" customFormat="1">
      <c r="A219" s="40"/>
      <c r="B219" s="41"/>
      <c r="C219" s="42"/>
      <c r="D219" s="231" t="s">
        <v>141</v>
      </c>
      <c r="E219" s="42"/>
      <c r="F219" s="232" t="s">
        <v>739</v>
      </c>
      <c r="G219" s="42"/>
      <c r="H219" s="42"/>
      <c r="I219" s="228"/>
      <c r="J219" s="42"/>
      <c r="K219" s="42"/>
      <c r="L219" s="46"/>
      <c r="M219" s="229"/>
      <c r="N219" s="230"/>
      <c r="O219" s="86"/>
      <c r="P219" s="86"/>
      <c r="Q219" s="86"/>
      <c r="R219" s="86"/>
      <c r="S219" s="86"/>
      <c r="T219" s="86"/>
      <c r="U219" s="87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141</v>
      </c>
      <c r="AU219" s="19" t="s">
        <v>81</v>
      </c>
    </row>
    <row r="220" s="2" customFormat="1" ht="24.15" customHeight="1">
      <c r="A220" s="40"/>
      <c r="B220" s="41"/>
      <c r="C220" s="269" t="s">
        <v>457</v>
      </c>
      <c r="D220" s="269" t="s">
        <v>408</v>
      </c>
      <c r="E220" s="270" t="s">
        <v>740</v>
      </c>
      <c r="F220" s="271" t="s">
        <v>741</v>
      </c>
      <c r="G220" s="272" t="s">
        <v>234</v>
      </c>
      <c r="H220" s="273">
        <v>1</v>
      </c>
      <c r="I220" s="274"/>
      <c r="J220" s="275">
        <f>ROUND(I220*H220,2)</f>
        <v>0</v>
      </c>
      <c r="K220" s="271" t="s">
        <v>136</v>
      </c>
      <c r="L220" s="276"/>
      <c r="M220" s="277" t="s">
        <v>19</v>
      </c>
      <c r="N220" s="278" t="s">
        <v>43</v>
      </c>
      <c r="O220" s="86"/>
      <c r="P220" s="222">
        <f>O220*H220</f>
        <v>0</v>
      </c>
      <c r="Q220" s="222">
        <v>0.014500000000000001</v>
      </c>
      <c r="R220" s="222">
        <f>Q220*H220</f>
        <v>0.014500000000000001</v>
      </c>
      <c r="S220" s="222">
        <v>0</v>
      </c>
      <c r="T220" s="222">
        <f>S220*H220</f>
        <v>0</v>
      </c>
      <c r="U220" s="223" t="s">
        <v>19</v>
      </c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4" t="s">
        <v>411</v>
      </c>
      <c r="AT220" s="224" t="s">
        <v>408</v>
      </c>
      <c r="AU220" s="224" t="s">
        <v>81</v>
      </c>
      <c r="AY220" s="19" t="s">
        <v>129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9" t="s">
        <v>79</v>
      </c>
      <c r="BK220" s="225">
        <f>ROUND(I220*H220,2)</f>
        <v>0</v>
      </c>
      <c r="BL220" s="19" t="s">
        <v>197</v>
      </c>
      <c r="BM220" s="224" t="s">
        <v>742</v>
      </c>
    </row>
    <row r="221" s="2" customFormat="1">
      <c r="A221" s="40"/>
      <c r="B221" s="41"/>
      <c r="C221" s="42"/>
      <c r="D221" s="226" t="s">
        <v>139</v>
      </c>
      <c r="E221" s="42"/>
      <c r="F221" s="227" t="s">
        <v>741</v>
      </c>
      <c r="G221" s="42"/>
      <c r="H221" s="42"/>
      <c r="I221" s="228"/>
      <c r="J221" s="42"/>
      <c r="K221" s="42"/>
      <c r="L221" s="46"/>
      <c r="M221" s="229"/>
      <c r="N221" s="230"/>
      <c r="O221" s="86"/>
      <c r="P221" s="86"/>
      <c r="Q221" s="86"/>
      <c r="R221" s="86"/>
      <c r="S221" s="86"/>
      <c r="T221" s="86"/>
      <c r="U221" s="87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139</v>
      </c>
      <c r="AU221" s="19" t="s">
        <v>81</v>
      </c>
    </row>
    <row r="222" s="2" customFormat="1" ht="21.75" customHeight="1">
      <c r="A222" s="40"/>
      <c r="B222" s="41"/>
      <c r="C222" s="213" t="s">
        <v>463</v>
      </c>
      <c r="D222" s="213" t="s">
        <v>132</v>
      </c>
      <c r="E222" s="214" t="s">
        <v>743</v>
      </c>
      <c r="F222" s="215" t="s">
        <v>744</v>
      </c>
      <c r="G222" s="216" t="s">
        <v>234</v>
      </c>
      <c r="H222" s="217">
        <v>1</v>
      </c>
      <c r="I222" s="218"/>
      <c r="J222" s="219">
        <f>ROUND(I222*H222,2)</f>
        <v>0</v>
      </c>
      <c r="K222" s="215" t="s">
        <v>136</v>
      </c>
      <c r="L222" s="46"/>
      <c r="M222" s="220" t="s">
        <v>19</v>
      </c>
      <c r="N222" s="221" t="s">
        <v>43</v>
      </c>
      <c r="O222" s="86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2">
        <f>S222*H222</f>
        <v>0</v>
      </c>
      <c r="U222" s="223" t="s">
        <v>19</v>
      </c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24" t="s">
        <v>197</v>
      </c>
      <c r="AT222" s="224" t="s">
        <v>132</v>
      </c>
      <c r="AU222" s="224" t="s">
        <v>81</v>
      </c>
      <c r="AY222" s="19" t="s">
        <v>129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9" t="s">
        <v>79</v>
      </c>
      <c r="BK222" s="225">
        <f>ROUND(I222*H222,2)</f>
        <v>0</v>
      </c>
      <c r="BL222" s="19" t="s">
        <v>197</v>
      </c>
      <c r="BM222" s="224" t="s">
        <v>745</v>
      </c>
    </row>
    <row r="223" s="2" customFormat="1">
      <c r="A223" s="40"/>
      <c r="B223" s="41"/>
      <c r="C223" s="42"/>
      <c r="D223" s="226" t="s">
        <v>139</v>
      </c>
      <c r="E223" s="42"/>
      <c r="F223" s="227" t="s">
        <v>746</v>
      </c>
      <c r="G223" s="42"/>
      <c r="H223" s="42"/>
      <c r="I223" s="228"/>
      <c r="J223" s="42"/>
      <c r="K223" s="42"/>
      <c r="L223" s="46"/>
      <c r="M223" s="229"/>
      <c r="N223" s="230"/>
      <c r="O223" s="86"/>
      <c r="P223" s="86"/>
      <c r="Q223" s="86"/>
      <c r="R223" s="86"/>
      <c r="S223" s="86"/>
      <c r="T223" s="86"/>
      <c r="U223" s="87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139</v>
      </c>
      <c r="AU223" s="19" t="s">
        <v>81</v>
      </c>
    </row>
    <row r="224" s="2" customFormat="1">
      <c r="A224" s="40"/>
      <c r="B224" s="41"/>
      <c r="C224" s="42"/>
      <c r="D224" s="231" t="s">
        <v>141</v>
      </c>
      <c r="E224" s="42"/>
      <c r="F224" s="232" t="s">
        <v>747</v>
      </c>
      <c r="G224" s="42"/>
      <c r="H224" s="42"/>
      <c r="I224" s="228"/>
      <c r="J224" s="42"/>
      <c r="K224" s="42"/>
      <c r="L224" s="46"/>
      <c r="M224" s="229"/>
      <c r="N224" s="230"/>
      <c r="O224" s="86"/>
      <c r="P224" s="86"/>
      <c r="Q224" s="86"/>
      <c r="R224" s="86"/>
      <c r="S224" s="86"/>
      <c r="T224" s="86"/>
      <c r="U224" s="87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141</v>
      </c>
      <c r="AU224" s="19" t="s">
        <v>81</v>
      </c>
    </row>
    <row r="225" s="2" customFormat="1" ht="16.5" customHeight="1">
      <c r="A225" s="40"/>
      <c r="B225" s="41"/>
      <c r="C225" s="269" t="s">
        <v>471</v>
      </c>
      <c r="D225" s="269" t="s">
        <v>408</v>
      </c>
      <c r="E225" s="270" t="s">
        <v>748</v>
      </c>
      <c r="F225" s="271" t="s">
        <v>749</v>
      </c>
      <c r="G225" s="272" t="s">
        <v>234</v>
      </c>
      <c r="H225" s="273">
        <v>1</v>
      </c>
      <c r="I225" s="274"/>
      <c r="J225" s="275">
        <f>ROUND(I225*H225,2)</f>
        <v>0</v>
      </c>
      <c r="K225" s="271" t="s">
        <v>136</v>
      </c>
      <c r="L225" s="276"/>
      <c r="M225" s="277" t="s">
        <v>19</v>
      </c>
      <c r="N225" s="278" t="s">
        <v>43</v>
      </c>
      <c r="O225" s="86"/>
      <c r="P225" s="222">
        <f>O225*H225</f>
        <v>0</v>
      </c>
      <c r="Q225" s="222">
        <v>0.0022000000000000001</v>
      </c>
      <c r="R225" s="222">
        <f>Q225*H225</f>
        <v>0.0022000000000000001</v>
      </c>
      <c r="S225" s="222">
        <v>0</v>
      </c>
      <c r="T225" s="222">
        <f>S225*H225</f>
        <v>0</v>
      </c>
      <c r="U225" s="223" t="s">
        <v>19</v>
      </c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4" t="s">
        <v>411</v>
      </c>
      <c r="AT225" s="224" t="s">
        <v>408</v>
      </c>
      <c r="AU225" s="224" t="s">
        <v>81</v>
      </c>
      <c r="AY225" s="19" t="s">
        <v>129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9" t="s">
        <v>79</v>
      </c>
      <c r="BK225" s="225">
        <f>ROUND(I225*H225,2)</f>
        <v>0</v>
      </c>
      <c r="BL225" s="19" t="s">
        <v>197</v>
      </c>
      <c r="BM225" s="224" t="s">
        <v>750</v>
      </c>
    </row>
    <row r="226" s="2" customFormat="1">
      <c r="A226" s="40"/>
      <c r="B226" s="41"/>
      <c r="C226" s="42"/>
      <c r="D226" s="226" t="s">
        <v>139</v>
      </c>
      <c r="E226" s="42"/>
      <c r="F226" s="227" t="s">
        <v>749</v>
      </c>
      <c r="G226" s="42"/>
      <c r="H226" s="42"/>
      <c r="I226" s="228"/>
      <c r="J226" s="42"/>
      <c r="K226" s="42"/>
      <c r="L226" s="46"/>
      <c r="M226" s="229"/>
      <c r="N226" s="230"/>
      <c r="O226" s="86"/>
      <c r="P226" s="86"/>
      <c r="Q226" s="86"/>
      <c r="R226" s="86"/>
      <c r="S226" s="86"/>
      <c r="T226" s="86"/>
      <c r="U226" s="87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139</v>
      </c>
      <c r="AU226" s="19" t="s">
        <v>81</v>
      </c>
    </row>
    <row r="227" s="2" customFormat="1" ht="24.15" customHeight="1">
      <c r="A227" s="40"/>
      <c r="B227" s="41"/>
      <c r="C227" s="213" t="s">
        <v>477</v>
      </c>
      <c r="D227" s="213" t="s">
        <v>132</v>
      </c>
      <c r="E227" s="214" t="s">
        <v>751</v>
      </c>
      <c r="F227" s="215" t="s">
        <v>752</v>
      </c>
      <c r="G227" s="216" t="s">
        <v>234</v>
      </c>
      <c r="H227" s="217">
        <v>1</v>
      </c>
      <c r="I227" s="218"/>
      <c r="J227" s="219">
        <f>ROUND(I227*H227,2)</f>
        <v>0</v>
      </c>
      <c r="K227" s="215" t="s">
        <v>136</v>
      </c>
      <c r="L227" s="46"/>
      <c r="M227" s="220" t="s">
        <v>19</v>
      </c>
      <c r="N227" s="221" t="s">
        <v>43</v>
      </c>
      <c r="O227" s="86"/>
      <c r="P227" s="222">
        <f>O227*H227</f>
        <v>0</v>
      </c>
      <c r="Q227" s="222">
        <v>0.00044999999999999999</v>
      </c>
      <c r="R227" s="222">
        <f>Q227*H227</f>
        <v>0.00044999999999999999</v>
      </c>
      <c r="S227" s="222">
        <v>0</v>
      </c>
      <c r="T227" s="222">
        <f>S227*H227</f>
        <v>0</v>
      </c>
      <c r="U227" s="223" t="s">
        <v>19</v>
      </c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4" t="s">
        <v>197</v>
      </c>
      <c r="AT227" s="224" t="s">
        <v>132</v>
      </c>
      <c r="AU227" s="224" t="s">
        <v>81</v>
      </c>
      <c r="AY227" s="19" t="s">
        <v>129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9" t="s">
        <v>79</v>
      </c>
      <c r="BK227" s="225">
        <f>ROUND(I227*H227,2)</f>
        <v>0</v>
      </c>
      <c r="BL227" s="19" t="s">
        <v>197</v>
      </c>
      <c r="BM227" s="224" t="s">
        <v>753</v>
      </c>
    </row>
    <row r="228" s="2" customFormat="1">
      <c r="A228" s="40"/>
      <c r="B228" s="41"/>
      <c r="C228" s="42"/>
      <c r="D228" s="226" t="s">
        <v>139</v>
      </c>
      <c r="E228" s="42"/>
      <c r="F228" s="227" t="s">
        <v>754</v>
      </c>
      <c r="G228" s="42"/>
      <c r="H228" s="42"/>
      <c r="I228" s="228"/>
      <c r="J228" s="42"/>
      <c r="K228" s="42"/>
      <c r="L228" s="46"/>
      <c r="M228" s="229"/>
      <c r="N228" s="230"/>
      <c r="O228" s="86"/>
      <c r="P228" s="86"/>
      <c r="Q228" s="86"/>
      <c r="R228" s="86"/>
      <c r="S228" s="86"/>
      <c r="T228" s="86"/>
      <c r="U228" s="87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139</v>
      </c>
      <c r="AU228" s="19" t="s">
        <v>81</v>
      </c>
    </row>
    <row r="229" s="2" customFormat="1">
      <c r="A229" s="40"/>
      <c r="B229" s="41"/>
      <c r="C229" s="42"/>
      <c r="D229" s="231" t="s">
        <v>141</v>
      </c>
      <c r="E229" s="42"/>
      <c r="F229" s="232" t="s">
        <v>755</v>
      </c>
      <c r="G229" s="42"/>
      <c r="H229" s="42"/>
      <c r="I229" s="228"/>
      <c r="J229" s="42"/>
      <c r="K229" s="42"/>
      <c r="L229" s="46"/>
      <c r="M229" s="229"/>
      <c r="N229" s="230"/>
      <c r="O229" s="86"/>
      <c r="P229" s="86"/>
      <c r="Q229" s="86"/>
      <c r="R229" s="86"/>
      <c r="S229" s="86"/>
      <c r="T229" s="86"/>
      <c r="U229" s="87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141</v>
      </c>
      <c r="AU229" s="19" t="s">
        <v>81</v>
      </c>
    </row>
    <row r="230" s="2" customFormat="1" ht="33" customHeight="1">
      <c r="A230" s="40"/>
      <c r="B230" s="41"/>
      <c r="C230" s="269" t="s">
        <v>483</v>
      </c>
      <c r="D230" s="269" t="s">
        <v>408</v>
      </c>
      <c r="E230" s="270" t="s">
        <v>756</v>
      </c>
      <c r="F230" s="271" t="s">
        <v>757</v>
      </c>
      <c r="G230" s="272" t="s">
        <v>234</v>
      </c>
      <c r="H230" s="273">
        <v>1</v>
      </c>
      <c r="I230" s="274"/>
      <c r="J230" s="275">
        <f>ROUND(I230*H230,2)</f>
        <v>0</v>
      </c>
      <c r="K230" s="271" t="s">
        <v>136</v>
      </c>
      <c r="L230" s="276"/>
      <c r="M230" s="277" t="s">
        <v>19</v>
      </c>
      <c r="N230" s="278" t="s">
        <v>43</v>
      </c>
      <c r="O230" s="86"/>
      <c r="P230" s="222">
        <f>O230*H230</f>
        <v>0</v>
      </c>
      <c r="Q230" s="222">
        <v>0.016</v>
      </c>
      <c r="R230" s="222">
        <f>Q230*H230</f>
        <v>0.016</v>
      </c>
      <c r="S230" s="222">
        <v>0</v>
      </c>
      <c r="T230" s="222">
        <f>S230*H230</f>
        <v>0</v>
      </c>
      <c r="U230" s="223" t="s">
        <v>19</v>
      </c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24" t="s">
        <v>411</v>
      </c>
      <c r="AT230" s="224" t="s">
        <v>408</v>
      </c>
      <c r="AU230" s="224" t="s">
        <v>81</v>
      </c>
      <c r="AY230" s="19" t="s">
        <v>129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9" t="s">
        <v>79</v>
      </c>
      <c r="BK230" s="225">
        <f>ROUND(I230*H230,2)</f>
        <v>0</v>
      </c>
      <c r="BL230" s="19" t="s">
        <v>197</v>
      </c>
      <c r="BM230" s="224" t="s">
        <v>758</v>
      </c>
    </row>
    <row r="231" s="2" customFormat="1">
      <c r="A231" s="40"/>
      <c r="B231" s="41"/>
      <c r="C231" s="42"/>
      <c r="D231" s="226" t="s">
        <v>139</v>
      </c>
      <c r="E231" s="42"/>
      <c r="F231" s="227" t="s">
        <v>757</v>
      </c>
      <c r="G231" s="42"/>
      <c r="H231" s="42"/>
      <c r="I231" s="228"/>
      <c r="J231" s="42"/>
      <c r="K231" s="42"/>
      <c r="L231" s="46"/>
      <c r="M231" s="229"/>
      <c r="N231" s="230"/>
      <c r="O231" s="86"/>
      <c r="P231" s="86"/>
      <c r="Q231" s="86"/>
      <c r="R231" s="86"/>
      <c r="S231" s="86"/>
      <c r="T231" s="86"/>
      <c r="U231" s="87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139</v>
      </c>
      <c r="AU231" s="19" t="s">
        <v>81</v>
      </c>
    </row>
    <row r="232" s="2" customFormat="1" ht="24.15" customHeight="1">
      <c r="A232" s="40"/>
      <c r="B232" s="41"/>
      <c r="C232" s="213" t="s">
        <v>489</v>
      </c>
      <c r="D232" s="213" t="s">
        <v>132</v>
      </c>
      <c r="E232" s="214" t="s">
        <v>759</v>
      </c>
      <c r="F232" s="215" t="s">
        <v>760</v>
      </c>
      <c r="G232" s="216" t="s">
        <v>166</v>
      </c>
      <c r="H232" s="217">
        <v>0.033000000000000002</v>
      </c>
      <c r="I232" s="218"/>
      <c r="J232" s="219">
        <f>ROUND(I232*H232,2)</f>
        <v>0</v>
      </c>
      <c r="K232" s="215" t="s">
        <v>136</v>
      </c>
      <c r="L232" s="46"/>
      <c r="M232" s="220" t="s">
        <v>19</v>
      </c>
      <c r="N232" s="221" t="s">
        <v>43</v>
      </c>
      <c r="O232" s="86"/>
      <c r="P232" s="222">
        <f>O232*H232</f>
        <v>0</v>
      </c>
      <c r="Q232" s="222">
        <v>0</v>
      </c>
      <c r="R232" s="222">
        <f>Q232*H232</f>
        <v>0</v>
      </c>
      <c r="S232" s="222">
        <v>0</v>
      </c>
      <c r="T232" s="222">
        <f>S232*H232</f>
        <v>0</v>
      </c>
      <c r="U232" s="223" t="s">
        <v>19</v>
      </c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4" t="s">
        <v>197</v>
      </c>
      <c r="AT232" s="224" t="s">
        <v>132</v>
      </c>
      <c r="AU232" s="224" t="s">
        <v>81</v>
      </c>
      <c r="AY232" s="19" t="s">
        <v>129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9" t="s">
        <v>79</v>
      </c>
      <c r="BK232" s="225">
        <f>ROUND(I232*H232,2)</f>
        <v>0</v>
      </c>
      <c r="BL232" s="19" t="s">
        <v>197</v>
      </c>
      <c r="BM232" s="224" t="s">
        <v>761</v>
      </c>
    </row>
    <row r="233" s="2" customFormat="1">
      <c r="A233" s="40"/>
      <c r="B233" s="41"/>
      <c r="C233" s="42"/>
      <c r="D233" s="226" t="s">
        <v>139</v>
      </c>
      <c r="E233" s="42"/>
      <c r="F233" s="227" t="s">
        <v>762</v>
      </c>
      <c r="G233" s="42"/>
      <c r="H233" s="42"/>
      <c r="I233" s="228"/>
      <c r="J233" s="42"/>
      <c r="K233" s="42"/>
      <c r="L233" s="46"/>
      <c r="M233" s="229"/>
      <c r="N233" s="230"/>
      <c r="O233" s="86"/>
      <c r="P233" s="86"/>
      <c r="Q233" s="86"/>
      <c r="R233" s="86"/>
      <c r="S233" s="86"/>
      <c r="T233" s="86"/>
      <c r="U233" s="87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139</v>
      </c>
      <c r="AU233" s="19" t="s">
        <v>81</v>
      </c>
    </row>
    <row r="234" s="2" customFormat="1">
      <c r="A234" s="40"/>
      <c r="B234" s="41"/>
      <c r="C234" s="42"/>
      <c r="D234" s="231" t="s">
        <v>141</v>
      </c>
      <c r="E234" s="42"/>
      <c r="F234" s="232" t="s">
        <v>763</v>
      </c>
      <c r="G234" s="42"/>
      <c r="H234" s="42"/>
      <c r="I234" s="228"/>
      <c r="J234" s="42"/>
      <c r="K234" s="42"/>
      <c r="L234" s="46"/>
      <c r="M234" s="229"/>
      <c r="N234" s="230"/>
      <c r="O234" s="86"/>
      <c r="P234" s="86"/>
      <c r="Q234" s="86"/>
      <c r="R234" s="86"/>
      <c r="S234" s="86"/>
      <c r="T234" s="86"/>
      <c r="U234" s="87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141</v>
      </c>
      <c r="AU234" s="19" t="s">
        <v>81</v>
      </c>
    </row>
    <row r="235" s="12" customFormat="1" ht="22.8" customHeight="1">
      <c r="A235" s="12"/>
      <c r="B235" s="197"/>
      <c r="C235" s="198"/>
      <c r="D235" s="199" t="s">
        <v>71</v>
      </c>
      <c r="E235" s="211" t="s">
        <v>524</v>
      </c>
      <c r="F235" s="211" t="s">
        <v>525</v>
      </c>
      <c r="G235" s="198"/>
      <c r="H235" s="198"/>
      <c r="I235" s="201"/>
      <c r="J235" s="212">
        <f>BK235</f>
        <v>0</v>
      </c>
      <c r="K235" s="198"/>
      <c r="L235" s="203"/>
      <c r="M235" s="204"/>
      <c r="N235" s="205"/>
      <c r="O235" s="205"/>
      <c r="P235" s="206">
        <f>SUM(P236:P263)</f>
        <v>0</v>
      </c>
      <c r="Q235" s="205"/>
      <c r="R235" s="206">
        <f>SUM(R236:R263)</f>
        <v>0.03446939999999999</v>
      </c>
      <c r="S235" s="205"/>
      <c r="T235" s="206">
        <f>SUM(T236:T263)</f>
        <v>0</v>
      </c>
      <c r="U235" s="207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8" t="s">
        <v>81</v>
      </c>
      <c r="AT235" s="209" t="s">
        <v>71</v>
      </c>
      <c r="AU235" s="209" t="s">
        <v>79</v>
      </c>
      <c r="AY235" s="208" t="s">
        <v>129</v>
      </c>
      <c r="BK235" s="210">
        <f>SUM(BK236:BK263)</f>
        <v>0</v>
      </c>
    </row>
    <row r="236" s="2" customFormat="1" ht="16.5" customHeight="1">
      <c r="A236" s="40"/>
      <c r="B236" s="41"/>
      <c r="C236" s="213" t="s">
        <v>495</v>
      </c>
      <c r="D236" s="213" t="s">
        <v>132</v>
      </c>
      <c r="E236" s="214" t="s">
        <v>527</v>
      </c>
      <c r="F236" s="215" t="s">
        <v>528</v>
      </c>
      <c r="G236" s="216" t="s">
        <v>135</v>
      </c>
      <c r="H236" s="217">
        <v>2.0299999999999998</v>
      </c>
      <c r="I236" s="218"/>
      <c r="J236" s="219">
        <f>ROUND(I236*H236,2)</f>
        <v>0</v>
      </c>
      <c r="K236" s="215" t="s">
        <v>136</v>
      </c>
      <c r="L236" s="46"/>
      <c r="M236" s="220" t="s">
        <v>19</v>
      </c>
      <c r="N236" s="221" t="s">
        <v>43</v>
      </c>
      <c r="O236" s="86"/>
      <c r="P236" s="222">
        <f>O236*H236</f>
        <v>0</v>
      </c>
      <c r="Q236" s="222">
        <v>0.00029999999999999997</v>
      </c>
      <c r="R236" s="222">
        <f>Q236*H236</f>
        <v>0.00060899999999999984</v>
      </c>
      <c r="S236" s="222">
        <v>0</v>
      </c>
      <c r="T236" s="222">
        <f>S236*H236</f>
        <v>0</v>
      </c>
      <c r="U236" s="223" t="s">
        <v>19</v>
      </c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4" t="s">
        <v>197</v>
      </c>
      <c r="AT236" s="224" t="s">
        <v>132</v>
      </c>
      <c r="AU236" s="224" t="s">
        <v>81</v>
      </c>
      <c r="AY236" s="19" t="s">
        <v>129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9" t="s">
        <v>79</v>
      </c>
      <c r="BK236" s="225">
        <f>ROUND(I236*H236,2)</f>
        <v>0</v>
      </c>
      <c r="BL236" s="19" t="s">
        <v>197</v>
      </c>
      <c r="BM236" s="224" t="s">
        <v>764</v>
      </c>
    </row>
    <row r="237" s="2" customFormat="1">
      <c r="A237" s="40"/>
      <c r="B237" s="41"/>
      <c r="C237" s="42"/>
      <c r="D237" s="226" t="s">
        <v>139</v>
      </c>
      <c r="E237" s="42"/>
      <c r="F237" s="227" t="s">
        <v>530</v>
      </c>
      <c r="G237" s="42"/>
      <c r="H237" s="42"/>
      <c r="I237" s="228"/>
      <c r="J237" s="42"/>
      <c r="K237" s="42"/>
      <c r="L237" s="46"/>
      <c r="M237" s="229"/>
      <c r="N237" s="230"/>
      <c r="O237" s="86"/>
      <c r="P237" s="86"/>
      <c r="Q237" s="86"/>
      <c r="R237" s="86"/>
      <c r="S237" s="86"/>
      <c r="T237" s="86"/>
      <c r="U237" s="87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139</v>
      </c>
      <c r="AU237" s="19" t="s">
        <v>81</v>
      </c>
    </row>
    <row r="238" s="2" customFormat="1">
      <c r="A238" s="40"/>
      <c r="B238" s="41"/>
      <c r="C238" s="42"/>
      <c r="D238" s="231" t="s">
        <v>141</v>
      </c>
      <c r="E238" s="42"/>
      <c r="F238" s="232" t="s">
        <v>531</v>
      </c>
      <c r="G238" s="42"/>
      <c r="H238" s="42"/>
      <c r="I238" s="228"/>
      <c r="J238" s="42"/>
      <c r="K238" s="42"/>
      <c r="L238" s="46"/>
      <c r="M238" s="229"/>
      <c r="N238" s="230"/>
      <c r="O238" s="86"/>
      <c r="P238" s="86"/>
      <c r="Q238" s="86"/>
      <c r="R238" s="86"/>
      <c r="S238" s="86"/>
      <c r="T238" s="86"/>
      <c r="U238" s="87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141</v>
      </c>
      <c r="AU238" s="19" t="s">
        <v>81</v>
      </c>
    </row>
    <row r="239" s="2" customFormat="1" ht="24.15" customHeight="1">
      <c r="A239" s="40"/>
      <c r="B239" s="41"/>
      <c r="C239" s="213" t="s">
        <v>504</v>
      </c>
      <c r="D239" s="213" t="s">
        <v>132</v>
      </c>
      <c r="E239" s="214" t="s">
        <v>533</v>
      </c>
      <c r="F239" s="215" t="s">
        <v>534</v>
      </c>
      <c r="G239" s="216" t="s">
        <v>135</v>
      </c>
      <c r="H239" s="217">
        <v>2.0299999999999998</v>
      </c>
      <c r="I239" s="218"/>
      <c r="J239" s="219">
        <f>ROUND(I239*H239,2)</f>
        <v>0</v>
      </c>
      <c r="K239" s="215" t="s">
        <v>136</v>
      </c>
      <c r="L239" s="46"/>
      <c r="M239" s="220" t="s">
        <v>19</v>
      </c>
      <c r="N239" s="221" t="s">
        <v>43</v>
      </c>
      <c r="O239" s="86"/>
      <c r="P239" s="222">
        <f>O239*H239</f>
        <v>0</v>
      </c>
      <c r="Q239" s="222">
        <v>0.0075799999999999999</v>
      </c>
      <c r="R239" s="222">
        <f>Q239*H239</f>
        <v>0.015387399999999999</v>
      </c>
      <c r="S239" s="222">
        <v>0</v>
      </c>
      <c r="T239" s="222">
        <f>S239*H239</f>
        <v>0</v>
      </c>
      <c r="U239" s="223" t="s">
        <v>19</v>
      </c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4" t="s">
        <v>197</v>
      </c>
      <c r="AT239" s="224" t="s">
        <v>132</v>
      </c>
      <c r="AU239" s="224" t="s">
        <v>81</v>
      </c>
      <c r="AY239" s="19" t="s">
        <v>129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9" t="s">
        <v>79</v>
      </c>
      <c r="BK239" s="225">
        <f>ROUND(I239*H239,2)</f>
        <v>0</v>
      </c>
      <c r="BL239" s="19" t="s">
        <v>197</v>
      </c>
      <c r="BM239" s="224" t="s">
        <v>765</v>
      </c>
    </row>
    <row r="240" s="2" customFormat="1">
      <c r="A240" s="40"/>
      <c r="B240" s="41"/>
      <c r="C240" s="42"/>
      <c r="D240" s="226" t="s">
        <v>139</v>
      </c>
      <c r="E240" s="42"/>
      <c r="F240" s="227" t="s">
        <v>536</v>
      </c>
      <c r="G240" s="42"/>
      <c r="H240" s="42"/>
      <c r="I240" s="228"/>
      <c r="J240" s="42"/>
      <c r="K240" s="42"/>
      <c r="L240" s="46"/>
      <c r="M240" s="229"/>
      <c r="N240" s="230"/>
      <c r="O240" s="86"/>
      <c r="P240" s="86"/>
      <c r="Q240" s="86"/>
      <c r="R240" s="86"/>
      <c r="S240" s="86"/>
      <c r="T240" s="86"/>
      <c r="U240" s="87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139</v>
      </c>
      <c r="AU240" s="19" t="s">
        <v>81</v>
      </c>
    </row>
    <row r="241" s="2" customFormat="1">
      <c r="A241" s="40"/>
      <c r="B241" s="41"/>
      <c r="C241" s="42"/>
      <c r="D241" s="231" t="s">
        <v>141</v>
      </c>
      <c r="E241" s="42"/>
      <c r="F241" s="232" t="s">
        <v>537</v>
      </c>
      <c r="G241" s="42"/>
      <c r="H241" s="42"/>
      <c r="I241" s="228"/>
      <c r="J241" s="42"/>
      <c r="K241" s="42"/>
      <c r="L241" s="46"/>
      <c r="M241" s="229"/>
      <c r="N241" s="230"/>
      <c r="O241" s="86"/>
      <c r="P241" s="86"/>
      <c r="Q241" s="86"/>
      <c r="R241" s="86"/>
      <c r="S241" s="86"/>
      <c r="T241" s="86"/>
      <c r="U241" s="87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141</v>
      </c>
      <c r="AU241" s="19" t="s">
        <v>81</v>
      </c>
    </row>
    <row r="242" s="2" customFormat="1" ht="33" customHeight="1">
      <c r="A242" s="40"/>
      <c r="B242" s="41"/>
      <c r="C242" s="213" t="s">
        <v>512</v>
      </c>
      <c r="D242" s="213" t="s">
        <v>132</v>
      </c>
      <c r="E242" s="214" t="s">
        <v>539</v>
      </c>
      <c r="F242" s="215" t="s">
        <v>540</v>
      </c>
      <c r="G242" s="216" t="s">
        <v>135</v>
      </c>
      <c r="H242" s="217">
        <v>2.0299999999999998</v>
      </c>
      <c r="I242" s="218"/>
      <c r="J242" s="219">
        <f>ROUND(I242*H242,2)</f>
        <v>0</v>
      </c>
      <c r="K242" s="215" t="s">
        <v>136</v>
      </c>
      <c r="L242" s="46"/>
      <c r="M242" s="220" t="s">
        <v>19</v>
      </c>
      <c r="N242" s="221" t="s">
        <v>43</v>
      </c>
      <c r="O242" s="86"/>
      <c r="P242" s="222">
        <f>O242*H242</f>
        <v>0</v>
      </c>
      <c r="Q242" s="222">
        <v>0.0075500000000000003</v>
      </c>
      <c r="R242" s="222">
        <f>Q242*H242</f>
        <v>0.0153265</v>
      </c>
      <c r="S242" s="222">
        <v>0</v>
      </c>
      <c r="T242" s="222">
        <f>S242*H242</f>
        <v>0</v>
      </c>
      <c r="U242" s="223" t="s">
        <v>19</v>
      </c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4" t="s">
        <v>197</v>
      </c>
      <c r="AT242" s="224" t="s">
        <v>132</v>
      </c>
      <c r="AU242" s="224" t="s">
        <v>81</v>
      </c>
      <c r="AY242" s="19" t="s">
        <v>129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9" t="s">
        <v>79</v>
      </c>
      <c r="BK242" s="225">
        <f>ROUND(I242*H242,2)</f>
        <v>0</v>
      </c>
      <c r="BL242" s="19" t="s">
        <v>197</v>
      </c>
      <c r="BM242" s="224" t="s">
        <v>766</v>
      </c>
    </row>
    <row r="243" s="2" customFormat="1">
      <c r="A243" s="40"/>
      <c r="B243" s="41"/>
      <c r="C243" s="42"/>
      <c r="D243" s="226" t="s">
        <v>139</v>
      </c>
      <c r="E243" s="42"/>
      <c r="F243" s="227" t="s">
        <v>542</v>
      </c>
      <c r="G243" s="42"/>
      <c r="H243" s="42"/>
      <c r="I243" s="228"/>
      <c r="J243" s="42"/>
      <c r="K243" s="42"/>
      <c r="L243" s="46"/>
      <c r="M243" s="229"/>
      <c r="N243" s="230"/>
      <c r="O243" s="86"/>
      <c r="P243" s="86"/>
      <c r="Q243" s="86"/>
      <c r="R243" s="86"/>
      <c r="S243" s="86"/>
      <c r="T243" s="86"/>
      <c r="U243" s="87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139</v>
      </c>
      <c r="AU243" s="19" t="s">
        <v>81</v>
      </c>
    </row>
    <row r="244" s="2" customFormat="1">
      <c r="A244" s="40"/>
      <c r="B244" s="41"/>
      <c r="C244" s="42"/>
      <c r="D244" s="231" t="s">
        <v>141</v>
      </c>
      <c r="E244" s="42"/>
      <c r="F244" s="232" t="s">
        <v>543</v>
      </c>
      <c r="G244" s="42"/>
      <c r="H244" s="42"/>
      <c r="I244" s="228"/>
      <c r="J244" s="42"/>
      <c r="K244" s="42"/>
      <c r="L244" s="46"/>
      <c r="M244" s="229"/>
      <c r="N244" s="230"/>
      <c r="O244" s="86"/>
      <c r="P244" s="86"/>
      <c r="Q244" s="86"/>
      <c r="R244" s="86"/>
      <c r="S244" s="86"/>
      <c r="T244" s="86"/>
      <c r="U244" s="87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141</v>
      </c>
      <c r="AU244" s="19" t="s">
        <v>81</v>
      </c>
    </row>
    <row r="245" s="2" customFormat="1" ht="24.15" customHeight="1">
      <c r="A245" s="40"/>
      <c r="B245" s="41"/>
      <c r="C245" s="269" t="s">
        <v>518</v>
      </c>
      <c r="D245" s="269" t="s">
        <v>408</v>
      </c>
      <c r="E245" s="270" t="s">
        <v>545</v>
      </c>
      <c r="F245" s="271" t="s">
        <v>546</v>
      </c>
      <c r="G245" s="272" t="s">
        <v>135</v>
      </c>
      <c r="H245" s="273">
        <v>3</v>
      </c>
      <c r="I245" s="274"/>
      <c r="J245" s="275">
        <f>ROUND(I245*H245,2)</f>
        <v>0</v>
      </c>
      <c r="K245" s="271" t="s">
        <v>19</v>
      </c>
      <c r="L245" s="276"/>
      <c r="M245" s="277" t="s">
        <v>19</v>
      </c>
      <c r="N245" s="278" t="s">
        <v>43</v>
      </c>
      <c r="O245" s="86"/>
      <c r="P245" s="222">
        <f>O245*H245</f>
        <v>0</v>
      </c>
      <c r="Q245" s="222">
        <v>0</v>
      </c>
      <c r="R245" s="222">
        <f>Q245*H245</f>
        <v>0</v>
      </c>
      <c r="S245" s="222">
        <v>0</v>
      </c>
      <c r="T245" s="222">
        <f>S245*H245</f>
        <v>0</v>
      </c>
      <c r="U245" s="223" t="s">
        <v>19</v>
      </c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4" t="s">
        <v>411</v>
      </c>
      <c r="AT245" s="224" t="s">
        <v>408</v>
      </c>
      <c r="AU245" s="224" t="s">
        <v>81</v>
      </c>
      <c r="AY245" s="19" t="s">
        <v>129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9" t="s">
        <v>79</v>
      </c>
      <c r="BK245" s="225">
        <f>ROUND(I245*H245,2)</f>
        <v>0</v>
      </c>
      <c r="BL245" s="19" t="s">
        <v>197</v>
      </c>
      <c r="BM245" s="224" t="s">
        <v>767</v>
      </c>
    </row>
    <row r="246" s="2" customFormat="1">
      <c r="A246" s="40"/>
      <c r="B246" s="41"/>
      <c r="C246" s="42"/>
      <c r="D246" s="226" t="s">
        <v>139</v>
      </c>
      <c r="E246" s="42"/>
      <c r="F246" s="227" t="s">
        <v>546</v>
      </c>
      <c r="G246" s="42"/>
      <c r="H246" s="42"/>
      <c r="I246" s="228"/>
      <c r="J246" s="42"/>
      <c r="K246" s="42"/>
      <c r="L246" s="46"/>
      <c r="M246" s="229"/>
      <c r="N246" s="230"/>
      <c r="O246" s="86"/>
      <c r="P246" s="86"/>
      <c r="Q246" s="86"/>
      <c r="R246" s="86"/>
      <c r="S246" s="86"/>
      <c r="T246" s="86"/>
      <c r="U246" s="87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139</v>
      </c>
      <c r="AU246" s="19" t="s">
        <v>81</v>
      </c>
    </row>
    <row r="247" s="13" customFormat="1">
      <c r="A247" s="13"/>
      <c r="B247" s="233"/>
      <c r="C247" s="234"/>
      <c r="D247" s="226" t="s">
        <v>143</v>
      </c>
      <c r="E247" s="235" t="s">
        <v>19</v>
      </c>
      <c r="F247" s="236" t="s">
        <v>768</v>
      </c>
      <c r="G247" s="234"/>
      <c r="H247" s="237">
        <v>3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1"/>
      <c r="U247" s="242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143</v>
      </c>
      <c r="AU247" s="243" t="s">
        <v>81</v>
      </c>
      <c r="AV247" s="13" t="s">
        <v>81</v>
      </c>
      <c r="AW247" s="13" t="s">
        <v>33</v>
      </c>
      <c r="AX247" s="13" t="s">
        <v>72</v>
      </c>
      <c r="AY247" s="243" t="s">
        <v>129</v>
      </c>
    </row>
    <row r="248" s="14" customFormat="1">
      <c r="A248" s="14"/>
      <c r="B248" s="244"/>
      <c r="C248" s="245"/>
      <c r="D248" s="226" t="s">
        <v>143</v>
      </c>
      <c r="E248" s="246" t="s">
        <v>19</v>
      </c>
      <c r="F248" s="247" t="s">
        <v>146</v>
      </c>
      <c r="G248" s="245"/>
      <c r="H248" s="248">
        <v>3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2"/>
      <c r="U248" s="253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143</v>
      </c>
      <c r="AU248" s="254" t="s">
        <v>81</v>
      </c>
      <c r="AV248" s="14" t="s">
        <v>137</v>
      </c>
      <c r="AW248" s="14" t="s">
        <v>33</v>
      </c>
      <c r="AX248" s="14" t="s">
        <v>79</v>
      </c>
      <c r="AY248" s="254" t="s">
        <v>129</v>
      </c>
    </row>
    <row r="249" s="2" customFormat="1" ht="24.15" customHeight="1">
      <c r="A249" s="40"/>
      <c r="B249" s="41"/>
      <c r="C249" s="213" t="s">
        <v>526</v>
      </c>
      <c r="D249" s="213" t="s">
        <v>132</v>
      </c>
      <c r="E249" s="214" t="s">
        <v>769</v>
      </c>
      <c r="F249" s="215" t="s">
        <v>770</v>
      </c>
      <c r="G249" s="216" t="s">
        <v>135</v>
      </c>
      <c r="H249" s="217">
        <v>2.0299999999999998</v>
      </c>
      <c r="I249" s="218"/>
      <c r="J249" s="219">
        <f>ROUND(I249*H249,2)</f>
        <v>0</v>
      </c>
      <c r="K249" s="215" t="s">
        <v>136</v>
      </c>
      <c r="L249" s="46"/>
      <c r="M249" s="220" t="s">
        <v>19</v>
      </c>
      <c r="N249" s="221" t="s">
        <v>43</v>
      </c>
      <c r="O249" s="86"/>
      <c r="P249" s="222">
        <f>O249*H249</f>
        <v>0</v>
      </c>
      <c r="Q249" s="222">
        <v>0</v>
      </c>
      <c r="R249" s="222">
        <f>Q249*H249</f>
        <v>0</v>
      </c>
      <c r="S249" s="222">
        <v>0</v>
      </c>
      <c r="T249" s="222">
        <f>S249*H249</f>
        <v>0</v>
      </c>
      <c r="U249" s="223" t="s">
        <v>19</v>
      </c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4" t="s">
        <v>197</v>
      </c>
      <c r="AT249" s="224" t="s">
        <v>132</v>
      </c>
      <c r="AU249" s="224" t="s">
        <v>81</v>
      </c>
      <c r="AY249" s="19" t="s">
        <v>129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9" t="s">
        <v>79</v>
      </c>
      <c r="BK249" s="225">
        <f>ROUND(I249*H249,2)</f>
        <v>0</v>
      </c>
      <c r="BL249" s="19" t="s">
        <v>197</v>
      </c>
      <c r="BM249" s="224" t="s">
        <v>771</v>
      </c>
    </row>
    <row r="250" s="2" customFormat="1">
      <c r="A250" s="40"/>
      <c r="B250" s="41"/>
      <c r="C250" s="42"/>
      <c r="D250" s="226" t="s">
        <v>139</v>
      </c>
      <c r="E250" s="42"/>
      <c r="F250" s="227" t="s">
        <v>772</v>
      </c>
      <c r="G250" s="42"/>
      <c r="H250" s="42"/>
      <c r="I250" s="228"/>
      <c r="J250" s="42"/>
      <c r="K250" s="42"/>
      <c r="L250" s="46"/>
      <c r="M250" s="229"/>
      <c r="N250" s="230"/>
      <c r="O250" s="86"/>
      <c r="P250" s="86"/>
      <c r="Q250" s="86"/>
      <c r="R250" s="86"/>
      <c r="S250" s="86"/>
      <c r="T250" s="86"/>
      <c r="U250" s="87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139</v>
      </c>
      <c r="AU250" s="19" t="s">
        <v>81</v>
      </c>
    </row>
    <row r="251" s="2" customFormat="1">
      <c r="A251" s="40"/>
      <c r="B251" s="41"/>
      <c r="C251" s="42"/>
      <c r="D251" s="231" t="s">
        <v>141</v>
      </c>
      <c r="E251" s="42"/>
      <c r="F251" s="232" t="s">
        <v>773</v>
      </c>
      <c r="G251" s="42"/>
      <c r="H251" s="42"/>
      <c r="I251" s="228"/>
      <c r="J251" s="42"/>
      <c r="K251" s="42"/>
      <c r="L251" s="46"/>
      <c r="M251" s="229"/>
      <c r="N251" s="230"/>
      <c r="O251" s="86"/>
      <c r="P251" s="86"/>
      <c r="Q251" s="86"/>
      <c r="R251" s="86"/>
      <c r="S251" s="86"/>
      <c r="T251" s="86"/>
      <c r="U251" s="87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141</v>
      </c>
      <c r="AU251" s="19" t="s">
        <v>81</v>
      </c>
    </row>
    <row r="252" s="2" customFormat="1" ht="24.15" customHeight="1">
      <c r="A252" s="40"/>
      <c r="B252" s="41"/>
      <c r="C252" s="213" t="s">
        <v>532</v>
      </c>
      <c r="D252" s="213" t="s">
        <v>132</v>
      </c>
      <c r="E252" s="214" t="s">
        <v>774</v>
      </c>
      <c r="F252" s="215" t="s">
        <v>775</v>
      </c>
      <c r="G252" s="216" t="s">
        <v>135</v>
      </c>
      <c r="H252" s="217">
        <v>2.0299999999999998</v>
      </c>
      <c r="I252" s="218"/>
      <c r="J252" s="219">
        <f>ROUND(I252*H252,2)</f>
        <v>0</v>
      </c>
      <c r="K252" s="215" t="s">
        <v>136</v>
      </c>
      <c r="L252" s="46"/>
      <c r="M252" s="220" t="s">
        <v>19</v>
      </c>
      <c r="N252" s="221" t="s">
        <v>43</v>
      </c>
      <c r="O252" s="86"/>
      <c r="P252" s="222">
        <f>O252*H252</f>
        <v>0</v>
      </c>
      <c r="Q252" s="222">
        <v>0</v>
      </c>
      <c r="R252" s="222">
        <f>Q252*H252</f>
        <v>0</v>
      </c>
      <c r="S252" s="222">
        <v>0</v>
      </c>
      <c r="T252" s="222">
        <f>S252*H252</f>
        <v>0</v>
      </c>
      <c r="U252" s="223" t="s">
        <v>19</v>
      </c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24" t="s">
        <v>197</v>
      </c>
      <c r="AT252" s="224" t="s">
        <v>132</v>
      </c>
      <c r="AU252" s="224" t="s">
        <v>81</v>
      </c>
      <c r="AY252" s="19" t="s">
        <v>129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9" t="s">
        <v>79</v>
      </c>
      <c r="BK252" s="225">
        <f>ROUND(I252*H252,2)</f>
        <v>0</v>
      </c>
      <c r="BL252" s="19" t="s">
        <v>197</v>
      </c>
      <c r="BM252" s="224" t="s">
        <v>776</v>
      </c>
    </row>
    <row r="253" s="2" customFormat="1">
      <c r="A253" s="40"/>
      <c r="B253" s="41"/>
      <c r="C253" s="42"/>
      <c r="D253" s="226" t="s">
        <v>139</v>
      </c>
      <c r="E253" s="42"/>
      <c r="F253" s="227" t="s">
        <v>777</v>
      </c>
      <c r="G253" s="42"/>
      <c r="H253" s="42"/>
      <c r="I253" s="228"/>
      <c r="J253" s="42"/>
      <c r="K253" s="42"/>
      <c r="L253" s="46"/>
      <c r="M253" s="229"/>
      <c r="N253" s="230"/>
      <c r="O253" s="86"/>
      <c r="P253" s="86"/>
      <c r="Q253" s="86"/>
      <c r="R253" s="86"/>
      <c r="S253" s="86"/>
      <c r="T253" s="86"/>
      <c r="U253" s="87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139</v>
      </c>
      <c r="AU253" s="19" t="s">
        <v>81</v>
      </c>
    </row>
    <row r="254" s="2" customFormat="1">
      <c r="A254" s="40"/>
      <c r="B254" s="41"/>
      <c r="C254" s="42"/>
      <c r="D254" s="231" t="s">
        <v>141</v>
      </c>
      <c r="E254" s="42"/>
      <c r="F254" s="232" t="s">
        <v>778</v>
      </c>
      <c r="G254" s="42"/>
      <c r="H254" s="42"/>
      <c r="I254" s="228"/>
      <c r="J254" s="42"/>
      <c r="K254" s="42"/>
      <c r="L254" s="46"/>
      <c r="M254" s="229"/>
      <c r="N254" s="230"/>
      <c r="O254" s="86"/>
      <c r="P254" s="86"/>
      <c r="Q254" s="86"/>
      <c r="R254" s="86"/>
      <c r="S254" s="86"/>
      <c r="T254" s="86"/>
      <c r="U254" s="87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141</v>
      </c>
      <c r="AU254" s="19" t="s">
        <v>81</v>
      </c>
    </row>
    <row r="255" s="2" customFormat="1" ht="24.15" customHeight="1">
      <c r="A255" s="40"/>
      <c r="B255" s="41"/>
      <c r="C255" s="213" t="s">
        <v>538</v>
      </c>
      <c r="D255" s="213" t="s">
        <v>132</v>
      </c>
      <c r="E255" s="214" t="s">
        <v>550</v>
      </c>
      <c r="F255" s="215" t="s">
        <v>551</v>
      </c>
      <c r="G255" s="216" t="s">
        <v>135</v>
      </c>
      <c r="H255" s="217">
        <v>2.0299999999999998</v>
      </c>
      <c r="I255" s="218"/>
      <c r="J255" s="219">
        <f>ROUND(I255*H255,2)</f>
        <v>0</v>
      </c>
      <c r="K255" s="215" t="s">
        <v>136</v>
      </c>
      <c r="L255" s="46"/>
      <c r="M255" s="220" t="s">
        <v>19</v>
      </c>
      <c r="N255" s="221" t="s">
        <v>43</v>
      </c>
      <c r="O255" s="86"/>
      <c r="P255" s="222">
        <f>O255*H255</f>
        <v>0</v>
      </c>
      <c r="Q255" s="222">
        <v>0.0015</v>
      </c>
      <c r="R255" s="222">
        <f>Q255*H255</f>
        <v>0.003045</v>
      </c>
      <c r="S255" s="222">
        <v>0</v>
      </c>
      <c r="T255" s="222">
        <f>S255*H255</f>
        <v>0</v>
      </c>
      <c r="U255" s="223" t="s">
        <v>19</v>
      </c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4" t="s">
        <v>197</v>
      </c>
      <c r="AT255" s="224" t="s">
        <v>132</v>
      </c>
      <c r="AU255" s="224" t="s">
        <v>81</v>
      </c>
      <c r="AY255" s="19" t="s">
        <v>129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9" t="s">
        <v>79</v>
      </c>
      <c r="BK255" s="225">
        <f>ROUND(I255*H255,2)</f>
        <v>0</v>
      </c>
      <c r="BL255" s="19" t="s">
        <v>197</v>
      </c>
      <c r="BM255" s="224" t="s">
        <v>779</v>
      </c>
    </row>
    <row r="256" s="2" customFormat="1">
      <c r="A256" s="40"/>
      <c r="B256" s="41"/>
      <c r="C256" s="42"/>
      <c r="D256" s="226" t="s">
        <v>139</v>
      </c>
      <c r="E256" s="42"/>
      <c r="F256" s="227" t="s">
        <v>553</v>
      </c>
      <c r="G256" s="42"/>
      <c r="H256" s="42"/>
      <c r="I256" s="228"/>
      <c r="J256" s="42"/>
      <c r="K256" s="42"/>
      <c r="L256" s="46"/>
      <c r="M256" s="229"/>
      <c r="N256" s="230"/>
      <c r="O256" s="86"/>
      <c r="P256" s="86"/>
      <c r="Q256" s="86"/>
      <c r="R256" s="86"/>
      <c r="S256" s="86"/>
      <c r="T256" s="86"/>
      <c r="U256" s="87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139</v>
      </c>
      <c r="AU256" s="19" t="s">
        <v>81</v>
      </c>
    </row>
    <row r="257" s="2" customFormat="1">
      <c r="A257" s="40"/>
      <c r="B257" s="41"/>
      <c r="C257" s="42"/>
      <c r="D257" s="231" t="s">
        <v>141</v>
      </c>
      <c r="E257" s="42"/>
      <c r="F257" s="232" t="s">
        <v>554</v>
      </c>
      <c r="G257" s="42"/>
      <c r="H257" s="42"/>
      <c r="I257" s="228"/>
      <c r="J257" s="42"/>
      <c r="K257" s="42"/>
      <c r="L257" s="46"/>
      <c r="M257" s="229"/>
      <c r="N257" s="230"/>
      <c r="O257" s="86"/>
      <c r="P257" s="86"/>
      <c r="Q257" s="86"/>
      <c r="R257" s="86"/>
      <c r="S257" s="86"/>
      <c r="T257" s="86"/>
      <c r="U257" s="87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141</v>
      </c>
      <c r="AU257" s="19" t="s">
        <v>81</v>
      </c>
    </row>
    <row r="258" s="2" customFormat="1" ht="24.15" customHeight="1">
      <c r="A258" s="40"/>
      <c r="B258" s="41"/>
      <c r="C258" s="213" t="s">
        <v>544</v>
      </c>
      <c r="D258" s="213" t="s">
        <v>132</v>
      </c>
      <c r="E258" s="214" t="s">
        <v>556</v>
      </c>
      <c r="F258" s="215" t="s">
        <v>557</v>
      </c>
      <c r="G258" s="216" t="s">
        <v>135</v>
      </c>
      <c r="H258" s="217">
        <v>2.0299999999999998</v>
      </c>
      <c r="I258" s="218"/>
      <c r="J258" s="219">
        <f>ROUND(I258*H258,2)</f>
        <v>0</v>
      </c>
      <c r="K258" s="215" t="s">
        <v>136</v>
      </c>
      <c r="L258" s="46"/>
      <c r="M258" s="220" t="s">
        <v>19</v>
      </c>
      <c r="N258" s="221" t="s">
        <v>43</v>
      </c>
      <c r="O258" s="86"/>
      <c r="P258" s="222">
        <f>O258*H258</f>
        <v>0</v>
      </c>
      <c r="Q258" s="222">
        <v>5.0000000000000002E-05</v>
      </c>
      <c r="R258" s="222">
        <f>Q258*H258</f>
        <v>0.0001015</v>
      </c>
      <c r="S258" s="222">
        <v>0</v>
      </c>
      <c r="T258" s="222">
        <f>S258*H258</f>
        <v>0</v>
      </c>
      <c r="U258" s="223" t="s">
        <v>19</v>
      </c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4" t="s">
        <v>197</v>
      </c>
      <c r="AT258" s="224" t="s">
        <v>132</v>
      </c>
      <c r="AU258" s="224" t="s">
        <v>81</v>
      </c>
      <c r="AY258" s="19" t="s">
        <v>129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9" t="s">
        <v>79</v>
      </c>
      <c r="BK258" s="225">
        <f>ROUND(I258*H258,2)</f>
        <v>0</v>
      </c>
      <c r="BL258" s="19" t="s">
        <v>197</v>
      </c>
      <c r="BM258" s="224" t="s">
        <v>780</v>
      </c>
    </row>
    <row r="259" s="2" customFormat="1">
      <c r="A259" s="40"/>
      <c r="B259" s="41"/>
      <c r="C259" s="42"/>
      <c r="D259" s="226" t="s">
        <v>139</v>
      </c>
      <c r="E259" s="42"/>
      <c r="F259" s="227" t="s">
        <v>559</v>
      </c>
      <c r="G259" s="42"/>
      <c r="H259" s="42"/>
      <c r="I259" s="228"/>
      <c r="J259" s="42"/>
      <c r="K259" s="42"/>
      <c r="L259" s="46"/>
      <c r="M259" s="229"/>
      <c r="N259" s="230"/>
      <c r="O259" s="86"/>
      <c r="P259" s="86"/>
      <c r="Q259" s="86"/>
      <c r="R259" s="86"/>
      <c r="S259" s="86"/>
      <c r="T259" s="86"/>
      <c r="U259" s="87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139</v>
      </c>
      <c r="AU259" s="19" t="s">
        <v>81</v>
      </c>
    </row>
    <row r="260" s="2" customFormat="1">
      <c r="A260" s="40"/>
      <c r="B260" s="41"/>
      <c r="C260" s="42"/>
      <c r="D260" s="231" t="s">
        <v>141</v>
      </c>
      <c r="E260" s="42"/>
      <c r="F260" s="232" t="s">
        <v>560</v>
      </c>
      <c r="G260" s="42"/>
      <c r="H260" s="42"/>
      <c r="I260" s="228"/>
      <c r="J260" s="42"/>
      <c r="K260" s="42"/>
      <c r="L260" s="46"/>
      <c r="M260" s="229"/>
      <c r="N260" s="230"/>
      <c r="O260" s="86"/>
      <c r="P260" s="86"/>
      <c r="Q260" s="86"/>
      <c r="R260" s="86"/>
      <c r="S260" s="86"/>
      <c r="T260" s="86"/>
      <c r="U260" s="87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141</v>
      </c>
      <c r="AU260" s="19" t="s">
        <v>81</v>
      </c>
    </row>
    <row r="261" s="2" customFormat="1" ht="24.15" customHeight="1">
      <c r="A261" s="40"/>
      <c r="B261" s="41"/>
      <c r="C261" s="213" t="s">
        <v>549</v>
      </c>
      <c r="D261" s="213" t="s">
        <v>132</v>
      </c>
      <c r="E261" s="214" t="s">
        <v>562</v>
      </c>
      <c r="F261" s="215" t="s">
        <v>563</v>
      </c>
      <c r="G261" s="216" t="s">
        <v>166</v>
      </c>
      <c r="H261" s="217">
        <v>0.034000000000000002</v>
      </c>
      <c r="I261" s="218"/>
      <c r="J261" s="219">
        <f>ROUND(I261*H261,2)</f>
        <v>0</v>
      </c>
      <c r="K261" s="215" t="s">
        <v>136</v>
      </c>
      <c r="L261" s="46"/>
      <c r="M261" s="220" t="s">
        <v>19</v>
      </c>
      <c r="N261" s="221" t="s">
        <v>43</v>
      </c>
      <c r="O261" s="86"/>
      <c r="P261" s="222">
        <f>O261*H261</f>
        <v>0</v>
      </c>
      <c r="Q261" s="222">
        <v>0</v>
      </c>
      <c r="R261" s="222">
        <f>Q261*H261</f>
        <v>0</v>
      </c>
      <c r="S261" s="222">
        <v>0</v>
      </c>
      <c r="T261" s="222">
        <f>S261*H261</f>
        <v>0</v>
      </c>
      <c r="U261" s="223" t="s">
        <v>19</v>
      </c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4" t="s">
        <v>197</v>
      </c>
      <c r="AT261" s="224" t="s">
        <v>132</v>
      </c>
      <c r="AU261" s="224" t="s">
        <v>81</v>
      </c>
      <c r="AY261" s="19" t="s">
        <v>129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9" t="s">
        <v>79</v>
      </c>
      <c r="BK261" s="225">
        <f>ROUND(I261*H261,2)</f>
        <v>0</v>
      </c>
      <c r="BL261" s="19" t="s">
        <v>197</v>
      </c>
      <c r="BM261" s="224" t="s">
        <v>781</v>
      </c>
    </row>
    <row r="262" s="2" customFormat="1">
      <c r="A262" s="40"/>
      <c r="B262" s="41"/>
      <c r="C262" s="42"/>
      <c r="D262" s="226" t="s">
        <v>139</v>
      </c>
      <c r="E262" s="42"/>
      <c r="F262" s="227" t="s">
        <v>565</v>
      </c>
      <c r="G262" s="42"/>
      <c r="H262" s="42"/>
      <c r="I262" s="228"/>
      <c r="J262" s="42"/>
      <c r="K262" s="42"/>
      <c r="L262" s="46"/>
      <c r="M262" s="229"/>
      <c r="N262" s="230"/>
      <c r="O262" s="86"/>
      <c r="P262" s="86"/>
      <c r="Q262" s="86"/>
      <c r="R262" s="86"/>
      <c r="S262" s="86"/>
      <c r="T262" s="86"/>
      <c r="U262" s="87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139</v>
      </c>
      <c r="AU262" s="19" t="s">
        <v>81</v>
      </c>
    </row>
    <row r="263" s="2" customFormat="1">
      <c r="A263" s="40"/>
      <c r="B263" s="41"/>
      <c r="C263" s="42"/>
      <c r="D263" s="231" t="s">
        <v>141</v>
      </c>
      <c r="E263" s="42"/>
      <c r="F263" s="232" t="s">
        <v>566</v>
      </c>
      <c r="G263" s="42"/>
      <c r="H263" s="42"/>
      <c r="I263" s="228"/>
      <c r="J263" s="42"/>
      <c r="K263" s="42"/>
      <c r="L263" s="46"/>
      <c r="M263" s="229"/>
      <c r="N263" s="230"/>
      <c r="O263" s="86"/>
      <c r="P263" s="86"/>
      <c r="Q263" s="86"/>
      <c r="R263" s="86"/>
      <c r="S263" s="86"/>
      <c r="T263" s="86"/>
      <c r="U263" s="87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141</v>
      </c>
      <c r="AU263" s="19" t="s">
        <v>81</v>
      </c>
    </row>
    <row r="264" s="12" customFormat="1" ht="22.8" customHeight="1">
      <c r="A264" s="12"/>
      <c r="B264" s="197"/>
      <c r="C264" s="198"/>
      <c r="D264" s="199" t="s">
        <v>71</v>
      </c>
      <c r="E264" s="211" t="s">
        <v>567</v>
      </c>
      <c r="F264" s="211" t="s">
        <v>568</v>
      </c>
      <c r="G264" s="198"/>
      <c r="H264" s="198"/>
      <c r="I264" s="201"/>
      <c r="J264" s="212">
        <f>BK264</f>
        <v>0</v>
      </c>
      <c r="K264" s="198"/>
      <c r="L264" s="203"/>
      <c r="M264" s="204"/>
      <c r="N264" s="205"/>
      <c r="O264" s="205"/>
      <c r="P264" s="206">
        <f>SUM(P265:P291)</f>
        <v>0</v>
      </c>
      <c r="Q264" s="205"/>
      <c r="R264" s="206">
        <f>SUM(R265:R291)</f>
        <v>0.064379999999999993</v>
      </c>
      <c r="S264" s="205"/>
      <c r="T264" s="206">
        <f>SUM(T265:T291)</f>
        <v>0</v>
      </c>
      <c r="U264" s="207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8" t="s">
        <v>81</v>
      </c>
      <c r="AT264" s="209" t="s">
        <v>71</v>
      </c>
      <c r="AU264" s="209" t="s">
        <v>79</v>
      </c>
      <c r="AY264" s="208" t="s">
        <v>129</v>
      </c>
      <c r="BK264" s="210">
        <f>SUM(BK265:BK291)</f>
        <v>0</v>
      </c>
    </row>
    <row r="265" s="2" customFormat="1" ht="16.5" customHeight="1">
      <c r="A265" s="40"/>
      <c r="B265" s="41"/>
      <c r="C265" s="213" t="s">
        <v>555</v>
      </c>
      <c r="D265" s="213" t="s">
        <v>132</v>
      </c>
      <c r="E265" s="214" t="s">
        <v>570</v>
      </c>
      <c r="F265" s="215" t="s">
        <v>571</v>
      </c>
      <c r="G265" s="216" t="s">
        <v>135</v>
      </c>
      <c r="H265" s="217">
        <v>4.9500000000000002</v>
      </c>
      <c r="I265" s="218"/>
      <c r="J265" s="219">
        <f>ROUND(I265*H265,2)</f>
        <v>0</v>
      </c>
      <c r="K265" s="215" t="s">
        <v>136</v>
      </c>
      <c r="L265" s="46"/>
      <c r="M265" s="220" t="s">
        <v>19</v>
      </c>
      <c r="N265" s="221" t="s">
        <v>43</v>
      </c>
      <c r="O265" s="86"/>
      <c r="P265" s="222">
        <f>O265*H265</f>
        <v>0</v>
      </c>
      <c r="Q265" s="222">
        <v>0</v>
      </c>
      <c r="R265" s="222">
        <f>Q265*H265</f>
        <v>0</v>
      </c>
      <c r="S265" s="222">
        <v>0</v>
      </c>
      <c r="T265" s="222">
        <f>S265*H265</f>
        <v>0</v>
      </c>
      <c r="U265" s="223" t="s">
        <v>19</v>
      </c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24" t="s">
        <v>197</v>
      </c>
      <c r="AT265" s="224" t="s">
        <v>132</v>
      </c>
      <c r="AU265" s="224" t="s">
        <v>81</v>
      </c>
      <c r="AY265" s="19" t="s">
        <v>129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9" t="s">
        <v>79</v>
      </c>
      <c r="BK265" s="225">
        <f>ROUND(I265*H265,2)</f>
        <v>0</v>
      </c>
      <c r="BL265" s="19" t="s">
        <v>197</v>
      </c>
      <c r="BM265" s="224" t="s">
        <v>782</v>
      </c>
    </row>
    <row r="266" s="2" customFormat="1">
      <c r="A266" s="40"/>
      <c r="B266" s="41"/>
      <c r="C266" s="42"/>
      <c r="D266" s="226" t="s">
        <v>139</v>
      </c>
      <c r="E266" s="42"/>
      <c r="F266" s="227" t="s">
        <v>573</v>
      </c>
      <c r="G266" s="42"/>
      <c r="H266" s="42"/>
      <c r="I266" s="228"/>
      <c r="J266" s="42"/>
      <c r="K266" s="42"/>
      <c r="L266" s="46"/>
      <c r="M266" s="229"/>
      <c r="N266" s="230"/>
      <c r="O266" s="86"/>
      <c r="P266" s="86"/>
      <c r="Q266" s="86"/>
      <c r="R266" s="86"/>
      <c r="S266" s="86"/>
      <c r="T266" s="86"/>
      <c r="U266" s="87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139</v>
      </c>
      <c r="AU266" s="19" t="s">
        <v>81</v>
      </c>
    </row>
    <row r="267" s="2" customFormat="1">
      <c r="A267" s="40"/>
      <c r="B267" s="41"/>
      <c r="C267" s="42"/>
      <c r="D267" s="231" t="s">
        <v>141</v>
      </c>
      <c r="E267" s="42"/>
      <c r="F267" s="232" t="s">
        <v>574</v>
      </c>
      <c r="G267" s="42"/>
      <c r="H267" s="42"/>
      <c r="I267" s="228"/>
      <c r="J267" s="42"/>
      <c r="K267" s="42"/>
      <c r="L267" s="46"/>
      <c r="M267" s="229"/>
      <c r="N267" s="230"/>
      <c r="O267" s="86"/>
      <c r="P267" s="86"/>
      <c r="Q267" s="86"/>
      <c r="R267" s="86"/>
      <c r="S267" s="86"/>
      <c r="T267" s="86"/>
      <c r="U267" s="87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141</v>
      </c>
      <c r="AU267" s="19" t="s">
        <v>81</v>
      </c>
    </row>
    <row r="268" s="13" customFormat="1">
      <c r="A268" s="13"/>
      <c r="B268" s="233"/>
      <c r="C268" s="234"/>
      <c r="D268" s="226" t="s">
        <v>143</v>
      </c>
      <c r="E268" s="235" t="s">
        <v>19</v>
      </c>
      <c r="F268" s="236" t="s">
        <v>783</v>
      </c>
      <c r="G268" s="234"/>
      <c r="H268" s="237">
        <v>4.9500000000000002</v>
      </c>
      <c r="I268" s="238"/>
      <c r="J268" s="234"/>
      <c r="K268" s="234"/>
      <c r="L268" s="239"/>
      <c r="M268" s="240"/>
      <c r="N268" s="241"/>
      <c r="O268" s="241"/>
      <c r="P268" s="241"/>
      <c r="Q268" s="241"/>
      <c r="R268" s="241"/>
      <c r="S268" s="241"/>
      <c r="T268" s="241"/>
      <c r="U268" s="242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143</v>
      </c>
      <c r="AU268" s="243" t="s">
        <v>81</v>
      </c>
      <c r="AV268" s="13" t="s">
        <v>81</v>
      </c>
      <c r="AW268" s="13" t="s">
        <v>33</v>
      </c>
      <c r="AX268" s="13" t="s">
        <v>72</v>
      </c>
      <c r="AY268" s="243" t="s">
        <v>129</v>
      </c>
    </row>
    <row r="269" s="14" customFormat="1">
      <c r="A269" s="14"/>
      <c r="B269" s="244"/>
      <c r="C269" s="245"/>
      <c r="D269" s="226" t="s">
        <v>143</v>
      </c>
      <c r="E269" s="246" t="s">
        <v>19</v>
      </c>
      <c r="F269" s="247" t="s">
        <v>146</v>
      </c>
      <c r="G269" s="245"/>
      <c r="H269" s="248">
        <v>4.9500000000000002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2"/>
      <c r="U269" s="253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143</v>
      </c>
      <c r="AU269" s="254" t="s">
        <v>81</v>
      </c>
      <c r="AV269" s="14" t="s">
        <v>137</v>
      </c>
      <c r="AW269" s="14" t="s">
        <v>33</v>
      </c>
      <c r="AX269" s="14" t="s">
        <v>79</v>
      </c>
      <c r="AY269" s="254" t="s">
        <v>129</v>
      </c>
    </row>
    <row r="270" s="2" customFormat="1" ht="16.5" customHeight="1">
      <c r="A270" s="40"/>
      <c r="B270" s="41"/>
      <c r="C270" s="213" t="s">
        <v>561</v>
      </c>
      <c r="D270" s="213" t="s">
        <v>132</v>
      </c>
      <c r="E270" s="214" t="s">
        <v>578</v>
      </c>
      <c r="F270" s="215" t="s">
        <v>579</v>
      </c>
      <c r="G270" s="216" t="s">
        <v>135</v>
      </c>
      <c r="H270" s="217">
        <v>4.9500000000000002</v>
      </c>
      <c r="I270" s="218"/>
      <c r="J270" s="219">
        <f>ROUND(I270*H270,2)</f>
        <v>0</v>
      </c>
      <c r="K270" s="215" t="s">
        <v>136</v>
      </c>
      <c r="L270" s="46"/>
      <c r="M270" s="220" t="s">
        <v>19</v>
      </c>
      <c r="N270" s="221" t="s">
        <v>43</v>
      </c>
      <c r="O270" s="86"/>
      <c r="P270" s="222">
        <f>O270*H270</f>
        <v>0</v>
      </c>
      <c r="Q270" s="222">
        <v>0.00029999999999999997</v>
      </c>
      <c r="R270" s="222">
        <f>Q270*H270</f>
        <v>0.001485</v>
      </c>
      <c r="S270" s="222">
        <v>0</v>
      </c>
      <c r="T270" s="222">
        <f>S270*H270</f>
        <v>0</v>
      </c>
      <c r="U270" s="223" t="s">
        <v>19</v>
      </c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24" t="s">
        <v>197</v>
      </c>
      <c r="AT270" s="224" t="s">
        <v>132</v>
      </c>
      <c r="AU270" s="224" t="s">
        <v>81</v>
      </c>
      <c r="AY270" s="19" t="s">
        <v>129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9" t="s">
        <v>79</v>
      </c>
      <c r="BK270" s="225">
        <f>ROUND(I270*H270,2)</f>
        <v>0</v>
      </c>
      <c r="BL270" s="19" t="s">
        <v>197</v>
      </c>
      <c r="BM270" s="224" t="s">
        <v>784</v>
      </c>
    </row>
    <row r="271" s="2" customFormat="1">
      <c r="A271" s="40"/>
      <c r="B271" s="41"/>
      <c r="C271" s="42"/>
      <c r="D271" s="226" t="s">
        <v>139</v>
      </c>
      <c r="E271" s="42"/>
      <c r="F271" s="227" t="s">
        <v>581</v>
      </c>
      <c r="G271" s="42"/>
      <c r="H271" s="42"/>
      <c r="I271" s="228"/>
      <c r="J271" s="42"/>
      <c r="K271" s="42"/>
      <c r="L271" s="46"/>
      <c r="M271" s="229"/>
      <c r="N271" s="230"/>
      <c r="O271" s="86"/>
      <c r="P271" s="86"/>
      <c r="Q271" s="86"/>
      <c r="R271" s="86"/>
      <c r="S271" s="86"/>
      <c r="T271" s="86"/>
      <c r="U271" s="87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139</v>
      </c>
      <c r="AU271" s="19" t="s">
        <v>81</v>
      </c>
    </row>
    <row r="272" s="2" customFormat="1">
      <c r="A272" s="40"/>
      <c r="B272" s="41"/>
      <c r="C272" s="42"/>
      <c r="D272" s="231" t="s">
        <v>141</v>
      </c>
      <c r="E272" s="42"/>
      <c r="F272" s="232" t="s">
        <v>582</v>
      </c>
      <c r="G272" s="42"/>
      <c r="H272" s="42"/>
      <c r="I272" s="228"/>
      <c r="J272" s="42"/>
      <c r="K272" s="42"/>
      <c r="L272" s="46"/>
      <c r="M272" s="229"/>
      <c r="N272" s="230"/>
      <c r="O272" s="86"/>
      <c r="P272" s="86"/>
      <c r="Q272" s="86"/>
      <c r="R272" s="86"/>
      <c r="S272" s="86"/>
      <c r="T272" s="86"/>
      <c r="U272" s="87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141</v>
      </c>
      <c r="AU272" s="19" t="s">
        <v>81</v>
      </c>
    </row>
    <row r="273" s="2" customFormat="1" ht="24.15" customHeight="1">
      <c r="A273" s="40"/>
      <c r="B273" s="41"/>
      <c r="C273" s="213" t="s">
        <v>569</v>
      </c>
      <c r="D273" s="213" t="s">
        <v>132</v>
      </c>
      <c r="E273" s="214" t="s">
        <v>584</v>
      </c>
      <c r="F273" s="215" t="s">
        <v>585</v>
      </c>
      <c r="G273" s="216" t="s">
        <v>135</v>
      </c>
      <c r="H273" s="217">
        <v>2</v>
      </c>
      <c r="I273" s="218"/>
      <c r="J273" s="219">
        <f>ROUND(I273*H273,2)</f>
        <v>0</v>
      </c>
      <c r="K273" s="215" t="s">
        <v>136</v>
      </c>
      <c r="L273" s="46"/>
      <c r="M273" s="220" t="s">
        <v>19</v>
      </c>
      <c r="N273" s="221" t="s">
        <v>43</v>
      </c>
      <c r="O273" s="86"/>
      <c r="P273" s="222">
        <f>O273*H273</f>
        <v>0</v>
      </c>
      <c r="Q273" s="222">
        <v>0.0015</v>
      </c>
      <c r="R273" s="222">
        <f>Q273*H273</f>
        <v>0.0030000000000000001</v>
      </c>
      <c r="S273" s="222">
        <v>0</v>
      </c>
      <c r="T273" s="222">
        <f>S273*H273</f>
        <v>0</v>
      </c>
      <c r="U273" s="223" t="s">
        <v>19</v>
      </c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24" t="s">
        <v>197</v>
      </c>
      <c r="AT273" s="224" t="s">
        <v>132</v>
      </c>
      <c r="AU273" s="224" t="s">
        <v>81</v>
      </c>
      <c r="AY273" s="19" t="s">
        <v>129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9" t="s">
        <v>79</v>
      </c>
      <c r="BK273" s="225">
        <f>ROUND(I273*H273,2)</f>
        <v>0</v>
      </c>
      <c r="BL273" s="19" t="s">
        <v>197</v>
      </c>
      <c r="BM273" s="224" t="s">
        <v>785</v>
      </c>
    </row>
    <row r="274" s="2" customFormat="1">
      <c r="A274" s="40"/>
      <c r="B274" s="41"/>
      <c r="C274" s="42"/>
      <c r="D274" s="226" t="s">
        <v>139</v>
      </c>
      <c r="E274" s="42"/>
      <c r="F274" s="227" t="s">
        <v>587</v>
      </c>
      <c r="G274" s="42"/>
      <c r="H274" s="42"/>
      <c r="I274" s="228"/>
      <c r="J274" s="42"/>
      <c r="K274" s="42"/>
      <c r="L274" s="46"/>
      <c r="M274" s="229"/>
      <c r="N274" s="230"/>
      <c r="O274" s="86"/>
      <c r="P274" s="86"/>
      <c r="Q274" s="86"/>
      <c r="R274" s="86"/>
      <c r="S274" s="86"/>
      <c r="T274" s="86"/>
      <c r="U274" s="87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139</v>
      </c>
      <c r="AU274" s="19" t="s">
        <v>81</v>
      </c>
    </row>
    <row r="275" s="2" customFormat="1">
      <c r="A275" s="40"/>
      <c r="B275" s="41"/>
      <c r="C275" s="42"/>
      <c r="D275" s="231" t="s">
        <v>141</v>
      </c>
      <c r="E275" s="42"/>
      <c r="F275" s="232" t="s">
        <v>588</v>
      </c>
      <c r="G275" s="42"/>
      <c r="H275" s="42"/>
      <c r="I275" s="228"/>
      <c r="J275" s="42"/>
      <c r="K275" s="42"/>
      <c r="L275" s="46"/>
      <c r="M275" s="229"/>
      <c r="N275" s="230"/>
      <c r="O275" s="86"/>
      <c r="P275" s="86"/>
      <c r="Q275" s="86"/>
      <c r="R275" s="86"/>
      <c r="S275" s="86"/>
      <c r="T275" s="86"/>
      <c r="U275" s="87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141</v>
      </c>
      <c r="AU275" s="19" t="s">
        <v>81</v>
      </c>
    </row>
    <row r="276" s="2" customFormat="1" ht="16.5" customHeight="1">
      <c r="A276" s="40"/>
      <c r="B276" s="41"/>
      <c r="C276" s="213" t="s">
        <v>577</v>
      </c>
      <c r="D276" s="213" t="s">
        <v>132</v>
      </c>
      <c r="E276" s="214" t="s">
        <v>592</v>
      </c>
      <c r="F276" s="215" t="s">
        <v>593</v>
      </c>
      <c r="G276" s="216" t="s">
        <v>135</v>
      </c>
      <c r="H276" s="217">
        <v>4.9500000000000002</v>
      </c>
      <c r="I276" s="218"/>
      <c r="J276" s="219">
        <f>ROUND(I276*H276,2)</f>
        <v>0</v>
      </c>
      <c r="K276" s="215" t="s">
        <v>136</v>
      </c>
      <c r="L276" s="46"/>
      <c r="M276" s="220" t="s">
        <v>19</v>
      </c>
      <c r="N276" s="221" t="s">
        <v>43</v>
      </c>
      <c r="O276" s="86"/>
      <c r="P276" s="222">
        <f>O276*H276</f>
        <v>0</v>
      </c>
      <c r="Q276" s="222">
        <v>0.0044999999999999997</v>
      </c>
      <c r="R276" s="222">
        <f>Q276*H276</f>
        <v>0.022275</v>
      </c>
      <c r="S276" s="222">
        <v>0</v>
      </c>
      <c r="T276" s="222">
        <f>S276*H276</f>
        <v>0</v>
      </c>
      <c r="U276" s="223" t="s">
        <v>19</v>
      </c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4" t="s">
        <v>197</v>
      </c>
      <c r="AT276" s="224" t="s">
        <v>132</v>
      </c>
      <c r="AU276" s="224" t="s">
        <v>81</v>
      </c>
      <c r="AY276" s="19" t="s">
        <v>129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9" t="s">
        <v>79</v>
      </c>
      <c r="BK276" s="225">
        <f>ROUND(I276*H276,2)</f>
        <v>0</v>
      </c>
      <c r="BL276" s="19" t="s">
        <v>197</v>
      </c>
      <c r="BM276" s="224" t="s">
        <v>786</v>
      </c>
    </row>
    <row r="277" s="2" customFormat="1">
      <c r="A277" s="40"/>
      <c r="B277" s="41"/>
      <c r="C277" s="42"/>
      <c r="D277" s="226" t="s">
        <v>139</v>
      </c>
      <c r="E277" s="42"/>
      <c r="F277" s="227" t="s">
        <v>595</v>
      </c>
      <c r="G277" s="42"/>
      <c r="H277" s="42"/>
      <c r="I277" s="228"/>
      <c r="J277" s="42"/>
      <c r="K277" s="42"/>
      <c r="L277" s="46"/>
      <c r="M277" s="229"/>
      <c r="N277" s="230"/>
      <c r="O277" s="86"/>
      <c r="P277" s="86"/>
      <c r="Q277" s="86"/>
      <c r="R277" s="86"/>
      <c r="S277" s="86"/>
      <c r="T277" s="86"/>
      <c r="U277" s="87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139</v>
      </c>
      <c r="AU277" s="19" t="s">
        <v>81</v>
      </c>
    </row>
    <row r="278" s="2" customFormat="1">
      <c r="A278" s="40"/>
      <c r="B278" s="41"/>
      <c r="C278" s="42"/>
      <c r="D278" s="231" t="s">
        <v>141</v>
      </c>
      <c r="E278" s="42"/>
      <c r="F278" s="232" t="s">
        <v>596</v>
      </c>
      <c r="G278" s="42"/>
      <c r="H278" s="42"/>
      <c r="I278" s="228"/>
      <c r="J278" s="42"/>
      <c r="K278" s="42"/>
      <c r="L278" s="46"/>
      <c r="M278" s="229"/>
      <c r="N278" s="230"/>
      <c r="O278" s="86"/>
      <c r="P278" s="86"/>
      <c r="Q278" s="86"/>
      <c r="R278" s="86"/>
      <c r="S278" s="86"/>
      <c r="T278" s="86"/>
      <c r="U278" s="87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141</v>
      </c>
      <c r="AU278" s="19" t="s">
        <v>81</v>
      </c>
    </row>
    <row r="279" s="2" customFormat="1" ht="33" customHeight="1">
      <c r="A279" s="40"/>
      <c r="B279" s="41"/>
      <c r="C279" s="213" t="s">
        <v>583</v>
      </c>
      <c r="D279" s="213" t="s">
        <v>132</v>
      </c>
      <c r="E279" s="214" t="s">
        <v>598</v>
      </c>
      <c r="F279" s="215" t="s">
        <v>599</v>
      </c>
      <c r="G279" s="216" t="s">
        <v>135</v>
      </c>
      <c r="H279" s="217">
        <v>4.9500000000000002</v>
      </c>
      <c r="I279" s="218"/>
      <c r="J279" s="219">
        <f>ROUND(I279*H279,2)</f>
        <v>0</v>
      </c>
      <c r="K279" s="215" t="s">
        <v>136</v>
      </c>
      <c r="L279" s="46"/>
      <c r="M279" s="220" t="s">
        <v>19</v>
      </c>
      <c r="N279" s="221" t="s">
        <v>43</v>
      </c>
      <c r="O279" s="86"/>
      <c r="P279" s="222">
        <f>O279*H279</f>
        <v>0</v>
      </c>
      <c r="Q279" s="222">
        <v>0.0075500000000000003</v>
      </c>
      <c r="R279" s="222">
        <f>Q279*H279</f>
        <v>0.037372500000000003</v>
      </c>
      <c r="S279" s="222">
        <v>0</v>
      </c>
      <c r="T279" s="222">
        <f>S279*H279</f>
        <v>0</v>
      </c>
      <c r="U279" s="223" t="s">
        <v>19</v>
      </c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4" t="s">
        <v>197</v>
      </c>
      <c r="AT279" s="224" t="s">
        <v>132</v>
      </c>
      <c r="AU279" s="224" t="s">
        <v>81</v>
      </c>
      <c r="AY279" s="19" t="s">
        <v>129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9" t="s">
        <v>79</v>
      </c>
      <c r="BK279" s="225">
        <f>ROUND(I279*H279,2)</f>
        <v>0</v>
      </c>
      <c r="BL279" s="19" t="s">
        <v>197</v>
      </c>
      <c r="BM279" s="224" t="s">
        <v>787</v>
      </c>
    </row>
    <row r="280" s="2" customFormat="1">
      <c r="A280" s="40"/>
      <c r="B280" s="41"/>
      <c r="C280" s="42"/>
      <c r="D280" s="226" t="s">
        <v>139</v>
      </c>
      <c r="E280" s="42"/>
      <c r="F280" s="227" t="s">
        <v>601</v>
      </c>
      <c r="G280" s="42"/>
      <c r="H280" s="42"/>
      <c r="I280" s="228"/>
      <c r="J280" s="42"/>
      <c r="K280" s="42"/>
      <c r="L280" s="46"/>
      <c r="M280" s="229"/>
      <c r="N280" s="230"/>
      <c r="O280" s="86"/>
      <c r="P280" s="86"/>
      <c r="Q280" s="86"/>
      <c r="R280" s="86"/>
      <c r="S280" s="86"/>
      <c r="T280" s="86"/>
      <c r="U280" s="87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139</v>
      </c>
      <c r="AU280" s="19" t="s">
        <v>81</v>
      </c>
    </row>
    <row r="281" s="2" customFormat="1">
      <c r="A281" s="40"/>
      <c r="B281" s="41"/>
      <c r="C281" s="42"/>
      <c r="D281" s="231" t="s">
        <v>141</v>
      </c>
      <c r="E281" s="42"/>
      <c r="F281" s="232" t="s">
        <v>602</v>
      </c>
      <c r="G281" s="42"/>
      <c r="H281" s="42"/>
      <c r="I281" s="228"/>
      <c r="J281" s="42"/>
      <c r="K281" s="42"/>
      <c r="L281" s="46"/>
      <c r="M281" s="229"/>
      <c r="N281" s="230"/>
      <c r="O281" s="86"/>
      <c r="P281" s="86"/>
      <c r="Q281" s="86"/>
      <c r="R281" s="86"/>
      <c r="S281" s="86"/>
      <c r="T281" s="86"/>
      <c r="U281" s="87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141</v>
      </c>
      <c r="AU281" s="19" t="s">
        <v>81</v>
      </c>
    </row>
    <row r="282" s="2" customFormat="1" ht="16.5" customHeight="1">
      <c r="A282" s="40"/>
      <c r="B282" s="41"/>
      <c r="C282" s="269" t="s">
        <v>591</v>
      </c>
      <c r="D282" s="269" t="s">
        <v>408</v>
      </c>
      <c r="E282" s="270" t="s">
        <v>604</v>
      </c>
      <c r="F282" s="271" t="s">
        <v>605</v>
      </c>
      <c r="G282" s="272" t="s">
        <v>135</v>
      </c>
      <c r="H282" s="273">
        <v>5.4000000000000004</v>
      </c>
      <c r="I282" s="274"/>
      <c r="J282" s="275">
        <f>ROUND(I282*H282,2)</f>
        <v>0</v>
      </c>
      <c r="K282" s="271" t="s">
        <v>19</v>
      </c>
      <c r="L282" s="276"/>
      <c r="M282" s="277" t="s">
        <v>19</v>
      </c>
      <c r="N282" s="278" t="s">
        <v>43</v>
      </c>
      <c r="O282" s="86"/>
      <c r="P282" s="222">
        <f>O282*H282</f>
        <v>0</v>
      </c>
      <c r="Q282" s="222">
        <v>0</v>
      </c>
      <c r="R282" s="222">
        <f>Q282*H282</f>
        <v>0</v>
      </c>
      <c r="S282" s="222">
        <v>0</v>
      </c>
      <c r="T282" s="222">
        <f>S282*H282</f>
        <v>0</v>
      </c>
      <c r="U282" s="223" t="s">
        <v>19</v>
      </c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4" t="s">
        <v>411</v>
      </c>
      <c r="AT282" s="224" t="s">
        <v>408</v>
      </c>
      <c r="AU282" s="224" t="s">
        <v>81</v>
      </c>
      <c r="AY282" s="19" t="s">
        <v>129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9" t="s">
        <v>79</v>
      </c>
      <c r="BK282" s="225">
        <f>ROUND(I282*H282,2)</f>
        <v>0</v>
      </c>
      <c r="BL282" s="19" t="s">
        <v>197</v>
      </c>
      <c r="BM282" s="224" t="s">
        <v>788</v>
      </c>
    </row>
    <row r="283" s="2" customFormat="1">
      <c r="A283" s="40"/>
      <c r="B283" s="41"/>
      <c r="C283" s="42"/>
      <c r="D283" s="226" t="s">
        <v>139</v>
      </c>
      <c r="E283" s="42"/>
      <c r="F283" s="227" t="s">
        <v>605</v>
      </c>
      <c r="G283" s="42"/>
      <c r="H283" s="42"/>
      <c r="I283" s="228"/>
      <c r="J283" s="42"/>
      <c r="K283" s="42"/>
      <c r="L283" s="46"/>
      <c r="M283" s="229"/>
      <c r="N283" s="230"/>
      <c r="O283" s="86"/>
      <c r="P283" s="86"/>
      <c r="Q283" s="86"/>
      <c r="R283" s="86"/>
      <c r="S283" s="86"/>
      <c r="T283" s="86"/>
      <c r="U283" s="87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139</v>
      </c>
      <c r="AU283" s="19" t="s">
        <v>81</v>
      </c>
    </row>
    <row r="284" s="13" customFormat="1">
      <c r="A284" s="13"/>
      <c r="B284" s="233"/>
      <c r="C284" s="234"/>
      <c r="D284" s="226" t="s">
        <v>143</v>
      </c>
      <c r="E284" s="235" t="s">
        <v>19</v>
      </c>
      <c r="F284" s="236" t="s">
        <v>789</v>
      </c>
      <c r="G284" s="234"/>
      <c r="H284" s="237">
        <v>5.4000000000000004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1"/>
      <c r="U284" s="242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143</v>
      </c>
      <c r="AU284" s="243" t="s">
        <v>81</v>
      </c>
      <c r="AV284" s="13" t="s">
        <v>81</v>
      </c>
      <c r="AW284" s="13" t="s">
        <v>33</v>
      </c>
      <c r="AX284" s="13" t="s">
        <v>72</v>
      </c>
      <c r="AY284" s="243" t="s">
        <v>129</v>
      </c>
    </row>
    <row r="285" s="14" customFormat="1">
      <c r="A285" s="14"/>
      <c r="B285" s="244"/>
      <c r="C285" s="245"/>
      <c r="D285" s="226" t="s">
        <v>143</v>
      </c>
      <c r="E285" s="246" t="s">
        <v>19</v>
      </c>
      <c r="F285" s="247" t="s">
        <v>146</v>
      </c>
      <c r="G285" s="245"/>
      <c r="H285" s="248">
        <v>5.4000000000000004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2"/>
      <c r="U285" s="253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143</v>
      </c>
      <c r="AU285" s="254" t="s">
        <v>81</v>
      </c>
      <c r="AV285" s="14" t="s">
        <v>137</v>
      </c>
      <c r="AW285" s="14" t="s">
        <v>33</v>
      </c>
      <c r="AX285" s="14" t="s">
        <v>79</v>
      </c>
      <c r="AY285" s="254" t="s">
        <v>129</v>
      </c>
    </row>
    <row r="286" s="2" customFormat="1" ht="24.15" customHeight="1">
      <c r="A286" s="40"/>
      <c r="B286" s="41"/>
      <c r="C286" s="213" t="s">
        <v>597</v>
      </c>
      <c r="D286" s="213" t="s">
        <v>132</v>
      </c>
      <c r="E286" s="214" t="s">
        <v>609</v>
      </c>
      <c r="F286" s="215" t="s">
        <v>610</v>
      </c>
      <c r="G286" s="216" t="s">
        <v>135</v>
      </c>
      <c r="H286" s="217">
        <v>4.9500000000000002</v>
      </c>
      <c r="I286" s="218"/>
      <c r="J286" s="219">
        <f>ROUND(I286*H286,2)</f>
        <v>0</v>
      </c>
      <c r="K286" s="215" t="s">
        <v>136</v>
      </c>
      <c r="L286" s="46"/>
      <c r="M286" s="220" t="s">
        <v>19</v>
      </c>
      <c r="N286" s="221" t="s">
        <v>43</v>
      </c>
      <c r="O286" s="86"/>
      <c r="P286" s="222">
        <f>O286*H286</f>
        <v>0</v>
      </c>
      <c r="Q286" s="222">
        <v>5.0000000000000002E-05</v>
      </c>
      <c r="R286" s="222">
        <f>Q286*H286</f>
        <v>0.0002475</v>
      </c>
      <c r="S286" s="222">
        <v>0</v>
      </c>
      <c r="T286" s="222">
        <f>S286*H286</f>
        <v>0</v>
      </c>
      <c r="U286" s="223" t="s">
        <v>19</v>
      </c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4" t="s">
        <v>197</v>
      </c>
      <c r="AT286" s="224" t="s">
        <v>132</v>
      </c>
      <c r="AU286" s="224" t="s">
        <v>81</v>
      </c>
      <c r="AY286" s="19" t="s">
        <v>129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9" t="s">
        <v>79</v>
      </c>
      <c r="BK286" s="225">
        <f>ROUND(I286*H286,2)</f>
        <v>0</v>
      </c>
      <c r="BL286" s="19" t="s">
        <v>197</v>
      </c>
      <c r="BM286" s="224" t="s">
        <v>790</v>
      </c>
    </row>
    <row r="287" s="2" customFormat="1">
      <c r="A287" s="40"/>
      <c r="B287" s="41"/>
      <c r="C287" s="42"/>
      <c r="D287" s="226" t="s">
        <v>139</v>
      </c>
      <c r="E287" s="42"/>
      <c r="F287" s="227" t="s">
        <v>612</v>
      </c>
      <c r="G287" s="42"/>
      <c r="H287" s="42"/>
      <c r="I287" s="228"/>
      <c r="J287" s="42"/>
      <c r="K287" s="42"/>
      <c r="L287" s="46"/>
      <c r="M287" s="229"/>
      <c r="N287" s="230"/>
      <c r="O287" s="86"/>
      <c r="P287" s="86"/>
      <c r="Q287" s="86"/>
      <c r="R287" s="86"/>
      <c r="S287" s="86"/>
      <c r="T287" s="86"/>
      <c r="U287" s="87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139</v>
      </c>
      <c r="AU287" s="19" t="s">
        <v>81</v>
      </c>
    </row>
    <row r="288" s="2" customFormat="1">
      <c r="A288" s="40"/>
      <c r="B288" s="41"/>
      <c r="C288" s="42"/>
      <c r="D288" s="231" t="s">
        <v>141</v>
      </c>
      <c r="E288" s="42"/>
      <c r="F288" s="232" t="s">
        <v>613</v>
      </c>
      <c r="G288" s="42"/>
      <c r="H288" s="42"/>
      <c r="I288" s="228"/>
      <c r="J288" s="42"/>
      <c r="K288" s="42"/>
      <c r="L288" s="46"/>
      <c r="M288" s="229"/>
      <c r="N288" s="230"/>
      <c r="O288" s="86"/>
      <c r="P288" s="86"/>
      <c r="Q288" s="86"/>
      <c r="R288" s="86"/>
      <c r="S288" s="86"/>
      <c r="T288" s="86"/>
      <c r="U288" s="87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141</v>
      </c>
      <c r="AU288" s="19" t="s">
        <v>81</v>
      </c>
    </row>
    <row r="289" s="2" customFormat="1" ht="24.15" customHeight="1">
      <c r="A289" s="40"/>
      <c r="B289" s="41"/>
      <c r="C289" s="213" t="s">
        <v>603</v>
      </c>
      <c r="D289" s="213" t="s">
        <v>132</v>
      </c>
      <c r="E289" s="214" t="s">
        <v>615</v>
      </c>
      <c r="F289" s="215" t="s">
        <v>616</v>
      </c>
      <c r="G289" s="216" t="s">
        <v>166</v>
      </c>
      <c r="H289" s="217">
        <v>0.064000000000000001</v>
      </c>
      <c r="I289" s="218"/>
      <c r="J289" s="219">
        <f>ROUND(I289*H289,2)</f>
        <v>0</v>
      </c>
      <c r="K289" s="215" t="s">
        <v>136</v>
      </c>
      <c r="L289" s="46"/>
      <c r="M289" s="220" t="s">
        <v>19</v>
      </c>
      <c r="N289" s="221" t="s">
        <v>43</v>
      </c>
      <c r="O289" s="86"/>
      <c r="P289" s="222">
        <f>O289*H289</f>
        <v>0</v>
      </c>
      <c r="Q289" s="222">
        <v>0</v>
      </c>
      <c r="R289" s="222">
        <f>Q289*H289</f>
        <v>0</v>
      </c>
      <c r="S289" s="222">
        <v>0</v>
      </c>
      <c r="T289" s="222">
        <f>S289*H289</f>
        <v>0</v>
      </c>
      <c r="U289" s="223" t="s">
        <v>19</v>
      </c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4" t="s">
        <v>197</v>
      </c>
      <c r="AT289" s="224" t="s">
        <v>132</v>
      </c>
      <c r="AU289" s="224" t="s">
        <v>81</v>
      </c>
      <c r="AY289" s="19" t="s">
        <v>129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9" t="s">
        <v>79</v>
      </c>
      <c r="BK289" s="225">
        <f>ROUND(I289*H289,2)</f>
        <v>0</v>
      </c>
      <c r="BL289" s="19" t="s">
        <v>197</v>
      </c>
      <c r="BM289" s="224" t="s">
        <v>791</v>
      </c>
    </row>
    <row r="290" s="2" customFormat="1">
      <c r="A290" s="40"/>
      <c r="B290" s="41"/>
      <c r="C290" s="42"/>
      <c r="D290" s="226" t="s">
        <v>139</v>
      </c>
      <c r="E290" s="42"/>
      <c r="F290" s="227" t="s">
        <v>618</v>
      </c>
      <c r="G290" s="42"/>
      <c r="H290" s="42"/>
      <c r="I290" s="228"/>
      <c r="J290" s="42"/>
      <c r="K290" s="42"/>
      <c r="L290" s="46"/>
      <c r="M290" s="229"/>
      <c r="N290" s="230"/>
      <c r="O290" s="86"/>
      <c r="P290" s="86"/>
      <c r="Q290" s="86"/>
      <c r="R290" s="86"/>
      <c r="S290" s="86"/>
      <c r="T290" s="86"/>
      <c r="U290" s="87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139</v>
      </c>
      <c r="AU290" s="19" t="s">
        <v>81</v>
      </c>
    </row>
    <row r="291" s="2" customFormat="1">
      <c r="A291" s="40"/>
      <c r="B291" s="41"/>
      <c r="C291" s="42"/>
      <c r="D291" s="231" t="s">
        <v>141</v>
      </c>
      <c r="E291" s="42"/>
      <c r="F291" s="232" t="s">
        <v>619</v>
      </c>
      <c r="G291" s="42"/>
      <c r="H291" s="42"/>
      <c r="I291" s="228"/>
      <c r="J291" s="42"/>
      <c r="K291" s="42"/>
      <c r="L291" s="46"/>
      <c r="M291" s="229"/>
      <c r="N291" s="230"/>
      <c r="O291" s="86"/>
      <c r="P291" s="86"/>
      <c r="Q291" s="86"/>
      <c r="R291" s="86"/>
      <c r="S291" s="86"/>
      <c r="T291" s="86"/>
      <c r="U291" s="87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141</v>
      </c>
      <c r="AU291" s="19" t="s">
        <v>81</v>
      </c>
    </row>
    <row r="292" s="12" customFormat="1" ht="22.8" customHeight="1">
      <c r="A292" s="12"/>
      <c r="B292" s="197"/>
      <c r="C292" s="198"/>
      <c r="D292" s="199" t="s">
        <v>71</v>
      </c>
      <c r="E292" s="211" t="s">
        <v>620</v>
      </c>
      <c r="F292" s="211" t="s">
        <v>621</v>
      </c>
      <c r="G292" s="198"/>
      <c r="H292" s="198"/>
      <c r="I292" s="201"/>
      <c r="J292" s="212">
        <f>BK292</f>
        <v>0</v>
      </c>
      <c r="K292" s="198"/>
      <c r="L292" s="203"/>
      <c r="M292" s="204"/>
      <c r="N292" s="205"/>
      <c r="O292" s="205"/>
      <c r="P292" s="206">
        <f>SUM(P293:P314)</f>
        <v>0</v>
      </c>
      <c r="Q292" s="205"/>
      <c r="R292" s="206">
        <f>SUM(R293:R314)</f>
        <v>0.0231653</v>
      </c>
      <c r="S292" s="205"/>
      <c r="T292" s="206">
        <f>SUM(T293:T314)</f>
        <v>0.00040980000000000004</v>
      </c>
      <c r="U292" s="207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8" t="s">
        <v>81</v>
      </c>
      <c r="AT292" s="209" t="s">
        <v>71</v>
      </c>
      <c r="AU292" s="209" t="s">
        <v>79</v>
      </c>
      <c r="AY292" s="208" t="s">
        <v>129</v>
      </c>
      <c r="BK292" s="210">
        <f>SUM(BK293:BK314)</f>
        <v>0</v>
      </c>
    </row>
    <row r="293" s="2" customFormat="1" ht="24.15" customHeight="1">
      <c r="A293" s="40"/>
      <c r="B293" s="41"/>
      <c r="C293" s="213" t="s">
        <v>608</v>
      </c>
      <c r="D293" s="213" t="s">
        <v>132</v>
      </c>
      <c r="E293" s="214" t="s">
        <v>623</v>
      </c>
      <c r="F293" s="215" t="s">
        <v>624</v>
      </c>
      <c r="G293" s="216" t="s">
        <v>135</v>
      </c>
      <c r="H293" s="217">
        <v>45.609999999999999</v>
      </c>
      <c r="I293" s="218"/>
      <c r="J293" s="219">
        <f>ROUND(I293*H293,2)</f>
        <v>0</v>
      </c>
      <c r="K293" s="215" t="s">
        <v>136</v>
      </c>
      <c r="L293" s="46"/>
      <c r="M293" s="220" t="s">
        <v>19</v>
      </c>
      <c r="N293" s="221" t="s">
        <v>43</v>
      </c>
      <c r="O293" s="86"/>
      <c r="P293" s="222">
        <f>O293*H293</f>
        <v>0</v>
      </c>
      <c r="Q293" s="222">
        <v>0</v>
      </c>
      <c r="R293" s="222">
        <f>Q293*H293</f>
        <v>0</v>
      </c>
      <c r="S293" s="222">
        <v>0</v>
      </c>
      <c r="T293" s="222">
        <f>S293*H293</f>
        <v>0</v>
      </c>
      <c r="U293" s="223" t="s">
        <v>19</v>
      </c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24" t="s">
        <v>197</v>
      </c>
      <c r="AT293" s="224" t="s">
        <v>132</v>
      </c>
      <c r="AU293" s="224" t="s">
        <v>81</v>
      </c>
      <c r="AY293" s="19" t="s">
        <v>129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9" t="s">
        <v>79</v>
      </c>
      <c r="BK293" s="225">
        <f>ROUND(I293*H293,2)</f>
        <v>0</v>
      </c>
      <c r="BL293" s="19" t="s">
        <v>197</v>
      </c>
      <c r="BM293" s="224" t="s">
        <v>792</v>
      </c>
    </row>
    <row r="294" s="2" customFormat="1">
      <c r="A294" s="40"/>
      <c r="B294" s="41"/>
      <c r="C294" s="42"/>
      <c r="D294" s="226" t="s">
        <v>139</v>
      </c>
      <c r="E294" s="42"/>
      <c r="F294" s="227" t="s">
        <v>626</v>
      </c>
      <c r="G294" s="42"/>
      <c r="H294" s="42"/>
      <c r="I294" s="228"/>
      <c r="J294" s="42"/>
      <c r="K294" s="42"/>
      <c r="L294" s="46"/>
      <c r="M294" s="229"/>
      <c r="N294" s="230"/>
      <c r="O294" s="86"/>
      <c r="P294" s="86"/>
      <c r="Q294" s="86"/>
      <c r="R294" s="86"/>
      <c r="S294" s="86"/>
      <c r="T294" s="86"/>
      <c r="U294" s="87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139</v>
      </c>
      <c r="AU294" s="19" t="s">
        <v>81</v>
      </c>
    </row>
    <row r="295" s="2" customFormat="1">
      <c r="A295" s="40"/>
      <c r="B295" s="41"/>
      <c r="C295" s="42"/>
      <c r="D295" s="231" t="s">
        <v>141</v>
      </c>
      <c r="E295" s="42"/>
      <c r="F295" s="232" t="s">
        <v>627</v>
      </c>
      <c r="G295" s="42"/>
      <c r="H295" s="42"/>
      <c r="I295" s="228"/>
      <c r="J295" s="42"/>
      <c r="K295" s="42"/>
      <c r="L295" s="46"/>
      <c r="M295" s="229"/>
      <c r="N295" s="230"/>
      <c r="O295" s="86"/>
      <c r="P295" s="86"/>
      <c r="Q295" s="86"/>
      <c r="R295" s="86"/>
      <c r="S295" s="86"/>
      <c r="T295" s="86"/>
      <c r="U295" s="87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141</v>
      </c>
      <c r="AU295" s="19" t="s">
        <v>81</v>
      </c>
    </row>
    <row r="296" s="13" customFormat="1">
      <c r="A296" s="13"/>
      <c r="B296" s="233"/>
      <c r="C296" s="234"/>
      <c r="D296" s="226" t="s">
        <v>143</v>
      </c>
      <c r="E296" s="235" t="s">
        <v>19</v>
      </c>
      <c r="F296" s="236" t="s">
        <v>793</v>
      </c>
      <c r="G296" s="234"/>
      <c r="H296" s="237">
        <v>36.899999999999999</v>
      </c>
      <c r="I296" s="238"/>
      <c r="J296" s="234"/>
      <c r="K296" s="234"/>
      <c r="L296" s="239"/>
      <c r="M296" s="240"/>
      <c r="N296" s="241"/>
      <c r="O296" s="241"/>
      <c r="P296" s="241"/>
      <c r="Q296" s="241"/>
      <c r="R296" s="241"/>
      <c r="S296" s="241"/>
      <c r="T296" s="241"/>
      <c r="U296" s="242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143</v>
      </c>
      <c r="AU296" s="243" t="s">
        <v>81</v>
      </c>
      <c r="AV296" s="13" t="s">
        <v>81</v>
      </c>
      <c r="AW296" s="13" t="s">
        <v>33</v>
      </c>
      <c r="AX296" s="13" t="s">
        <v>72</v>
      </c>
      <c r="AY296" s="243" t="s">
        <v>129</v>
      </c>
    </row>
    <row r="297" s="13" customFormat="1">
      <c r="A297" s="13"/>
      <c r="B297" s="233"/>
      <c r="C297" s="234"/>
      <c r="D297" s="226" t="s">
        <v>143</v>
      </c>
      <c r="E297" s="235" t="s">
        <v>19</v>
      </c>
      <c r="F297" s="236" t="s">
        <v>794</v>
      </c>
      <c r="G297" s="234"/>
      <c r="H297" s="237">
        <v>8.7100000000000009</v>
      </c>
      <c r="I297" s="238"/>
      <c r="J297" s="234"/>
      <c r="K297" s="234"/>
      <c r="L297" s="239"/>
      <c r="M297" s="240"/>
      <c r="N297" s="241"/>
      <c r="O297" s="241"/>
      <c r="P297" s="241"/>
      <c r="Q297" s="241"/>
      <c r="R297" s="241"/>
      <c r="S297" s="241"/>
      <c r="T297" s="241"/>
      <c r="U297" s="242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143</v>
      </c>
      <c r="AU297" s="243" t="s">
        <v>81</v>
      </c>
      <c r="AV297" s="13" t="s">
        <v>81</v>
      </c>
      <c r="AW297" s="13" t="s">
        <v>33</v>
      </c>
      <c r="AX297" s="13" t="s">
        <v>72</v>
      </c>
      <c r="AY297" s="243" t="s">
        <v>129</v>
      </c>
    </row>
    <row r="298" s="14" customFormat="1">
      <c r="A298" s="14"/>
      <c r="B298" s="244"/>
      <c r="C298" s="245"/>
      <c r="D298" s="226" t="s">
        <v>143</v>
      </c>
      <c r="E298" s="246" t="s">
        <v>19</v>
      </c>
      <c r="F298" s="247" t="s">
        <v>146</v>
      </c>
      <c r="G298" s="245"/>
      <c r="H298" s="248">
        <v>45.609999999999999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2"/>
      <c r="U298" s="253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4" t="s">
        <v>143</v>
      </c>
      <c r="AU298" s="254" t="s">
        <v>81</v>
      </c>
      <c r="AV298" s="14" t="s">
        <v>137</v>
      </c>
      <c r="AW298" s="14" t="s">
        <v>33</v>
      </c>
      <c r="AX298" s="14" t="s">
        <v>79</v>
      </c>
      <c r="AY298" s="254" t="s">
        <v>129</v>
      </c>
    </row>
    <row r="299" s="2" customFormat="1" ht="16.5" customHeight="1">
      <c r="A299" s="40"/>
      <c r="B299" s="41"/>
      <c r="C299" s="213" t="s">
        <v>614</v>
      </c>
      <c r="D299" s="213" t="s">
        <v>132</v>
      </c>
      <c r="E299" s="214" t="s">
        <v>631</v>
      </c>
      <c r="F299" s="215" t="s">
        <v>632</v>
      </c>
      <c r="G299" s="216" t="s">
        <v>135</v>
      </c>
      <c r="H299" s="217">
        <v>13.66</v>
      </c>
      <c r="I299" s="218"/>
      <c r="J299" s="219">
        <f>ROUND(I299*H299,2)</f>
        <v>0</v>
      </c>
      <c r="K299" s="215" t="s">
        <v>136</v>
      </c>
      <c r="L299" s="46"/>
      <c r="M299" s="220" t="s">
        <v>19</v>
      </c>
      <c r="N299" s="221" t="s">
        <v>43</v>
      </c>
      <c r="O299" s="86"/>
      <c r="P299" s="222">
        <f>O299*H299</f>
        <v>0</v>
      </c>
      <c r="Q299" s="222">
        <v>0</v>
      </c>
      <c r="R299" s="222">
        <f>Q299*H299</f>
        <v>0</v>
      </c>
      <c r="S299" s="222">
        <v>3.0000000000000001E-05</v>
      </c>
      <c r="T299" s="222">
        <f>S299*H299</f>
        <v>0.00040980000000000004</v>
      </c>
      <c r="U299" s="223" t="s">
        <v>19</v>
      </c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24" t="s">
        <v>197</v>
      </c>
      <c r="AT299" s="224" t="s">
        <v>132</v>
      </c>
      <c r="AU299" s="224" t="s">
        <v>81</v>
      </c>
      <c r="AY299" s="19" t="s">
        <v>129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9" t="s">
        <v>79</v>
      </c>
      <c r="BK299" s="225">
        <f>ROUND(I299*H299,2)</f>
        <v>0</v>
      </c>
      <c r="BL299" s="19" t="s">
        <v>197</v>
      </c>
      <c r="BM299" s="224" t="s">
        <v>795</v>
      </c>
    </row>
    <row r="300" s="2" customFormat="1">
      <c r="A300" s="40"/>
      <c r="B300" s="41"/>
      <c r="C300" s="42"/>
      <c r="D300" s="226" t="s">
        <v>139</v>
      </c>
      <c r="E300" s="42"/>
      <c r="F300" s="227" t="s">
        <v>634</v>
      </c>
      <c r="G300" s="42"/>
      <c r="H300" s="42"/>
      <c r="I300" s="228"/>
      <c r="J300" s="42"/>
      <c r="K300" s="42"/>
      <c r="L300" s="46"/>
      <c r="M300" s="229"/>
      <c r="N300" s="230"/>
      <c r="O300" s="86"/>
      <c r="P300" s="86"/>
      <c r="Q300" s="86"/>
      <c r="R300" s="86"/>
      <c r="S300" s="86"/>
      <c r="T300" s="86"/>
      <c r="U300" s="87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139</v>
      </c>
      <c r="AU300" s="19" t="s">
        <v>81</v>
      </c>
    </row>
    <row r="301" s="2" customFormat="1">
      <c r="A301" s="40"/>
      <c r="B301" s="41"/>
      <c r="C301" s="42"/>
      <c r="D301" s="231" t="s">
        <v>141</v>
      </c>
      <c r="E301" s="42"/>
      <c r="F301" s="232" t="s">
        <v>635</v>
      </c>
      <c r="G301" s="42"/>
      <c r="H301" s="42"/>
      <c r="I301" s="228"/>
      <c r="J301" s="42"/>
      <c r="K301" s="42"/>
      <c r="L301" s="46"/>
      <c r="M301" s="229"/>
      <c r="N301" s="230"/>
      <c r="O301" s="86"/>
      <c r="P301" s="86"/>
      <c r="Q301" s="86"/>
      <c r="R301" s="86"/>
      <c r="S301" s="86"/>
      <c r="T301" s="86"/>
      <c r="U301" s="87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141</v>
      </c>
      <c r="AU301" s="19" t="s">
        <v>81</v>
      </c>
    </row>
    <row r="302" s="13" customFormat="1">
      <c r="A302" s="13"/>
      <c r="B302" s="233"/>
      <c r="C302" s="234"/>
      <c r="D302" s="226" t="s">
        <v>143</v>
      </c>
      <c r="E302" s="235" t="s">
        <v>19</v>
      </c>
      <c r="F302" s="236" t="s">
        <v>796</v>
      </c>
      <c r="G302" s="234"/>
      <c r="H302" s="237">
        <v>13.66</v>
      </c>
      <c r="I302" s="238"/>
      <c r="J302" s="234"/>
      <c r="K302" s="234"/>
      <c r="L302" s="239"/>
      <c r="M302" s="240"/>
      <c r="N302" s="241"/>
      <c r="O302" s="241"/>
      <c r="P302" s="241"/>
      <c r="Q302" s="241"/>
      <c r="R302" s="241"/>
      <c r="S302" s="241"/>
      <c r="T302" s="241"/>
      <c r="U302" s="242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143</v>
      </c>
      <c r="AU302" s="243" t="s">
        <v>81</v>
      </c>
      <c r="AV302" s="13" t="s">
        <v>81</v>
      </c>
      <c r="AW302" s="13" t="s">
        <v>33</v>
      </c>
      <c r="AX302" s="13" t="s">
        <v>72</v>
      </c>
      <c r="AY302" s="243" t="s">
        <v>129</v>
      </c>
    </row>
    <row r="303" s="14" customFormat="1">
      <c r="A303" s="14"/>
      <c r="B303" s="244"/>
      <c r="C303" s="245"/>
      <c r="D303" s="226" t="s">
        <v>143</v>
      </c>
      <c r="E303" s="246" t="s">
        <v>19</v>
      </c>
      <c r="F303" s="247" t="s">
        <v>146</v>
      </c>
      <c r="G303" s="245"/>
      <c r="H303" s="248">
        <v>13.66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2"/>
      <c r="U303" s="253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143</v>
      </c>
      <c r="AU303" s="254" t="s">
        <v>81</v>
      </c>
      <c r="AV303" s="14" t="s">
        <v>137</v>
      </c>
      <c r="AW303" s="14" t="s">
        <v>33</v>
      </c>
      <c r="AX303" s="14" t="s">
        <v>79</v>
      </c>
      <c r="AY303" s="254" t="s">
        <v>129</v>
      </c>
    </row>
    <row r="304" s="2" customFormat="1" ht="16.5" customHeight="1">
      <c r="A304" s="40"/>
      <c r="B304" s="41"/>
      <c r="C304" s="269" t="s">
        <v>622</v>
      </c>
      <c r="D304" s="269" t="s">
        <v>408</v>
      </c>
      <c r="E304" s="270" t="s">
        <v>638</v>
      </c>
      <c r="F304" s="271" t="s">
        <v>639</v>
      </c>
      <c r="G304" s="272" t="s">
        <v>135</v>
      </c>
      <c r="H304" s="273">
        <v>13.66</v>
      </c>
      <c r="I304" s="274"/>
      <c r="J304" s="275">
        <f>ROUND(I304*H304,2)</f>
        <v>0</v>
      </c>
      <c r="K304" s="271" t="s">
        <v>136</v>
      </c>
      <c r="L304" s="276"/>
      <c r="M304" s="277" t="s">
        <v>19</v>
      </c>
      <c r="N304" s="278" t="s">
        <v>43</v>
      </c>
      <c r="O304" s="86"/>
      <c r="P304" s="222">
        <f>O304*H304</f>
        <v>0</v>
      </c>
      <c r="Q304" s="222">
        <v>2.0000000000000002E-05</v>
      </c>
      <c r="R304" s="222">
        <f>Q304*H304</f>
        <v>0.00027320000000000003</v>
      </c>
      <c r="S304" s="222">
        <v>0</v>
      </c>
      <c r="T304" s="222">
        <f>S304*H304</f>
        <v>0</v>
      </c>
      <c r="U304" s="223" t="s">
        <v>19</v>
      </c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4" t="s">
        <v>411</v>
      </c>
      <c r="AT304" s="224" t="s">
        <v>408</v>
      </c>
      <c r="AU304" s="224" t="s">
        <v>81</v>
      </c>
      <c r="AY304" s="19" t="s">
        <v>129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9" t="s">
        <v>79</v>
      </c>
      <c r="BK304" s="225">
        <f>ROUND(I304*H304,2)</f>
        <v>0</v>
      </c>
      <c r="BL304" s="19" t="s">
        <v>197</v>
      </c>
      <c r="BM304" s="224" t="s">
        <v>797</v>
      </c>
    </row>
    <row r="305" s="2" customFormat="1">
      <c r="A305" s="40"/>
      <c r="B305" s="41"/>
      <c r="C305" s="42"/>
      <c r="D305" s="226" t="s">
        <v>139</v>
      </c>
      <c r="E305" s="42"/>
      <c r="F305" s="227" t="s">
        <v>639</v>
      </c>
      <c r="G305" s="42"/>
      <c r="H305" s="42"/>
      <c r="I305" s="228"/>
      <c r="J305" s="42"/>
      <c r="K305" s="42"/>
      <c r="L305" s="46"/>
      <c r="M305" s="229"/>
      <c r="N305" s="230"/>
      <c r="O305" s="86"/>
      <c r="P305" s="86"/>
      <c r="Q305" s="86"/>
      <c r="R305" s="86"/>
      <c r="S305" s="86"/>
      <c r="T305" s="86"/>
      <c r="U305" s="87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139</v>
      </c>
      <c r="AU305" s="19" t="s">
        <v>81</v>
      </c>
    </row>
    <row r="306" s="2" customFormat="1" ht="24.15" customHeight="1">
      <c r="A306" s="40"/>
      <c r="B306" s="41"/>
      <c r="C306" s="213" t="s">
        <v>630</v>
      </c>
      <c r="D306" s="213" t="s">
        <v>132</v>
      </c>
      <c r="E306" s="214" t="s">
        <v>642</v>
      </c>
      <c r="F306" s="215" t="s">
        <v>643</v>
      </c>
      <c r="G306" s="216" t="s">
        <v>135</v>
      </c>
      <c r="H306" s="217">
        <v>45.609999999999999</v>
      </c>
      <c r="I306" s="218"/>
      <c r="J306" s="219">
        <f>ROUND(I306*H306,2)</f>
        <v>0</v>
      </c>
      <c r="K306" s="215" t="s">
        <v>136</v>
      </c>
      <c r="L306" s="46"/>
      <c r="M306" s="220" t="s">
        <v>19</v>
      </c>
      <c r="N306" s="221" t="s">
        <v>43</v>
      </c>
      <c r="O306" s="86"/>
      <c r="P306" s="222">
        <f>O306*H306</f>
        <v>0</v>
      </c>
      <c r="Q306" s="222">
        <v>0.00020000000000000001</v>
      </c>
      <c r="R306" s="222">
        <f>Q306*H306</f>
        <v>0.0091219999999999999</v>
      </c>
      <c r="S306" s="222">
        <v>0</v>
      </c>
      <c r="T306" s="222">
        <f>S306*H306</f>
        <v>0</v>
      </c>
      <c r="U306" s="223" t="s">
        <v>19</v>
      </c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24" t="s">
        <v>197</v>
      </c>
      <c r="AT306" s="224" t="s">
        <v>132</v>
      </c>
      <c r="AU306" s="224" t="s">
        <v>81</v>
      </c>
      <c r="AY306" s="19" t="s">
        <v>129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9" t="s">
        <v>79</v>
      </c>
      <c r="BK306" s="225">
        <f>ROUND(I306*H306,2)</f>
        <v>0</v>
      </c>
      <c r="BL306" s="19" t="s">
        <v>197</v>
      </c>
      <c r="BM306" s="224" t="s">
        <v>798</v>
      </c>
    </row>
    <row r="307" s="2" customFormat="1">
      <c r="A307" s="40"/>
      <c r="B307" s="41"/>
      <c r="C307" s="42"/>
      <c r="D307" s="226" t="s">
        <v>139</v>
      </c>
      <c r="E307" s="42"/>
      <c r="F307" s="227" t="s">
        <v>645</v>
      </c>
      <c r="G307" s="42"/>
      <c r="H307" s="42"/>
      <c r="I307" s="228"/>
      <c r="J307" s="42"/>
      <c r="K307" s="42"/>
      <c r="L307" s="46"/>
      <c r="M307" s="229"/>
      <c r="N307" s="230"/>
      <c r="O307" s="86"/>
      <c r="P307" s="86"/>
      <c r="Q307" s="86"/>
      <c r="R307" s="86"/>
      <c r="S307" s="86"/>
      <c r="T307" s="86"/>
      <c r="U307" s="87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139</v>
      </c>
      <c r="AU307" s="19" t="s">
        <v>81</v>
      </c>
    </row>
    <row r="308" s="2" customFormat="1">
      <c r="A308" s="40"/>
      <c r="B308" s="41"/>
      <c r="C308" s="42"/>
      <c r="D308" s="231" t="s">
        <v>141</v>
      </c>
      <c r="E308" s="42"/>
      <c r="F308" s="232" t="s">
        <v>646</v>
      </c>
      <c r="G308" s="42"/>
      <c r="H308" s="42"/>
      <c r="I308" s="228"/>
      <c r="J308" s="42"/>
      <c r="K308" s="42"/>
      <c r="L308" s="46"/>
      <c r="M308" s="229"/>
      <c r="N308" s="230"/>
      <c r="O308" s="86"/>
      <c r="P308" s="86"/>
      <c r="Q308" s="86"/>
      <c r="R308" s="86"/>
      <c r="S308" s="86"/>
      <c r="T308" s="86"/>
      <c r="U308" s="87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141</v>
      </c>
      <c r="AU308" s="19" t="s">
        <v>81</v>
      </c>
    </row>
    <row r="309" s="2" customFormat="1" ht="24.15" customHeight="1">
      <c r="A309" s="40"/>
      <c r="B309" s="41"/>
      <c r="C309" s="213" t="s">
        <v>637</v>
      </c>
      <c r="D309" s="213" t="s">
        <v>132</v>
      </c>
      <c r="E309" s="214" t="s">
        <v>648</v>
      </c>
      <c r="F309" s="215" t="s">
        <v>649</v>
      </c>
      <c r="G309" s="216" t="s">
        <v>135</v>
      </c>
      <c r="H309" s="217">
        <v>8.7100000000000009</v>
      </c>
      <c r="I309" s="218"/>
      <c r="J309" s="219">
        <f>ROUND(I309*H309,2)</f>
        <v>0</v>
      </c>
      <c r="K309" s="215" t="s">
        <v>136</v>
      </c>
      <c r="L309" s="46"/>
      <c r="M309" s="220" t="s">
        <v>19</v>
      </c>
      <c r="N309" s="221" t="s">
        <v>43</v>
      </c>
      <c r="O309" s="86"/>
      <c r="P309" s="222">
        <f>O309*H309</f>
        <v>0</v>
      </c>
      <c r="Q309" s="222">
        <v>1.0000000000000001E-05</v>
      </c>
      <c r="R309" s="222">
        <f>Q309*H309</f>
        <v>8.7100000000000016E-05</v>
      </c>
      <c r="S309" s="222">
        <v>0</v>
      </c>
      <c r="T309" s="222">
        <f>S309*H309</f>
        <v>0</v>
      </c>
      <c r="U309" s="223" t="s">
        <v>19</v>
      </c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24" t="s">
        <v>197</v>
      </c>
      <c r="AT309" s="224" t="s">
        <v>132</v>
      </c>
      <c r="AU309" s="224" t="s">
        <v>81</v>
      </c>
      <c r="AY309" s="19" t="s">
        <v>129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9" t="s">
        <v>79</v>
      </c>
      <c r="BK309" s="225">
        <f>ROUND(I309*H309,2)</f>
        <v>0</v>
      </c>
      <c r="BL309" s="19" t="s">
        <v>197</v>
      </c>
      <c r="BM309" s="224" t="s">
        <v>799</v>
      </c>
    </row>
    <row r="310" s="2" customFormat="1">
      <c r="A310" s="40"/>
      <c r="B310" s="41"/>
      <c r="C310" s="42"/>
      <c r="D310" s="226" t="s">
        <v>139</v>
      </c>
      <c r="E310" s="42"/>
      <c r="F310" s="227" t="s">
        <v>651</v>
      </c>
      <c r="G310" s="42"/>
      <c r="H310" s="42"/>
      <c r="I310" s="228"/>
      <c r="J310" s="42"/>
      <c r="K310" s="42"/>
      <c r="L310" s="46"/>
      <c r="M310" s="229"/>
      <c r="N310" s="230"/>
      <c r="O310" s="86"/>
      <c r="P310" s="86"/>
      <c r="Q310" s="86"/>
      <c r="R310" s="86"/>
      <c r="S310" s="86"/>
      <c r="T310" s="86"/>
      <c r="U310" s="87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139</v>
      </c>
      <c r="AU310" s="19" t="s">
        <v>81</v>
      </c>
    </row>
    <row r="311" s="2" customFormat="1">
      <c r="A311" s="40"/>
      <c r="B311" s="41"/>
      <c r="C311" s="42"/>
      <c r="D311" s="231" t="s">
        <v>141</v>
      </c>
      <c r="E311" s="42"/>
      <c r="F311" s="232" t="s">
        <v>652</v>
      </c>
      <c r="G311" s="42"/>
      <c r="H311" s="42"/>
      <c r="I311" s="228"/>
      <c r="J311" s="42"/>
      <c r="K311" s="42"/>
      <c r="L311" s="46"/>
      <c r="M311" s="229"/>
      <c r="N311" s="230"/>
      <c r="O311" s="86"/>
      <c r="P311" s="86"/>
      <c r="Q311" s="86"/>
      <c r="R311" s="86"/>
      <c r="S311" s="86"/>
      <c r="T311" s="86"/>
      <c r="U311" s="87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141</v>
      </c>
      <c r="AU311" s="19" t="s">
        <v>81</v>
      </c>
    </row>
    <row r="312" s="2" customFormat="1" ht="33" customHeight="1">
      <c r="A312" s="40"/>
      <c r="B312" s="41"/>
      <c r="C312" s="213" t="s">
        <v>641</v>
      </c>
      <c r="D312" s="213" t="s">
        <v>132</v>
      </c>
      <c r="E312" s="214" t="s">
        <v>655</v>
      </c>
      <c r="F312" s="215" t="s">
        <v>656</v>
      </c>
      <c r="G312" s="216" t="s">
        <v>135</v>
      </c>
      <c r="H312" s="217">
        <v>45.609999999999999</v>
      </c>
      <c r="I312" s="218"/>
      <c r="J312" s="219">
        <f>ROUND(I312*H312,2)</f>
        <v>0</v>
      </c>
      <c r="K312" s="215" t="s">
        <v>136</v>
      </c>
      <c r="L312" s="46"/>
      <c r="M312" s="220" t="s">
        <v>19</v>
      </c>
      <c r="N312" s="221" t="s">
        <v>43</v>
      </c>
      <c r="O312" s="86"/>
      <c r="P312" s="222">
        <f>O312*H312</f>
        <v>0</v>
      </c>
      <c r="Q312" s="222">
        <v>0.00029999999999999997</v>
      </c>
      <c r="R312" s="222">
        <f>Q312*H312</f>
        <v>0.013682999999999999</v>
      </c>
      <c r="S312" s="222">
        <v>0</v>
      </c>
      <c r="T312" s="222">
        <f>S312*H312</f>
        <v>0</v>
      </c>
      <c r="U312" s="223" t="s">
        <v>19</v>
      </c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24" t="s">
        <v>197</v>
      </c>
      <c r="AT312" s="224" t="s">
        <v>132</v>
      </c>
      <c r="AU312" s="224" t="s">
        <v>81</v>
      </c>
      <c r="AY312" s="19" t="s">
        <v>129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9" t="s">
        <v>79</v>
      </c>
      <c r="BK312" s="225">
        <f>ROUND(I312*H312,2)</f>
        <v>0</v>
      </c>
      <c r="BL312" s="19" t="s">
        <v>197</v>
      </c>
      <c r="BM312" s="224" t="s">
        <v>800</v>
      </c>
    </row>
    <row r="313" s="2" customFormat="1">
      <c r="A313" s="40"/>
      <c r="B313" s="41"/>
      <c r="C313" s="42"/>
      <c r="D313" s="226" t="s">
        <v>139</v>
      </c>
      <c r="E313" s="42"/>
      <c r="F313" s="227" t="s">
        <v>658</v>
      </c>
      <c r="G313" s="42"/>
      <c r="H313" s="42"/>
      <c r="I313" s="228"/>
      <c r="J313" s="42"/>
      <c r="K313" s="42"/>
      <c r="L313" s="46"/>
      <c r="M313" s="229"/>
      <c r="N313" s="230"/>
      <c r="O313" s="86"/>
      <c r="P313" s="86"/>
      <c r="Q313" s="86"/>
      <c r="R313" s="86"/>
      <c r="S313" s="86"/>
      <c r="T313" s="86"/>
      <c r="U313" s="87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139</v>
      </c>
      <c r="AU313" s="19" t="s">
        <v>81</v>
      </c>
    </row>
    <row r="314" s="2" customFormat="1">
      <c r="A314" s="40"/>
      <c r="B314" s="41"/>
      <c r="C314" s="42"/>
      <c r="D314" s="231" t="s">
        <v>141</v>
      </c>
      <c r="E314" s="42"/>
      <c r="F314" s="232" t="s">
        <v>659</v>
      </c>
      <c r="G314" s="42"/>
      <c r="H314" s="42"/>
      <c r="I314" s="228"/>
      <c r="J314" s="42"/>
      <c r="K314" s="42"/>
      <c r="L314" s="46"/>
      <c r="M314" s="229"/>
      <c r="N314" s="230"/>
      <c r="O314" s="86"/>
      <c r="P314" s="86"/>
      <c r="Q314" s="86"/>
      <c r="R314" s="86"/>
      <c r="S314" s="86"/>
      <c r="T314" s="86"/>
      <c r="U314" s="87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141</v>
      </c>
      <c r="AU314" s="19" t="s">
        <v>81</v>
      </c>
    </row>
    <row r="315" s="12" customFormat="1" ht="25.92" customHeight="1">
      <c r="A315" s="12"/>
      <c r="B315" s="197"/>
      <c r="C315" s="198"/>
      <c r="D315" s="199" t="s">
        <v>71</v>
      </c>
      <c r="E315" s="200" t="s">
        <v>248</v>
      </c>
      <c r="F315" s="200" t="s">
        <v>249</v>
      </c>
      <c r="G315" s="198"/>
      <c r="H315" s="198"/>
      <c r="I315" s="201"/>
      <c r="J315" s="202">
        <f>BK315</f>
        <v>0</v>
      </c>
      <c r="K315" s="198"/>
      <c r="L315" s="203"/>
      <c r="M315" s="204"/>
      <c r="N315" s="205"/>
      <c r="O315" s="205"/>
      <c r="P315" s="206">
        <f>SUM(P316:P318)</f>
        <v>0</v>
      </c>
      <c r="Q315" s="205"/>
      <c r="R315" s="206">
        <f>SUM(R316:R318)</f>
        <v>0</v>
      </c>
      <c r="S315" s="205"/>
      <c r="T315" s="206">
        <f>SUM(T316:T318)</f>
        <v>0</v>
      </c>
      <c r="U315" s="207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8" t="s">
        <v>137</v>
      </c>
      <c r="AT315" s="209" t="s">
        <v>71</v>
      </c>
      <c r="AU315" s="209" t="s">
        <v>72</v>
      </c>
      <c r="AY315" s="208" t="s">
        <v>129</v>
      </c>
      <c r="BK315" s="210">
        <f>SUM(BK316:BK318)</f>
        <v>0</v>
      </c>
    </row>
    <row r="316" s="2" customFormat="1" ht="16.5" customHeight="1">
      <c r="A316" s="40"/>
      <c r="B316" s="41"/>
      <c r="C316" s="213" t="s">
        <v>647</v>
      </c>
      <c r="D316" s="213" t="s">
        <v>132</v>
      </c>
      <c r="E316" s="214" t="s">
        <v>661</v>
      </c>
      <c r="F316" s="215" t="s">
        <v>662</v>
      </c>
      <c r="G316" s="216" t="s">
        <v>252</v>
      </c>
      <c r="H316" s="217">
        <v>8</v>
      </c>
      <c r="I316" s="218"/>
      <c r="J316" s="219">
        <f>ROUND(I316*H316,2)</f>
        <v>0</v>
      </c>
      <c r="K316" s="215" t="s">
        <v>136</v>
      </c>
      <c r="L316" s="46"/>
      <c r="M316" s="220" t="s">
        <v>19</v>
      </c>
      <c r="N316" s="221" t="s">
        <v>43</v>
      </c>
      <c r="O316" s="86"/>
      <c r="P316" s="222">
        <f>O316*H316</f>
        <v>0</v>
      </c>
      <c r="Q316" s="222">
        <v>0</v>
      </c>
      <c r="R316" s="222">
        <f>Q316*H316</f>
        <v>0</v>
      </c>
      <c r="S316" s="222">
        <v>0</v>
      </c>
      <c r="T316" s="222">
        <f>S316*H316</f>
        <v>0</v>
      </c>
      <c r="U316" s="223" t="s">
        <v>19</v>
      </c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24" t="s">
        <v>253</v>
      </c>
      <c r="AT316" s="224" t="s">
        <v>132</v>
      </c>
      <c r="AU316" s="224" t="s">
        <v>79</v>
      </c>
      <c r="AY316" s="19" t="s">
        <v>129</v>
      </c>
      <c r="BE316" s="225">
        <f>IF(N316="základní",J316,0)</f>
        <v>0</v>
      </c>
      <c r="BF316" s="225">
        <f>IF(N316="snížená",J316,0)</f>
        <v>0</v>
      </c>
      <c r="BG316" s="225">
        <f>IF(N316="zákl. přenesená",J316,0)</f>
        <v>0</v>
      </c>
      <c r="BH316" s="225">
        <f>IF(N316="sníž. přenesená",J316,0)</f>
        <v>0</v>
      </c>
      <c r="BI316" s="225">
        <f>IF(N316="nulová",J316,0)</f>
        <v>0</v>
      </c>
      <c r="BJ316" s="19" t="s">
        <v>79</v>
      </c>
      <c r="BK316" s="225">
        <f>ROUND(I316*H316,2)</f>
        <v>0</v>
      </c>
      <c r="BL316" s="19" t="s">
        <v>253</v>
      </c>
      <c r="BM316" s="224" t="s">
        <v>801</v>
      </c>
    </row>
    <row r="317" s="2" customFormat="1">
      <c r="A317" s="40"/>
      <c r="B317" s="41"/>
      <c r="C317" s="42"/>
      <c r="D317" s="226" t="s">
        <v>139</v>
      </c>
      <c r="E317" s="42"/>
      <c r="F317" s="227" t="s">
        <v>664</v>
      </c>
      <c r="G317" s="42"/>
      <c r="H317" s="42"/>
      <c r="I317" s="228"/>
      <c r="J317" s="42"/>
      <c r="K317" s="42"/>
      <c r="L317" s="46"/>
      <c r="M317" s="229"/>
      <c r="N317" s="230"/>
      <c r="O317" s="86"/>
      <c r="P317" s="86"/>
      <c r="Q317" s="86"/>
      <c r="R317" s="86"/>
      <c r="S317" s="86"/>
      <c r="T317" s="86"/>
      <c r="U317" s="87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139</v>
      </c>
      <c r="AU317" s="19" t="s">
        <v>79</v>
      </c>
    </row>
    <row r="318" s="2" customFormat="1">
      <c r="A318" s="40"/>
      <c r="B318" s="41"/>
      <c r="C318" s="42"/>
      <c r="D318" s="231" t="s">
        <v>141</v>
      </c>
      <c r="E318" s="42"/>
      <c r="F318" s="232" t="s">
        <v>665</v>
      </c>
      <c r="G318" s="42"/>
      <c r="H318" s="42"/>
      <c r="I318" s="228"/>
      <c r="J318" s="42"/>
      <c r="K318" s="42"/>
      <c r="L318" s="46"/>
      <c r="M318" s="265"/>
      <c r="N318" s="266"/>
      <c r="O318" s="267"/>
      <c r="P318" s="267"/>
      <c r="Q318" s="267"/>
      <c r="R318" s="267"/>
      <c r="S318" s="267"/>
      <c r="T318" s="267"/>
      <c r="U318" s="268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141</v>
      </c>
      <c r="AU318" s="19" t="s">
        <v>79</v>
      </c>
    </row>
    <row r="319" s="2" customFormat="1" ht="6.96" customHeight="1">
      <c r="A319" s="40"/>
      <c r="B319" s="61"/>
      <c r="C319" s="62"/>
      <c r="D319" s="62"/>
      <c r="E319" s="62"/>
      <c r="F319" s="62"/>
      <c r="G319" s="62"/>
      <c r="H319" s="62"/>
      <c r="I319" s="62"/>
      <c r="J319" s="62"/>
      <c r="K319" s="62"/>
      <c r="L319" s="46"/>
      <c r="M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</row>
  </sheetData>
  <sheetProtection sheet="1" autoFilter="0" formatColumns="0" formatRows="0" objects="1" scenarios="1" spinCount="100000" saltValue="1gwsQQashSCV9IPUv/zFYw8JkHZA4A95ontNBZA1GQ/V1BRPWhiqvAnXRgEZ29Y+uKzTj3LYX6LHI/qorDAmYg==" hashValue="fQAU/vlHHW/RnpR2rsntsK0+kdZUyc1lU57/qmwv6cYfUqC9g84TMyim10OIxUYmEe84L8cHD0jMdMcdwSyK9Q==" algorithmName="SHA-512" password="CC35"/>
  <autoFilter ref="C99:K31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5" r:id="rId1" display="https://podminky.urs.cz/item/CS_URS_2026_01/612131121"/>
    <hyperlink ref="F108" r:id="rId2" display="https://podminky.urs.cz/item/CS_URS_2026_01/612142001"/>
    <hyperlink ref="F115" r:id="rId3" display="https://podminky.urs.cz/item/CS_URS_2026_01/612311131"/>
    <hyperlink ref="F119" r:id="rId4" display="https://podminky.urs.cz/item/CS_URS_2026_01/949101111"/>
    <hyperlink ref="F122" r:id="rId5" display="https://podminky.urs.cz/item/CS_URS_2026_01/952901111"/>
    <hyperlink ref="F126" r:id="rId6" display="https://podminky.urs.cz/item/CS_URS_2026_01/998018001"/>
    <hyperlink ref="F131" r:id="rId7" display="https://podminky.urs.cz/item/CS_URS_2026_01/721173402"/>
    <hyperlink ref="F137" r:id="rId8" display="https://podminky.urs.cz/item/CS_URS_2026_01/721174042"/>
    <hyperlink ref="F140" r:id="rId9" display="https://podminky.urs.cz/item/CS_URS_2026_01/721174045"/>
    <hyperlink ref="F143" r:id="rId10" display="https://podminky.urs.cz/item/CS_URS_2026_01/721194109"/>
    <hyperlink ref="F146" r:id="rId11" display="https://podminky.urs.cz/item/CS_URS_2026_01/721290111"/>
    <hyperlink ref="F149" r:id="rId12" display="https://podminky.urs.cz/item/CS_URS_2026_01/998721121"/>
    <hyperlink ref="F153" r:id="rId13" display="https://podminky.urs.cz/item/CS_URS_2026_01/722174021"/>
    <hyperlink ref="F156" r:id="rId14" display="https://podminky.urs.cz/item/CS_URS_2026_01/722181231"/>
    <hyperlink ref="F159" r:id="rId15" display="https://podminky.urs.cz/item/CS_URS_2026_01/722290234"/>
    <hyperlink ref="F162" r:id="rId16" display="https://podminky.urs.cz/item/CS_URS_2026_01/998722121"/>
    <hyperlink ref="F166" r:id="rId17" display="https://podminky.urs.cz/item/CS_URS_2026_01/725112171"/>
    <hyperlink ref="F169" r:id="rId18" display="https://podminky.urs.cz/item/CS_URS_2026_01/725211601"/>
    <hyperlink ref="F172" r:id="rId19" display="https://podminky.urs.cz/item/CS_URS_2026_01/725813111"/>
    <hyperlink ref="F175" r:id="rId20" display="https://podminky.urs.cz/item/CS_URS_2026_01/725822611"/>
    <hyperlink ref="F185" r:id="rId21" display="https://podminky.urs.cz/item/CS_URS_2026_01/725851325"/>
    <hyperlink ref="F188" r:id="rId22" display="https://podminky.urs.cz/item/CS_URS_2026_01/725861102"/>
    <hyperlink ref="F191" r:id="rId23" display="https://podminky.urs.cz/item/CS_URS_2026_01/998725121"/>
    <hyperlink ref="F195" r:id="rId24" display="https://podminky.urs.cz/item/CS_URS_2026_01/751111012"/>
    <hyperlink ref="F200" r:id="rId25" display="https://podminky.urs.cz/item/CS_URS_2026_01/751510041"/>
    <hyperlink ref="F203" r:id="rId26" display="https://podminky.urs.cz/item/CS_URS_2026_01/998751121"/>
    <hyperlink ref="F207" r:id="rId27" display="https://podminky.urs.cz/item/CS_URS_2026_01/763111411"/>
    <hyperlink ref="F212" r:id="rId28" display="https://podminky.urs.cz/item/CS_URS_2026_01/763164511"/>
    <hyperlink ref="F215" r:id="rId29" display="https://podminky.urs.cz/item/CS_URS_2026_01/998763331"/>
    <hyperlink ref="F219" r:id="rId30" display="https://podminky.urs.cz/item/CS_URS_2026_01/766660171"/>
    <hyperlink ref="F224" r:id="rId31" display="https://podminky.urs.cz/item/CS_URS_2026_01/766660729"/>
    <hyperlink ref="F229" r:id="rId32" display="https://podminky.urs.cz/item/CS_URS_2026_01/766682111"/>
    <hyperlink ref="F234" r:id="rId33" display="https://podminky.urs.cz/item/CS_URS_2026_01/998766121"/>
    <hyperlink ref="F238" r:id="rId34" display="https://podminky.urs.cz/item/CS_URS_2026_01/771121011"/>
    <hyperlink ref="F241" r:id="rId35" display="https://podminky.urs.cz/item/CS_URS_2026_01/771151012"/>
    <hyperlink ref="F244" r:id="rId36" display="https://podminky.urs.cz/item/CS_URS_2026_01/771574415"/>
    <hyperlink ref="F251" r:id="rId37" display="https://podminky.urs.cz/item/CS_URS_2026_01/771577151"/>
    <hyperlink ref="F254" r:id="rId38" display="https://podminky.urs.cz/item/CS_URS_2026_01/771577152"/>
    <hyperlink ref="F257" r:id="rId39" display="https://podminky.urs.cz/item/CS_URS_2026_01/771591112"/>
    <hyperlink ref="F260" r:id="rId40" display="https://podminky.urs.cz/item/CS_URS_2026_01/771592011"/>
    <hyperlink ref="F263" r:id="rId41" display="https://podminky.urs.cz/item/CS_URS_2026_01/998771121"/>
    <hyperlink ref="F267" r:id="rId42" display="https://podminky.urs.cz/item/CS_URS_2026_01/781111011"/>
    <hyperlink ref="F272" r:id="rId43" display="https://podminky.urs.cz/item/CS_URS_2026_01/781121011"/>
    <hyperlink ref="F275" r:id="rId44" display="https://podminky.urs.cz/item/CS_URS_2026_01/781131112"/>
    <hyperlink ref="F278" r:id="rId45" display="https://podminky.urs.cz/item/CS_URS_2026_01/781151031"/>
    <hyperlink ref="F281" r:id="rId46" display="https://podminky.urs.cz/item/CS_URS_2026_01/781472215"/>
    <hyperlink ref="F288" r:id="rId47" display="https://podminky.urs.cz/item/CS_URS_2026_01/781495211"/>
    <hyperlink ref="F291" r:id="rId48" display="https://podminky.urs.cz/item/CS_URS_2026_01/998781121"/>
    <hyperlink ref="F295" r:id="rId49" display="https://podminky.urs.cz/item/CS_URS_2026_01/784111001"/>
    <hyperlink ref="F301" r:id="rId50" display="https://podminky.urs.cz/item/CS_URS_2026_01/784171101"/>
    <hyperlink ref="F308" r:id="rId51" display="https://podminky.urs.cz/item/CS_URS_2026_01/784181121"/>
    <hyperlink ref="F311" r:id="rId52" display="https://podminky.urs.cz/item/CS_URS_2026_01/784191007"/>
    <hyperlink ref="F314" r:id="rId53" display="https://podminky.urs.cz/item/CS_URS_2026_01/784211111"/>
    <hyperlink ref="F318" r:id="rId54" display="https://podminky.urs.cz/item/CS_URS_2026_01/HZS13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802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803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804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805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806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807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808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809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810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811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812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78</v>
      </c>
      <c r="F18" s="290" t="s">
        <v>813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814</v>
      </c>
      <c r="F19" s="290" t="s">
        <v>815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816</v>
      </c>
      <c r="F20" s="290" t="s">
        <v>817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818</v>
      </c>
      <c r="F21" s="290" t="s">
        <v>819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820</v>
      </c>
      <c r="F22" s="290" t="s">
        <v>821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85</v>
      </c>
      <c r="F23" s="290" t="s">
        <v>822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823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824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825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826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827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828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829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830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831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114</v>
      </c>
      <c r="F36" s="290"/>
      <c r="G36" s="290" t="s">
        <v>832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833</v>
      </c>
      <c r="F37" s="290"/>
      <c r="G37" s="290" t="s">
        <v>834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53</v>
      </c>
      <c r="F38" s="290"/>
      <c r="G38" s="290" t="s">
        <v>835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54</v>
      </c>
      <c r="F39" s="290"/>
      <c r="G39" s="290" t="s">
        <v>836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115</v>
      </c>
      <c r="F40" s="290"/>
      <c r="G40" s="290" t="s">
        <v>837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116</v>
      </c>
      <c r="F41" s="290"/>
      <c r="G41" s="290" t="s">
        <v>838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839</v>
      </c>
      <c r="F42" s="290"/>
      <c r="G42" s="290" t="s">
        <v>840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841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842</v>
      </c>
      <c r="F44" s="290"/>
      <c r="G44" s="290" t="s">
        <v>843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118</v>
      </c>
      <c r="F45" s="290"/>
      <c r="G45" s="290" t="s">
        <v>844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845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846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847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848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849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850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851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852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853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854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855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856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857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858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859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860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861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862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863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864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865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866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867</v>
      </c>
      <c r="D76" s="308"/>
      <c r="E76" s="308"/>
      <c r="F76" s="308" t="s">
        <v>868</v>
      </c>
      <c r="G76" s="309"/>
      <c r="H76" s="308" t="s">
        <v>54</v>
      </c>
      <c r="I76" s="308" t="s">
        <v>57</v>
      </c>
      <c r="J76" s="308" t="s">
        <v>869</v>
      </c>
      <c r="K76" s="307"/>
    </row>
    <row r="77" s="1" customFormat="1" ht="17.25" customHeight="1">
      <c r="B77" s="305"/>
      <c r="C77" s="310" t="s">
        <v>870</v>
      </c>
      <c r="D77" s="310"/>
      <c r="E77" s="310"/>
      <c r="F77" s="311" t="s">
        <v>871</v>
      </c>
      <c r="G77" s="312"/>
      <c r="H77" s="310"/>
      <c r="I77" s="310"/>
      <c r="J77" s="310" t="s">
        <v>872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53</v>
      </c>
      <c r="D79" s="315"/>
      <c r="E79" s="315"/>
      <c r="F79" s="316" t="s">
        <v>873</v>
      </c>
      <c r="G79" s="317"/>
      <c r="H79" s="293" t="s">
        <v>874</v>
      </c>
      <c r="I79" s="293" t="s">
        <v>875</v>
      </c>
      <c r="J79" s="293">
        <v>20</v>
      </c>
      <c r="K79" s="307"/>
    </row>
    <row r="80" s="1" customFormat="1" ht="15" customHeight="1">
      <c r="B80" s="305"/>
      <c r="C80" s="293" t="s">
        <v>876</v>
      </c>
      <c r="D80" s="293"/>
      <c r="E80" s="293"/>
      <c r="F80" s="316" t="s">
        <v>873</v>
      </c>
      <c r="G80" s="317"/>
      <c r="H80" s="293" t="s">
        <v>877</v>
      </c>
      <c r="I80" s="293" t="s">
        <v>875</v>
      </c>
      <c r="J80" s="293">
        <v>120</v>
      </c>
      <c r="K80" s="307"/>
    </row>
    <row r="81" s="1" customFormat="1" ht="15" customHeight="1">
      <c r="B81" s="318"/>
      <c r="C81" s="293" t="s">
        <v>878</v>
      </c>
      <c r="D81" s="293"/>
      <c r="E81" s="293"/>
      <c r="F81" s="316" t="s">
        <v>879</v>
      </c>
      <c r="G81" s="317"/>
      <c r="H81" s="293" t="s">
        <v>880</v>
      </c>
      <c r="I81" s="293" t="s">
        <v>875</v>
      </c>
      <c r="J81" s="293">
        <v>50</v>
      </c>
      <c r="K81" s="307"/>
    </row>
    <row r="82" s="1" customFormat="1" ht="15" customHeight="1">
      <c r="B82" s="318"/>
      <c r="C82" s="293" t="s">
        <v>881</v>
      </c>
      <c r="D82" s="293"/>
      <c r="E82" s="293"/>
      <c r="F82" s="316" t="s">
        <v>873</v>
      </c>
      <c r="G82" s="317"/>
      <c r="H82" s="293" t="s">
        <v>882</v>
      </c>
      <c r="I82" s="293" t="s">
        <v>883</v>
      </c>
      <c r="J82" s="293"/>
      <c r="K82" s="307"/>
    </row>
    <row r="83" s="1" customFormat="1" ht="15" customHeight="1">
      <c r="B83" s="318"/>
      <c r="C83" s="319" t="s">
        <v>884</v>
      </c>
      <c r="D83" s="319"/>
      <c r="E83" s="319"/>
      <c r="F83" s="320" t="s">
        <v>879</v>
      </c>
      <c r="G83" s="319"/>
      <c r="H83" s="319" t="s">
        <v>885</v>
      </c>
      <c r="I83" s="319" t="s">
        <v>875</v>
      </c>
      <c r="J83" s="319">
        <v>15</v>
      </c>
      <c r="K83" s="307"/>
    </row>
    <row r="84" s="1" customFormat="1" ht="15" customHeight="1">
      <c r="B84" s="318"/>
      <c r="C84" s="319" t="s">
        <v>886</v>
      </c>
      <c r="D84" s="319"/>
      <c r="E84" s="319"/>
      <c r="F84" s="320" t="s">
        <v>879</v>
      </c>
      <c r="G84" s="319"/>
      <c r="H84" s="319" t="s">
        <v>887</v>
      </c>
      <c r="I84" s="319" t="s">
        <v>875</v>
      </c>
      <c r="J84" s="319">
        <v>15</v>
      </c>
      <c r="K84" s="307"/>
    </row>
    <row r="85" s="1" customFormat="1" ht="15" customHeight="1">
      <c r="B85" s="318"/>
      <c r="C85" s="319" t="s">
        <v>888</v>
      </c>
      <c r="D85" s="319"/>
      <c r="E85" s="319"/>
      <c r="F85" s="320" t="s">
        <v>879</v>
      </c>
      <c r="G85" s="319"/>
      <c r="H85" s="319" t="s">
        <v>889</v>
      </c>
      <c r="I85" s="319" t="s">
        <v>875</v>
      </c>
      <c r="J85" s="319">
        <v>20</v>
      </c>
      <c r="K85" s="307"/>
    </row>
    <row r="86" s="1" customFormat="1" ht="15" customHeight="1">
      <c r="B86" s="318"/>
      <c r="C86" s="319" t="s">
        <v>890</v>
      </c>
      <c r="D86" s="319"/>
      <c r="E86" s="319"/>
      <c r="F86" s="320" t="s">
        <v>879</v>
      </c>
      <c r="G86" s="319"/>
      <c r="H86" s="319" t="s">
        <v>891</v>
      </c>
      <c r="I86" s="319" t="s">
        <v>875</v>
      </c>
      <c r="J86" s="319">
        <v>20</v>
      </c>
      <c r="K86" s="307"/>
    </row>
    <row r="87" s="1" customFormat="1" ht="15" customHeight="1">
      <c r="B87" s="318"/>
      <c r="C87" s="293" t="s">
        <v>892</v>
      </c>
      <c r="D87" s="293"/>
      <c r="E87" s="293"/>
      <c r="F87" s="316" t="s">
        <v>879</v>
      </c>
      <c r="G87" s="317"/>
      <c r="H87" s="293" t="s">
        <v>893</v>
      </c>
      <c r="I87" s="293" t="s">
        <v>875</v>
      </c>
      <c r="J87" s="293">
        <v>50</v>
      </c>
      <c r="K87" s="307"/>
    </row>
    <row r="88" s="1" customFormat="1" ht="15" customHeight="1">
      <c r="B88" s="318"/>
      <c r="C88" s="293" t="s">
        <v>894</v>
      </c>
      <c r="D88" s="293"/>
      <c r="E88" s="293"/>
      <c r="F88" s="316" t="s">
        <v>879</v>
      </c>
      <c r="G88" s="317"/>
      <c r="H88" s="293" t="s">
        <v>895</v>
      </c>
      <c r="I88" s="293" t="s">
        <v>875</v>
      </c>
      <c r="J88" s="293">
        <v>20</v>
      </c>
      <c r="K88" s="307"/>
    </row>
    <row r="89" s="1" customFormat="1" ht="15" customHeight="1">
      <c r="B89" s="318"/>
      <c r="C89" s="293" t="s">
        <v>896</v>
      </c>
      <c r="D89" s="293"/>
      <c r="E89" s="293"/>
      <c r="F89" s="316" t="s">
        <v>879</v>
      </c>
      <c r="G89" s="317"/>
      <c r="H89" s="293" t="s">
        <v>897</v>
      </c>
      <c r="I89" s="293" t="s">
        <v>875</v>
      </c>
      <c r="J89" s="293">
        <v>20</v>
      </c>
      <c r="K89" s="307"/>
    </row>
    <row r="90" s="1" customFormat="1" ht="15" customHeight="1">
      <c r="B90" s="318"/>
      <c r="C90" s="293" t="s">
        <v>898</v>
      </c>
      <c r="D90" s="293"/>
      <c r="E90" s="293"/>
      <c r="F90" s="316" t="s">
        <v>879</v>
      </c>
      <c r="G90" s="317"/>
      <c r="H90" s="293" t="s">
        <v>899</v>
      </c>
      <c r="I90" s="293" t="s">
        <v>875</v>
      </c>
      <c r="J90" s="293">
        <v>50</v>
      </c>
      <c r="K90" s="307"/>
    </row>
    <row r="91" s="1" customFormat="1" ht="15" customHeight="1">
      <c r="B91" s="318"/>
      <c r="C91" s="293" t="s">
        <v>900</v>
      </c>
      <c r="D91" s="293"/>
      <c r="E91" s="293"/>
      <c r="F91" s="316" t="s">
        <v>879</v>
      </c>
      <c r="G91" s="317"/>
      <c r="H91" s="293" t="s">
        <v>900</v>
      </c>
      <c r="I91" s="293" t="s">
        <v>875</v>
      </c>
      <c r="J91" s="293">
        <v>50</v>
      </c>
      <c r="K91" s="307"/>
    </row>
    <row r="92" s="1" customFormat="1" ht="15" customHeight="1">
      <c r="B92" s="318"/>
      <c r="C92" s="293" t="s">
        <v>901</v>
      </c>
      <c r="D92" s="293"/>
      <c r="E92" s="293"/>
      <c r="F92" s="316" t="s">
        <v>879</v>
      </c>
      <c r="G92" s="317"/>
      <c r="H92" s="293" t="s">
        <v>902</v>
      </c>
      <c r="I92" s="293" t="s">
        <v>875</v>
      </c>
      <c r="J92" s="293">
        <v>255</v>
      </c>
      <c r="K92" s="307"/>
    </row>
    <row r="93" s="1" customFormat="1" ht="15" customHeight="1">
      <c r="B93" s="318"/>
      <c r="C93" s="293" t="s">
        <v>903</v>
      </c>
      <c r="D93" s="293"/>
      <c r="E93" s="293"/>
      <c r="F93" s="316" t="s">
        <v>873</v>
      </c>
      <c r="G93" s="317"/>
      <c r="H93" s="293" t="s">
        <v>904</v>
      </c>
      <c r="I93" s="293" t="s">
        <v>905</v>
      </c>
      <c r="J93" s="293"/>
      <c r="K93" s="307"/>
    </row>
    <row r="94" s="1" customFormat="1" ht="15" customHeight="1">
      <c r="B94" s="318"/>
      <c r="C94" s="293" t="s">
        <v>906</v>
      </c>
      <c r="D94" s="293"/>
      <c r="E94" s="293"/>
      <c r="F94" s="316" t="s">
        <v>873</v>
      </c>
      <c r="G94" s="317"/>
      <c r="H94" s="293" t="s">
        <v>907</v>
      </c>
      <c r="I94" s="293" t="s">
        <v>908</v>
      </c>
      <c r="J94" s="293"/>
      <c r="K94" s="307"/>
    </row>
    <row r="95" s="1" customFormat="1" ht="15" customHeight="1">
      <c r="B95" s="318"/>
      <c r="C95" s="293" t="s">
        <v>909</v>
      </c>
      <c r="D95" s="293"/>
      <c r="E95" s="293"/>
      <c r="F95" s="316" t="s">
        <v>873</v>
      </c>
      <c r="G95" s="317"/>
      <c r="H95" s="293" t="s">
        <v>909</v>
      </c>
      <c r="I95" s="293" t="s">
        <v>908</v>
      </c>
      <c r="J95" s="293"/>
      <c r="K95" s="307"/>
    </row>
    <row r="96" s="1" customFormat="1" ht="15" customHeight="1">
      <c r="B96" s="318"/>
      <c r="C96" s="293" t="s">
        <v>38</v>
      </c>
      <c r="D96" s="293"/>
      <c r="E96" s="293"/>
      <c r="F96" s="316" t="s">
        <v>873</v>
      </c>
      <c r="G96" s="317"/>
      <c r="H96" s="293" t="s">
        <v>910</v>
      </c>
      <c r="I96" s="293" t="s">
        <v>908</v>
      </c>
      <c r="J96" s="293"/>
      <c r="K96" s="307"/>
    </row>
    <row r="97" s="1" customFormat="1" ht="15" customHeight="1">
      <c r="B97" s="318"/>
      <c r="C97" s="293" t="s">
        <v>48</v>
      </c>
      <c r="D97" s="293"/>
      <c r="E97" s="293"/>
      <c r="F97" s="316" t="s">
        <v>873</v>
      </c>
      <c r="G97" s="317"/>
      <c r="H97" s="293" t="s">
        <v>911</v>
      </c>
      <c r="I97" s="293" t="s">
        <v>908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912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867</v>
      </c>
      <c r="D103" s="308"/>
      <c r="E103" s="308"/>
      <c r="F103" s="308" t="s">
        <v>868</v>
      </c>
      <c r="G103" s="309"/>
      <c r="H103" s="308" t="s">
        <v>54</v>
      </c>
      <c r="I103" s="308" t="s">
        <v>57</v>
      </c>
      <c r="J103" s="308" t="s">
        <v>869</v>
      </c>
      <c r="K103" s="307"/>
    </row>
    <row r="104" s="1" customFormat="1" ht="17.25" customHeight="1">
      <c r="B104" s="305"/>
      <c r="C104" s="310" t="s">
        <v>870</v>
      </c>
      <c r="D104" s="310"/>
      <c r="E104" s="310"/>
      <c r="F104" s="311" t="s">
        <v>871</v>
      </c>
      <c r="G104" s="312"/>
      <c r="H104" s="310"/>
      <c r="I104" s="310"/>
      <c r="J104" s="310" t="s">
        <v>872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53</v>
      </c>
      <c r="D106" s="315"/>
      <c r="E106" s="315"/>
      <c r="F106" s="316" t="s">
        <v>873</v>
      </c>
      <c r="G106" s="293"/>
      <c r="H106" s="293" t="s">
        <v>913</v>
      </c>
      <c r="I106" s="293" t="s">
        <v>875</v>
      </c>
      <c r="J106" s="293">
        <v>20</v>
      </c>
      <c r="K106" s="307"/>
    </row>
    <row r="107" s="1" customFormat="1" ht="15" customHeight="1">
      <c r="B107" s="305"/>
      <c r="C107" s="293" t="s">
        <v>876</v>
      </c>
      <c r="D107" s="293"/>
      <c r="E107" s="293"/>
      <c r="F107" s="316" t="s">
        <v>873</v>
      </c>
      <c r="G107" s="293"/>
      <c r="H107" s="293" t="s">
        <v>913</v>
      </c>
      <c r="I107" s="293" t="s">
        <v>875</v>
      </c>
      <c r="J107" s="293">
        <v>120</v>
      </c>
      <c r="K107" s="307"/>
    </row>
    <row r="108" s="1" customFormat="1" ht="15" customHeight="1">
      <c r="B108" s="318"/>
      <c r="C108" s="293" t="s">
        <v>878</v>
      </c>
      <c r="D108" s="293"/>
      <c r="E108" s="293"/>
      <c r="F108" s="316" t="s">
        <v>879</v>
      </c>
      <c r="G108" s="293"/>
      <c r="H108" s="293" t="s">
        <v>913</v>
      </c>
      <c r="I108" s="293" t="s">
        <v>875</v>
      </c>
      <c r="J108" s="293">
        <v>50</v>
      </c>
      <c r="K108" s="307"/>
    </row>
    <row r="109" s="1" customFormat="1" ht="15" customHeight="1">
      <c r="B109" s="318"/>
      <c r="C109" s="293" t="s">
        <v>881</v>
      </c>
      <c r="D109" s="293"/>
      <c r="E109" s="293"/>
      <c r="F109" s="316" t="s">
        <v>873</v>
      </c>
      <c r="G109" s="293"/>
      <c r="H109" s="293" t="s">
        <v>913</v>
      </c>
      <c r="I109" s="293" t="s">
        <v>883</v>
      </c>
      <c r="J109" s="293"/>
      <c r="K109" s="307"/>
    </row>
    <row r="110" s="1" customFormat="1" ht="15" customHeight="1">
      <c r="B110" s="318"/>
      <c r="C110" s="293" t="s">
        <v>892</v>
      </c>
      <c r="D110" s="293"/>
      <c r="E110" s="293"/>
      <c r="F110" s="316" t="s">
        <v>879</v>
      </c>
      <c r="G110" s="293"/>
      <c r="H110" s="293" t="s">
        <v>913</v>
      </c>
      <c r="I110" s="293" t="s">
        <v>875</v>
      </c>
      <c r="J110" s="293">
        <v>50</v>
      </c>
      <c r="K110" s="307"/>
    </row>
    <row r="111" s="1" customFormat="1" ht="15" customHeight="1">
      <c r="B111" s="318"/>
      <c r="C111" s="293" t="s">
        <v>900</v>
      </c>
      <c r="D111" s="293"/>
      <c r="E111" s="293"/>
      <c r="F111" s="316" t="s">
        <v>879</v>
      </c>
      <c r="G111" s="293"/>
      <c r="H111" s="293" t="s">
        <v>913</v>
      </c>
      <c r="I111" s="293" t="s">
        <v>875</v>
      </c>
      <c r="J111" s="293">
        <v>50</v>
      </c>
      <c r="K111" s="307"/>
    </row>
    <row r="112" s="1" customFormat="1" ht="15" customHeight="1">
      <c r="B112" s="318"/>
      <c r="C112" s="293" t="s">
        <v>898</v>
      </c>
      <c r="D112" s="293"/>
      <c r="E112" s="293"/>
      <c r="F112" s="316" t="s">
        <v>879</v>
      </c>
      <c r="G112" s="293"/>
      <c r="H112" s="293" t="s">
        <v>913</v>
      </c>
      <c r="I112" s="293" t="s">
        <v>875</v>
      </c>
      <c r="J112" s="293">
        <v>50</v>
      </c>
      <c r="K112" s="307"/>
    </row>
    <row r="113" s="1" customFormat="1" ht="15" customHeight="1">
      <c r="B113" s="318"/>
      <c r="C113" s="293" t="s">
        <v>53</v>
      </c>
      <c r="D113" s="293"/>
      <c r="E113" s="293"/>
      <c r="F113" s="316" t="s">
        <v>873</v>
      </c>
      <c r="G113" s="293"/>
      <c r="H113" s="293" t="s">
        <v>914</v>
      </c>
      <c r="I113" s="293" t="s">
        <v>875</v>
      </c>
      <c r="J113" s="293">
        <v>20</v>
      </c>
      <c r="K113" s="307"/>
    </row>
    <row r="114" s="1" customFormat="1" ht="15" customHeight="1">
      <c r="B114" s="318"/>
      <c r="C114" s="293" t="s">
        <v>915</v>
      </c>
      <c r="D114" s="293"/>
      <c r="E114" s="293"/>
      <c r="F114" s="316" t="s">
        <v>873</v>
      </c>
      <c r="G114" s="293"/>
      <c r="H114" s="293" t="s">
        <v>916</v>
      </c>
      <c r="I114" s="293" t="s">
        <v>875</v>
      </c>
      <c r="J114" s="293">
        <v>120</v>
      </c>
      <c r="K114" s="307"/>
    </row>
    <row r="115" s="1" customFormat="1" ht="15" customHeight="1">
      <c r="B115" s="318"/>
      <c r="C115" s="293" t="s">
        <v>38</v>
      </c>
      <c r="D115" s="293"/>
      <c r="E115" s="293"/>
      <c r="F115" s="316" t="s">
        <v>873</v>
      </c>
      <c r="G115" s="293"/>
      <c r="H115" s="293" t="s">
        <v>917</v>
      </c>
      <c r="I115" s="293" t="s">
        <v>908</v>
      </c>
      <c r="J115" s="293"/>
      <c r="K115" s="307"/>
    </row>
    <row r="116" s="1" customFormat="1" ht="15" customHeight="1">
      <c r="B116" s="318"/>
      <c r="C116" s="293" t="s">
        <v>48</v>
      </c>
      <c r="D116" s="293"/>
      <c r="E116" s="293"/>
      <c r="F116" s="316" t="s">
        <v>873</v>
      </c>
      <c r="G116" s="293"/>
      <c r="H116" s="293" t="s">
        <v>918</v>
      </c>
      <c r="I116" s="293" t="s">
        <v>908</v>
      </c>
      <c r="J116" s="293"/>
      <c r="K116" s="307"/>
    </row>
    <row r="117" s="1" customFormat="1" ht="15" customHeight="1">
      <c r="B117" s="318"/>
      <c r="C117" s="293" t="s">
        <v>57</v>
      </c>
      <c r="D117" s="293"/>
      <c r="E117" s="293"/>
      <c r="F117" s="316" t="s">
        <v>873</v>
      </c>
      <c r="G117" s="293"/>
      <c r="H117" s="293" t="s">
        <v>919</v>
      </c>
      <c r="I117" s="293" t="s">
        <v>920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921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867</v>
      </c>
      <c r="D123" s="308"/>
      <c r="E123" s="308"/>
      <c r="F123" s="308" t="s">
        <v>868</v>
      </c>
      <c r="G123" s="309"/>
      <c r="H123" s="308" t="s">
        <v>54</v>
      </c>
      <c r="I123" s="308" t="s">
        <v>57</v>
      </c>
      <c r="J123" s="308" t="s">
        <v>869</v>
      </c>
      <c r="K123" s="337"/>
    </row>
    <row r="124" s="1" customFormat="1" ht="17.25" customHeight="1">
      <c r="B124" s="336"/>
      <c r="C124" s="310" t="s">
        <v>870</v>
      </c>
      <c r="D124" s="310"/>
      <c r="E124" s="310"/>
      <c r="F124" s="311" t="s">
        <v>871</v>
      </c>
      <c r="G124" s="312"/>
      <c r="H124" s="310"/>
      <c r="I124" s="310"/>
      <c r="J124" s="310" t="s">
        <v>872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876</v>
      </c>
      <c r="D126" s="315"/>
      <c r="E126" s="315"/>
      <c r="F126" s="316" t="s">
        <v>873</v>
      </c>
      <c r="G126" s="293"/>
      <c r="H126" s="293" t="s">
        <v>913</v>
      </c>
      <c r="I126" s="293" t="s">
        <v>875</v>
      </c>
      <c r="J126" s="293">
        <v>120</v>
      </c>
      <c r="K126" s="341"/>
    </row>
    <row r="127" s="1" customFormat="1" ht="15" customHeight="1">
      <c r="B127" s="338"/>
      <c r="C127" s="293" t="s">
        <v>922</v>
      </c>
      <c r="D127" s="293"/>
      <c r="E127" s="293"/>
      <c r="F127" s="316" t="s">
        <v>873</v>
      </c>
      <c r="G127" s="293"/>
      <c r="H127" s="293" t="s">
        <v>923</v>
      </c>
      <c r="I127" s="293" t="s">
        <v>875</v>
      </c>
      <c r="J127" s="293" t="s">
        <v>924</v>
      </c>
      <c r="K127" s="341"/>
    </row>
    <row r="128" s="1" customFormat="1" ht="15" customHeight="1">
      <c r="B128" s="338"/>
      <c r="C128" s="293" t="s">
        <v>85</v>
      </c>
      <c r="D128" s="293"/>
      <c r="E128" s="293"/>
      <c r="F128" s="316" t="s">
        <v>873</v>
      </c>
      <c r="G128" s="293"/>
      <c r="H128" s="293" t="s">
        <v>925</v>
      </c>
      <c r="I128" s="293" t="s">
        <v>875</v>
      </c>
      <c r="J128" s="293" t="s">
        <v>924</v>
      </c>
      <c r="K128" s="341"/>
    </row>
    <row r="129" s="1" customFormat="1" ht="15" customHeight="1">
      <c r="B129" s="338"/>
      <c r="C129" s="293" t="s">
        <v>884</v>
      </c>
      <c r="D129" s="293"/>
      <c r="E129" s="293"/>
      <c r="F129" s="316" t="s">
        <v>879</v>
      </c>
      <c r="G129" s="293"/>
      <c r="H129" s="293" t="s">
        <v>885</v>
      </c>
      <c r="I129" s="293" t="s">
        <v>875</v>
      </c>
      <c r="J129" s="293">
        <v>15</v>
      </c>
      <c r="K129" s="341"/>
    </row>
    <row r="130" s="1" customFormat="1" ht="15" customHeight="1">
      <c r="B130" s="338"/>
      <c r="C130" s="319" t="s">
        <v>886</v>
      </c>
      <c r="D130" s="319"/>
      <c r="E130" s="319"/>
      <c r="F130" s="320" t="s">
        <v>879</v>
      </c>
      <c r="G130" s="319"/>
      <c r="H130" s="319" t="s">
        <v>887</v>
      </c>
      <c r="I130" s="319" t="s">
        <v>875</v>
      </c>
      <c r="J130" s="319">
        <v>15</v>
      </c>
      <c r="K130" s="341"/>
    </row>
    <row r="131" s="1" customFormat="1" ht="15" customHeight="1">
      <c r="B131" s="338"/>
      <c r="C131" s="319" t="s">
        <v>888</v>
      </c>
      <c r="D131" s="319"/>
      <c r="E131" s="319"/>
      <c r="F131" s="320" t="s">
        <v>879</v>
      </c>
      <c r="G131" s="319"/>
      <c r="H131" s="319" t="s">
        <v>889</v>
      </c>
      <c r="I131" s="319" t="s">
        <v>875</v>
      </c>
      <c r="J131" s="319">
        <v>20</v>
      </c>
      <c r="K131" s="341"/>
    </row>
    <row r="132" s="1" customFormat="1" ht="15" customHeight="1">
      <c r="B132" s="338"/>
      <c r="C132" s="319" t="s">
        <v>890</v>
      </c>
      <c r="D132" s="319"/>
      <c r="E132" s="319"/>
      <c r="F132" s="320" t="s">
        <v>879</v>
      </c>
      <c r="G132" s="319"/>
      <c r="H132" s="319" t="s">
        <v>891</v>
      </c>
      <c r="I132" s="319" t="s">
        <v>875</v>
      </c>
      <c r="J132" s="319">
        <v>20</v>
      </c>
      <c r="K132" s="341"/>
    </row>
    <row r="133" s="1" customFormat="1" ht="15" customHeight="1">
      <c r="B133" s="338"/>
      <c r="C133" s="293" t="s">
        <v>878</v>
      </c>
      <c r="D133" s="293"/>
      <c r="E133" s="293"/>
      <c r="F133" s="316" t="s">
        <v>879</v>
      </c>
      <c r="G133" s="293"/>
      <c r="H133" s="293" t="s">
        <v>913</v>
      </c>
      <c r="I133" s="293" t="s">
        <v>875</v>
      </c>
      <c r="J133" s="293">
        <v>50</v>
      </c>
      <c r="K133" s="341"/>
    </row>
    <row r="134" s="1" customFormat="1" ht="15" customHeight="1">
      <c r="B134" s="338"/>
      <c r="C134" s="293" t="s">
        <v>892</v>
      </c>
      <c r="D134" s="293"/>
      <c r="E134" s="293"/>
      <c r="F134" s="316" t="s">
        <v>879</v>
      </c>
      <c r="G134" s="293"/>
      <c r="H134" s="293" t="s">
        <v>913</v>
      </c>
      <c r="I134" s="293" t="s">
        <v>875</v>
      </c>
      <c r="J134" s="293">
        <v>50</v>
      </c>
      <c r="K134" s="341"/>
    </row>
    <row r="135" s="1" customFormat="1" ht="15" customHeight="1">
      <c r="B135" s="338"/>
      <c r="C135" s="293" t="s">
        <v>898</v>
      </c>
      <c r="D135" s="293"/>
      <c r="E135" s="293"/>
      <c r="F135" s="316" t="s">
        <v>879</v>
      </c>
      <c r="G135" s="293"/>
      <c r="H135" s="293" t="s">
        <v>913</v>
      </c>
      <c r="I135" s="293" t="s">
        <v>875</v>
      </c>
      <c r="J135" s="293">
        <v>50</v>
      </c>
      <c r="K135" s="341"/>
    </row>
    <row r="136" s="1" customFormat="1" ht="15" customHeight="1">
      <c r="B136" s="338"/>
      <c r="C136" s="293" t="s">
        <v>900</v>
      </c>
      <c r="D136" s="293"/>
      <c r="E136" s="293"/>
      <c r="F136" s="316" t="s">
        <v>879</v>
      </c>
      <c r="G136" s="293"/>
      <c r="H136" s="293" t="s">
        <v>913</v>
      </c>
      <c r="I136" s="293" t="s">
        <v>875</v>
      </c>
      <c r="J136" s="293">
        <v>50</v>
      </c>
      <c r="K136" s="341"/>
    </row>
    <row r="137" s="1" customFormat="1" ht="15" customHeight="1">
      <c r="B137" s="338"/>
      <c r="C137" s="293" t="s">
        <v>901</v>
      </c>
      <c r="D137" s="293"/>
      <c r="E137" s="293"/>
      <c r="F137" s="316" t="s">
        <v>879</v>
      </c>
      <c r="G137" s="293"/>
      <c r="H137" s="293" t="s">
        <v>926</v>
      </c>
      <c r="I137" s="293" t="s">
        <v>875</v>
      </c>
      <c r="J137" s="293">
        <v>255</v>
      </c>
      <c r="K137" s="341"/>
    </row>
    <row r="138" s="1" customFormat="1" ht="15" customHeight="1">
      <c r="B138" s="338"/>
      <c r="C138" s="293" t="s">
        <v>903</v>
      </c>
      <c r="D138" s="293"/>
      <c r="E138" s="293"/>
      <c r="F138" s="316" t="s">
        <v>873</v>
      </c>
      <c r="G138" s="293"/>
      <c r="H138" s="293" t="s">
        <v>927</v>
      </c>
      <c r="I138" s="293" t="s">
        <v>905</v>
      </c>
      <c r="J138" s="293"/>
      <c r="K138" s="341"/>
    </row>
    <row r="139" s="1" customFormat="1" ht="15" customHeight="1">
      <c r="B139" s="338"/>
      <c r="C139" s="293" t="s">
        <v>906</v>
      </c>
      <c r="D139" s="293"/>
      <c r="E139" s="293"/>
      <c r="F139" s="316" t="s">
        <v>873</v>
      </c>
      <c r="G139" s="293"/>
      <c r="H139" s="293" t="s">
        <v>928</v>
      </c>
      <c r="I139" s="293" t="s">
        <v>908</v>
      </c>
      <c r="J139" s="293"/>
      <c r="K139" s="341"/>
    </row>
    <row r="140" s="1" customFormat="1" ht="15" customHeight="1">
      <c r="B140" s="338"/>
      <c r="C140" s="293" t="s">
        <v>909</v>
      </c>
      <c r="D140" s="293"/>
      <c r="E140" s="293"/>
      <c r="F140" s="316" t="s">
        <v>873</v>
      </c>
      <c r="G140" s="293"/>
      <c r="H140" s="293" t="s">
        <v>909</v>
      </c>
      <c r="I140" s="293" t="s">
        <v>908</v>
      </c>
      <c r="J140" s="293"/>
      <c r="K140" s="341"/>
    </row>
    <row r="141" s="1" customFormat="1" ht="15" customHeight="1">
      <c r="B141" s="338"/>
      <c r="C141" s="293" t="s">
        <v>38</v>
      </c>
      <c r="D141" s="293"/>
      <c r="E141" s="293"/>
      <c r="F141" s="316" t="s">
        <v>873</v>
      </c>
      <c r="G141" s="293"/>
      <c r="H141" s="293" t="s">
        <v>929</v>
      </c>
      <c r="I141" s="293" t="s">
        <v>908</v>
      </c>
      <c r="J141" s="293"/>
      <c r="K141" s="341"/>
    </row>
    <row r="142" s="1" customFormat="1" ht="15" customHeight="1">
      <c r="B142" s="338"/>
      <c r="C142" s="293" t="s">
        <v>930</v>
      </c>
      <c r="D142" s="293"/>
      <c r="E142" s="293"/>
      <c r="F142" s="316" t="s">
        <v>873</v>
      </c>
      <c r="G142" s="293"/>
      <c r="H142" s="293" t="s">
        <v>931</v>
      </c>
      <c r="I142" s="293" t="s">
        <v>908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932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867</v>
      </c>
      <c r="D148" s="308"/>
      <c r="E148" s="308"/>
      <c r="F148" s="308" t="s">
        <v>868</v>
      </c>
      <c r="G148" s="309"/>
      <c r="H148" s="308" t="s">
        <v>54</v>
      </c>
      <c r="I148" s="308" t="s">
        <v>57</v>
      </c>
      <c r="J148" s="308" t="s">
        <v>869</v>
      </c>
      <c r="K148" s="307"/>
    </row>
    <row r="149" s="1" customFormat="1" ht="17.25" customHeight="1">
      <c r="B149" s="305"/>
      <c r="C149" s="310" t="s">
        <v>870</v>
      </c>
      <c r="D149" s="310"/>
      <c r="E149" s="310"/>
      <c r="F149" s="311" t="s">
        <v>871</v>
      </c>
      <c r="G149" s="312"/>
      <c r="H149" s="310"/>
      <c r="I149" s="310"/>
      <c r="J149" s="310" t="s">
        <v>872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876</v>
      </c>
      <c r="D151" s="293"/>
      <c r="E151" s="293"/>
      <c r="F151" s="346" t="s">
        <v>873</v>
      </c>
      <c r="G151" s="293"/>
      <c r="H151" s="345" t="s">
        <v>913</v>
      </c>
      <c r="I151" s="345" t="s">
        <v>875</v>
      </c>
      <c r="J151" s="345">
        <v>120</v>
      </c>
      <c r="K151" s="341"/>
    </row>
    <row r="152" s="1" customFormat="1" ht="15" customHeight="1">
      <c r="B152" s="318"/>
      <c r="C152" s="345" t="s">
        <v>922</v>
      </c>
      <c r="D152" s="293"/>
      <c r="E152" s="293"/>
      <c r="F152" s="346" t="s">
        <v>873</v>
      </c>
      <c r="G152" s="293"/>
      <c r="H152" s="345" t="s">
        <v>933</v>
      </c>
      <c r="I152" s="345" t="s">
        <v>875</v>
      </c>
      <c r="J152" s="345" t="s">
        <v>924</v>
      </c>
      <c r="K152" s="341"/>
    </row>
    <row r="153" s="1" customFormat="1" ht="15" customHeight="1">
      <c r="B153" s="318"/>
      <c r="C153" s="345" t="s">
        <v>85</v>
      </c>
      <c r="D153" s="293"/>
      <c r="E153" s="293"/>
      <c r="F153" s="346" t="s">
        <v>873</v>
      </c>
      <c r="G153" s="293"/>
      <c r="H153" s="345" t="s">
        <v>934</v>
      </c>
      <c r="I153" s="345" t="s">
        <v>875</v>
      </c>
      <c r="J153" s="345" t="s">
        <v>924</v>
      </c>
      <c r="K153" s="341"/>
    </row>
    <row r="154" s="1" customFormat="1" ht="15" customHeight="1">
      <c r="B154" s="318"/>
      <c r="C154" s="345" t="s">
        <v>878</v>
      </c>
      <c r="D154" s="293"/>
      <c r="E154" s="293"/>
      <c r="F154" s="346" t="s">
        <v>879</v>
      </c>
      <c r="G154" s="293"/>
      <c r="H154" s="345" t="s">
        <v>913</v>
      </c>
      <c r="I154" s="345" t="s">
        <v>875</v>
      </c>
      <c r="J154" s="345">
        <v>50</v>
      </c>
      <c r="K154" s="341"/>
    </row>
    <row r="155" s="1" customFormat="1" ht="15" customHeight="1">
      <c r="B155" s="318"/>
      <c r="C155" s="345" t="s">
        <v>881</v>
      </c>
      <c r="D155" s="293"/>
      <c r="E155" s="293"/>
      <c r="F155" s="346" t="s">
        <v>873</v>
      </c>
      <c r="G155" s="293"/>
      <c r="H155" s="345" t="s">
        <v>913</v>
      </c>
      <c r="I155" s="345" t="s">
        <v>883</v>
      </c>
      <c r="J155" s="345"/>
      <c r="K155" s="341"/>
    </row>
    <row r="156" s="1" customFormat="1" ht="15" customHeight="1">
      <c r="B156" s="318"/>
      <c r="C156" s="345" t="s">
        <v>892</v>
      </c>
      <c r="D156" s="293"/>
      <c r="E156" s="293"/>
      <c r="F156" s="346" t="s">
        <v>879</v>
      </c>
      <c r="G156" s="293"/>
      <c r="H156" s="345" t="s">
        <v>913</v>
      </c>
      <c r="I156" s="345" t="s">
        <v>875</v>
      </c>
      <c r="J156" s="345">
        <v>50</v>
      </c>
      <c r="K156" s="341"/>
    </row>
    <row r="157" s="1" customFormat="1" ht="15" customHeight="1">
      <c r="B157" s="318"/>
      <c r="C157" s="345" t="s">
        <v>900</v>
      </c>
      <c r="D157" s="293"/>
      <c r="E157" s="293"/>
      <c r="F157" s="346" t="s">
        <v>879</v>
      </c>
      <c r="G157" s="293"/>
      <c r="H157" s="345" t="s">
        <v>913</v>
      </c>
      <c r="I157" s="345" t="s">
        <v>875</v>
      </c>
      <c r="J157" s="345">
        <v>50</v>
      </c>
      <c r="K157" s="341"/>
    </row>
    <row r="158" s="1" customFormat="1" ht="15" customHeight="1">
      <c r="B158" s="318"/>
      <c r="C158" s="345" t="s">
        <v>898</v>
      </c>
      <c r="D158" s="293"/>
      <c r="E158" s="293"/>
      <c r="F158" s="346" t="s">
        <v>879</v>
      </c>
      <c r="G158" s="293"/>
      <c r="H158" s="345" t="s">
        <v>913</v>
      </c>
      <c r="I158" s="345" t="s">
        <v>875</v>
      </c>
      <c r="J158" s="345">
        <v>50</v>
      </c>
      <c r="K158" s="341"/>
    </row>
    <row r="159" s="1" customFormat="1" ht="15" customHeight="1">
      <c r="B159" s="318"/>
      <c r="C159" s="345" t="s">
        <v>102</v>
      </c>
      <c r="D159" s="293"/>
      <c r="E159" s="293"/>
      <c r="F159" s="346" t="s">
        <v>873</v>
      </c>
      <c r="G159" s="293"/>
      <c r="H159" s="345" t="s">
        <v>935</v>
      </c>
      <c r="I159" s="345" t="s">
        <v>875</v>
      </c>
      <c r="J159" s="345" t="s">
        <v>936</v>
      </c>
      <c r="K159" s="341"/>
    </row>
    <row r="160" s="1" customFormat="1" ht="15" customHeight="1">
      <c r="B160" s="318"/>
      <c r="C160" s="345" t="s">
        <v>937</v>
      </c>
      <c r="D160" s="293"/>
      <c r="E160" s="293"/>
      <c r="F160" s="346" t="s">
        <v>873</v>
      </c>
      <c r="G160" s="293"/>
      <c r="H160" s="345" t="s">
        <v>938</v>
      </c>
      <c r="I160" s="345" t="s">
        <v>908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939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867</v>
      </c>
      <c r="D166" s="308"/>
      <c r="E166" s="308"/>
      <c r="F166" s="308" t="s">
        <v>868</v>
      </c>
      <c r="G166" s="350"/>
      <c r="H166" s="351" t="s">
        <v>54</v>
      </c>
      <c r="I166" s="351" t="s">
        <v>57</v>
      </c>
      <c r="J166" s="308" t="s">
        <v>869</v>
      </c>
      <c r="K166" s="285"/>
    </row>
    <row r="167" s="1" customFormat="1" ht="17.25" customHeight="1">
      <c r="B167" s="286"/>
      <c r="C167" s="310" t="s">
        <v>870</v>
      </c>
      <c r="D167" s="310"/>
      <c r="E167" s="310"/>
      <c r="F167" s="311" t="s">
        <v>871</v>
      </c>
      <c r="G167" s="352"/>
      <c r="H167" s="353"/>
      <c r="I167" s="353"/>
      <c r="J167" s="310" t="s">
        <v>872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876</v>
      </c>
      <c r="D169" s="293"/>
      <c r="E169" s="293"/>
      <c r="F169" s="316" t="s">
        <v>873</v>
      </c>
      <c r="G169" s="293"/>
      <c r="H169" s="293" t="s">
        <v>913</v>
      </c>
      <c r="I169" s="293" t="s">
        <v>875</v>
      </c>
      <c r="J169" s="293">
        <v>120</v>
      </c>
      <c r="K169" s="341"/>
    </row>
    <row r="170" s="1" customFormat="1" ht="15" customHeight="1">
      <c r="B170" s="318"/>
      <c r="C170" s="293" t="s">
        <v>922</v>
      </c>
      <c r="D170" s="293"/>
      <c r="E170" s="293"/>
      <c r="F170" s="316" t="s">
        <v>873</v>
      </c>
      <c r="G170" s="293"/>
      <c r="H170" s="293" t="s">
        <v>923</v>
      </c>
      <c r="I170" s="293" t="s">
        <v>875</v>
      </c>
      <c r="J170" s="293" t="s">
        <v>924</v>
      </c>
      <c r="K170" s="341"/>
    </row>
    <row r="171" s="1" customFormat="1" ht="15" customHeight="1">
      <c r="B171" s="318"/>
      <c r="C171" s="293" t="s">
        <v>85</v>
      </c>
      <c r="D171" s="293"/>
      <c r="E171" s="293"/>
      <c r="F171" s="316" t="s">
        <v>873</v>
      </c>
      <c r="G171" s="293"/>
      <c r="H171" s="293" t="s">
        <v>940</v>
      </c>
      <c r="I171" s="293" t="s">
        <v>875</v>
      </c>
      <c r="J171" s="293" t="s">
        <v>924</v>
      </c>
      <c r="K171" s="341"/>
    </row>
    <row r="172" s="1" customFormat="1" ht="15" customHeight="1">
      <c r="B172" s="318"/>
      <c r="C172" s="293" t="s">
        <v>878</v>
      </c>
      <c r="D172" s="293"/>
      <c r="E172" s="293"/>
      <c r="F172" s="316" t="s">
        <v>879</v>
      </c>
      <c r="G172" s="293"/>
      <c r="H172" s="293" t="s">
        <v>940</v>
      </c>
      <c r="I172" s="293" t="s">
        <v>875</v>
      </c>
      <c r="J172" s="293">
        <v>50</v>
      </c>
      <c r="K172" s="341"/>
    </row>
    <row r="173" s="1" customFormat="1" ht="15" customHeight="1">
      <c r="B173" s="318"/>
      <c r="C173" s="293" t="s">
        <v>881</v>
      </c>
      <c r="D173" s="293"/>
      <c r="E173" s="293"/>
      <c r="F173" s="316" t="s">
        <v>873</v>
      </c>
      <c r="G173" s="293"/>
      <c r="H173" s="293" t="s">
        <v>940</v>
      </c>
      <c r="I173" s="293" t="s">
        <v>883</v>
      </c>
      <c r="J173" s="293"/>
      <c r="K173" s="341"/>
    </row>
    <row r="174" s="1" customFormat="1" ht="15" customHeight="1">
      <c r="B174" s="318"/>
      <c r="C174" s="293" t="s">
        <v>892</v>
      </c>
      <c r="D174" s="293"/>
      <c r="E174" s="293"/>
      <c r="F174" s="316" t="s">
        <v>879</v>
      </c>
      <c r="G174" s="293"/>
      <c r="H174" s="293" t="s">
        <v>940</v>
      </c>
      <c r="I174" s="293" t="s">
        <v>875</v>
      </c>
      <c r="J174" s="293">
        <v>50</v>
      </c>
      <c r="K174" s="341"/>
    </row>
    <row r="175" s="1" customFormat="1" ht="15" customHeight="1">
      <c r="B175" s="318"/>
      <c r="C175" s="293" t="s">
        <v>900</v>
      </c>
      <c r="D175" s="293"/>
      <c r="E175" s="293"/>
      <c r="F175" s="316" t="s">
        <v>879</v>
      </c>
      <c r="G175" s="293"/>
      <c r="H175" s="293" t="s">
        <v>940</v>
      </c>
      <c r="I175" s="293" t="s">
        <v>875</v>
      </c>
      <c r="J175" s="293">
        <v>50</v>
      </c>
      <c r="K175" s="341"/>
    </row>
    <row r="176" s="1" customFormat="1" ht="15" customHeight="1">
      <c r="B176" s="318"/>
      <c r="C176" s="293" t="s">
        <v>898</v>
      </c>
      <c r="D176" s="293"/>
      <c r="E176" s="293"/>
      <c r="F176" s="316" t="s">
        <v>879</v>
      </c>
      <c r="G176" s="293"/>
      <c r="H176" s="293" t="s">
        <v>940</v>
      </c>
      <c r="I176" s="293" t="s">
        <v>875</v>
      </c>
      <c r="J176" s="293">
        <v>50</v>
      </c>
      <c r="K176" s="341"/>
    </row>
    <row r="177" s="1" customFormat="1" ht="15" customHeight="1">
      <c r="B177" s="318"/>
      <c r="C177" s="293" t="s">
        <v>114</v>
      </c>
      <c r="D177" s="293"/>
      <c r="E177" s="293"/>
      <c r="F177" s="316" t="s">
        <v>873</v>
      </c>
      <c r="G177" s="293"/>
      <c r="H177" s="293" t="s">
        <v>941</v>
      </c>
      <c r="I177" s="293" t="s">
        <v>942</v>
      </c>
      <c r="J177" s="293"/>
      <c r="K177" s="341"/>
    </row>
    <row r="178" s="1" customFormat="1" ht="15" customHeight="1">
      <c r="B178" s="318"/>
      <c r="C178" s="293" t="s">
        <v>57</v>
      </c>
      <c r="D178" s="293"/>
      <c r="E178" s="293"/>
      <c r="F178" s="316" t="s">
        <v>873</v>
      </c>
      <c r="G178" s="293"/>
      <c r="H178" s="293" t="s">
        <v>943</v>
      </c>
      <c r="I178" s="293" t="s">
        <v>944</v>
      </c>
      <c r="J178" s="293">
        <v>1</v>
      </c>
      <c r="K178" s="341"/>
    </row>
    <row r="179" s="1" customFormat="1" ht="15" customHeight="1">
      <c r="B179" s="318"/>
      <c r="C179" s="293" t="s">
        <v>53</v>
      </c>
      <c r="D179" s="293"/>
      <c r="E179" s="293"/>
      <c r="F179" s="316" t="s">
        <v>873</v>
      </c>
      <c r="G179" s="293"/>
      <c r="H179" s="293" t="s">
        <v>945</v>
      </c>
      <c r="I179" s="293" t="s">
        <v>875</v>
      </c>
      <c r="J179" s="293">
        <v>20</v>
      </c>
      <c r="K179" s="341"/>
    </row>
    <row r="180" s="1" customFormat="1" ht="15" customHeight="1">
      <c r="B180" s="318"/>
      <c r="C180" s="293" t="s">
        <v>54</v>
      </c>
      <c r="D180" s="293"/>
      <c r="E180" s="293"/>
      <c r="F180" s="316" t="s">
        <v>873</v>
      </c>
      <c r="G180" s="293"/>
      <c r="H180" s="293" t="s">
        <v>946</v>
      </c>
      <c r="I180" s="293" t="s">
        <v>875</v>
      </c>
      <c r="J180" s="293">
        <v>255</v>
      </c>
      <c r="K180" s="341"/>
    </row>
    <row r="181" s="1" customFormat="1" ht="15" customHeight="1">
      <c r="B181" s="318"/>
      <c r="C181" s="293" t="s">
        <v>115</v>
      </c>
      <c r="D181" s="293"/>
      <c r="E181" s="293"/>
      <c r="F181" s="316" t="s">
        <v>873</v>
      </c>
      <c r="G181" s="293"/>
      <c r="H181" s="293" t="s">
        <v>837</v>
      </c>
      <c r="I181" s="293" t="s">
        <v>875</v>
      </c>
      <c r="J181" s="293">
        <v>10</v>
      </c>
      <c r="K181" s="341"/>
    </row>
    <row r="182" s="1" customFormat="1" ht="15" customHeight="1">
      <c r="B182" s="318"/>
      <c r="C182" s="293" t="s">
        <v>116</v>
      </c>
      <c r="D182" s="293"/>
      <c r="E182" s="293"/>
      <c r="F182" s="316" t="s">
        <v>873</v>
      </c>
      <c r="G182" s="293"/>
      <c r="H182" s="293" t="s">
        <v>947</v>
      </c>
      <c r="I182" s="293" t="s">
        <v>908</v>
      </c>
      <c r="J182" s="293"/>
      <c r="K182" s="341"/>
    </row>
    <row r="183" s="1" customFormat="1" ht="15" customHeight="1">
      <c r="B183" s="318"/>
      <c r="C183" s="293" t="s">
        <v>948</v>
      </c>
      <c r="D183" s="293"/>
      <c r="E183" s="293"/>
      <c r="F183" s="316" t="s">
        <v>873</v>
      </c>
      <c r="G183" s="293"/>
      <c r="H183" s="293" t="s">
        <v>949</v>
      </c>
      <c r="I183" s="293" t="s">
        <v>908</v>
      </c>
      <c r="J183" s="293"/>
      <c r="K183" s="341"/>
    </row>
    <row r="184" s="1" customFormat="1" ht="15" customHeight="1">
      <c r="B184" s="318"/>
      <c r="C184" s="293" t="s">
        <v>937</v>
      </c>
      <c r="D184" s="293"/>
      <c r="E184" s="293"/>
      <c r="F184" s="316" t="s">
        <v>873</v>
      </c>
      <c r="G184" s="293"/>
      <c r="H184" s="293" t="s">
        <v>950</v>
      </c>
      <c r="I184" s="293" t="s">
        <v>908</v>
      </c>
      <c r="J184" s="293"/>
      <c r="K184" s="341"/>
    </row>
    <row r="185" s="1" customFormat="1" ht="15" customHeight="1">
      <c r="B185" s="318"/>
      <c r="C185" s="293" t="s">
        <v>118</v>
      </c>
      <c r="D185" s="293"/>
      <c r="E185" s="293"/>
      <c r="F185" s="316" t="s">
        <v>879</v>
      </c>
      <c r="G185" s="293"/>
      <c r="H185" s="293" t="s">
        <v>951</v>
      </c>
      <c r="I185" s="293" t="s">
        <v>875</v>
      </c>
      <c r="J185" s="293">
        <v>50</v>
      </c>
      <c r="K185" s="341"/>
    </row>
    <row r="186" s="1" customFormat="1" ht="15" customHeight="1">
      <c r="B186" s="318"/>
      <c r="C186" s="293" t="s">
        <v>952</v>
      </c>
      <c r="D186" s="293"/>
      <c r="E186" s="293"/>
      <c r="F186" s="316" t="s">
        <v>879</v>
      </c>
      <c r="G186" s="293"/>
      <c r="H186" s="293" t="s">
        <v>953</v>
      </c>
      <c r="I186" s="293" t="s">
        <v>954</v>
      </c>
      <c r="J186" s="293"/>
      <c r="K186" s="341"/>
    </row>
    <row r="187" s="1" customFormat="1" ht="15" customHeight="1">
      <c r="B187" s="318"/>
      <c r="C187" s="293" t="s">
        <v>955</v>
      </c>
      <c r="D187" s="293"/>
      <c r="E187" s="293"/>
      <c r="F187" s="316" t="s">
        <v>879</v>
      </c>
      <c r="G187" s="293"/>
      <c r="H187" s="293" t="s">
        <v>956</v>
      </c>
      <c r="I187" s="293" t="s">
        <v>954</v>
      </c>
      <c r="J187" s="293"/>
      <c r="K187" s="341"/>
    </row>
    <row r="188" s="1" customFormat="1" ht="15" customHeight="1">
      <c r="B188" s="318"/>
      <c r="C188" s="293" t="s">
        <v>957</v>
      </c>
      <c r="D188" s="293"/>
      <c r="E188" s="293"/>
      <c r="F188" s="316" t="s">
        <v>879</v>
      </c>
      <c r="G188" s="293"/>
      <c r="H188" s="293" t="s">
        <v>958</v>
      </c>
      <c r="I188" s="293" t="s">
        <v>954</v>
      </c>
      <c r="J188" s="293"/>
      <c r="K188" s="341"/>
    </row>
    <row r="189" s="1" customFormat="1" ht="15" customHeight="1">
      <c r="B189" s="318"/>
      <c r="C189" s="354" t="s">
        <v>959</v>
      </c>
      <c r="D189" s="293"/>
      <c r="E189" s="293"/>
      <c r="F189" s="316" t="s">
        <v>879</v>
      </c>
      <c r="G189" s="293"/>
      <c r="H189" s="293" t="s">
        <v>960</v>
      </c>
      <c r="I189" s="293" t="s">
        <v>961</v>
      </c>
      <c r="J189" s="355" t="s">
        <v>962</v>
      </c>
      <c r="K189" s="341"/>
    </row>
    <row r="190" s="17" customFormat="1" ht="15" customHeight="1">
      <c r="B190" s="356"/>
      <c r="C190" s="357" t="s">
        <v>963</v>
      </c>
      <c r="D190" s="358"/>
      <c r="E190" s="358"/>
      <c r="F190" s="359" t="s">
        <v>879</v>
      </c>
      <c r="G190" s="358"/>
      <c r="H190" s="358" t="s">
        <v>964</v>
      </c>
      <c r="I190" s="358" t="s">
        <v>961</v>
      </c>
      <c r="J190" s="360" t="s">
        <v>962</v>
      </c>
      <c r="K190" s="361"/>
    </row>
    <row r="191" s="1" customFormat="1" ht="15" customHeight="1">
      <c r="B191" s="318"/>
      <c r="C191" s="354" t="s">
        <v>42</v>
      </c>
      <c r="D191" s="293"/>
      <c r="E191" s="293"/>
      <c r="F191" s="316" t="s">
        <v>873</v>
      </c>
      <c r="G191" s="293"/>
      <c r="H191" s="290" t="s">
        <v>965</v>
      </c>
      <c r="I191" s="293" t="s">
        <v>966</v>
      </c>
      <c r="J191" s="293"/>
      <c r="K191" s="341"/>
    </row>
    <row r="192" s="1" customFormat="1" ht="15" customHeight="1">
      <c r="B192" s="318"/>
      <c r="C192" s="354" t="s">
        <v>967</v>
      </c>
      <c r="D192" s="293"/>
      <c r="E192" s="293"/>
      <c r="F192" s="316" t="s">
        <v>873</v>
      </c>
      <c r="G192" s="293"/>
      <c r="H192" s="293" t="s">
        <v>968</v>
      </c>
      <c r="I192" s="293" t="s">
        <v>908</v>
      </c>
      <c r="J192" s="293"/>
      <c r="K192" s="341"/>
    </row>
    <row r="193" s="1" customFormat="1" ht="15" customHeight="1">
      <c r="B193" s="318"/>
      <c r="C193" s="354" t="s">
        <v>969</v>
      </c>
      <c r="D193" s="293"/>
      <c r="E193" s="293"/>
      <c r="F193" s="316" t="s">
        <v>873</v>
      </c>
      <c r="G193" s="293"/>
      <c r="H193" s="293" t="s">
        <v>970</v>
      </c>
      <c r="I193" s="293" t="s">
        <v>908</v>
      </c>
      <c r="J193" s="293"/>
      <c r="K193" s="341"/>
    </row>
    <row r="194" s="1" customFormat="1" ht="15" customHeight="1">
      <c r="B194" s="318"/>
      <c r="C194" s="354" t="s">
        <v>971</v>
      </c>
      <c r="D194" s="293"/>
      <c r="E194" s="293"/>
      <c r="F194" s="316" t="s">
        <v>879</v>
      </c>
      <c r="G194" s="293"/>
      <c r="H194" s="293" t="s">
        <v>972</v>
      </c>
      <c r="I194" s="293" t="s">
        <v>908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973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974</v>
      </c>
      <c r="D201" s="363"/>
      <c r="E201" s="363"/>
      <c r="F201" s="363" t="s">
        <v>975</v>
      </c>
      <c r="G201" s="364"/>
      <c r="H201" s="363" t="s">
        <v>976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966</v>
      </c>
      <c r="D203" s="293"/>
      <c r="E203" s="293"/>
      <c r="F203" s="316" t="s">
        <v>43</v>
      </c>
      <c r="G203" s="293"/>
      <c r="H203" s="293" t="s">
        <v>977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44</v>
      </c>
      <c r="G204" s="293"/>
      <c r="H204" s="293" t="s">
        <v>978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47</v>
      </c>
      <c r="G205" s="293"/>
      <c r="H205" s="293" t="s">
        <v>979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45</v>
      </c>
      <c r="G206" s="293"/>
      <c r="H206" s="293" t="s">
        <v>980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46</v>
      </c>
      <c r="G207" s="293"/>
      <c r="H207" s="293" t="s">
        <v>981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920</v>
      </c>
      <c r="D209" s="293"/>
      <c r="E209" s="293"/>
      <c r="F209" s="316" t="s">
        <v>78</v>
      </c>
      <c r="G209" s="293"/>
      <c r="H209" s="293" t="s">
        <v>982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816</v>
      </c>
      <c r="G210" s="293"/>
      <c r="H210" s="293" t="s">
        <v>817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814</v>
      </c>
      <c r="G211" s="293"/>
      <c r="H211" s="293" t="s">
        <v>983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818</v>
      </c>
      <c r="G212" s="354"/>
      <c r="H212" s="345" t="s">
        <v>819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820</v>
      </c>
      <c r="G213" s="354"/>
      <c r="H213" s="345" t="s">
        <v>984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944</v>
      </c>
      <c r="D215" s="293"/>
      <c r="E215" s="293"/>
      <c r="F215" s="316">
        <v>1</v>
      </c>
      <c r="G215" s="354"/>
      <c r="H215" s="345" t="s">
        <v>985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986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987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988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DESKTOP-5GEEE19\W10</dc:creator>
  <cp:lastModifiedBy>DESKTOP-5GEEE19\W10</cp:lastModifiedBy>
  <dcterms:created xsi:type="dcterms:W3CDTF">2026-01-25T15:27:05Z</dcterms:created>
  <dcterms:modified xsi:type="dcterms:W3CDTF">2026-01-25T15:27:11Z</dcterms:modified>
</cp:coreProperties>
</file>