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6 - ZS Aleská, aktualizace a změna - 30.5.2025\11. Rozpočet originál 23.1.2026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D.1.4.A - Zdravotně techn..." sheetId="3" r:id="rId3"/>
    <sheet name="D.1.4.B - Vzduchotechnika" sheetId="4" r:id="rId4"/>
    <sheet name="D.1.4.D - Silnoproudá ele..." sheetId="5" r:id="rId5"/>
    <sheet name="VRN.D1 - Vedlejší rozpočt...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'D.1.1 - Architektonicko s...'!$C$140:$K$1399</definedName>
    <definedName name="_xlnm.Print_Area" localSheetId="1">'D.1.1 - Architektonicko s...'!$C$4:$J$39,'D.1.1 - Architektonicko s...'!$C$50:$J$76,'D.1.1 - Architektonicko s...'!$C$82:$J$122,'D.1.1 - Architektonicko s...'!$C$128:$K$1399</definedName>
    <definedName name="_xlnm.Print_Titles" localSheetId="1">'D.1.1 - Architektonicko s...'!$140:$140</definedName>
    <definedName name="_xlnm._FilterDatabase" localSheetId="2" hidden="1">'D.1.4.A - Zdravotně techn...'!$C$123:$K$181</definedName>
    <definedName name="_xlnm.Print_Area" localSheetId="2">'D.1.4.A - Zdravotně techn...'!$C$4:$J$41,'D.1.4.A - Zdravotně techn...'!$C$50:$J$76,'D.1.4.A - Zdravotně techn...'!$C$82:$J$103,'D.1.4.A - Zdravotně techn...'!$C$109:$K$181</definedName>
    <definedName name="_xlnm.Print_Titles" localSheetId="2">'D.1.4.A - Zdravotně techn...'!$123:$123</definedName>
    <definedName name="_xlnm._FilterDatabase" localSheetId="3" hidden="1">'D.1.4.B - Vzduchotechnika'!$C$123:$K$140</definedName>
    <definedName name="_xlnm.Print_Area" localSheetId="3">'D.1.4.B - Vzduchotechnika'!$C$4:$J$41,'D.1.4.B - Vzduchotechnika'!$C$50:$J$76,'D.1.4.B - Vzduchotechnika'!$C$82:$J$103,'D.1.4.B - Vzduchotechnika'!$C$109:$K$140</definedName>
    <definedName name="_xlnm.Print_Titles" localSheetId="3">'D.1.4.B - Vzduchotechnika'!$123:$123</definedName>
    <definedName name="_xlnm._FilterDatabase" localSheetId="4" hidden="1">'D.1.4.D - Silnoproudá ele...'!$C$131:$K$350</definedName>
    <definedName name="_xlnm.Print_Area" localSheetId="4">'D.1.4.D - Silnoproudá ele...'!$C$4:$J$41,'D.1.4.D - Silnoproudá ele...'!$C$50:$J$76,'D.1.4.D - Silnoproudá ele...'!$C$82:$J$111,'D.1.4.D - Silnoproudá ele...'!$C$117:$K$350</definedName>
    <definedName name="_xlnm.Print_Titles" localSheetId="4">'D.1.4.D - Silnoproudá ele...'!$131:$131</definedName>
    <definedName name="_xlnm._FilterDatabase" localSheetId="5" hidden="1">'VRN.D1 - Vedlejší rozpočt...'!$C$122:$K$142</definedName>
    <definedName name="_xlnm.Print_Area" localSheetId="5">'VRN.D1 - Vedlejší rozpočt...'!$C$4:$J$39,'VRN.D1 - Vedlejší rozpočt...'!$C$50:$J$76,'VRN.D1 - Vedlejší rozpočt...'!$C$82:$J$104,'VRN.D1 - Vedlejší rozpočt...'!$C$110:$K$142</definedName>
    <definedName name="_xlnm.Print_Titles" localSheetId="5">'VRN.D1 - Vedlejší rozpočt...'!$122:$122</definedName>
  </definedNames>
  <calcPr/>
</workbook>
</file>

<file path=xl/calcChain.xml><?xml version="1.0" encoding="utf-8"?>
<calcChain xmlns="http://schemas.openxmlformats.org/spreadsheetml/2006/main">
  <c i="6" l="1" r="J37"/>
  <c r="J36"/>
  <c i="1" r="AY100"/>
  <c i="6" r="J35"/>
  <c i="1" r="AX100"/>
  <c i="6"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5" r="J39"/>
  <c r="J38"/>
  <c i="1" r="AY99"/>
  <c i="5" r="J37"/>
  <c i="1" r="AX99"/>
  <c i="5"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126"/>
  <c r="E7"/>
  <c r="E85"/>
  <c i="4" r="J39"/>
  <c r="J38"/>
  <c i="1" r="AY98"/>
  <c i="4" r="J37"/>
  <c i="1" r="AX98"/>
  <c i="4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3" r="J39"/>
  <c r="J38"/>
  <c i="1" r="AY97"/>
  <c i="3" r="J37"/>
  <c i="1" r="AX97"/>
  <c i="3"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2" r="J971"/>
  <c r="J37"/>
  <c r="J36"/>
  <c i="1" r="AY95"/>
  <c i="2" r="J35"/>
  <c i="1" r="AX95"/>
  <c i="2" r="BI1399"/>
  <c r="BH1399"/>
  <c r="BG1399"/>
  <c r="BF1399"/>
  <c r="T1399"/>
  <c r="R1399"/>
  <c r="P1399"/>
  <c r="BI1383"/>
  <c r="BH1383"/>
  <c r="BG1383"/>
  <c r="BF1383"/>
  <c r="T1383"/>
  <c r="R1383"/>
  <c r="P1383"/>
  <c r="BI1368"/>
  <c r="BH1368"/>
  <c r="BG1368"/>
  <c r="BF1368"/>
  <c r="T1368"/>
  <c r="R1368"/>
  <c r="P1368"/>
  <c r="BI1363"/>
  <c r="BH1363"/>
  <c r="BG1363"/>
  <c r="BF1363"/>
  <c r="T1363"/>
  <c r="R1363"/>
  <c r="P1363"/>
  <c r="BI1350"/>
  <c r="BH1350"/>
  <c r="BG1350"/>
  <c r="BF1350"/>
  <c r="T1350"/>
  <c r="R1350"/>
  <c r="P1350"/>
  <c r="BI1346"/>
  <c r="BH1346"/>
  <c r="BG1346"/>
  <c r="BF1346"/>
  <c r="T1346"/>
  <c r="R1346"/>
  <c r="P1346"/>
  <c r="BI1342"/>
  <c r="BH1342"/>
  <c r="BG1342"/>
  <c r="BF1342"/>
  <c r="T1342"/>
  <c r="R1342"/>
  <c r="P1342"/>
  <c r="BI1329"/>
  <c r="BH1329"/>
  <c r="BG1329"/>
  <c r="BF1329"/>
  <c r="T1329"/>
  <c r="R1329"/>
  <c r="P1329"/>
  <c r="BI1323"/>
  <c r="BH1323"/>
  <c r="BG1323"/>
  <c r="BF1323"/>
  <c r="T1323"/>
  <c r="R1323"/>
  <c r="P1323"/>
  <c r="BI1319"/>
  <c r="BH1319"/>
  <c r="BG1319"/>
  <c r="BF1319"/>
  <c r="T1319"/>
  <c r="R1319"/>
  <c r="P1319"/>
  <c r="BI1317"/>
  <c r="BH1317"/>
  <c r="BG1317"/>
  <c r="BF1317"/>
  <c r="T1317"/>
  <c r="R1317"/>
  <c r="P1317"/>
  <c r="BI1313"/>
  <c r="BH1313"/>
  <c r="BG1313"/>
  <c r="BF1313"/>
  <c r="T1313"/>
  <c r="R1313"/>
  <c r="P1313"/>
  <c r="BI1311"/>
  <c r="BH1311"/>
  <c r="BG1311"/>
  <c r="BF1311"/>
  <c r="T1311"/>
  <c r="R1311"/>
  <c r="P1311"/>
  <c r="BI1307"/>
  <c r="BH1307"/>
  <c r="BG1307"/>
  <c r="BF1307"/>
  <c r="T1307"/>
  <c r="R1307"/>
  <c r="P1307"/>
  <c r="BI1305"/>
  <c r="BH1305"/>
  <c r="BG1305"/>
  <c r="BF1305"/>
  <c r="T1305"/>
  <c r="R1305"/>
  <c r="P1305"/>
  <c r="BI1301"/>
  <c r="BH1301"/>
  <c r="BG1301"/>
  <c r="BF1301"/>
  <c r="T1301"/>
  <c r="R1301"/>
  <c r="P1301"/>
  <c r="BI1299"/>
  <c r="BH1299"/>
  <c r="BG1299"/>
  <c r="BF1299"/>
  <c r="T1299"/>
  <c r="R1299"/>
  <c r="P1299"/>
  <c r="BI1295"/>
  <c r="BH1295"/>
  <c r="BG1295"/>
  <c r="BF1295"/>
  <c r="T1295"/>
  <c r="R1295"/>
  <c r="P1295"/>
  <c r="BI1291"/>
  <c r="BH1291"/>
  <c r="BG1291"/>
  <c r="BF1291"/>
  <c r="T1291"/>
  <c r="R1291"/>
  <c r="P1291"/>
  <c r="BI1285"/>
  <c r="BH1285"/>
  <c r="BG1285"/>
  <c r="BF1285"/>
  <c r="T1285"/>
  <c r="R1285"/>
  <c r="P1285"/>
  <c r="BI1277"/>
  <c r="BH1277"/>
  <c r="BG1277"/>
  <c r="BF1277"/>
  <c r="T1277"/>
  <c r="R1277"/>
  <c r="P1277"/>
  <c r="BI1275"/>
  <c r="BH1275"/>
  <c r="BG1275"/>
  <c r="BF1275"/>
  <c r="T1275"/>
  <c r="R1275"/>
  <c r="P1275"/>
  <c r="BI1274"/>
  <c r="BH1274"/>
  <c r="BG1274"/>
  <c r="BF1274"/>
  <c r="T1274"/>
  <c r="R1274"/>
  <c r="P1274"/>
  <c r="BI1262"/>
  <c r="BH1262"/>
  <c r="BG1262"/>
  <c r="BF1262"/>
  <c r="T1262"/>
  <c r="R1262"/>
  <c r="P1262"/>
  <c r="BI1254"/>
  <c r="BH1254"/>
  <c r="BG1254"/>
  <c r="BF1254"/>
  <c r="T1254"/>
  <c r="R1254"/>
  <c r="P1254"/>
  <c r="BI1247"/>
  <c r="BH1247"/>
  <c r="BG1247"/>
  <c r="BF1247"/>
  <c r="T1247"/>
  <c r="R1247"/>
  <c r="P1247"/>
  <c r="BI1241"/>
  <c r="BH1241"/>
  <c r="BG1241"/>
  <c r="BF1241"/>
  <c r="T1241"/>
  <c r="R1241"/>
  <c r="P1241"/>
  <c r="BI1229"/>
  <c r="BH1229"/>
  <c r="BG1229"/>
  <c r="BF1229"/>
  <c r="T1229"/>
  <c r="R1229"/>
  <c r="P1229"/>
  <c r="BI1227"/>
  <c r="BH1227"/>
  <c r="BG1227"/>
  <c r="BF1227"/>
  <c r="T1227"/>
  <c r="R1227"/>
  <c r="P1227"/>
  <c r="BI1225"/>
  <c r="BH1225"/>
  <c r="BG1225"/>
  <c r="BF1225"/>
  <c r="T1225"/>
  <c r="R1225"/>
  <c r="P1225"/>
  <c r="BI1213"/>
  <c r="BH1213"/>
  <c r="BG1213"/>
  <c r="BF1213"/>
  <c r="T1213"/>
  <c r="R1213"/>
  <c r="P1213"/>
  <c r="BI1201"/>
  <c r="BH1201"/>
  <c r="BG1201"/>
  <c r="BF1201"/>
  <c r="T1201"/>
  <c r="R1201"/>
  <c r="P1201"/>
  <c r="BI1199"/>
  <c r="BH1199"/>
  <c r="BG1199"/>
  <c r="BF1199"/>
  <c r="T1199"/>
  <c r="R1199"/>
  <c r="P1199"/>
  <c r="BI1198"/>
  <c r="BH1198"/>
  <c r="BG1198"/>
  <c r="BF1198"/>
  <c r="T1198"/>
  <c r="R1198"/>
  <c r="P1198"/>
  <c r="BI1196"/>
  <c r="BH1196"/>
  <c r="BG1196"/>
  <c r="BF1196"/>
  <c r="T1196"/>
  <c r="R1196"/>
  <c r="P1196"/>
  <c r="BI1182"/>
  <c r="BH1182"/>
  <c r="BG1182"/>
  <c r="BF1182"/>
  <c r="T1182"/>
  <c r="R1182"/>
  <c r="P1182"/>
  <c r="BI1180"/>
  <c r="BH1180"/>
  <c r="BG1180"/>
  <c r="BF1180"/>
  <c r="T1180"/>
  <c r="R1180"/>
  <c r="P1180"/>
  <c r="BI1176"/>
  <c r="BH1176"/>
  <c r="BG1176"/>
  <c r="BF1176"/>
  <c r="T1176"/>
  <c r="R1176"/>
  <c r="P1176"/>
  <c r="BI1172"/>
  <c r="BH1172"/>
  <c r="BG1172"/>
  <c r="BF1172"/>
  <c r="T1172"/>
  <c r="R1172"/>
  <c r="P1172"/>
  <c r="BI1169"/>
  <c r="BH1169"/>
  <c r="BG1169"/>
  <c r="BF1169"/>
  <c r="T1169"/>
  <c r="R1169"/>
  <c r="P1169"/>
  <c r="BI1159"/>
  <c r="BH1159"/>
  <c r="BG1159"/>
  <c r="BF1159"/>
  <c r="T1159"/>
  <c r="R1159"/>
  <c r="P1159"/>
  <c r="BI1157"/>
  <c r="BH1157"/>
  <c r="BG1157"/>
  <c r="BF1157"/>
  <c r="T1157"/>
  <c r="R1157"/>
  <c r="P1157"/>
  <c r="BI1156"/>
  <c r="BH1156"/>
  <c r="BG1156"/>
  <c r="BF1156"/>
  <c r="T1156"/>
  <c r="R1156"/>
  <c r="P1156"/>
  <c r="BI1153"/>
  <c r="BH1153"/>
  <c r="BG1153"/>
  <c r="BF1153"/>
  <c r="T1153"/>
  <c r="R1153"/>
  <c r="P1153"/>
  <c r="BI1150"/>
  <c r="BH1150"/>
  <c r="BG1150"/>
  <c r="BF1150"/>
  <c r="T1150"/>
  <c r="R1150"/>
  <c r="P1150"/>
  <c r="BI1148"/>
  <c r="BH1148"/>
  <c r="BG1148"/>
  <c r="BF1148"/>
  <c r="T1148"/>
  <c r="R1148"/>
  <c r="P1148"/>
  <c r="BI1145"/>
  <c r="BH1145"/>
  <c r="BG1145"/>
  <c r="BF1145"/>
  <c r="T1145"/>
  <c r="R1145"/>
  <c r="P1145"/>
  <c r="BI1143"/>
  <c r="BH1143"/>
  <c r="BG1143"/>
  <c r="BF1143"/>
  <c r="T1143"/>
  <c r="R1143"/>
  <c r="P1143"/>
  <c r="BI1141"/>
  <c r="BH1141"/>
  <c r="BG1141"/>
  <c r="BF1141"/>
  <c r="T1141"/>
  <c r="R1141"/>
  <c r="P1141"/>
  <c r="BI1139"/>
  <c r="BH1139"/>
  <c r="BG1139"/>
  <c r="BF1139"/>
  <c r="T1139"/>
  <c r="R1139"/>
  <c r="P1139"/>
  <c r="BI1137"/>
  <c r="BH1137"/>
  <c r="BG1137"/>
  <c r="BF1137"/>
  <c r="T1137"/>
  <c r="R1137"/>
  <c r="P1137"/>
  <c r="BI1134"/>
  <c r="BH1134"/>
  <c r="BG1134"/>
  <c r="BF1134"/>
  <c r="T1134"/>
  <c r="R1134"/>
  <c r="P1134"/>
  <c r="BI1131"/>
  <c r="BH1131"/>
  <c r="BG1131"/>
  <c r="BF1131"/>
  <c r="T1131"/>
  <c r="R1131"/>
  <c r="P1131"/>
  <c r="BI1129"/>
  <c r="BH1129"/>
  <c r="BG1129"/>
  <c r="BF1129"/>
  <c r="T1129"/>
  <c r="R1129"/>
  <c r="P1129"/>
  <c r="BI1126"/>
  <c r="BH1126"/>
  <c r="BG1126"/>
  <c r="BF1126"/>
  <c r="T1126"/>
  <c r="R1126"/>
  <c r="P1126"/>
  <c r="BI1123"/>
  <c r="BH1123"/>
  <c r="BG1123"/>
  <c r="BF1123"/>
  <c r="T1123"/>
  <c r="R1123"/>
  <c r="P1123"/>
  <c r="BI1120"/>
  <c r="BH1120"/>
  <c r="BG1120"/>
  <c r="BF1120"/>
  <c r="T1120"/>
  <c r="R1120"/>
  <c r="P1120"/>
  <c r="BI1117"/>
  <c r="BH1117"/>
  <c r="BG1117"/>
  <c r="BF1117"/>
  <c r="T1117"/>
  <c r="R1117"/>
  <c r="P1117"/>
  <c r="BI1114"/>
  <c r="BH1114"/>
  <c r="BG1114"/>
  <c r="BF1114"/>
  <c r="T1114"/>
  <c r="R1114"/>
  <c r="P1114"/>
  <c r="BI1111"/>
  <c r="BH1111"/>
  <c r="BG1111"/>
  <c r="BF1111"/>
  <c r="T1111"/>
  <c r="R1111"/>
  <c r="P1111"/>
  <c r="BI1105"/>
  <c r="BH1105"/>
  <c r="BG1105"/>
  <c r="BF1105"/>
  <c r="T1105"/>
  <c r="R1105"/>
  <c r="P1105"/>
  <c r="BI1104"/>
  <c r="BH1104"/>
  <c r="BG1104"/>
  <c r="BF1104"/>
  <c r="T1104"/>
  <c r="R1104"/>
  <c r="P1104"/>
  <c r="BI1101"/>
  <c r="BH1101"/>
  <c r="BG1101"/>
  <c r="BF1101"/>
  <c r="T1101"/>
  <c r="R1101"/>
  <c r="P1101"/>
  <c r="BI1100"/>
  <c r="BH1100"/>
  <c r="BG1100"/>
  <c r="BF1100"/>
  <c r="T1100"/>
  <c r="R1100"/>
  <c r="P1100"/>
  <c r="BI1097"/>
  <c r="BH1097"/>
  <c r="BG1097"/>
  <c r="BF1097"/>
  <c r="T1097"/>
  <c r="R1097"/>
  <c r="P1097"/>
  <c r="BI1096"/>
  <c r="BH1096"/>
  <c r="BG1096"/>
  <c r="BF1096"/>
  <c r="T1096"/>
  <c r="R1096"/>
  <c r="P1096"/>
  <c r="BI1093"/>
  <c r="BH1093"/>
  <c r="BG1093"/>
  <c r="BF1093"/>
  <c r="T1093"/>
  <c r="R1093"/>
  <c r="P1093"/>
  <c r="BI1092"/>
  <c r="BH1092"/>
  <c r="BG1092"/>
  <c r="BF1092"/>
  <c r="T1092"/>
  <c r="R1092"/>
  <c r="P1092"/>
  <c r="BI1091"/>
  <c r="BH1091"/>
  <c r="BG1091"/>
  <c r="BF1091"/>
  <c r="T1091"/>
  <c r="R1091"/>
  <c r="P1091"/>
  <c r="BI1086"/>
  <c r="BH1086"/>
  <c r="BG1086"/>
  <c r="BF1086"/>
  <c r="T1086"/>
  <c r="R1086"/>
  <c r="P1086"/>
  <c r="BI1062"/>
  <c r="BH1062"/>
  <c r="BG1062"/>
  <c r="BF1062"/>
  <c r="T1062"/>
  <c r="R1062"/>
  <c r="P1062"/>
  <c r="BI1038"/>
  <c r="BH1038"/>
  <c r="BG1038"/>
  <c r="BF1038"/>
  <c r="T1038"/>
  <c r="R1038"/>
  <c r="P1038"/>
  <c r="BI1032"/>
  <c r="BH1032"/>
  <c r="BG1032"/>
  <c r="BF1032"/>
  <c r="T1032"/>
  <c r="R1032"/>
  <c r="P1032"/>
  <c r="BI1030"/>
  <c r="BH1030"/>
  <c r="BG1030"/>
  <c r="BF1030"/>
  <c r="T1030"/>
  <c r="R1030"/>
  <c r="P1030"/>
  <c r="BI1029"/>
  <c r="BH1029"/>
  <c r="BG1029"/>
  <c r="BF1029"/>
  <c r="T1029"/>
  <c r="R1029"/>
  <c r="P1029"/>
  <c r="BI1026"/>
  <c r="BH1026"/>
  <c r="BG1026"/>
  <c r="BF1026"/>
  <c r="T1026"/>
  <c r="R1026"/>
  <c r="P1026"/>
  <c r="BI1023"/>
  <c r="BH1023"/>
  <c r="BG1023"/>
  <c r="BF1023"/>
  <c r="T1023"/>
  <c r="R1023"/>
  <c r="P1023"/>
  <c r="BI1022"/>
  <c r="BH1022"/>
  <c r="BG1022"/>
  <c r="BF1022"/>
  <c r="T1022"/>
  <c r="R1022"/>
  <c r="P1022"/>
  <c r="BI1020"/>
  <c r="BH1020"/>
  <c r="BG1020"/>
  <c r="BF1020"/>
  <c r="T1020"/>
  <c r="R1020"/>
  <c r="P1020"/>
  <c r="BI1016"/>
  <c r="BH1016"/>
  <c r="BG1016"/>
  <c r="BF1016"/>
  <c r="T1016"/>
  <c r="R1016"/>
  <c r="P1016"/>
  <c r="BI1012"/>
  <c r="BH1012"/>
  <c r="BG1012"/>
  <c r="BF1012"/>
  <c r="T1012"/>
  <c r="R1012"/>
  <c r="P1012"/>
  <c r="BI1010"/>
  <c r="BH1010"/>
  <c r="BG1010"/>
  <c r="BF1010"/>
  <c r="T1010"/>
  <c r="R1010"/>
  <c r="P1010"/>
  <c r="BI1004"/>
  <c r="BH1004"/>
  <c r="BG1004"/>
  <c r="BF1004"/>
  <c r="T1004"/>
  <c r="R1004"/>
  <c r="P1004"/>
  <c r="BI1000"/>
  <c r="BH1000"/>
  <c r="BG1000"/>
  <c r="BF1000"/>
  <c r="T1000"/>
  <c r="R1000"/>
  <c r="P1000"/>
  <c r="BI997"/>
  <c r="BH997"/>
  <c r="BG997"/>
  <c r="BF997"/>
  <c r="T997"/>
  <c r="R997"/>
  <c r="P997"/>
  <c r="BI993"/>
  <c r="BH993"/>
  <c r="BG993"/>
  <c r="BF993"/>
  <c r="T993"/>
  <c r="R993"/>
  <c r="P993"/>
  <c r="BI991"/>
  <c r="BH991"/>
  <c r="BG991"/>
  <c r="BF991"/>
  <c r="T991"/>
  <c r="R991"/>
  <c r="P991"/>
  <c r="BI990"/>
  <c r="BH990"/>
  <c r="BG990"/>
  <c r="BF990"/>
  <c r="T990"/>
  <c r="R990"/>
  <c r="P990"/>
  <c r="BI988"/>
  <c r="BH988"/>
  <c r="BG988"/>
  <c r="BF988"/>
  <c r="T988"/>
  <c r="R988"/>
  <c r="P988"/>
  <c r="BI986"/>
  <c r="BH986"/>
  <c r="BG986"/>
  <c r="BF986"/>
  <c r="T986"/>
  <c r="R986"/>
  <c r="P986"/>
  <c r="BI985"/>
  <c r="BH985"/>
  <c r="BG985"/>
  <c r="BF985"/>
  <c r="T985"/>
  <c r="R985"/>
  <c r="P985"/>
  <c r="BI981"/>
  <c r="BH981"/>
  <c r="BG981"/>
  <c r="BF981"/>
  <c r="T981"/>
  <c r="R981"/>
  <c r="P981"/>
  <c r="BI979"/>
  <c r="BH979"/>
  <c r="BG979"/>
  <c r="BF979"/>
  <c r="T979"/>
  <c r="R979"/>
  <c r="P979"/>
  <c r="BI975"/>
  <c r="BH975"/>
  <c r="BG975"/>
  <c r="BF975"/>
  <c r="T975"/>
  <c r="R975"/>
  <c r="P975"/>
  <c r="BI973"/>
  <c r="BH973"/>
  <c r="BG973"/>
  <c r="BF973"/>
  <c r="T973"/>
  <c r="R973"/>
  <c r="P973"/>
  <c r="J110"/>
  <c r="BI966"/>
  <c r="BH966"/>
  <c r="BG966"/>
  <c r="BF966"/>
  <c r="T966"/>
  <c r="R966"/>
  <c r="P966"/>
  <c r="BI963"/>
  <c r="BH963"/>
  <c r="BG963"/>
  <c r="BF963"/>
  <c r="T963"/>
  <c r="R963"/>
  <c r="P963"/>
  <c r="BI960"/>
  <c r="BH960"/>
  <c r="BG960"/>
  <c r="BF960"/>
  <c r="T960"/>
  <c r="R960"/>
  <c r="P960"/>
  <c r="BI955"/>
  <c r="BH955"/>
  <c r="BG955"/>
  <c r="BF955"/>
  <c r="T955"/>
  <c r="R955"/>
  <c r="P955"/>
  <c r="BI952"/>
  <c r="BH952"/>
  <c r="BG952"/>
  <c r="BF952"/>
  <c r="T952"/>
  <c r="R952"/>
  <c r="P952"/>
  <c r="BI949"/>
  <c r="BH949"/>
  <c r="BG949"/>
  <c r="BF949"/>
  <c r="T949"/>
  <c r="R949"/>
  <c r="P949"/>
  <c r="BI947"/>
  <c r="BH947"/>
  <c r="BG947"/>
  <c r="BF947"/>
  <c r="T947"/>
  <c r="R947"/>
  <c r="P947"/>
  <c r="BI946"/>
  <c r="BH946"/>
  <c r="BG946"/>
  <c r="BF946"/>
  <c r="T946"/>
  <c r="R946"/>
  <c r="P946"/>
  <c r="BI944"/>
  <c r="BH944"/>
  <c r="BG944"/>
  <c r="BF944"/>
  <c r="T944"/>
  <c r="R944"/>
  <c r="P944"/>
  <c r="BI934"/>
  <c r="BH934"/>
  <c r="BG934"/>
  <c r="BF934"/>
  <c r="T934"/>
  <c r="R934"/>
  <c r="P934"/>
  <c r="BI931"/>
  <c r="BH931"/>
  <c r="BG931"/>
  <c r="BF931"/>
  <c r="T931"/>
  <c r="R931"/>
  <c r="P931"/>
  <c r="BI918"/>
  <c r="BH918"/>
  <c r="BG918"/>
  <c r="BF918"/>
  <c r="T918"/>
  <c r="R918"/>
  <c r="P918"/>
  <c r="BI916"/>
  <c r="BH916"/>
  <c r="BG916"/>
  <c r="BF916"/>
  <c r="T916"/>
  <c r="R916"/>
  <c r="P916"/>
  <c r="BI907"/>
  <c r="BH907"/>
  <c r="BG907"/>
  <c r="BF907"/>
  <c r="T907"/>
  <c r="R907"/>
  <c r="P907"/>
  <c r="BI904"/>
  <c r="BH904"/>
  <c r="BG904"/>
  <c r="BF904"/>
  <c r="T904"/>
  <c r="R904"/>
  <c r="P904"/>
  <c r="BI894"/>
  <c r="BH894"/>
  <c r="BG894"/>
  <c r="BF894"/>
  <c r="T894"/>
  <c r="R894"/>
  <c r="P894"/>
  <c r="BI892"/>
  <c r="BH892"/>
  <c r="BG892"/>
  <c r="BF892"/>
  <c r="T892"/>
  <c r="R892"/>
  <c r="P892"/>
  <c r="BI889"/>
  <c r="BH889"/>
  <c r="BG889"/>
  <c r="BF889"/>
  <c r="T889"/>
  <c r="R889"/>
  <c r="P889"/>
  <c r="BI879"/>
  <c r="BH879"/>
  <c r="BG879"/>
  <c r="BF879"/>
  <c r="T879"/>
  <c r="R879"/>
  <c r="P879"/>
  <c r="BI877"/>
  <c r="BH877"/>
  <c r="BG877"/>
  <c r="BF877"/>
  <c r="T877"/>
  <c r="R877"/>
  <c r="P877"/>
  <c r="BI876"/>
  <c r="BH876"/>
  <c r="BG876"/>
  <c r="BF876"/>
  <c r="T876"/>
  <c r="R876"/>
  <c r="P876"/>
  <c r="BI870"/>
  <c r="BH870"/>
  <c r="BG870"/>
  <c r="BF870"/>
  <c r="T870"/>
  <c r="R870"/>
  <c r="P870"/>
  <c r="BI867"/>
  <c r="BH867"/>
  <c r="BG867"/>
  <c r="BF867"/>
  <c r="T867"/>
  <c r="R867"/>
  <c r="P867"/>
  <c r="BI857"/>
  <c r="BH857"/>
  <c r="BG857"/>
  <c r="BF857"/>
  <c r="T857"/>
  <c r="R857"/>
  <c r="P857"/>
  <c r="BI855"/>
  <c r="BH855"/>
  <c r="BG855"/>
  <c r="BF855"/>
  <c r="T855"/>
  <c r="R855"/>
  <c r="P855"/>
  <c r="BI852"/>
  <c r="BH852"/>
  <c r="BG852"/>
  <c r="BF852"/>
  <c r="T852"/>
  <c r="R852"/>
  <c r="P852"/>
  <c r="BI849"/>
  <c r="BH849"/>
  <c r="BG849"/>
  <c r="BF849"/>
  <c r="T849"/>
  <c r="R849"/>
  <c r="P849"/>
  <c r="BI839"/>
  <c r="BH839"/>
  <c r="BG839"/>
  <c r="BF839"/>
  <c r="T839"/>
  <c r="R839"/>
  <c r="P839"/>
  <c r="BI837"/>
  <c r="BH837"/>
  <c r="BG837"/>
  <c r="BF837"/>
  <c r="T837"/>
  <c r="R837"/>
  <c r="P837"/>
  <c r="BI834"/>
  <c r="BH834"/>
  <c r="BG834"/>
  <c r="BF834"/>
  <c r="T834"/>
  <c r="R834"/>
  <c r="P834"/>
  <c r="BI831"/>
  <c r="BH831"/>
  <c r="BG831"/>
  <c r="BF831"/>
  <c r="T831"/>
  <c r="T830"/>
  <c r="R831"/>
  <c r="R830"/>
  <c r="P831"/>
  <c r="P830"/>
  <c r="BI810"/>
  <c r="BH810"/>
  <c r="BG810"/>
  <c r="BF810"/>
  <c r="T810"/>
  <c r="R810"/>
  <c r="P810"/>
  <c r="BI802"/>
  <c r="BH802"/>
  <c r="BG802"/>
  <c r="BF802"/>
  <c r="T802"/>
  <c r="R802"/>
  <c r="P802"/>
  <c r="BI794"/>
  <c r="BH794"/>
  <c r="BG794"/>
  <c r="BF794"/>
  <c r="T794"/>
  <c r="R794"/>
  <c r="P794"/>
  <c r="BI791"/>
  <c r="BH791"/>
  <c r="BG791"/>
  <c r="BF791"/>
  <c r="T791"/>
  <c r="R791"/>
  <c r="P791"/>
  <c r="BI790"/>
  <c r="BH790"/>
  <c r="BG790"/>
  <c r="BF790"/>
  <c r="T790"/>
  <c r="R790"/>
  <c r="P790"/>
  <c r="BI789"/>
  <c r="BH789"/>
  <c r="BG789"/>
  <c r="BF789"/>
  <c r="T789"/>
  <c r="R789"/>
  <c r="P789"/>
  <c r="BI788"/>
  <c r="BH788"/>
  <c r="BG788"/>
  <c r="BF788"/>
  <c r="T788"/>
  <c r="R788"/>
  <c r="P788"/>
  <c r="BI783"/>
  <c r="BH783"/>
  <c r="BG783"/>
  <c r="BF783"/>
  <c r="T783"/>
  <c r="R783"/>
  <c r="P783"/>
  <c r="BI780"/>
  <c r="BH780"/>
  <c r="BG780"/>
  <c r="BF780"/>
  <c r="T780"/>
  <c r="R780"/>
  <c r="P780"/>
  <c r="BI777"/>
  <c r="BH777"/>
  <c r="BG777"/>
  <c r="BF777"/>
  <c r="T777"/>
  <c r="R777"/>
  <c r="P777"/>
  <c r="BI773"/>
  <c r="BH773"/>
  <c r="BG773"/>
  <c r="BF773"/>
  <c r="T773"/>
  <c r="R773"/>
  <c r="P773"/>
  <c r="BI770"/>
  <c r="BH770"/>
  <c r="BG770"/>
  <c r="BF770"/>
  <c r="T770"/>
  <c r="R770"/>
  <c r="P770"/>
  <c r="BI766"/>
  <c r="BH766"/>
  <c r="BG766"/>
  <c r="BF766"/>
  <c r="T766"/>
  <c r="R766"/>
  <c r="P766"/>
  <c r="BI763"/>
  <c r="BH763"/>
  <c r="BG763"/>
  <c r="BF763"/>
  <c r="T763"/>
  <c r="R763"/>
  <c r="P763"/>
  <c r="BI758"/>
  <c r="BH758"/>
  <c r="BG758"/>
  <c r="BF758"/>
  <c r="T758"/>
  <c r="R758"/>
  <c r="P758"/>
  <c r="BI739"/>
  <c r="BH739"/>
  <c r="BG739"/>
  <c r="BF739"/>
  <c r="T739"/>
  <c r="R739"/>
  <c r="P739"/>
  <c r="BI725"/>
  <c r="BH725"/>
  <c r="BG725"/>
  <c r="BF725"/>
  <c r="T725"/>
  <c r="R725"/>
  <c r="P725"/>
  <c r="BI722"/>
  <c r="BH722"/>
  <c r="BG722"/>
  <c r="BF722"/>
  <c r="T722"/>
  <c r="R722"/>
  <c r="P722"/>
  <c r="BI719"/>
  <c r="BH719"/>
  <c r="BG719"/>
  <c r="BF719"/>
  <c r="T719"/>
  <c r="R719"/>
  <c r="P719"/>
  <c r="BI701"/>
  <c r="BH701"/>
  <c r="BG701"/>
  <c r="BF701"/>
  <c r="T701"/>
  <c r="R701"/>
  <c r="P701"/>
  <c r="BI691"/>
  <c r="BH691"/>
  <c r="BG691"/>
  <c r="BF691"/>
  <c r="T691"/>
  <c r="R691"/>
  <c r="P691"/>
  <c r="BI687"/>
  <c r="BH687"/>
  <c r="BG687"/>
  <c r="BF687"/>
  <c r="T687"/>
  <c r="R687"/>
  <c r="P687"/>
  <c r="BI683"/>
  <c r="BH683"/>
  <c r="BG683"/>
  <c r="BF683"/>
  <c r="T683"/>
  <c r="R683"/>
  <c r="P683"/>
  <c r="BI678"/>
  <c r="BH678"/>
  <c r="BG678"/>
  <c r="BF678"/>
  <c r="T678"/>
  <c r="R678"/>
  <c r="P678"/>
  <c r="BI659"/>
  <c r="BH659"/>
  <c r="BG659"/>
  <c r="BF659"/>
  <c r="T659"/>
  <c r="R659"/>
  <c r="P659"/>
  <c r="BI655"/>
  <c r="BH655"/>
  <c r="BG655"/>
  <c r="BF655"/>
  <c r="T655"/>
  <c r="R655"/>
  <c r="P655"/>
  <c r="BI649"/>
  <c r="BH649"/>
  <c r="BG649"/>
  <c r="BF649"/>
  <c r="T649"/>
  <c r="R649"/>
  <c r="P649"/>
  <c r="BI635"/>
  <c r="BH635"/>
  <c r="BG635"/>
  <c r="BF635"/>
  <c r="T635"/>
  <c r="R635"/>
  <c r="P635"/>
  <c r="BI630"/>
  <c r="BH630"/>
  <c r="BG630"/>
  <c r="BF630"/>
  <c r="T630"/>
  <c r="R630"/>
  <c r="P630"/>
  <c r="BI629"/>
  <c r="BH629"/>
  <c r="BG629"/>
  <c r="BF629"/>
  <c r="T629"/>
  <c r="R629"/>
  <c r="P629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5"/>
  <c r="BH615"/>
  <c r="BG615"/>
  <c r="BF615"/>
  <c r="T615"/>
  <c r="R615"/>
  <c r="P615"/>
  <c r="BI613"/>
  <c r="BH613"/>
  <c r="BG613"/>
  <c r="BF613"/>
  <c r="T613"/>
  <c r="R613"/>
  <c r="P613"/>
  <c r="BI611"/>
  <c r="BH611"/>
  <c r="BG611"/>
  <c r="BF611"/>
  <c r="T611"/>
  <c r="R611"/>
  <c r="P611"/>
  <c r="BI609"/>
  <c r="BH609"/>
  <c r="BG609"/>
  <c r="BF609"/>
  <c r="T609"/>
  <c r="R609"/>
  <c r="P609"/>
  <c r="BI603"/>
  <c r="BH603"/>
  <c r="BG603"/>
  <c r="BF603"/>
  <c r="T603"/>
  <c r="R603"/>
  <c r="P603"/>
  <c r="BI597"/>
  <c r="BH597"/>
  <c r="BG597"/>
  <c r="BF597"/>
  <c r="T597"/>
  <c r="R597"/>
  <c r="P597"/>
  <c r="BI594"/>
  <c r="BH594"/>
  <c r="BG594"/>
  <c r="BF594"/>
  <c r="T594"/>
  <c r="R594"/>
  <c r="P594"/>
  <c r="BI590"/>
  <c r="BH590"/>
  <c r="BG590"/>
  <c r="BF590"/>
  <c r="T590"/>
  <c r="R590"/>
  <c r="P590"/>
  <c r="BI588"/>
  <c r="BH588"/>
  <c r="BG588"/>
  <c r="BF588"/>
  <c r="T588"/>
  <c r="R588"/>
  <c r="P588"/>
  <c r="BI578"/>
  <c r="BH578"/>
  <c r="BG578"/>
  <c r="BF578"/>
  <c r="T578"/>
  <c r="R578"/>
  <c r="P578"/>
  <c r="BI577"/>
  <c r="BH577"/>
  <c r="BG577"/>
  <c r="BF577"/>
  <c r="T577"/>
  <c r="R577"/>
  <c r="P577"/>
  <c r="BI574"/>
  <c r="BH574"/>
  <c r="BG574"/>
  <c r="BF574"/>
  <c r="T574"/>
  <c r="R574"/>
  <c r="P574"/>
  <c r="BI571"/>
  <c r="BH571"/>
  <c r="BG571"/>
  <c r="BF571"/>
  <c r="T571"/>
  <c r="R571"/>
  <c r="P571"/>
  <c r="BI561"/>
  <c r="BH561"/>
  <c r="BG561"/>
  <c r="BF561"/>
  <c r="T561"/>
  <c r="R561"/>
  <c r="P561"/>
  <c r="BI557"/>
  <c r="BH557"/>
  <c r="BG557"/>
  <c r="BF557"/>
  <c r="T557"/>
  <c r="R557"/>
  <c r="P557"/>
  <c r="BI552"/>
  <c r="BH552"/>
  <c r="BG552"/>
  <c r="BF552"/>
  <c r="T552"/>
  <c r="R552"/>
  <c r="P552"/>
  <c r="BI550"/>
  <c r="BH550"/>
  <c r="BG550"/>
  <c r="BF550"/>
  <c r="T550"/>
  <c r="R550"/>
  <c r="P550"/>
  <c r="BI547"/>
  <c r="BH547"/>
  <c r="BG547"/>
  <c r="BF547"/>
  <c r="T547"/>
  <c r="R547"/>
  <c r="P547"/>
  <c r="BI540"/>
  <c r="BH540"/>
  <c r="BG540"/>
  <c r="BF540"/>
  <c r="T540"/>
  <c r="R540"/>
  <c r="P540"/>
  <c r="BI537"/>
  <c r="BH537"/>
  <c r="BG537"/>
  <c r="BF537"/>
  <c r="T537"/>
  <c r="R537"/>
  <c r="P537"/>
  <c r="BI520"/>
  <c r="BH520"/>
  <c r="BG520"/>
  <c r="BF520"/>
  <c r="T520"/>
  <c r="R520"/>
  <c r="P520"/>
  <c r="BI510"/>
  <c r="BH510"/>
  <c r="BG510"/>
  <c r="BF510"/>
  <c r="T510"/>
  <c r="R510"/>
  <c r="P510"/>
  <c r="BI500"/>
  <c r="BH500"/>
  <c r="BG500"/>
  <c r="BF500"/>
  <c r="T500"/>
  <c r="R500"/>
  <c r="P500"/>
  <c r="BI496"/>
  <c r="BH496"/>
  <c r="BG496"/>
  <c r="BF496"/>
  <c r="T496"/>
  <c r="R496"/>
  <c r="P496"/>
  <c r="BI489"/>
  <c r="BH489"/>
  <c r="BG489"/>
  <c r="BF489"/>
  <c r="T489"/>
  <c r="R489"/>
  <c r="P489"/>
  <c r="BI482"/>
  <c r="BH482"/>
  <c r="BG482"/>
  <c r="BF482"/>
  <c r="T482"/>
  <c r="R482"/>
  <c r="P482"/>
  <c r="BI478"/>
  <c r="BH478"/>
  <c r="BG478"/>
  <c r="BF478"/>
  <c r="T478"/>
  <c r="R478"/>
  <c r="P478"/>
  <c r="BI468"/>
  <c r="BH468"/>
  <c r="BG468"/>
  <c r="BF468"/>
  <c r="T468"/>
  <c r="R468"/>
  <c r="P468"/>
  <c r="BI461"/>
  <c r="BH461"/>
  <c r="BG461"/>
  <c r="BF461"/>
  <c r="T461"/>
  <c r="R461"/>
  <c r="P461"/>
  <c r="BI439"/>
  <c r="BH439"/>
  <c r="BG439"/>
  <c r="BF439"/>
  <c r="T439"/>
  <c r="R439"/>
  <c r="P439"/>
  <c r="BI429"/>
  <c r="BH429"/>
  <c r="BG429"/>
  <c r="BF429"/>
  <c r="T429"/>
  <c r="R429"/>
  <c r="P429"/>
  <c r="BI407"/>
  <c r="BH407"/>
  <c r="BG407"/>
  <c r="BF407"/>
  <c r="T407"/>
  <c r="R407"/>
  <c r="P407"/>
  <c r="BI400"/>
  <c r="BH400"/>
  <c r="BG400"/>
  <c r="BF400"/>
  <c r="T400"/>
  <c r="R400"/>
  <c r="P400"/>
  <c r="BI378"/>
  <c r="BH378"/>
  <c r="BG378"/>
  <c r="BF378"/>
  <c r="T378"/>
  <c r="R378"/>
  <c r="P378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R314"/>
  <c r="P314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84"/>
  <c r="BH284"/>
  <c r="BG284"/>
  <c r="BF284"/>
  <c r="T284"/>
  <c r="R284"/>
  <c r="P284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2"/>
  <c r="BH252"/>
  <c r="BG252"/>
  <c r="BF252"/>
  <c r="T252"/>
  <c r="R252"/>
  <c r="P252"/>
  <c r="BI249"/>
  <c r="BH249"/>
  <c r="BG249"/>
  <c r="BF249"/>
  <c r="T249"/>
  <c r="R249"/>
  <c r="P249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18"/>
  <c r="BH218"/>
  <c r="BG218"/>
  <c r="BF218"/>
  <c r="T218"/>
  <c r="R218"/>
  <c r="P218"/>
  <c r="BI197"/>
  <c r="BH197"/>
  <c r="BG197"/>
  <c r="BF197"/>
  <c r="T197"/>
  <c r="R197"/>
  <c r="P197"/>
  <c r="BI182"/>
  <c r="BH182"/>
  <c r="BG182"/>
  <c r="BF182"/>
  <c r="T182"/>
  <c r="R182"/>
  <c r="P182"/>
  <c r="BI179"/>
  <c r="BH179"/>
  <c r="BG179"/>
  <c r="BF179"/>
  <c r="T179"/>
  <c r="R179"/>
  <c r="P179"/>
  <c r="BI158"/>
  <c r="BH158"/>
  <c r="BG158"/>
  <c r="BF158"/>
  <c r="T158"/>
  <c r="R158"/>
  <c r="P158"/>
  <c r="BI144"/>
  <c r="BH144"/>
  <c r="BG144"/>
  <c r="BF144"/>
  <c r="T144"/>
  <c r="T143"/>
  <c r="R144"/>
  <c r="R143"/>
  <c r="P144"/>
  <c r="P143"/>
  <c r="J138"/>
  <c r="J137"/>
  <c r="F137"/>
  <c r="F135"/>
  <c r="E133"/>
  <c r="J92"/>
  <c r="J91"/>
  <c r="F91"/>
  <c r="F89"/>
  <c r="E87"/>
  <c r="J18"/>
  <c r="E18"/>
  <c r="F92"/>
  <c r="J17"/>
  <c r="J12"/>
  <c r="J135"/>
  <c r="E7"/>
  <c r="E85"/>
  <c i="1" r="L90"/>
  <c r="AM90"/>
  <c r="AM89"/>
  <c r="L89"/>
  <c r="AM87"/>
  <c r="L87"/>
  <c r="L85"/>
  <c r="L84"/>
  <c i="5" r="J350"/>
  <c r="BK349"/>
  <c r="BK347"/>
  <c r="J346"/>
  <c r="BK342"/>
  <c r="BK341"/>
  <c r="BK338"/>
  <c r="J336"/>
  <c r="BK334"/>
  <c r="BK332"/>
  <c r="J328"/>
  <c r="BK326"/>
  <c r="J321"/>
  <c r="J319"/>
  <c r="BK317"/>
  <c r="BK315"/>
  <c r="J309"/>
  <c r="BK307"/>
  <c r="J306"/>
  <c r="BK304"/>
  <c r="BK302"/>
  <c r="BK300"/>
  <c r="BK298"/>
  <c r="BK292"/>
  <c r="J291"/>
  <c r="BK289"/>
  <c r="BK282"/>
  <c r="BK280"/>
  <c r="J278"/>
  <c r="J276"/>
  <c r="J270"/>
  <c r="BK265"/>
  <c r="J263"/>
  <c r="J255"/>
  <c r="J232"/>
  <c r="J215"/>
  <c r="BK203"/>
  <c r="J200"/>
  <c r="BK198"/>
  <c r="BK192"/>
  <c r="BK184"/>
  <c r="BK180"/>
  <c r="BK170"/>
  <c r="J168"/>
  <c r="J141"/>
  <c r="BK135"/>
  <c i="4" r="BK137"/>
  <c i="3" r="J178"/>
  <c r="J175"/>
  <c r="BK168"/>
  <c r="BK165"/>
  <c r="J155"/>
  <c r="BK150"/>
  <c r="BK144"/>
  <c r="J140"/>
  <c r="BK138"/>
  <c r="BK134"/>
  <c r="J133"/>
  <c r="J130"/>
  <c r="BK128"/>
  <c r="BK126"/>
  <c i="2" r="BK1399"/>
  <c r="J1368"/>
  <c r="BK1363"/>
  <c r="J1350"/>
  <c r="J1346"/>
  <c r="BK1342"/>
  <c r="BK1329"/>
  <c r="J1323"/>
  <c r="J1305"/>
  <c r="BK1285"/>
  <c r="J1254"/>
  <c r="BK1225"/>
  <c r="BK1198"/>
  <c r="J1176"/>
  <c r="BK1153"/>
  <c r="J1150"/>
  <c r="BK1141"/>
  <c r="BK1134"/>
  <c r="BK1129"/>
  <c r="BK1120"/>
  <c r="BK1097"/>
  <c r="BK1096"/>
  <c r="J1092"/>
  <c r="J1086"/>
  <c r="J1038"/>
  <c r="BK1030"/>
  <c r="BK1029"/>
  <c r="J1020"/>
  <c r="BK1004"/>
  <c r="BK993"/>
  <c r="J991"/>
  <c r="BK986"/>
  <c r="J979"/>
  <c r="J973"/>
  <c r="BK966"/>
  <c r="BK947"/>
  <c r="BK946"/>
  <c r="BK857"/>
  <c r="BK855"/>
  <c r="J839"/>
  <c r="J837"/>
  <c r="J831"/>
  <c r="BK802"/>
  <c r="J777"/>
  <c r="J725"/>
  <c r="BK722"/>
  <c r="BK678"/>
  <c r="BK649"/>
  <c r="BK629"/>
  <c r="BK611"/>
  <c r="J588"/>
  <c r="BK571"/>
  <c r="BK561"/>
  <c r="J552"/>
  <c r="BK520"/>
  <c r="BK500"/>
  <c r="BK482"/>
  <c r="BK478"/>
  <c r="J468"/>
  <c r="BK323"/>
  <c r="J319"/>
  <c r="J268"/>
  <c r="BK263"/>
  <c r="BK258"/>
  <c r="J252"/>
  <c r="J243"/>
  <c r="BK238"/>
  <c r="J228"/>
  <c r="J218"/>
  <c r="J197"/>
  <c i="5" r="J261"/>
  <c r="BK255"/>
  <c r="BK251"/>
  <c r="J243"/>
  <c r="J239"/>
  <c r="BK236"/>
  <c r="BK228"/>
  <c r="J224"/>
  <c r="J211"/>
  <c r="J205"/>
  <c r="J203"/>
  <c r="J190"/>
  <c r="J180"/>
  <c r="J178"/>
  <c r="BK176"/>
  <c r="J174"/>
  <c r="J172"/>
  <c r="BK152"/>
  <c r="BK147"/>
  <c r="BK145"/>
  <c r="BK143"/>
  <c r="J139"/>
  <c i="4" r="J132"/>
  <c r="BK130"/>
  <c i="3" r="BK176"/>
  <c r="J169"/>
  <c r="J165"/>
  <c r="BK164"/>
  <c r="BK162"/>
  <c r="J160"/>
  <c r="J158"/>
  <c r="BK157"/>
  <c r="BK149"/>
  <c r="BK147"/>
  <c r="BK140"/>
  <c r="J136"/>
  <c r="J128"/>
  <c r="J126"/>
  <c i="2" r="J1301"/>
  <c r="J1291"/>
  <c r="BK1277"/>
  <c r="J1274"/>
  <c r="J1227"/>
  <c r="J1213"/>
  <c r="J1199"/>
  <c r="J1180"/>
  <c r="J1153"/>
  <c r="J1141"/>
  <c r="J1129"/>
  <c r="J1104"/>
  <c r="J1100"/>
  <c r="BK1086"/>
  <c r="BK1016"/>
  <c r="J993"/>
  <c r="BK991"/>
  <c r="BK990"/>
  <c r="BK960"/>
  <c r="J955"/>
  <c r="J946"/>
  <c r="BK934"/>
  <c r="BK931"/>
  <c r="J894"/>
  <c r="J879"/>
  <c r="BK867"/>
  <c r="J855"/>
  <c r="BK839"/>
  <c r="BK837"/>
  <c r="BK810"/>
  <c r="J794"/>
  <c r="BK790"/>
  <c r="BK773"/>
  <c r="BK770"/>
  <c r="J758"/>
  <c r="J739"/>
  <c r="J691"/>
  <c r="J678"/>
  <c r="J659"/>
  <c r="BK630"/>
  <c r="J622"/>
  <c r="BK620"/>
  <c r="BK616"/>
  <c r="J574"/>
  <c r="J561"/>
  <c r="J537"/>
  <c r="J510"/>
  <c r="BK489"/>
  <c r="BK439"/>
  <c r="J429"/>
  <c r="BK378"/>
  <c r="J345"/>
  <c r="J328"/>
  <c r="BK314"/>
  <c r="J306"/>
  <c r="J297"/>
  <c r="BK294"/>
  <c r="J276"/>
  <c r="J233"/>
  <c r="BK144"/>
  <c i="5" r="J294"/>
  <c r="J287"/>
  <c r="J272"/>
  <c r="BK267"/>
  <c r="BK263"/>
  <c r="J251"/>
  <c r="BK245"/>
  <c r="J236"/>
  <c r="J222"/>
  <c r="BK215"/>
  <c r="J188"/>
  <c r="BK186"/>
  <c r="BK166"/>
  <c r="BK164"/>
  <c r="J162"/>
  <c r="BK158"/>
  <c r="J154"/>
  <c r="J148"/>
  <c r="J147"/>
  <c r="BK139"/>
  <c i="4" r="BK140"/>
  <c r="BK139"/>
  <c r="BK135"/>
  <c r="BK134"/>
  <c r="BK132"/>
  <c i="3" r="J180"/>
  <c r="J176"/>
  <c r="J173"/>
  <c r="BK170"/>
  <c r="BK163"/>
  <c r="J161"/>
  <c r="BK158"/>
  <c r="J156"/>
  <c r="J154"/>
  <c r="J150"/>
  <c r="J146"/>
  <c r="BK141"/>
  <c r="BK137"/>
  <c r="BK131"/>
  <c i="2" r="J1299"/>
  <c r="BK1291"/>
  <c r="BK1241"/>
  <c r="J1229"/>
  <c r="BK1199"/>
  <c r="J1196"/>
  <c r="BK1182"/>
  <c r="BK1169"/>
  <c r="BK1148"/>
  <c r="J1143"/>
  <c r="BK1139"/>
  <c r="BK1114"/>
  <c r="BK1101"/>
  <c r="J1093"/>
  <c r="J1032"/>
  <c r="J1029"/>
  <c r="BK1023"/>
  <c r="BK1020"/>
  <c r="J1016"/>
  <c r="BK997"/>
  <c r="J986"/>
  <c r="J981"/>
  <c r="BK973"/>
  <c r="J960"/>
  <c r="BK955"/>
  <c r="BK916"/>
  <c r="BK904"/>
  <c r="J877"/>
  <c r="J867"/>
  <c r="J852"/>
  <c r="BK849"/>
  <c r="BK791"/>
  <c r="J790"/>
  <c r="J783"/>
  <c r="BK763"/>
  <c r="J649"/>
  <c r="J628"/>
  <c r="J618"/>
  <c r="BK590"/>
  <c r="J578"/>
  <c r="J557"/>
  <c r="BK547"/>
  <c r="BK537"/>
  <c r="J500"/>
  <c r="J489"/>
  <c r="BK461"/>
  <c r="BK333"/>
  <c r="BK300"/>
  <c r="BK297"/>
  <c r="BK284"/>
  <c r="BK249"/>
  <c r="BK243"/>
  <c r="BK233"/>
  <c r="BK224"/>
  <c r="BK197"/>
  <c r="BK179"/>
  <c i="1" r="AS96"/>
  <c i="6" r="BK141"/>
  <c r="BK139"/>
  <c i="5" r="BK345"/>
  <c r="BK344"/>
  <c r="J343"/>
  <c r="J342"/>
  <c r="BK339"/>
  <c r="BK328"/>
  <c r="J326"/>
  <c r="BK324"/>
  <c r="BK323"/>
  <c r="J317"/>
  <c r="J313"/>
  <c r="J311"/>
  <c r="J307"/>
  <c r="BK306"/>
  <c r="J300"/>
  <c r="BK296"/>
  <c r="BK287"/>
  <c r="J282"/>
  <c r="BK276"/>
  <c r="BK261"/>
  <c r="BK259"/>
  <c r="BK257"/>
  <c r="BK249"/>
  <c r="J245"/>
  <c r="BK243"/>
  <c r="J228"/>
  <c r="BK226"/>
  <c r="BK222"/>
  <c r="BK220"/>
  <c r="J217"/>
  <c r="J196"/>
  <c r="J184"/>
  <c r="J170"/>
  <c r="J158"/>
  <c r="J152"/>
  <c r="J145"/>
  <c r="BK141"/>
  <c r="J135"/>
  <c i="4" r="BK138"/>
  <c r="J133"/>
  <c r="J131"/>
  <c r="BK129"/>
  <c i="3" r="BK181"/>
  <c r="J181"/>
  <c r="J179"/>
  <c r="BK174"/>
  <c r="BK139"/>
  <c r="J138"/>
  <c r="J137"/>
  <c i="2" r="J1399"/>
  <c r="J1383"/>
  <c r="J1363"/>
  <c r="J1342"/>
  <c r="J1329"/>
  <c r="BK1319"/>
  <c r="J1311"/>
  <c r="BK1307"/>
  <c r="BK1299"/>
  <c r="BK1262"/>
  <c r="BK1247"/>
  <c r="J1225"/>
  <c r="BK1201"/>
  <c r="BK1196"/>
  <c r="BK1157"/>
  <c r="J1145"/>
  <c r="BK1137"/>
  <c r="J1131"/>
  <c r="J1120"/>
  <c r="J1117"/>
  <c r="J1114"/>
  <c r="BK1111"/>
  <c r="J1101"/>
  <c r="BK1092"/>
  <c r="BK1038"/>
  <c r="BK975"/>
  <c r="J931"/>
  <c r="BK892"/>
  <c r="BK877"/>
  <c r="BK876"/>
  <c r="J857"/>
  <c r="BK831"/>
  <c r="BK783"/>
  <c r="BK739"/>
  <c r="J722"/>
  <c r="J719"/>
  <c r="J701"/>
  <c r="J687"/>
  <c r="J626"/>
  <c r="J620"/>
  <c r="BK618"/>
  <c r="J609"/>
  <c r="J603"/>
  <c r="J590"/>
  <c r="BK588"/>
  <c r="J571"/>
  <c r="BK557"/>
  <c r="J496"/>
  <c r="J461"/>
  <c r="BK429"/>
  <c r="J357"/>
  <c r="BK353"/>
  <c r="J337"/>
  <c r="BK303"/>
  <c r="BK268"/>
  <c r="BK261"/>
  <c r="J258"/>
  <c r="J238"/>
  <c r="J182"/>
  <c r="J144"/>
  <c i="5" r="J267"/>
  <c r="J259"/>
  <c r="J247"/>
  <c r="BK239"/>
  <c r="J238"/>
  <c r="J230"/>
  <c r="BK217"/>
  <c r="BK213"/>
  <c r="J207"/>
  <c r="BK205"/>
  <c r="BK200"/>
  <c r="BK188"/>
  <c r="BK172"/>
  <c r="J150"/>
  <c r="BK148"/>
  <c r="J137"/>
  <c i="4" r="J135"/>
  <c r="BK131"/>
  <c i="3" r="BK177"/>
  <c r="J174"/>
  <c r="BK172"/>
  <c r="BK169"/>
  <c r="BK167"/>
  <c r="J166"/>
  <c r="J163"/>
  <c r="BK161"/>
  <c r="J157"/>
  <c r="BK155"/>
  <c r="J151"/>
  <c r="BK148"/>
  <c r="BK146"/>
  <c r="J145"/>
  <c r="BK142"/>
  <c r="J135"/>
  <c r="J134"/>
  <c r="BK129"/>
  <c r="J127"/>
  <c i="2" r="BK1317"/>
  <c r="BK1313"/>
  <c r="BK1311"/>
  <c r="BK1295"/>
  <c r="J1285"/>
  <c r="BK1275"/>
  <c r="J1262"/>
  <c r="BK1254"/>
  <c r="J1182"/>
  <c r="BK1176"/>
  <c r="J1169"/>
  <c r="J1157"/>
  <c r="J1156"/>
  <c r="BK1145"/>
  <c r="J1137"/>
  <c r="J1126"/>
  <c r="BK1123"/>
  <c r="BK1117"/>
  <c r="BK1105"/>
  <c r="J1097"/>
  <c r="BK1093"/>
  <c r="J1091"/>
  <c r="BK1062"/>
  <c r="J1023"/>
  <c r="BK1022"/>
  <c r="BK1012"/>
  <c r="J1010"/>
  <c r="J1004"/>
  <c r="J985"/>
  <c r="J975"/>
  <c r="BK952"/>
  <c r="J947"/>
  <c r="J944"/>
  <c r="BK918"/>
  <c r="J916"/>
  <c r="BK894"/>
  <c r="J889"/>
  <c r="J870"/>
  <c r="J849"/>
  <c r="J802"/>
  <c r="BK789"/>
  <c r="BK780"/>
  <c r="J766"/>
  <c r="BK725"/>
  <c r="BK719"/>
  <c r="BK691"/>
  <c r="J683"/>
  <c r="BK659"/>
  <c r="BK655"/>
  <c r="J635"/>
  <c r="BK628"/>
  <c r="BK626"/>
  <c r="BK624"/>
  <c r="BK615"/>
  <c r="J611"/>
  <c r="BK609"/>
  <c r="BK578"/>
  <c r="BK574"/>
  <c r="J550"/>
  <c r="J520"/>
  <c r="BK510"/>
  <c r="BK468"/>
  <c r="J407"/>
  <c r="BK400"/>
  <c r="BK357"/>
  <c r="BK349"/>
  <c r="J341"/>
  <c r="BK337"/>
  <c r="J294"/>
  <c r="BK273"/>
  <c r="BK270"/>
  <c r="J263"/>
  <c r="J261"/>
  <c r="BK252"/>
  <c r="J224"/>
  <c r="J158"/>
  <c i="5" r="J280"/>
  <c r="J274"/>
  <c r="BK272"/>
  <c r="BK241"/>
  <c r="BK238"/>
  <c r="BK234"/>
  <c r="BK232"/>
  <c r="BK230"/>
  <c r="J218"/>
  <c r="BK202"/>
  <c r="J194"/>
  <c r="BK190"/>
  <c r="BK182"/>
  <c r="BK178"/>
  <c r="BK162"/>
  <c r="J160"/>
  <c r="J156"/>
  <c r="BK154"/>
  <c r="BK137"/>
  <c i="4" r="J134"/>
  <c r="J129"/>
  <c r="BK128"/>
  <c i="3" r="BK180"/>
  <c r="BK178"/>
  <c r="BK175"/>
  <c r="BK173"/>
  <c r="J171"/>
  <c r="BK166"/>
  <c r="BK159"/>
  <c r="J153"/>
  <c r="J148"/>
  <c r="BK145"/>
  <c r="J144"/>
  <c i="2" r="J918"/>
  <c r="J789"/>
  <c r="BK788"/>
  <c r="J780"/>
  <c r="J773"/>
  <c r="BK766"/>
  <c r="BK701"/>
  <c r="J655"/>
  <c r="J615"/>
  <c r="BK613"/>
  <c r="BK594"/>
  <c r="J577"/>
  <c r="J540"/>
  <c r="BK496"/>
  <c r="J478"/>
  <c r="BK407"/>
  <c r="BK345"/>
  <c r="J323"/>
  <c r="J314"/>
  <c r="J270"/>
  <c r="BK228"/>
  <c i="6" r="BK142"/>
  <c r="J142"/>
  <c r="J141"/>
  <c r="J139"/>
  <c r="BK137"/>
  <c r="J137"/>
  <c r="BK135"/>
  <c r="J135"/>
  <c r="BK134"/>
  <c r="J134"/>
  <c r="BK132"/>
  <c r="J130"/>
  <c r="J129"/>
  <c r="BK128"/>
  <c r="BK127"/>
  <c r="J126"/>
  <c i="5" r="BK348"/>
  <c r="BK346"/>
  <c r="J345"/>
  <c r="J344"/>
  <c r="BK343"/>
  <c r="J341"/>
  <c r="J338"/>
  <c r="J334"/>
  <c r="J332"/>
  <c r="J330"/>
  <c r="BK321"/>
  <c r="BK319"/>
  <c r="J315"/>
  <c r="BK313"/>
  <c r="J302"/>
  <c r="J298"/>
  <c r="BK294"/>
  <c r="J284"/>
  <c r="BK278"/>
  <c r="BK274"/>
  <c r="BK270"/>
  <c r="J265"/>
  <c r="J257"/>
  <c r="J253"/>
  <c r="J241"/>
  <c r="BK224"/>
  <c r="BK209"/>
  <c r="BK207"/>
  <c r="J202"/>
  <c r="J198"/>
  <c r="BK196"/>
  <c r="J186"/>
  <c r="J182"/>
  <c r="J166"/>
  <c r="J164"/>
  <c r="BK160"/>
  <c r="BK156"/>
  <c r="BK150"/>
  <c r="J143"/>
  <c i="4" r="J139"/>
  <c r="J138"/>
  <c i="3" r="J170"/>
  <c r="J162"/>
  <c r="BK156"/>
  <c r="J142"/>
  <c r="J139"/>
  <c r="BK136"/>
  <c r="BK135"/>
  <c r="BK133"/>
  <c r="BK130"/>
  <c r="J129"/>
  <c i="2" r="J1313"/>
  <c r="BK1305"/>
  <c r="J1295"/>
  <c r="BK1229"/>
  <c r="BK1227"/>
  <c r="J1201"/>
  <c r="BK1172"/>
  <c r="BK1159"/>
  <c r="BK1156"/>
  <c r="BK1143"/>
  <c r="BK1131"/>
  <c r="BK1126"/>
  <c r="BK1104"/>
  <c r="BK1091"/>
  <c r="J1030"/>
  <c r="BK1026"/>
  <c r="J1012"/>
  <c r="BK1000"/>
  <c r="BK988"/>
  <c r="BK985"/>
  <c r="BK979"/>
  <c r="J966"/>
  <c r="BK963"/>
  <c r="J952"/>
  <c r="BK949"/>
  <c r="BK944"/>
  <c r="J934"/>
  <c r="BK907"/>
  <c r="BK889"/>
  <c r="J834"/>
  <c r="J810"/>
  <c r="J791"/>
  <c r="J770"/>
  <c r="BK758"/>
  <c r="BK683"/>
  <c r="J629"/>
  <c r="J624"/>
  <c r="J616"/>
  <c r="J613"/>
  <c r="BK603"/>
  <c r="BK597"/>
  <c r="J594"/>
  <c r="J547"/>
  <c r="BK540"/>
  <c r="J333"/>
  <c r="BK319"/>
  <c r="BK306"/>
  <c r="J303"/>
  <c r="J300"/>
  <c r="BK276"/>
  <c r="BK182"/>
  <c r="J179"/>
  <c i="6" r="J132"/>
  <c r="BK130"/>
  <c r="BK129"/>
  <c r="J128"/>
  <c r="J127"/>
  <c r="BK126"/>
  <c i="5" r="BK350"/>
  <c r="J349"/>
  <c r="J348"/>
  <c r="J347"/>
  <c r="J339"/>
  <c r="BK336"/>
  <c r="BK330"/>
  <c r="J324"/>
  <c r="J323"/>
  <c r="BK311"/>
  <c r="BK309"/>
  <c r="J304"/>
  <c r="J296"/>
  <c r="J292"/>
  <c r="BK291"/>
  <c r="J289"/>
  <c r="BK284"/>
  <c r="BK253"/>
  <c r="J249"/>
  <c r="BK247"/>
  <c r="J234"/>
  <c r="J226"/>
  <c r="J220"/>
  <c r="BK218"/>
  <c r="J213"/>
  <c r="BK211"/>
  <c r="J209"/>
  <c r="BK194"/>
  <c r="J192"/>
  <c r="J176"/>
  <c r="BK174"/>
  <c r="BK168"/>
  <c i="4" r="J140"/>
  <c r="J137"/>
  <c r="BK133"/>
  <c r="J130"/>
  <c r="J128"/>
  <c i="3" r="BK179"/>
  <c r="J177"/>
  <c r="J172"/>
  <c r="BK171"/>
  <c r="J168"/>
  <c r="J167"/>
  <c r="J164"/>
  <c r="BK160"/>
  <c r="J159"/>
  <c r="BK154"/>
  <c r="BK153"/>
  <c r="BK151"/>
  <c r="J149"/>
  <c r="J147"/>
  <c r="J141"/>
  <c r="J131"/>
  <c r="BK127"/>
  <c i="2" r="BK1383"/>
  <c r="BK1368"/>
  <c r="BK1350"/>
  <c r="BK1346"/>
  <c r="BK1323"/>
  <c r="J1319"/>
  <c r="J1317"/>
  <c r="J1307"/>
  <c r="BK1301"/>
  <c r="J1277"/>
  <c r="J1275"/>
  <c r="BK1274"/>
  <c r="J1247"/>
  <c r="J1241"/>
  <c r="BK1213"/>
  <c r="J1198"/>
  <c r="BK1180"/>
  <c r="J1172"/>
  <c r="J1159"/>
  <c r="BK1150"/>
  <c r="J1148"/>
  <c r="J1139"/>
  <c r="J1134"/>
  <c r="J1123"/>
  <c r="J1111"/>
  <c r="J1105"/>
  <c r="BK1100"/>
  <c r="J1096"/>
  <c r="J1062"/>
  <c r="BK1032"/>
  <c r="J1026"/>
  <c r="J1022"/>
  <c r="BK1010"/>
  <c r="J1000"/>
  <c r="J997"/>
  <c r="J990"/>
  <c r="J988"/>
  <c r="BK981"/>
  <c r="J963"/>
  <c r="J949"/>
  <c r="J907"/>
  <c r="J904"/>
  <c r="J892"/>
  <c r="BK879"/>
  <c r="J876"/>
  <c r="BK870"/>
  <c r="BK852"/>
  <c r="BK834"/>
  <c r="BK794"/>
  <c r="J788"/>
  <c r="BK777"/>
  <c r="J763"/>
  <c r="BK687"/>
  <c r="BK635"/>
  <c r="J630"/>
  <c r="BK622"/>
  <c r="J597"/>
  <c r="BK577"/>
  <c r="BK552"/>
  <c r="BK550"/>
  <c r="J482"/>
  <c r="J439"/>
  <c r="J400"/>
  <c r="J378"/>
  <c r="J353"/>
  <c r="J349"/>
  <c r="BK341"/>
  <c r="BK328"/>
  <c r="J284"/>
  <c r="J273"/>
  <c r="J249"/>
  <c r="BK218"/>
  <c r="BK158"/>
  <c l="1" r="R157"/>
  <c r="R142"/>
  <c r="P257"/>
  <c r="BK313"/>
  <c r="J313"/>
  <c r="J101"/>
  <c r="T313"/>
  <c r="BK623"/>
  <c r="J623"/>
  <c r="J103"/>
  <c r="T787"/>
  <c r="P833"/>
  <c r="T948"/>
  <c r="T980"/>
  <c r="R987"/>
  <c r="R992"/>
  <c r="P1130"/>
  <c r="T1130"/>
  <c r="T1200"/>
  <c r="R1322"/>
  <c i="3" r="BK125"/>
  <c r="J125"/>
  <c r="J99"/>
  <c r="BK132"/>
  <c r="J132"/>
  <c r="J100"/>
  <c r="BK143"/>
  <c r="J143"/>
  <c r="J101"/>
  <c i="4" r="P127"/>
  <c i="5" r="BK134"/>
  <c r="R134"/>
  <c r="T149"/>
  <c r="R204"/>
  <c r="T219"/>
  <c i="6" r="T133"/>
  <c i="2" r="BK257"/>
  <c r="J257"/>
  <c r="J100"/>
  <c r="T257"/>
  <c r="R313"/>
  <c r="T623"/>
  <c r="R833"/>
  <c r="P948"/>
  <c r="P980"/>
  <c r="BK987"/>
  <c r="J987"/>
  <c r="J113"/>
  <c r="BK1031"/>
  <c r="J1031"/>
  <c r="J115"/>
  <c r="R1130"/>
  <c r="P1200"/>
  <c r="BK1322"/>
  <c r="J1322"/>
  <c r="J120"/>
  <c r="R1367"/>
  <c i="3" r="P125"/>
  <c r="P132"/>
  <c r="P143"/>
  <c i="4" r="R127"/>
  <c i="5" r="P269"/>
  <c r="P240"/>
  <c r="BK286"/>
  <c r="J286"/>
  <c r="J106"/>
  <c r="R286"/>
  <c r="T286"/>
  <c r="P293"/>
  <c r="T293"/>
  <c r="P308"/>
  <c r="R308"/>
  <c r="BK325"/>
  <c r="J325"/>
  <c r="J109"/>
  <c r="P325"/>
  <c r="R325"/>
  <c r="T325"/>
  <c r="BK340"/>
  <c r="J340"/>
  <c r="J110"/>
  <c r="P340"/>
  <c r="R340"/>
  <c r="T340"/>
  <c i="6" r="R133"/>
  <c i="3" r="P152"/>
  <c i="4" r="R136"/>
  <c i="6" r="BK125"/>
  <c r="J125"/>
  <c r="J98"/>
  <c r="P125"/>
  <c r="R125"/>
  <c r="T125"/>
  <c r="BK133"/>
  <c r="J133"/>
  <c r="J100"/>
  <c i="2" r="P332"/>
  <c r="R787"/>
  <c r="T833"/>
  <c r="R948"/>
  <c r="BK980"/>
  <c r="J980"/>
  <c r="J112"/>
  <c r="R1031"/>
  <c r="P1158"/>
  <c r="T1276"/>
  <c r="P1367"/>
  <c i="3" r="T125"/>
  <c r="T132"/>
  <c r="T143"/>
  <c i="4" r="BK127"/>
  <c r="J127"/>
  <c r="J101"/>
  <c i="6" r="BK140"/>
  <c r="J140"/>
  <c r="J103"/>
  <c i="2" r="BK332"/>
  <c r="J332"/>
  <c r="J102"/>
  <c r="P623"/>
  <c r="BK833"/>
  <c r="J833"/>
  <c r="J107"/>
  <c r="T878"/>
  <c r="R972"/>
  <c r="R980"/>
  <c r="P987"/>
  <c r="T987"/>
  <c r="P992"/>
  <c r="BK1130"/>
  <c r="J1130"/>
  <c r="J116"/>
  <c r="T1158"/>
  <c r="BK1276"/>
  <c r="J1276"/>
  <c r="J119"/>
  <c r="BK1367"/>
  <c r="J1367"/>
  <c r="J121"/>
  <c i="3" r="R152"/>
  <c i="4" r="T136"/>
  <c i="5" r="P134"/>
  <c r="T134"/>
  <c r="R149"/>
  <c r="P204"/>
  <c r="BK219"/>
  <c r="J219"/>
  <c r="J103"/>
  <c r="R219"/>
  <c r="R269"/>
  <c r="R240"/>
  <c i="6" r="P140"/>
  <c i="2" r="P157"/>
  <c r="P142"/>
  <c r="T332"/>
  <c r="P787"/>
  <c r="R878"/>
  <c r="BK972"/>
  <c r="J972"/>
  <c r="J111"/>
  <c r="BK992"/>
  <c r="J992"/>
  <c r="J114"/>
  <c r="T992"/>
  <c r="BK1200"/>
  <c r="J1200"/>
  <c r="J118"/>
  <c r="R1276"/>
  <c r="P1322"/>
  <c i="3" r="T152"/>
  <c i="4" r="BK136"/>
  <c r="J136"/>
  <c r="J102"/>
  <c i="6" r="P133"/>
  <c i="2" r="T157"/>
  <c r="T142"/>
  <c r="R257"/>
  <c r="P313"/>
  <c r="R623"/>
  <c r="P878"/>
  <c r="P972"/>
  <c r="T1031"/>
  <c r="BK1158"/>
  <c r="J1158"/>
  <c r="J117"/>
  <c r="R1200"/>
  <c r="T1322"/>
  <c i="3" r="BK152"/>
  <c r="J152"/>
  <c r="J102"/>
  <c i="4" r="P136"/>
  <c i="6" r="R140"/>
  <c i="2" r="BK157"/>
  <c r="J157"/>
  <c r="J99"/>
  <c r="R332"/>
  <c r="BK787"/>
  <c r="J787"/>
  <c r="J104"/>
  <c r="BK878"/>
  <c r="J878"/>
  <c r="J108"/>
  <c r="BK948"/>
  <c r="J948"/>
  <c r="J109"/>
  <c r="T972"/>
  <c r="P1031"/>
  <c r="R1158"/>
  <c r="P1276"/>
  <c r="T1367"/>
  <c i="3" r="R125"/>
  <c r="R132"/>
  <c r="R143"/>
  <c i="4" r="T127"/>
  <c r="T126"/>
  <c r="T125"/>
  <c r="T124"/>
  <c i="5" r="BK149"/>
  <c r="J149"/>
  <c r="J101"/>
  <c r="P149"/>
  <c r="BK204"/>
  <c r="J204"/>
  <c r="J102"/>
  <c r="T204"/>
  <c r="P219"/>
  <c r="BK269"/>
  <c r="J269"/>
  <c r="J105"/>
  <c r="T269"/>
  <c r="T240"/>
  <c r="P286"/>
  <c r="BK293"/>
  <c r="J293"/>
  <c r="J107"/>
  <c r="R293"/>
  <c r="BK308"/>
  <c r="J308"/>
  <c r="J108"/>
  <c r="T308"/>
  <c i="6" r="T140"/>
  <c i="2" r="E131"/>
  <c r="BE144"/>
  <c r="BE179"/>
  <c r="BE268"/>
  <c r="BE297"/>
  <c r="BE496"/>
  <c r="BE561"/>
  <c r="BE571"/>
  <c r="BE590"/>
  <c r="BE655"/>
  <c r="BE659"/>
  <c r="BE722"/>
  <c r="BE739"/>
  <c r="BE831"/>
  <c r="BE839"/>
  <c r="BE857"/>
  <c r="BE867"/>
  <c r="BE934"/>
  <c r="BE944"/>
  <c r="BE946"/>
  <c r="BE1126"/>
  <c r="BE1145"/>
  <c r="BE1285"/>
  <c r="BE1313"/>
  <c r="BE1329"/>
  <c r="BE1363"/>
  <c i="3" r="BE126"/>
  <c r="BE134"/>
  <c r="BE144"/>
  <c r="BE145"/>
  <c r="BE150"/>
  <c r="BE157"/>
  <c r="BE175"/>
  <c i="5" r="BE184"/>
  <c r="BE186"/>
  <c r="BE190"/>
  <c r="BE215"/>
  <c r="BE243"/>
  <c r="BE272"/>
  <c r="BE274"/>
  <c r="BE276"/>
  <c r="BE280"/>
  <c r="BE282"/>
  <c r="BE294"/>
  <c r="BE300"/>
  <c r="BE306"/>
  <c r="BE315"/>
  <c r="BE326"/>
  <c r="BE334"/>
  <c r="BE338"/>
  <c r="BE341"/>
  <c r="BE343"/>
  <c r="BE344"/>
  <c r="BE347"/>
  <c r="BE350"/>
  <c r="BK240"/>
  <c r="J240"/>
  <c r="J104"/>
  <c i="6" r="E113"/>
  <c r="J117"/>
  <c r="BE127"/>
  <c r="BE128"/>
  <c r="BE129"/>
  <c r="BE132"/>
  <c r="BE142"/>
  <c r="BK136"/>
  <c r="J136"/>
  <c r="J101"/>
  <c r="BK138"/>
  <c r="J138"/>
  <c r="J102"/>
  <c i="2" r="BE197"/>
  <c r="BE233"/>
  <c r="BE261"/>
  <c r="BE270"/>
  <c r="BE294"/>
  <c r="BE323"/>
  <c r="BE337"/>
  <c r="BE345"/>
  <c r="BE520"/>
  <c r="BE552"/>
  <c r="BE574"/>
  <c r="BE578"/>
  <c r="BE618"/>
  <c r="BE678"/>
  <c r="BE687"/>
  <c r="BE691"/>
  <c r="BE725"/>
  <c r="BE777"/>
  <c r="BE783"/>
  <c r="BE849"/>
  <c r="BE892"/>
  <c r="BE894"/>
  <c r="BE931"/>
  <c r="BE975"/>
  <c r="BE990"/>
  <c r="BE993"/>
  <c r="BE997"/>
  <c r="BE1022"/>
  <c r="BE1023"/>
  <c r="BE1111"/>
  <c r="BE1114"/>
  <c r="BE1117"/>
  <c r="BE1120"/>
  <c r="BE1123"/>
  <c r="BE1148"/>
  <c r="BE1169"/>
  <c r="BE1225"/>
  <c r="BE1301"/>
  <c r="BK830"/>
  <c r="J830"/>
  <c r="J105"/>
  <c i="3" r="BE127"/>
  <c r="BE128"/>
  <c r="BE151"/>
  <c r="BE158"/>
  <c r="BE176"/>
  <c r="BE178"/>
  <c i="4" r="BE129"/>
  <c r="BE135"/>
  <c i="5" r="F94"/>
  <c r="BE154"/>
  <c r="BE170"/>
  <c r="BE178"/>
  <c r="BE218"/>
  <c r="BE228"/>
  <c r="BE230"/>
  <c r="BE236"/>
  <c r="BE247"/>
  <c r="BE291"/>
  <c r="BE292"/>
  <c r="BE296"/>
  <c r="BE304"/>
  <c r="BE307"/>
  <c r="BE342"/>
  <c i="6" r="F92"/>
  <c r="BE126"/>
  <c r="BE130"/>
  <c r="BE134"/>
  <c r="BE135"/>
  <c r="BE137"/>
  <c i="2" r="J89"/>
  <c r="BE263"/>
  <c r="BE303"/>
  <c r="BE510"/>
  <c r="BE609"/>
  <c r="BE616"/>
  <c r="BE620"/>
  <c r="BE626"/>
  <c r="BE630"/>
  <c r="BE794"/>
  <c i="3" r="BE167"/>
  <c r="BE168"/>
  <c r="BE169"/>
  <c r="BE174"/>
  <c i="4" r="F94"/>
  <c r="BE132"/>
  <c r="BE137"/>
  <c i="5" r="E120"/>
  <c r="BE135"/>
  <c r="BE162"/>
  <c r="BE164"/>
  <c r="BE166"/>
  <c r="BE172"/>
  <c r="BE220"/>
  <c r="BE222"/>
  <c r="BE245"/>
  <c r="BE255"/>
  <c r="BE265"/>
  <c r="BE270"/>
  <c i="6" r="BK131"/>
  <c r="J131"/>
  <c r="J99"/>
  <c i="2" r="F138"/>
  <c r="BE182"/>
  <c r="BE238"/>
  <c r="BE243"/>
  <c r="BE300"/>
  <c r="BE319"/>
  <c r="BE328"/>
  <c r="BE353"/>
  <c r="BE461"/>
  <c r="BE489"/>
  <c r="BE500"/>
  <c r="BE588"/>
  <c r="BE629"/>
  <c r="BE773"/>
  <c r="BE790"/>
  <c r="BE837"/>
  <c r="BE991"/>
  <c r="BE1020"/>
  <c r="BE1038"/>
  <c r="BE1092"/>
  <c r="BE1104"/>
  <c r="BE1141"/>
  <c r="BE1247"/>
  <c r="BE1319"/>
  <c r="BE1323"/>
  <c r="BE1342"/>
  <c r="BE1346"/>
  <c i="3" r="E112"/>
  <c r="BE137"/>
  <c r="BE138"/>
  <c r="BE139"/>
  <c r="BE153"/>
  <c r="BE154"/>
  <c r="BE170"/>
  <c r="BE171"/>
  <c r="BE180"/>
  <c i="4" r="BE138"/>
  <c i="5" r="BE139"/>
  <c r="BE158"/>
  <c r="BE168"/>
  <c r="BE174"/>
  <c r="BE224"/>
  <c r="BE226"/>
  <c r="BE253"/>
  <c i="2" r="BE218"/>
  <c r="BE228"/>
  <c r="BE249"/>
  <c r="BE276"/>
  <c r="BE284"/>
  <c r="BE314"/>
  <c r="BE468"/>
  <c r="BE478"/>
  <c r="BE615"/>
  <c r="BE766"/>
  <c r="BE788"/>
  <c r="BE791"/>
  <c r="BE810"/>
  <c r="BE855"/>
  <c r="BE904"/>
  <c r="BE907"/>
  <c r="BE916"/>
  <c r="BE918"/>
  <c r="BE955"/>
  <c r="BE960"/>
  <c r="BE963"/>
  <c r="BE966"/>
  <c r="BE973"/>
  <c r="BE1004"/>
  <c r="BE1016"/>
  <c r="BE1026"/>
  <c r="BE1029"/>
  <c r="BE1030"/>
  <c r="BE1086"/>
  <c r="BE1091"/>
  <c r="BE1093"/>
  <c r="BE1096"/>
  <c r="BE1097"/>
  <c r="BE1100"/>
  <c r="BE1105"/>
  <c r="BE1129"/>
  <c r="BE1134"/>
  <c r="BE1143"/>
  <c r="BE1153"/>
  <c r="BE1156"/>
  <c r="BE1182"/>
  <c r="BE1198"/>
  <c r="BE1199"/>
  <c r="BE1229"/>
  <c r="BE1241"/>
  <c r="BE1275"/>
  <c r="BE1277"/>
  <c r="BE1291"/>
  <c r="BE1295"/>
  <c r="BE1368"/>
  <c r="BE1383"/>
  <c r="BE1399"/>
  <c i="3" r="F94"/>
  <c r="BE129"/>
  <c r="BE130"/>
  <c r="BE131"/>
  <c r="BE133"/>
  <c r="BE141"/>
  <c r="BE177"/>
  <c r="BE181"/>
  <c i="4" r="BE140"/>
  <c i="5" r="BE147"/>
  <c r="BE148"/>
  <c r="BE188"/>
  <c r="BE203"/>
  <c r="BE205"/>
  <c r="BE211"/>
  <c r="BE213"/>
  <c r="BE284"/>
  <c r="BE302"/>
  <c r="BE309"/>
  <c r="BE313"/>
  <c r="BE317"/>
  <c r="BE319"/>
  <c r="BE330"/>
  <c r="BE332"/>
  <c r="BE336"/>
  <c r="BE345"/>
  <c r="BE346"/>
  <c i="6" r="BE139"/>
  <c r="BE141"/>
  <c i="2" r="BE158"/>
  <c r="BE273"/>
  <c r="BE306"/>
  <c r="BE357"/>
  <c r="BE378"/>
  <c r="BE603"/>
  <c r="BE611"/>
  <c r="BE622"/>
  <c r="BE624"/>
  <c r="BE683"/>
  <c r="BE701"/>
  <c r="BE719"/>
  <c r="BE770"/>
  <c r="BE834"/>
  <c r="BE870"/>
  <c r="BE879"/>
  <c r="BE979"/>
  <c r="BE988"/>
  <c r="BE1137"/>
  <c r="BE1157"/>
  <c r="BE1180"/>
  <c r="BE1213"/>
  <c r="BE1227"/>
  <c r="BE1254"/>
  <c r="BE1262"/>
  <c r="BE1274"/>
  <c r="BE1305"/>
  <c r="BK143"/>
  <c r="J143"/>
  <c r="J98"/>
  <c i="3" r="J91"/>
  <c r="BE135"/>
  <c r="BE136"/>
  <c r="BE140"/>
  <c r="BE142"/>
  <c r="BE159"/>
  <c r="BE160"/>
  <c r="BE164"/>
  <c r="BE165"/>
  <c r="BE166"/>
  <c i="4" r="E85"/>
  <c r="BE130"/>
  <c i="5" r="J91"/>
  <c r="BE141"/>
  <c r="BE143"/>
  <c r="BE145"/>
  <c r="BE150"/>
  <c r="BE152"/>
  <c r="BE160"/>
  <c r="BE176"/>
  <c r="BE180"/>
  <c r="BE182"/>
  <c r="BE192"/>
  <c r="BE194"/>
  <c r="BE202"/>
  <c r="BE232"/>
  <c r="BE241"/>
  <c r="BE257"/>
  <c r="BE261"/>
  <c r="BE267"/>
  <c r="BE278"/>
  <c r="BE298"/>
  <c i="2" r="BE224"/>
  <c r="BE252"/>
  <c r="BE258"/>
  <c r="BE333"/>
  <c r="BE349"/>
  <c r="BE482"/>
  <c r="BE550"/>
  <c r="BE577"/>
  <c r="BE597"/>
  <c r="BE613"/>
  <c r="BE628"/>
  <c r="BE635"/>
  <c r="BE649"/>
  <c r="BE763"/>
  <c r="BE802"/>
  <c r="BE877"/>
  <c r="BE889"/>
  <c r="BE947"/>
  <c r="BE949"/>
  <c r="BE952"/>
  <c r="BE981"/>
  <c r="BE985"/>
  <c r="BE986"/>
  <c r="BE1000"/>
  <c r="BE1010"/>
  <c r="BE1012"/>
  <c r="BE1062"/>
  <c r="BE1101"/>
  <c r="BE1131"/>
  <c r="BE1150"/>
  <c r="BE1172"/>
  <c r="BE1176"/>
  <c r="BE1201"/>
  <c i="3" r="BE155"/>
  <c r="BE156"/>
  <c i="4" r="J91"/>
  <c r="BE128"/>
  <c r="BE139"/>
  <c i="5" r="BE156"/>
  <c r="BE196"/>
  <c r="BE198"/>
  <c r="BE200"/>
  <c r="BE207"/>
  <c r="BE209"/>
  <c r="BE217"/>
  <c r="BE249"/>
  <c r="BE263"/>
  <c i="2" r="BE341"/>
  <c r="BE400"/>
  <c r="BE407"/>
  <c r="BE429"/>
  <c r="BE439"/>
  <c r="BE537"/>
  <c r="BE540"/>
  <c r="BE547"/>
  <c r="BE557"/>
  <c r="BE594"/>
  <c r="BE758"/>
  <c r="BE780"/>
  <c r="BE789"/>
  <c r="BE852"/>
  <c r="BE876"/>
  <c r="BE1032"/>
  <c r="BE1139"/>
  <c r="BE1159"/>
  <c r="BE1196"/>
  <c r="BE1299"/>
  <c r="BE1307"/>
  <c r="BE1311"/>
  <c r="BE1317"/>
  <c r="BE1350"/>
  <c i="3" r="BE146"/>
  <c r="BE147"/>
  <c r="BE148"/>
  <c r="BE149"/>
  <c r="BE161"/>
  <c r="BE162"/>
  <c r="BE163"/>
  <c r="BE172"/>
  <c r="BE173"/>
  <c r="BE179"/>
  <c i="4" r="BE131"/>
  <c r="BE133"/>
  <c r="BE134"/>
  <c i="5" r="BE137"/>
  <c r="BE234"/>
  <c r="BE238"/>
  <c r="BE239"/>
  <c r="BE251"/>
  <c r="BE259"/>
  <c r="BE287"/>
  <c r="BE289"/>
  <c r="BE311"/>
  <c r="BE321"/>
  <c r="BE323"/>
  <c r="BE324"/>
  <c r="BE328"/>
  <c r="BE339"/>
  <c r="BE348"/>
  <c r="BE349"/>
  <c i="3" r="F37"/>
  <c i="1" r="BB97"/>
  <c i="3" r="J36"/>
  <c i="1" r="AW97"/>
  <c i="4" r="F36"/>
  <c i="1" r="BA98"/>
  <c i="2" r="F37"/>
  <c i="1" r="BD95"/>
  <c i="2" r="F36"/>
  <c i="1" r="BC95"/>
  <c i="2" r="F35"/>
  <c i="1" r="BB95"/>
  <c i="5" r="F36"/>
  <c i="1" r="BA99"/>
  <c i="5" r="F39"/>
  <c i="1" r="BD99"/>
  <c i="6" r="J34"/>
  <c i="1" r="AW100"/>
  <c i="2" r="F34"/>
  <c i="1" r="BA95"/>
  <c i="5" r="F37"/>
  <c i="1" r="BB99"/>
  <c i="3" r="F36"/>
  <c i="1" r="BA97"/>
  <c i="6" r="F37"/>
  <c i="1" r="BD100"/>
  <c i="6" r="F34"/>
  <c i="1" r="BA100"/>
  <c i="4" r="F38"/>
  <c i="1" r="BC98"/>
  <c i="5" r="F38"/>
  <c i="1" r="BC99"/>
  <c r="AS94"/>
  <c i="6" r="F35"/>
  <c i="1" r="BB100"/>
  <c i="4" r="J36"/>
  <c i="1" r="AW98"/>
  <c i="5" r="J36"/>
  <c i="1" r="AW99"/>
  <c i="6" r="F36"/>
  <c i="1" r="BC100"/>
  <c i="4" r="F37"/>
  <c i="1" r="BB98"/>
  <c i="3" r="F38"/>
  <c i="1" r="BC97"/>
  <c i="2" r="J34"/>
  <c i="1" r="AW95"/>
  <c i="4" r="F39"/>
  <c i="1" r="BD98"/>
  <c i="3" r="F39"/>
  <c i="1" r="BD97"/>
  <c i="5" l="1" r="P133"/>
  <c r="P132"/>
  <c i="1" r="AU99"/>
  <c i="6" r="P124"/>
  <c r="P123"/>
  <c i="1" r="AU100"/>
  <c i="6" r="R124"/>
  <c r="R123"/>
  <c i="3" r="P124"/>
  <c i="1" r="AU97"/>
  <c i="2" r="R832"/>
  <c r="R141"/>
  <c i="3" r="R124"/>
  <c i="6" r="T124"/>
  <c r="T123"/>
  <c i="3" r="T124"/>
  <c i="5" r="R133"/>
  <c r="R132"/>
  <c r="BK133"/>
  <c r="J133"/>
  <c r="J99"/>
  <c i="4" r="P126"/>
  <c r="P125"/>
  <c r="P124"/>
  <c i="1" r="AU98"/>
  <c i="5" r="T133"/>
  <c r="T132"/>
  <c i="2" r="T832"/>
  <c r="T141"/>
  <c i="4" r="R126"/>
  <c r="R125"/>
  <c r="R124"/>
  <c i="2" r="P832"/>
  <c r="P141"/>
  <c i="1" r="AU95"/>
  <c i="2" r="BK142"/>
  <c r="J142"/>
  <c r="J97"/>
  <c i="5" r="J134"/>
  <c r="J100"/>
  <c i="2" r="BK832"/>
  <c r="J832"/>
  <c r="J106"/>
  <c i="4" r="BK126"/>
  <c r="BK125"/>
  <c r="BK124"/>
  <c r="J124"/>
  <c i="6" r="BK124"/>
  <c r="J124"/>
  <c r="J97"/>
  <c i="3" r="BK124"/>
  <c r="J124"/>
  <c r="F35"/>
  <c i="1" r="AZ97"/>
  <c i="6" r="F33"/>
  <c i="1" r="AZ100"/>
  <c i="3" r="J32"/>
  <c i="1" r="AG97"/>
  <c r="BA96"/>
  <c r="AW96"/>
  <c i="5" r="F35"/>
  <c i="1" r="AZ99"/>
  <c i="5" r="J35"/>
  <c i="1" r="AV99"/>
  <c r="AT99"/>
  <c i="4" r="J35"/>
  <c i="1" r="AV98"/>
  <c r="AT98"/>
  <c i="2" r="J33"/>
  <c i="1" r="AV95"/>
  <c r="AT95"/>
  <c i="4" r="J32"/>
  <c i="1" r="AG98"/>
  <c r="AN98"/>
  <c i="6" r="J33"/>
  <c i="1" r="AV100"/>
  <c r="AT100"/>
  <c i="2" r="F33"/>
  <c i="1" r="AZ95"/>
  <c r="BC96"/>
  <c r="AY96"/>
  <c i="3" r="J35"/>
  <c i="1" r="AV97"/>
  <c r="AT97"/>
  <c r="BB96"/>
  <c r="AX96"/>
  <c r="BD96"/>
  <c i="4" r="F35"/>
  <c i="1" r="AZ98"/>
  <c i="4" l="1" r="J41"/>
  <c i="3" r="J41"/>
  <c r="J98"/>
  <c i="4" r="J98"/>
  <c r="J125"/>
  <c r="J99"/>
  <c r="J126"/>
  <c r="J100"/>
  <c i="6" r="BK123"/>
  <c r="J123"/>
  <c r="J96"/>
  <c i="2" r="BK141"/>
  <c r="J141"/>
  <c i="5" r="BK132"/>
  <c r="J132"/>
  <c r="J98"/>
  <c i="1" r="BD94"/>
  <c r="W33"/>
  <c r="BC94"/>
  <c r="AY94"/>
  <c r="BB94"/>
  <c r="W31"/>
  <c r="BA94"/>
  <c r="AW94"/>
  <c r="AK30"/>
  <c r="AN97"/>
  <c r="AZ96"/>
  <c r="AV96"/>
  <c r="AT96"/>
  <c r="AU96"/>
  <c i="2" r="J30"/>
  <c i="1" r="AG95"/>
  <c r="AN95"/>
  <c i="2" l="1" r="J96"/>
  <c r="J39"/>
  <c i="1" r="AZ94"/>
  <c r="AV94"/>
  <c r="AK29"/>
  <c r="AU94"/>
  <c r="AX94"/>
  <c i="5" r="J32"/>
  <c i="1" r="AG99"/>
  <c r="AN99"/>
  <c r="W30"/>
  <c i="6" r="J30"/>
  <c i="1" r="AG100"/>
  <c r="AN100"/>
  <c r="W32"/>
  <c i="6" l="1" r="J39"/>
  <c i="5" r="J41"/>
  <c i="1" r="W29"/>
  <c r="AG96"/>
  <c r="AN96"/>
  <c r="AT94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<sst xmlns="http://schemas.openxmlformats.org/spreadsheetml/2006/main">
  <si>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</si>
  <si>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</si>
  <si>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</si>
  <si>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</si>
  <si>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</si>
  <si>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{2082df6a-4bd5-41e9-9650-6e2e7ec3a591}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</si>
  <si>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</si>
  <si>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</si>
  <si>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</si>
  <si>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</si>
  <si>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</si>
  <si>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</si>
  <si>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</si>
  <si>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</si>
  <si>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</si>
  <si>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</si>
  <si>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</si>
  <si>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Odborné učebny - dílny a toalety - v objektu ZŠ Aléská, Bílina</t>
  </si>
  <si>
    <t>KSO:</t>
  </si>
  <si>
    <t>CC-CZ:</t>
  </si>
  <si>
    <t>Místo:</t>
  </si>
  <si>
    <t>ZŠ Aleská, ul. Aleská č.p.270, Bílina</t>
  </si>
  <si>
    <t>Datum:</t>
  </si>
  <si>
    <t>23. 1. 2026</t>
  </si>
  <si>
    <t>Zadavatel:</t>
  </si>
  <si>
    <t>IČ:</t>
  </si>
  <si>
    <t>Město Bílina</t>
  </si>
  <si>
    <t>DIČ:</t>
  </si>
  <si>
    <t>Uchazeč:</t>
  </si>
  <si>
    <t>Vyplň údaj</t>
  </si>
  <si>
    <t>Projektant:</t>
  </si>
  <si>
    <t>73660680</t>
  </si>
  <si>
    <t>Ing. arch. Jan Heller, ČKA 04261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</si>
  <si>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</si>
  <si>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</si>
  <si>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</si>
  <si>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</si>
  <si>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</si>
  <si>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</si>
  <si>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</si>
  <si>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</si>
  <si>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</si>
  <si>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</si>
  <si>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</si>
  <si>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</si>
  <si>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</si>
  <si>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</si>
  <si>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</si>
  <si>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</si>
  <si>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</si>
  <si>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</si>
  <si>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</si>
  <si>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</si>
  <si>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</si>
  <si>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</si>
  <si>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</si>
  <si>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</si>
  <si>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</si>
  <si>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</si>
  <si>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</si>
  <si>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</si>
  <si>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</si>
  <si>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</si>
  <si>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</si>
  <si>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</si>
  <si>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</si>
  <si>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</si>
  <si>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</si>
  <si>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</si>
  <si>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</si>
  <si>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</si>
  <si>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</si>
  <si>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</si>
  <si>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</si>
  <si>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</si>
  <si>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</si>
  <si>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</si>
  <si>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</si>
  <si>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</si>
  <si>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</si>
  <si>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</si>
  <si>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</si>
  <si>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</si>
  <si>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</si>
  <si>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</si>
  <si>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</si>
  <si>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{b70f8a4f-4f31-44cb-9c0b-bdb14ce1e3e5}</t>
  </si>
  <si>
    <t>2</t>
  </si>
  <si>
    <t>D.1.4</t>
  </si>
  <si>
    <t>Technika prostředí staveb</t>
  </si>
  <si>
    <t>{6ffa272c-e40b-492f-9a66-af769552a449}</t>
  </si>
  <si>
    <t>D.1.4.A</t>
  </si>
  <si>
    <t>Zdravotně technické instalace</t>
  </si>
  <si>
    <t>Soupis</t>
  </si>
  <si>
    <t>{cdcec243-69c4-485f-a0f4-e9ecf892a649}</t>
  </si>
  <si>
    <t>D.1.4.B</t>
  </si>
  <si>
    <t>Vzduchotechnika</t>
  </si>
  <si>
    <t>{b8ddfc82-a4a0-4752-a7df-d47e998aff0c}</t>
  </si>
  <si>
    <t>D.1.4.D</t>
  </si>
  <si>
    <t>Silnoproudá elektrotechnika a elektronické komunikace</t>
  </si>
  <si>
    <t>{62e30bdc-7de3-41b4-a4d2-a88d1b719582}</t>
  </si>
  <si>
    <t>VRN.D1</t>
  </si>
  <si>
    <t>Vedlejší rozpočtové náklady a náklady spojené s umístěním stavby</t>
  </si>
  <si>
    <t>{860f4b9f-df56-4ad0-9ac6-f041057c5120}</t>
  </si>
  <si>
    <t>KRYCÍ LIST SOUPISU PRACÍ</t>
  </si>
  <si>
    <t>Objekt:</t>
  </si>
  <si>
    <t>D.1.1 - Architektonicko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</si>
  <si>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</si>
  <si>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</si>
  <si>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</si>
  <si>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</si>
  <si>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</si>
  <si>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</si>
  <si>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</si>
  <si>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</si>
  <si>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</si>
  <si>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</si>
  <si>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</si>
  <si>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</si>
  <si>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</si>
  <si>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</si>
  <si>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</si>
  <si>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</si>
  <si>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</si>
  <si>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</si>
  <si>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727 - Zdravotechnika - požární ochrana</t>
  </si>
  <si>
    <t xml:space="preserve">    734 - Ústřední vytápění - armatury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</si>
  <si>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</si>
  <si>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</si>
  <si>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</si>
  <si>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</si>
  <si>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</si>
  <si>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</si>
  <si>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</si>
  <si>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</si>
  <si>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</si>
  <si>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</si>
  <si>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</si>
  <si>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</si>
  <si>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</si>
  <si>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</si>
  <si>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</si>
  <si>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</si>
  <si>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</si>
  <si>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</si>
  <si>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</si>
  <si>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</si>
  <si>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</si>
  <si>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</si>
  <si>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</si>
  <si>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</si>
  <si>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</si>
  <si>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</si>
  <si>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</si>
  <si>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</si>
  <si>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17115110.R</t>
  </si>
  <si>
    <t>Přehutnění stávajícího násypu min. 45 MPa</t>
  </si>
  <si>
    <t>m2</t>
  </si>
  <si>
    <t>4</t>
  </si>
  <si>
    <t>-205788997</t>
  </si>
  <si>
    <t>P</t>
  </si>
  <si>
    <t>Poznámka k položce:_x000d_
výkres č. 101.2, skladba 5101 - změna</t>
  </si>
  <si>
    <t>VV</t>
  </si>
  <si>
    <t>m.č. 1.01, 1.02 a 1.03</t>
  </si>
  <si>
    <t>7,22*20,895</t>
  </si>
  <si>
    <t>Mezisoučet</t>
  </si>
  <si>
    <t>3</t>
  </si>
  <si>
    <t>odpočet základů</t>
  </si>
  <si>
    <t>-1,5*0,714*3</t>
  </si>
  <si>
    <t>-0,75*0,714</t>
  </si>
  <si>
    <t>odpočet betonových prahů</t>
  </si>
  <si>
    <t>-0,1*(21,0-0,42*8+6,5)</t>
  </si>
  <si>
    <t>Součet</t>
  </si>
  <si>
    <t>Zakládání</t>
  </si>
  <si>
    <t>213141113</t>
  </si>
  <si>
    <t>Zřízení vrstvy z geotextilie filtrační, separační, odvodňovací, ochranné, výztužné nebo protierozní v rovině nebo ve sklonu do 1:5, šířky přes 6 do 8,5 m</t>
  </si>
  <si>
    <t>CS ÚRS 2025 01</t>
  </si>
  <si>
    <t>1454194741</t>
  </si>
  <si>
    <t>separační textilie pod místnostmi 1.01, 1.02 a 1.03</t>
  </si>
  <si>
    <t>7,22*(14,43+0,125+3,175+0,125+3,045)</t>
  </si>
  <si>
    <t>odpočet kolektoru</t>
  </si>
  <si>
    <t>-1,3*17,273</t>
  </si>
  <si>
    <t>-(0,9+0,9+0,9)*0,62</t>
  </si>
  <si>
    <t>odpočet sloupů</t>
  </si>
  <si>
    <t>-0,29*0,42*4</t>
  </si>
  <si>
    <t>-0,42*0,42*4</t>
  </si>
  <si>
    <t>-0,1*(21,0-0,42*4+6,5)</t>
  </si>
  <si>
    <t>ŽB deska pod kolektorem</t>
  </si>
  <si>
    <t>1,82*17,573</t>
  </si>
  <si>
    <t>-(5,2*0,32+4,895*0,32+4,178*0,32)</t>
  </si>
  <si>
    <t>M</t>
  </si>
  <si>
    <t>69311081</t>
  </si>
  <si>
    <t>geotextilie netkaná separační, ochranná, filtrační, drenážní PES 300g/m2</t>
  </si>
  <si>
    <t>8</t>
  </si>
  <si>
    <t>607771229</t>
  </si>
  <si>
    <t>150,41*1,1845 'Přepočtené koeficientem množství</t>
  </si>
  <si>
    <t>213311141</t>
  </si>
  <si>
    <t>Polštáře zhutněné pod základy ze štěrkopísku tříděného</t>
  </si>
  <si>
    <t>m3</t>
  </si>
  <si>
    <t>735084479</t>
  </si>
  <si>
    <t>nový násyp Šd 0-63 mm</t>
  </si>
  <si>
    <t>7,22*20,895*0,3</t>
  </si>
  <si>
    <t>0,3*0,3*17,573*2</t>
  </si>
  <si>
    <t>-1,5*0,714*0,3*3</t>
  </si>
  <si>
    <t>-0,75*0,714*0,3</t>
  </si>
  <si>
    <t>-0,1*(21,0-0,42*8+6,5)*0,1</t>
  </si>
  <si>
    <t>5</t>
  </si>
  <si>
    <t>273321311</t>
  </si>
  <si>
    <t>Základy z betonu železového (bez výztuže) desky z betonu bez zvláštních nároků na prostředí tř. C 16/20</t>
  </si>
  <si>
    <t>-1843369085</t>
  </si>
  <si>
    <t>ŽB deska pod místnostmi 1.01, 1.02 a 1.03</t>
  </si>
  <si>
    <t>7,22*(14,43+0,125+3,175+0,125+3,045)*0,15</t>
  </si>
  <si>
    <t>-0,9*17,273*0,15</t>
  </si>
  <si>
    <t>-(0,5+0,5+0,5)*0,62*0,15</t>
  </si>
  <si>
    <t>-0,29*0,42*4*0,15</t>
  </si>
  <si>
    <t>-0,42*0,42*4*0,15</t>
  </si>
  <si>
    <t>-0,1*(21,0-0,42*4+6,5)*0,15</t>
  </si>
  <si>
    <t>1,82*17,573*0,15</t>
  </si>
  <si>
    <t>-(5,2*0,32+4,895*0,32+4,178*0,32)*0,15</t>
  </si>
  <si>
    <t>6</t>
  </si>
  <si>
    <t>273351121</t>
  </si>
  <si>
    <t>Bednění základů desek zřízení</t>
  </si>
  <si>
    <t>589658778</t>
  </si>
  <si>
    <t xml:space="preserve">boční bednění desky kolektoru </t>
  </si>
  <si>
    <t>(17,573+1,82+5,2+0,32+0,32+4,895+0,32+0,32+4,178+0,32)*0,15</t>
  </si>
  <si>
    <t>7</t>
  </si>
  <si>
    <t>273351122</t>
  </si>
  <si>
    <t>Bednění základů desek odstranění</t>
  </si>
  <si>
    <t>676561818</t>
  </si>
  <si>
    <t>5,29</t>
  </si>
  <si>
    <t>273361821</t>
  </si>
  <si>
    <t>Výztuž základů desek z betonářské oceli 10 505 (R) nebo BSt 500</t>
  </si>
  <si>
    <t>t</t>
  </si>
  <si>
    <t>-1904391564</t>
  </si>
  <si>
    <t>výztuž 1</t>
  </si>
  <si>
    <t>0,085*1,05</t>
  </si>
  <si>
    <t>9</t>
  </si>
  <si>
    <t>273362021</t>
  </si>
  <si>
    <t>Výztuž základů desek ze svařovaných sítí z drátů typu KARI</t>
  </si>
  <si>
    <t>-1793015253</t>
  </si>
  <si>
    <t>svařované sítě KARI</t>
  </si>
  <si>
    <t>1,839</t>
  </si>
  <si>
    <t>10</t>
  </si>
  <si>
    <t>274321311.R</t>
  </si>
  <si>
    <t>Základy z betonu železového (bez výztuže) pasy z betonu pro prostředí s rizikem koroze tř. C 16/20 XC 2</t>
  </si>
  <si>
    <t>-1563167838</t>
  </si>
  <si>
    <t>stěny kolektoru</t>
  </si>
  <si>
    <t>0,25*(17,473+1,57+5,2+0,32+0,32+4,895+0,32+0,32+4,178+0,32+0,32)*0,20</t>
  </si>
  <si>
    <t>11</t>
  </si>
  <si>
    <t>274351121</t>
  </si>
  <si>
    <t>Bednění základů pasů rovné zřízení</t>
  </si>
  <si>
    <t>1122137442</t>
  </si>
  <si>
    <t xml:space="preserve"> bednění stěny kolektoru</t>
  </si>
  <si>
    <t>0,25*(17,473+1,72+5,3+0,42+0,42+5,095+0,42+0,42+4,378+0,42)</t>
  </si>
  <si>
    <t>0,25*(17,273+1,52+5,52+0,62+0,62+5,495+0,62+0,62+4,778+0,62)</t>
  </si>
  <si>
    <t>12</t>
  </si>
  <si>
    <t>274351122</t>
  </si>
  <si>
    <t>Bednění základů pasů rovné odstranění</t>
  </si>
  <si>
    <t>-293290716</t>
  </si>
  <si>
    <t>18,439</t>
  </si>
  <si>
    <t>13</t>
  </si>
  <si>
    <t>274361821</t>
  </si>
  <si>
    <t>Výztuž základů pasů z betonářské oceli 10 505 (R) nebo BSt 500</t>
  </si>
  <si>
    <t>1518781517</t>
  </si>
  <si>
    <t>výztuž 2</t>
  </si>
  <si>
    <t>0,591</t>
  </si>
  <si>
    <t>Svislé a kompletní konstrukce</t>
  </si>
  <si>
    <t>14</t>
  </si>
  <si>
    <t>311272231</t>
  </si>
  <si>
    <t>Zdivo z pórobetonových tvárnic na tenké maltové lože, tl. zdiva 300 mm pevnost tvárnic přes P2 do P4, objemová hmotnost přes 450 do 600 kg/m3 hladkých</t>
  </si>
  <si>
    <t>677145768</t>
  </si>
  <si>
    <t>"vč. 101"</t>
  </si>
  <si>
    <t>"mč. 1.04-1.09" 1,44*3,35</t>
  </si>
  <si>
    <t>317142422</t>
  </si>
  <si>
    <t>Překlady nenosné z pórobetonu osazené do tenkého maltového lože, výšky do 250 mm, šířky překladu 100 mm, délky překladu přes 1000 do 1250 mm</t>
  </si>
  <si>
    <t>kus</t>
  </si>
  <si>
    <t>-468005060</t>
  </si>
  <si>
    <t>"překlady PS01" 1</t>
  </si>
  <si>
    <t>16</t>
  </si>
  <si>
    <t>317142438</t>
  </si>
  <si>
    <t>Překlady nenosné z pórobetonu osazené do tenkého maltového lože, výšky do 250 mm, šířky překladu 125 mm, délky překladu přes 2000 do 2500 mm</t>
  </si>
  <si>
    <t>-149019999</t>
  </si>
  <si>
    <t>Poznámka k položce:_x000d_
výkres č. 101.1, skladba 5101 - změna</t>
  </si>
  <si>
    <t>Překlad PS 03</t>
  </si>
  <si>
    <t>17</t>
  </si>
  <si>
    <t>317168022</t>
  </si>
  <si>
    <t>Překlady keramické ploché osazené do maltového lože, výšky překladu 71 mm šířky 145 mm, délky 1250 mm</t>
  </si>
  <si>
    <t>-275946302</t>
  </si>
  <si>
    <t>"překlady PS02" 2</t>
  </si>
  <si>
    <t>18</t>
  </si>
  <si>
    <t>340271045</t>
  </si>
  <si>
    <t>Zazdívka otvorů v příčkách nebo stěnách pórobetonovými tvárnicemi plochy přes 1 m2 do 4 m2, objemová hmotnost 500 kg/m3, tloušťka příčky 150 mm</t>
  </si>
  <si>
    <t>376724997</t>
  </si>
  <si>
    <t>"mč. 1.04-1.09" 0,68*2,02</t>
  </si>
  <si>
    <t>19</t>
  </si>
  <si>
    <t>342272225</t>
  </si>
  <si>
    <t>Příčky z pórobetonových tvárnic hladkých na tenké maltové lože objemová hmotnost do 500 kg/m3, tloušťka příčky 100 mm</t>
  </si>
  <si>
    <t>876297687</t>
  </si>
  <si>
    <t>"mč. 1.04-1.09" 1,90*3,35-0,80*1,97</t>
  </si>
  <si>
    <t>20</t>
  </si>
  <si>
    <t>153539215</t>
  </si>
  <si>
    <t>m.č. 1.01, 1,02 a 1.03</t>
  </si>
  <si>
    <t>přizdívky</t>
  </si>
  <si>
    <t>(0,63+0,36+0,63)*3,37</t>
  </si>
  <si>
    <t>(0,295+0,55)*3,37</t>
  </si>
  <si>
    <t>342272235</t>
  </si>
  <si>
    <t>Příčky z pórobetonových tvárnic hladkých na tenké maltové lože objemová hmotnost do 500 kg/m3, tloušťka příčky 125 mm</t>
  </si>
  <si>
    <t>-507913304</t>
  </si>
  <si>
    <t>7,22*3,37</t>
  </si>
  <si>
    <t>6,51*3,37</t>
  </si>
  <si>
    <t>odpočet otvorů</t>
  </si>
  <si>
    <t>-1,45*2,0*2</t>
  </si>
  <si>
    <t>22</t>
  </si>
  <si>
    <t>342272245</t>
  </si>
  <si>
    <t>Příčky z pórobetonových tvárnic hladkých na tenké maltové lože objemová hmotnost do 500 kg/m3, tloušťka příčky 150 mm</t>
  </si>
  <si>
    <t>-205129473</t>
  </si>
  <si>
    <t>"mč. 1.04-1.09" (0,45+2,06+0,97+1,15)*3,35</t>
  </si>
  <si>
    <t>23</t>
  </si>
  <si>
    <t>346272226</t>
  </si>
  <si>
    <t>Přizdívky z pórobetonových tvárnic objemová hmotnost do 500 kg/m3, na tenké maltové lože, tloušťka přizdívky 75 mm</t>
  </si>
  <si>
    <t>2100713085</t>
  </si>
  <si>
    <t>"mč. 1.04-1.09" (0,76+0,90+1,00)*3,35</t>
  </si>
  <si>
    <t>24</t>
  </si>
  <si>
    <t>346272236</t>
  </si>
  <si>
    <t>Přizdívky z pórobetonových tvárnic objemová hmotnost do 500 kg/m3, na tenké maltové lože, tloušťka přizdívky 100 mm</t>
  </si>
  <si>
    <t>1944688098</t>
  </si>
  <si>
    <t>"mč. 1.01" 7,22*3,37</t>
  </si>
  <si>
    <t>25</t>
  </si>
  <si>
    <t>349231811</t>
  </si>
  <si>
    <t>Přizdívka z cihel ostění s ozubem ve vybouraných otvorech, s vysekáním kapes pro zavázaní přes 80 do 150 mm</t>
  </si>
  <si>
    <t>1597688421</t>
  </si>
  <si>
    <t>"mč. 1.01" 0,15*3,35</t>
  </si>
  <si>
    <t>26</t>
  </si>
  <si>
    <t>388381111.R</t>
  </si>
  <si>
    <t>Drážky pro kanály v izolaci, mazanině</t>
  </si>
  <si>
    <t>m</t>
  </si>
  <si>
    <t>1955541012</t>
  </si>
  <si>
    <t>Poznámka k položce:_x000d_
výkres č. 101.1 - změna</t>
  </si>
  <si>
    <t>m.č. 1.01</t>
  </si>
  <si>
    <t>2,1</t>
  </si>
  <si>
    <t>14,43</t>
  </si>
  <si>
    <t>2,8*3</t>
  </si>
  <si>
    <t>Vodorovné konstrukce</t>
  </si>
  <si>
    <t>27</t>
  </si>
  <si>
    <t>411121221</t>
  </si>
  <si>
    <t>Montáž prefabrikovaných železobetonových stropů se zalitím spár, včetně podpěrné konstrukce, na cementovou maltu ze stropních desek, šířky do 600 mm a délky do 900 mm</t>
  </si>
  <si>
    <t>2060959869</t>
  </si>
  <si>
    <t>zakrytí kolektoru</t>
  </si>
  <si>
    <t>28</t>
  </si>
  <si>
    <t>5934121R2</t>
  </si>
  <si>
    <t>deska stropní plná PZD 600x290x70 mm</t>
  </si>
  <si>
    <t>-795711672</t>
  </si>
  <si>
    <t>6*1,03</t>
  </si>
  <si>
    <t>29</t>
  </si>
  <si>
    <t>411121232</t>
  </si>
  <si>
    <t>Montáž prefabrikovaných železobetonových stropů se zalitím spár, včetně podpěrné konstrukce, na cementovou maltu ze stropních desek, šířky do 600 mm a délky přes 900 do 1800 mm</t>
  </si>
  <si>
    <t>2109217594</t>
  </si>
  <si>
    <t>60</t>
  </si>
  <si>
    <t>30</t>
  </si>
  <si>
    <t>5934121R1</t>
  </si>
  <si>
    <t>deska stropní plná PZD 1200x290x70mm</t>
  </si>
  <si>
    <t>2144576603</t>
  </si>
  <si>
    <t>60*1,03</t>
  </si>
  <si>
    <t>Úpravy povrchů, podlahy a osazování výplní</t>
  </si>
  <si>
    <t>31</t>
  </si>
  <si>
    <t>611131101</t>
  </si>
  <si>
    <t>Podkladní a spojovací vrstva vnitřních omítaných ploch cementový postřik nanášený ručně celoplošně stropů</t>
  </si>
  <si>
    <t>-517383812</t>
  </si>
  <si>
    <t>skl. 5202</t>
  </si>
  <si>
    <t>"mč. 1.03" 21,50*0,30</t>
  </si>
  <si>
    <t>32</t>
  </si>
  <si>
    <t>611131121</t>
  </si>
  <si>
    <t>Podkladní a spojovací vrstva vnitřních omítaných ploch penetrace disperzní nanášená ručně stropů</t>
  </si>
  <si>
    <t>-126339101</t>
  </si>
  <si>
    <t>"mč. 1.03" 21,50*3</t>
  </si>
  <si>
    <t>33</t>
  </si>
  <si>
    <t>611135002</t>
  </si>
  <si>
    <t>Vyrovnání nerovností podkladu vnitřních omítaných ploch maltou, tl. do 10 mm cementovou stropů</t>
  </si>
  <si>
    <t>811451061</t>
  </si>
  <si>
    <t>34</t>
  </si>
  <si>
    <t>611142001</t>
  </si>
  <si>
    <t>Pletivo vnitřních ploch v ploše nebo pruzích, na plném podkladu sklovláknité vtlačené do tmelu včetně tmelu stropů</t>
  </si>
  <si>
    <t>1623963396</t>
  </si>
  <si>
    <t>"mč. 1.03" 21,50</t>
  </si>
  <si>
    <t>35</t>
  </si>
  <si>
    <t>611311131</t>
  </si>
  <si>
    <t>Vápenný štuk vnitřních ploch tloušťky do 3 mm vodorovných konstrukcí stropů rovných</t>
  </si>
  <si>
    <t>-496924651</t>
  </si>
  <si>
    <t>36</t>
  </si>
  <si>
    <t>611325412</t>
  </si>
  <si>
    <t>Oprava vápenocementové omítky vnitřních ploch hladké, tl. do 20 mm stropů, v rozsahu opravované plochy přes 10 do 30%</t>
  </si>
  <si>
    <t>-159753585</t>
  </si>
  <si>
    <t>37</t>
  </si>
  <si>
    <t>612131101</t>
  </si>
  <si>
    <t>Podkladní a spojovací vrstva vnitřních omítaných ploch cementový postřik nanášený ručně celoplošně stěn</t>
  </si>
  <si>
    <t>1905714631</t>
  </si>
  <si>
    <t>skl. 5201</t>
  </si>
  <si>
    <t>"mč. 1.01" 7,22*3,23</t>
  </si>
  <si>
    <t>"mč. 1.04" (1,00+2,06+0,93+0,97)*2*1,21</t>
  </si>
  <si>
    <t>"mč. 1.06" (1,38+1,29)*2*1,21</t>
  </si>
  <si>
    <t>"mč. 1.07" (0,97+0,93+1,15+0,90)*2*1,21</t>
  </si>
  <si>
    <t>"mč. 1.08" (0,97+0,93+0,76)*2*1,21</t>
  </si>
  <si>
    <t>"mč. 1.09" (1,30+1,44)*2*1,21+0,68*2,02</t>
  </si>
  <si>
    <t>"mč. 1.01" ((14,53+0,63+0,29+0,42*2)*2*3,23-(1,45*1,97*2+2,35*2,07*5))*0,30</t>
  </si>
  <si>
    <t>"mč. 1.02" ((3,15+7,22)*2*3,23-(1,45*1,97*2+2,35*2,07+0,90*1,97))*0,30</t>
  </si>
  <si>
    <t>"mč. 1.03" ((3,02+7,22)*2*3,23-(1,45*1,97+2,35*2,07))*0,30</t>
  </si>
  <si>
    <t>skl. 5205</t>
  </si>
  <si>
    <t>"mč. 1.04" (1,00+2,06+0,93+0,97)*2*2,02-(0,80*1,97+0,70*1,97)</t>
  </si>
  <si>
    <t>"mč. 1.06" (1,38+1,29)*2*2,02-(0,70*1,97)</t>
  </si>
  <si>
    <t>skl. 5206</t>
  </si>
  <si>
    <t>"mč. 1.07" (0,97+0,93+1,15+0,90)*2*2,02-(0,80*1,97*2)</t>
  </si>
  <si>
    <t>"mč. 1.08" (0,97+0,93+0,76*2+0,60)*2,02-(0,80*1,97)</t>
  </si>
  <si>
    <t>"mč. 1.09" (1,30+1,44*2)*2,02</t>
  </si>
  <si>
    <t>38</t>
  </si>
  <si>
    <t>-263816567</t>
  </si>
  <si>
    <t>Poznámka k položce:_x000d_
výkres č. 101.1, skladba 5201 - změna</t>
  </si>
  <si>
    <t>6,51*3,23</t>
  </si>
  <si>
    <t>-1,45*1,97</t>
  </si>
  <si>
    <t>m.č. 1.02</t>
  </si>
  <si>
    <t>7,22*3,23</t>
  </si>
  <si>
    <t>-1,45*1,97*2</t>
  </si>
  <si>
    <t>m.č. 1.03</t>
  </si>
  <si>
    <t>omítka přizdívek</t>
  </si>
  <si>
    <t>(0,63+0,36+0,63)*3,23</t>
  </si>
  <si>
    <t>(0,295+0,55)*3,23</t>
  </si>
  <si>
    <t>39</t>
  </si>
  <si>
    <t>612131121</t>
  </si>
  <si>
    <t>Podkladní a spojovací vrstva vnitřních omítaných ploch penetrace disperzní nanášená ručně stěn</t>
  </si>
  <si>
    <t>-1633113625</t>
  </si>
  <si>
    <t>"mč. 1.01" ((14,53+0,63+0,29+0,42*2)*2*3,23-(1,45*1,97+2,35*2,07*5))*3</t>
  </si>
  <si>
    <t>"mč. 1.02" ((3,15*2+0,42)*3,23-(2,35*2,07+0,90*1,97))*3</t>
  </si>
  <si>
    <t>"mč. 1.03" ((3,02*2+7,22)*3,23-(2,35*2,07))*3</t>
  </si>
  <si>
    <t>40</t>
  </si>
  <si>
    <t>1243406201</t>
  </si>
  <si>
    <t>41</t>
  </si>
  <si>
    <t>612135001</t>
  </si>
  <si>
    <t>Vyrovnání nerovností podkladu vnitřních omítaných ploch maltou, tl. do 10 mm vápenocementovou stěn</t>
  </si>
  <si>
    <t>1111909529</t>
  </si>
  <si>
    <t>42</t>
  </si>
  <si>
    <t>-2010431531</t>
  </si>
  <si>
    <t>43</t>
  </si>
  <si>
    <t>612135002</t>
  </si>
  <si>
    <t>Vyrovnání nerovností podkladu vnitřních omítaných ploch maltou, tl. do 10 mm cementovou stěn</t>
  </si>
  <si>
    <t>-765141510</t>
  </si>
  <si>
    <t>"mč. 1.01" ((14,53+0,63+0,29+0,42*2)*2*3,23-(1,45*1,97+2,35*2,07*5))*0,3</t>
  </si>
  <si>
    <t>"mč. 1.02" ((3,15*2+0,42)*3,23-(2,35*2,07+0,90*1,97))*0,3</t>
  </si>
  <si>
    <t>"mč. 1.03" ((3,02*2+7,22)*3,23-(2,35*2,07))*0,3</t>
  </si>
  <si>
    <t>44</t>
  </si>
  <si>
    <t>612135091</t>
  </si>
  <si>
    <t>Vyrovnání nerovností podkladu vnitřních omítaných ploch Příplatek k ceně za každých dalších 5 mm tloušťky podkladní vrstvy přes 10 mm maltou vápenocementovou stěn</t>
  </si>
  <si>
    <t>998355300</t>
  </si>
  <si>
    <t>45</t>
  </si>
  <si>
    <t>-1244189413</t>
  </si>
  <si>
    <t>85,231*3</t>
  </si>
  <si>
    <t>46</t>
  </si>
  <si>
    <t>612142001</t>
  </si>
  <si>
    <t>Pletivo vnitřních ploch v ploše nebo pruzích, na plném podkladu sklovláknité vtlačené do tmelu včetně tmelu stěn</t>
  </si>
  <si>
    <t>1160731490</t>
  </si>
  <si>
    <t>"mč. 1.01" ((14,53+0,63+0,29+0,42*2)*2*3,23-(1,45*1,97+2,35*2,07*5))</t>
  </si>
  <si>
    <t>"mč. 1.02" ((3,15*2+0,42)*3,23-(2,35*2,07+0,90*1,97))</t>
  </si>
  <si>
    <t>"mč. 1.03" ((3,02*2+7,22)*3,23-(2,35*2,07))</t>
  </si>
  <si>
    <t>47</t>
  </si>
  <si>
    <t>612311131</t>
  </si>
  <si>
    <t>Vápenný štuk vnitřních ploch tloušťky do 3 mm svislých konstrukcí stěn</t>
  </si>
  <si>
    <t>-676069367</t>
  </si>
  <si>
    <t>48</t>
  </si>
  <si>
    <t>1255077031</t>
  </si>
  <si>
    <t>85,231</t>
  </si>
  <si>
    <t>49</t>
  </si>
  <si>
    <t>612321111</t>
  </si>
  <si>
    <t>Omítka vápenocementová vnitřních ploch nanášená ručně jednovrstvá, tloušťky do 10 mm hrubá zatřená svislých konstrukcí stěn</t>
  </si>
  <si>
    <t>1537712659</t>
  </si>
  <si>
    <t>50</t>
  </si>
  <si>
    <t>612321141</t>
  </si>
  <si>
    <t>Omítka vápenocementová vnitřních ploch nanášená ručně dvouvrstvá, tloušťky jádrové omítky do 10 mm a tloušťky štuku do 3 mm štuková svislých konstrukcí stěn</t>
  </si>
  <si>
    <t>-1135479743</t>
  </si>
  <si>
    <t>51</t>
  </si>
  <si>
    <t>612321191</t>
  </si>
  <si>
    <t>Omítka vápenocementová vnitřních ploch nanášená ručně Příplatek k cenám za každých dalších i započatých 5 mm tloušťky omítky přes 10 mm stěn</t>
  </si>
  <si>
    <t>-1465474443</t>
  </si>
  <si>
    <t>"mč. 1.04" ((1,00+2,06+0,93+0,97)*2*2,02-(0,80*1,97+0,70*1,97))*2</t>
  </si>
  <si>
    <t>"mč. 1.06" ((1,38+1,29)*2*2,02-(0,70*1,97))*2</t>
  </si>
  <si>
    <t>"mč. 1.07" ((0,97+0,93+1,15+0,90)*2*2,02-(0,80*1,97*2))*2</t>
  </si>
  <si>
    <t>"mč. 1.08" ((0,97+0,93+0,76*2+0,60)*2,02-(0,80*1,97))*2</t>
  </si>
  <si>
    <t>"mč. 1.09" (1,30+1,44*2)*2,02*2</t>
  </si>
  <si>
    <t>52</t>
  </si>
  <si>
    <t>612325225</t>
  </si>
  <si>
    <t>Vápenocementová omítka jednotlivých malých ploch štuková dvouvrstvá na stěnách, plochy jednotlivě přes 1,0 do 4 m2</t>
  </si>
  <si>
    <t>20234709</t>
  </si>
  <si>
    <t>"mč. 1.04-1.09" 1</t>
  </si>
  <si>
    <t>53</t>
  </si>
  <si>
    <t>612325412</t>
  </si>
  <si>
    <t>Oprava vápenocementové omítky vnitřních ploch hladké, tl. do 20 mm stěn, v rozsahu opravované plochy přes 10 do 30%</t>
  </si>
  <si>
    <t>-960007956</t>
  </si>
  <si>
    <t>54</t>
  </si>
  <si>
    <t>622143003</t>
  </si>
  <si>
    <t>Montáž omítkových profilů plastových, pozinkovaných nebo dřevěných upevněných vtlačením do podkladní vrstvy nebo přibitím rohových s tkaninou</t>
  </si>
  <si>
    <t>1428040013</t>
  </si>
  <si>
    <t>"mč. 1.04-1.09" 4*3,23</t>
  </si>
  <si>
    <t>55</t>
  </si>
  <si>
    <t>55343020.R</t>
  </si>
  <si>
    <t>profil rohový pro vnitřní omítky se sklotextilní síťovinou</t>
  </si>
  <si>
    <t>1896054280</t>
  </si>
  <si>
    <t>12,92*1,05 "Přepočtené koeficientem množství</t>
  </si>
  <si>
    <t>56</t>
  </si>
  <si>
    <t>683339989</t>
  </si>
  <si>
    <t>mč. 1.01-1.03</t>
  </si>
  <si>
    <t>3,23*3</t>
  </si>
  <si>
    <t>57</t>
  </si>
  <si>
    <t>-1653206065</t>
  </si>
  <si>
    <t>9,69*1,05 "Přepočtené koeficientem množství</t>
  </si>
  <si>
    <t>58</t>
  </si>
  <si>
    <t>631311115</t>
  </si>
  <si>
    <t>Mazanina z betonu prostého bez zvýšených nároků na prostředí tl. přes 50 do 80 mm tř. C 20/25</t>
  </si>
  <si>
    <t>-1867814958</t>
  </si>
  <si>
    <t>pod místnostmi 1.01, 1.02 a 1.03</t>
  </si>
  <si>
    <t>7,22*(14,43+3,175+3,045)*0,07</t>
  </si>
  <si>
    <t>-0,29*0,42*4*0,07</t>
  </si>
  <si>
    <t>-0,42*0,42*4*0,07</t>
  </si>
  <si>
    <t>59</t>
  </si>
  <si>
    <t>631311116</t>
  </si>
  <si>
    <t>Mazanina z betonu prostého bez zvýšených nároků na prostředí tl. přes 50 do 80 mm tř. C 25/30</t>
  </si>
  <si>
    <t>-1559967009</t>
  </si>
  <si>
    <t>"skl. 5102 - mč. 1.04-1.09" (3,73+1,92+2,71+1,48+1,87)*0,08</t>
  </si>
  <si>
    <t>631312141.R</t>
  </si>
  <si>
    <t>Doplnění rýh v dosavadních mazaninách betonem prostým C25/30</t>
  </si>
  <si>
    <t>1355961099</t>
  </si>
  <si>
    <t>"skl. 5101 - mč. 1.01-1.03" (104,08+22,43+21,50)*0,12*0,20</t>
  </si>
  <si>
    <t>61</t>
  </si>
  <si>
    <t>631319011</t>
  </si>
  <si>
    <t>Příplatek k cenám mazanin za úpravu povrchu mazaniny přehlazením, mazanina tl. přes 50 do 80 mm</t>
  </si>
  <si>
    <t>12335201</t>
  </si>
  <si>
    <t>62</t>
  </si>
  <si>
    <t>-1248167364</t>
  </si>
  <si>
    <t>63</t>
  </si>
  <si>
    <t>631319171</t>
  </si>
  <si>
    <t>Příplatek k cenám mazanin za stržení povrchu spodní vrstvy mazaniny latí před vložením výztuže nebo pletiva pro tl. obou vrstev mazaniny přes 50 do 80 mm</t>
  </si>
  <si>
    <t>-423409678</t>
  </si>
  <si>
    <t>0,937</t>
  </si>
  <si>
    <t>64</t>
  </si>
  <si>
    <t>-1915870398</t>
  </si>
  <si>
    <t>10,354</t>
  </si>
  <si>
    <t>65</t>
  </si>
  <si>
    <t>631362021</t>
  </si>
  <si>
    <t>Výztuž mazanin ze svařovaných sítí z drátů typu KARI</t>
  </si>
  <si>
    <t>525899734</t>
  </si>
  <si>
    <t>"skl. 5102 - mč. 1.04-1.09" (3,73+1,92+2,71+1,48+1,87)*1,35*1,30*0,001</t>
  </si>
  <si>
    <t>66</t>
  </si>
  <si>
    <t>804789600</t>
  </si>
  <si>
    <t>(7,22*(14,43+3,175+3,045)-(0,29*0,42*4+0,42*0,42*4))*3,03*1,3*0,001</t>
  </si>
  <si>
    <t>67</t>
  </si>
  <si>
    <t>642942111</t>
  </si>
  <si>
    <t>Osazování zárubní nebo rámů kovových dveřních lisovaných nebo z úhelníků bez dveřních křídel na cementovou maltu, plochy otvoru do 2,5 m2</t>
  </si>
  <si>
    <t>1349611618</t>
  </si>
  <si>
    <t xml:space="preserve">Poznámka k položce:_x000d_
Specifikace dveří 6201, 6202, </t>
  </si>
  <si>
    <t>"viz specifikace dveří"</t>
  </si>
  <si>
    <t>"dveře ozn. 6201" 1</t>
  </si>
  <si>
    <t>"dveře ozn. 6202" 2</t>
  </si>
  <si>
    <t>68</t>
  </si>
  <si>
    <t>55331482</t>
  </si>
  <si>
    <t>zárubeň jednokřídlá ocelová pro zdění tl stěny 75-100mm rozměru 800/1970, 2100mm</t>
  </si>
  <si>
    <t>47485204</t>
  </si>
  <si>
    <t>Poznámka k položce:_x000d_
6201</t>
  </si>
  <si>
    <t>69</t>
  </si>
  <si>
    <t>55331487</t>
  </si>
  <si>
    <t>zárubeň jednokřídlá ocelová pro zdění tl stěny 110-150mm rozměru 800/1970, 2100mm</t>
  </si>
  <si>
    <t>852104246</t>
  </si>
  <si>
    <t>Poznámka k položce:_x000d_
6202</t>
  </si>
  <si>
    <t>70</t>
  </si>
  <si>
    <t>642942221</t>
  </si>
  <si>
    <t>Osazování zárubní nebo rámů kovových dveřních lisovaných nebo z úhelníků bez dveřních křídel na cementovou maltu, plochy otvoru přes 2,5 do 4,5 m2</t>
  </si>
  <si>
    <t>206799538</t>
  </si>
  <si>
    <t>Poznámka k položce:_x000d_
Specifikace dveří 6204</t>
  </si>
  <si>
    <t>71</t>
  </si>
  <si>
    <t>553317R1</t>
  </si>
  <si>
    <t xml:space="preserve">zárubeň dvoukřídlá ocelová hranatá pro dveřní křídlo s polodrážkou, tl stěny 150mm,  rozměr dveří 1450/1970</t>
  </si>
  <si>
    <t>-429851054</t>
  </si>
  <si>
    <t>72</t>
  </si>
  <si>
    <t>642945111</t>
  </si>
  <si>
    <t>Osazování ocelových zárubní protipožárních nebo protiplynových dveří do vynechaného otvoru, s obetonováním, dveří jednokřídlových do 2,5 m2</t>
  </si>
  <si>
    <t>1481889098</t>
  </si>
  <si>
    <t>Poznámka k položce:_x000d_
Specifikace dveří 6207</t>
  </si>
  <si>
    <t>73</t>
  </si>
  <si>
    <t>553315R1</t>
  </si>
  <si>
    <t xml:space="preserve">zárubeň jednokřídlá ocelová hranatá pro dveřní křídlo s polodrážkou, s protipožární úpravou, tl stěny 150mm,  rozměr dveří 900/1970</t>
  </si>
  <si>
    <t>1548854431</t>
  </si>
  <si>
    <t>Poznámka k položce:_x000d_
6207</t>
  </si>
  <si>
    <t>74</t>
  </si>
  <si>
    <t>642945112</t>
  </si>
  <si>
    <t>Osazování ocelových zárubní protipožárních nebo protiplynových dveří do vynechaného otvoru, s obetonováním, dveří dvoukřídlových přes 2,5 do 6,5 m2</t>
  </si>
  <si>
    <t>-104715524</t>
  </si>
  <si>
    <t>Poznámka k položce:_x000d_
Specifikace dveří 6203</t>
  </si>
  <si>
    <t>75</t>
  </si>
  <si>
    <t>553317R2</t>
  </si>
  <si>
    <t xml:space="preserve">zárubeň dvoukřídlá ocelová hranatá pro dveřní křídlo s polodrážkou, s protipožární úpravou, tl stěny 150mm,  rozměr dveří 1450/1970</t>
  </si>
  <si>
    <t>994919401</t>
  </si>
  <si>
    <t>Ostatní konstrukce a práce, bourání</t>
  </si>
  <si>
    <t>76</t>
  </si>
  <si>
    <t>949101111</t>
  </si>
  <si>
    <t>Lešení pomocné pracovní pro objekty pozemních staveb pro zatížení do 150 kg/m2, o výšce lešeňové podlahy do 1,9 m</t>
  </si>
  <si>
    <t>-173446720</t>
  </si>
  <si>
    <t>"plocha 1.NP" 228,33-(13,10+12,62+42,89)</t>
  </si>
  <si>
    <t>77</t>
  </si>
  <si>
    <t>952901111</t>
  </si>
  <si>
    <t>Vyčištění budov nebo objektů před předáním do užívání budov bytové nebo občanské výstavby, světlé výšky podlaží do 4 m</t>
  </si>
  <si>
    <t>-558367629</t>
  </si>
  <si>
    <t>78</t>
  </si>
  <si>
    <t>953943211</t>
  </si>
  <si>
    <t>Osazování drobných kovových předmětů kotvených do stěny hasicího přístroje</t>
  </si>
  <si>
    <t>-49020072</t>
  </si>
  <si>
    <t>79</t>
  </si>
  <si>
    <t>44932114.R</t>
  </si>
  <si>
    <t>přístroj hasicí ruční práškový PG 6 34A</t>
  </si>
  <si>
    <t>-1418097542</t>
  </si>
  <si>
    <t>80</t>
  </si>
  <si>
    <t>953961114</t>
  </si>
  <si>
    <t>Kotva chemická s vyvrtáním otvoru do betonu, železobetonu nebo tvrdého kamene tmel, velikost M 16, hloubka 125 mm</t>
  </si>
  <si>
    <t>-1891060185</t>
  </si>
  <si>
    <t>osazení výztuže 1</t>
  </si>
  <si>
    <t>134</t>
  </si>
  <si>
    <t>81</t>
  </si>
  <si>
    <t>961055111</t>
  </si>
  <si>
    <t>Bourání základů z betonu železového</t>
  </si>
  <si>
    <t>-1500020101</t>
  </si>
  <si>
    <t>Poznámka k položce:_x000d_
výkres č. 1101 - změna</t>
  </si>
  <si>
    <t>bourání podlahy kolektoru</t>
  </si>
  <si>
    <t>1,2*17,98*0,1</t>
  </si>
  <si>
    <t>0,9*0,42*0,1</t>
  </si>
  <si>
    <t>1,0*0,42*0,1</t>
  </si>
  <si>
    <t>bourání stěn kolektoru</t>
  </si>
  <si>
    <t>0,3*17,98*0,1</t>
  </si>
  <si>
    <t>0,3*(5,3+5,095+4,785)*0,1</t>
  </si>
  <si>
    <t>0,3*0,42*0,1*6</t>
  </si>
  <si>
    <t>82</t>
  </si>
  <si>
    <t>962031132</t>
  </si>
  <si>
    <t>Bourání příček nebo přizdívek z cihel pálených plných nebo dutých, tl. do 100 mm</t>
  </si>
  <si>
    <t>-1381748547</t>
  </si>
  <si>
    <t>odstranění obezdívek sloupů</t>
  </si>
  <si>
    <t>(0,29+0,29)*3,335</t>
  </si>
  <si>
    <t>(0,29)*3,335</t>
  </si>
  <si>
    <t>83</t>
  </si>
  <si>
    <t>962031133</t>
  </si>
  <si>
    <t>Bourání příček nebo přizdívek z cihel pálených plných nebo dutých, tl. přes 100 do 150 mm</t>
  </si>
  <si>
    <t>-1012425621</t>
  </si>
  <si>
    <t>"vč. 1101"</t>
  </si>
  <si>
    <t>"mč. 1.04-1.09" (1,48+0,15+1,45+0,15+1,12+1,43*2+1,40*2)*2,70</t>
  </si>
  <si>
    <t>84</t>
  </si>
  <si>
    <t>-671873332</t>
  </si>
  <si>
    <t>odstranění příčky mezi 1.01 - 1.02</t>
  </si>
  <si>
    <t>6,25*3,335</t>
  </si>
  <si>
    <t>odpočet otvoru dveří</t>
  </si>
  <si>
    <t>odstranění příčky mezi 1.02 - 1.03</t>
  </si>
  <si>
    <t>7,22*3,335</t>
  </si>
  <si>
    <t>(0,34+0,26+0,34)*3,335</t>
  </si>
  <si>
    <t>(0,26+0,22+0,26)*3,335</t>
  </si>
  <si>
    <t>odpočet revizního otvoru</t>
  </si>
  <si>
    <t>-0,3*0,3*2</t>
  </si>
  <si>
    <t>85</t>
  </si>
  <si>
    <t>763171811.R</t>
  </si>
  <si>
    <t>Demontáž revizních klapek/dvířek vel. do 1 m2 pro příčky/předsazené stěny</t>
  </si>
  <si>
    <t>1685944244</t>
  </si>
  <si>
    <t>"mč. 1.01" 1</t>
  </si>
  <si>
    <t>"mč. 1.02" 1</t>
  </si>
  <si>
    <t>86</t>
  </si>
  <si>
    <t>963015111</t>
  </si>
  <si>
    <t>Demontáž prefabrikovaných krycích desek kanálů, šachet nebo žump hmotnosti do 0,06 t</t>
  </si>
  <si>
    <t>1760172104</t>
  </si>
  <si>
    <t>demontáž PZD desek</t>
  </si>
  <si>
    <t>87</t>
  </si>
  <si>
    <t>963015131</t>
  </si>
  <si>
    <t>Demontáž prefabrikovaných krycích desek kanálů, šachet nebo žump hmotnosti do 0,12 t</t>
  </si>
  <si>
    <t>-2037411049</t>
  </si>
  <si>
    <t xml:space="preserve">demontáž PZD desky </t>
  </si>
  <si>
    <t>88</t>
  </si>
  <si>
    <t>965042141</t>
  </si>
  <si>
    <t>Bourání mazanin betonových nebo z litého asfaltu tl. do 100 mm, plochy přes 4 m2</t>
  </si>
  <si>
    <t>1322019041</t>
  </si>
  <si>
    <t xml:space="preserve">Poznámka k položce:_x000d_
výkres č. 1101, skladba 1501   - změna</t>
  </si>
  <si>
    <t>bourání mazaniny</t>
  </si>
  <si>
    <t>104,08*0,07</t>
  </si>
  <si>
    <t>22,43*0,07</t>
  </si>
  <si>
    <t>21,50*0,07</t>
  </si>
  <si>
    <t>89</t>
  </si>
  <si>
    <t>965042241</t>
  </si>
  <si>
    <t>Bourání mazanin betonových nebo z litého asfaltu tl. přes 100 mm, plochy přes 4 m2</t>
  </si>
  <si>
    <t>-1464999311</t>
  </si>
  <si>
    <t xml:space="preserve">Poznámka k položce:_x000d_
výkres č. 1101, skladba 1501  - změna</t>
  </si>
  <si>
    <t>odstranění podkladní mazaniny</t>
  </si>
  <si>
    <t>7,22*(14,53+0,15+3,15+0,15+3,02)*0,13</t>
  </si>
  <si>
    <t>-1,2*17,98*0,13</t>
  </si>
  <si>
    <t>-(0,9+1+0,9)*0,42*0,13</t>
  </si>
  <si>
    <t>-0,29*0,42*4*0,13</t>
  </si>
  <si>
    <t>-0,42*0,42*4*0,13</t>
  </si>
  <si>
    <t>-0,1*(21,0-0,42*4+6,5)*0,13</t>
  </si>
  <si>
    <t>90</t>
  </si>
  <si>
    <t>965043431</t>
  </si>
  <si>
    <t>Bourání mazanin betonových s potěrem nebo teracem tl. do 150 mm, plochy do 4 m2</t>
  </si>
  <si>
    <t>694187985</t>
  </si>
  <si>
    <t>"skladba 1502 - mč. 1.04-1.09" (2,12+2,07+1,60+2,55+1,53+1,60)*0,11</t>
  </si>
  <si>
    <t>91</t>
  </si>
  <si>
    <t>965081213</t>
  </si>
  <si>
    <t>Bourání podlah z dlaždic bez podkladního lože nebo mazaniny, s jakoukoliv výplní spár keramických nebo xylolitových tl. do 10 mm, plochy přes 1 m2</t>
  </si>
  <si>
    <t>-1813290722</t>
  </si>
  <si>
    <t>"skladba 1502 - mč. 1.04-1.09" 2,12+2,07+1,60+2,55+1,53+1,60</t>
  </si>
  <si>
    <t>92</t>
  </si>
  <si>
    <t>965082923</t>
  </si>
  <si>
    <t>Odstranění násypu pod podlahami nebo ochranného násypu na střechách tl. do 100 mm, plochy přes 2 m2</t>
  </si>
  <si>
    <t>287304793</t>
  </si>
  <si>
    <t>odstranění štěrkového zásypu pod podkladní mazaninou a žb. deskou kolektoru</t>
  </si>
  <si>
    <t>7,22*(14,53+0,15+3,15+0,15+3,02)*0,1</t>
  </si>
  <si>
    <t>-0,29*0,42*4*0,1</t>
  </si>
  <si>
    <t>-0,42*0,42*4*0,1</t>
  </si>
  <si>
    <t>93</t>
  </si>
  <si>
    <t>965082941</t>
  </si>
  <si>
    <t>Odstranění násypu pod podlahami nebo ochranného násypu na střechách tl. přes 200 mm jakékoliv plochy</t>
  </si>
  <si>
    <t>1687251703</t>
  </si>
  <si>
    <t>odstranění původního násypu</t>
  </si>
  <si>
    <t>2,045*(14,53+0,15+3,15+0,15)*0,655</t>
  </si>
  <si>
    <t>(7,22-2,045)*(14,53+0,15+3,15+0,15)*0,255</t>
  </si>
  <si>
    <t>7,22*3,02*0,255</t>
  </si>
  <si>
    <t>-0,29*0,42*4*0,655</t>
  </si>
  <si>
    <t>-0,42*0,42*4*0,255</t>
  </si>
  <si>
    <t>-0,1*(21,0-0,42*4)*0,655</t>
  </si>
  <si>
    <t>-0,1*(6,5)*0,255</t>
  </si>
  <si>
    <t>-1,2*0,3*18,00</t>
  </si>
  <si>
    <t>94</t>
  </si>
  <si>
    <t>968072455</t>
  </si>
  <si>
    <t>Vybourání kovových rámů oken s křídly, dveřních zárubní, vrat, stěn, ostění nebo obkladů dveřních zárubní, plochy do 2 m2</t>
  </si>
  <si>
    <t>356007043</t>
  </si>
  <si>
    <t>"mč. 1.02" 0,90*1,97</t>
  </si>
  <si>
    <t>"mč. 1.04-1.09" 0,80*1,97*2+0,60*1,97*4</t>
  </si>
  <si>
    <t>95</t>
  </si>
  <si>
    <t>968072456</t>
  </si>
  <si>
    <t>Vybourání kovových rámů oken s křídly, dveřních zárubní, vrat, stěn, ostění nebo obkladů dveřních zárubní, plochy přes 2 m2</t>
  </si>
  <si>
    <t>1391760466</t>
  </si>
  <si>
    <t>"mč. 1.01" 1,45*1,97*2</t>
  </si>
  <si>
    <t>96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</si>
  <si>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</si>
  <si>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</si>
  <si>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113956445</t>
  </si>
  <si>
    <t>"prostup 425/125mm" 1</t>
  </si>
  <si>
    <t>97</t>
  </si>
  <si>
    <t>974032165</t>
  </si>
  <si>
    <t>Vysekání rýh ve stěnách nebo příčkách z dutých cihel, tvárnic, desek z dutých cihel nebo tvárnic do hl. 150 mm a šířky do 200 mm</t>
  </si>
  <si>
    <t>-1062462659</t>
  </si>
  <si>
    <t>"pro překlady PS02" 1,25*2</t>
  </si>
  <si>
    <t>98</t>
  </si>
  <si>
    <t>977151125</t>
  </si>
  <si>
    <t>Jádrové vrty diamantovými korunkami do stavebních materiálů (železobetonu, betonu, cihel, obkladů, dlažeb, kamene) průměru přes 180 do 200 mm</t>
  </si>
  <si>
    <t>1113133675</t>
  </si>
  <si>
    <t>"prostup pod průvlakem" 0,35*3</t>
  </si>
  <si>
    <t>99</t>
  </si>
  <si>
    <t>978011191</t>
  </si>
  <si>
    <t>Otlučení vápenných nebo vápenocementových omítek vnitřních ploch stropů, v rozsahu přes 50 do 100 %</t>
  </si>
  <si>
    <t>-717994377</t>
  </si>
  <si>
    <t>"mč. 1.04-1.09" (4,35*2,98)</t>
  </si>
  <si>
    <t>100</t>
  </si>
  <si>
    <t>978013191</t>
  </si>
  <si>
    <t>Otlučení vápenných nebo vápenocementových omítek vnitřních ploch stěn s vyškrabáním spar, s očištěním zdiva, v rozsahu přes 50 do 100 %</t>
  </si>
  <si>
    <t>1264056907</t>
  </si>
  <si>
    <t>"mč. 1.04-1.09" (4,35+2,98)*2*2,70</t>
  </si>
  <si>
    <t>101</t>
  </si>
  <si>
    <t>978059541</t>
  </si>
  <si>
    <t>Odsekání obkladů stěn včetně otlučení podkladní omítky až na zdivo z obkládaček vnitřních, z jakýchkoliv materiálů, plochy přes 1 m2</t>
  </si>
  <si>
    <t>6926099</t>
  </si>
  <si>
    <t>"mč. 1.04-1.09" (4,35+2,98)*2*1,85</t>
  </si>
  <si>
    <t>997</t>
  </si>
  <si>
    <t>Přesun sutě</t>
  </si>
  <si>
    <t>102</t>
  </si>
  <si>
    <t>997006012</t>
  </si>
  <si>
    <t>Úprava stavebního odpadu třídění ruční</t>
  </si>
  <si>
    <t>147934498</t>
  </si>
  <si>
    <t>103</t>
  </si>
  <si>
    <t>997013211</t>
  </si>
  <si>
    <t>Vnitrostaveništní doprava suti a vybouraných hmot vodorovně do 50 m s naložením ručně pro budovy a haly výšky do 6 m</t>
  </si>
  <si>
    <t>661278474</t>
  </si>
  <si>
    <t>104</t>
  </si>
  <si>
    <t>997013511</t>
  </si>
  <si>
    <t>Odvoz suti a vybouraných hmot z meziskládky na skládku s naložením a se složením, na vzdálenost do 1 km</t>
  </si>
  <si>
    <t>-584925052</t>
  </si>
  <si>
    <t>105</t>
  </si>
  <si>
    <t>997013509</t>
  </si>
  <si>
    <t>Odvoz suti a vybouraných hmot na skládku nebo meziskládku se složením, na vzdálenost Příplatek k ceně za každý další započatý 1 km přes 1 km</t>
  </si>
  <si>
    <t>2046443197</t>
  </si>
  <si>
    <t xml:space="preserve"> předpoklad smluvně zajištěné skládky zhotovitele ve vzd max dalších 20km</t>
  </si>
  <si>
    <t>192,406*20</t>
  </si>
  <si>
    <t>106</t>
  </si>
  <si>
    <t>997013813</t>
  </si>
  <si>
    <t>Poplatek za uložení stavebního odpadu na skládce (skládkovné) z plastických hmot zatříděného do Katalogu odpadů pod kódem 17 02 03</t>
  </si>
  <si>
    <t>-1700304961</t>
  </si>
  <si>
    <t>izolace proti vodě</t>
  </si>
  <si>
    <t>0,252+0,046+0,834</t>
  </si>
  <si>
    <t>tepelné izolace</t>
  </si>
  <si>
    <t>0,370</t>
  </si>
  <si>
    <t>povlakové podlahy</t>
  </si>
  <si>
    <t>107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</si>
  <si>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</si>
  <si>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</si>
  <si>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-2012764388</t>
  </si>
  <si>
    <t>beton</t>
  </si>
  <si>
    <t>8,03+0,324+6,54+22,794+35,776+2,776+0,401+0,004</t>
  </si>
  <si>
    <t>cihly</t>
  </si>
  <si>
    <t>0,603+8,324+13,747</t>
  </si>
  <si>
    <t>keramika</t>
  </si>
  <si>
    <t>1,844</t>
  </si>
  <si>
    <t>108</t>
  </si>
  <si>
    <t>997013871</t>
  </si>
  <si>
    <t>Poplatek za uložení stavebního odpadu na recyklační skládce (skládkovné) směsného stavebního a demoličního zatříděného do Katalogu odpadů pod kódem 17 09 04</t>
  </si>
  <si>
    <t>-985112726</t>
  </si>
  <si>
    <t>násypy</t>
  </si>
  <si>
    <t>20,721+62,945</t>
  </si>
  <si>
    <t>rev. klapky, zárubně</t>
  </si>
  <si>
    <t>0,012+0,734+0,36</t>
  </si>
  <si>
    <t>omítka</t>
  </si>
  <si>
    <t>0,648+1,821</t>
  </si>
  <si>
    <t>suť z vrtů, rýh</t>
  </si>
  <si>
    <t>0,072+0,113</t>
  </si>
  <si>
    <t>parapetní desky</t>
  </si>
  <si>
    <t>0,035</t>
  </si>
  <si>
    <t>dveře</t>
  </si>
  <si>
    <t>0,312</t>
  </si>
  <si>
    <t>nábytek</t>
  </si>
  <si>
    <t>0,110+0,221+0,662+0,11+0,11</t>
  </si>
  <si>
    <t>škrábání maleb</t>
  </si>
  <si>
    <t>0,122</t>
  </si>
  <si>
    <t>klozety, pisoár, umývadla, ohřívač, radiátor</t>
  </si>
  <si>
    <t>0,185+0,074</t>
  </si>
  <si>
    <t>998</t>
  </si>
  <si>
    <t>Přesun hmot</t>
  </si>
  <si>
    <t>109</t>
  </si>
  <si>
    <t>998012108</t>
  </si>
  <si>
    <t>Přesun hmot pro budovy občanské výstavby, bydlení, výrobu a služby nosnou svislou konstrukcí tyčovou s vyzdívaným obvodovým pláštěm vodorovná dopravní vzdálenost do 100 m s omezením mechanizace pro budovy výšky do 6 m</t>
  </si>
  <si>
    <t>1188080847</t>
  </si>
  <si>
    <t>PSV</t>
  </si>
  <si>
    <t>Práce a dodávky PSV</t>
  </si>
  <si>
    <t>711</t>
  </si>
  <si>
    <t>Izolace proti vodě, vlhkosti a plynům</t>
  </si>
  <si>
    <t>110</t>
  </si>
  <si>
    <t>711111011</t>
  </si>
  <si>
    <t>Provedení izolace proti zemní vlhkosti natěradly a tmely za studena na ploše vodorovné V nátěrem suspensí asfaltovou</t>
  </si>
  <si>
    <t>2113457614</t>
  </si>
  <si>
    <t>"skl. 5102 - mč. 1.04-1.09" 3,73+1,92+2,71+1,48+1,87</t>
  </si>
  <si>
    <t>111</t>
  </si>
  <si>
    <t>11163153</t>
  </si>
  <si>
    <t>emulze asfaltová penetrační</t>
  </si>
  <si>
    <t>litr</t>
  </si>
  <si>
    <t>-2002226769</t>
  </si>
  <si>
    <t>11,71*1,05 "Přepočtené koeficientem množství</t>
  </si>
  <si>
    <t>112</t>
  </si>
  <si>
    <t>711131801</t>
  </si>
  <si>
    <t>Odstranění izolace proti vodě, vlhkosti a plynům z pásů na sucho AIP nebo tkaniny z plochy vodorovné V</t>
  </si>
  <si>
    <t>-455948675</t>
  </si>
  <si>
    <t>odstranění hydroizolace na tepelné izolaci</t>
  </si>
  <si>
    <t>104,08</t>
  </si>
  <si>
    <t>22,43</t>
  </si>
  <si>
    <t>21,50</t>
  </si>
  <si>
    <t>113</t>
  </si>
  <si>
    <t>711131811</t>
  </si>
  <si>
    <t>Odstranění izolace proti zemní vlhkosti vodorovné</t>
  </si>
  <si>
    <t>CS ÚRS 2023 02</t>
  </si>
  <si>
    <t>563597031</t>
  </si>
  <si>
    <t>114</t>
  </si>
  <si>
    <t>711141559</t>
  </si>
  <si>
    <t>Provedení izolace proti zemní vlhkosti pásy přitavením NAIP na ploše vodorovné V</t>
  </si>
  <si>
    <t>2027694611</t>
  </si>
  <si>
    <t>115</t>
  </si>
  <si>
    <t>62853004</t>
  </si>
  <si>
    <t>pás asfaltový natavitelný modifikovaný SBS s vložkou ze skleněné tkaniny a spalitelnou PE fólií nebo jemnozrnným minerálním posypem na horním povrchu tl 4,0mm</t>
  </si>
  <si>
    <t>-594413048</t>
  </si>
  <si>
    <t>11,71*1,1655 "Přepočtené koeficientem množství</t>
  </si>
  <si>
    <t>116</t>
  </si>
  <si>
    <t>-45651026</t>
  </si>
  <si>
    <t>117</t>
  </si>
  <si>
    <t>62833158</t>
  </si>
  <si>
    <t>pás asfaltový natavitelný oxidovaný s vložkou ze skleněné tkaniny typu G200, s jemnozrnným minerálním posypem tl 4,0mm</t>
  </si>
  <si>
    <t>746771730</t>
  </si>
  <si>
    <t xml:space="preserve">Poznámka k položce:_x000d_
výkres č. 101.1, skladba 5101 - změna_x000d_
</t>
  </si>
  <si>
    <t>149,705*1,1655 'Přepočtené koeficientem množství</t>
  </si>
  <si>
    <t>118</t>
  </si>
  <si>
    <t>711141811</t>
  </si>
  <si>
    <t>Odstranění izolace proti vodě, vlhkosti a plynům z přitavených pásů NAIP z plochy vodorovné V jednovrstvé</t>
  </si>
  <si>
    <t>-322698238</t>
  </si>
  <si>
    <t>odstranění hydroizolace</t>
  </si>
  <si>
    <t>7,22*(14,53+0,15+3,15+0,15+3,02)</t>
  </si>
  <si>
    <t>119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</si>
  <si>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</si>
  <si>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</si>
  <si>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-539885873</t>
  </si>
  <si>
    <t>120</t>
  </si>
  <si>
    <t>998711181</t>
  </si>
  <si>
    <t>Příplatek k přesunu hmot tonážní 711 prováděný bez použití mechanizace</t>
  </si>
  <si>
    <t>-130849981</t>
  </si>
  <si>
    <t>713</t>
  </si>
  <si>
    <t>Izolace tepelné</t>
  </si>
  <si>
    <t>121</t>
  </si>
  <si>
    <t>713110821</t>
  </si>
  <si>
    <t>Odstranění tepelné izolace stropů nebo podhledů z rohoží, pásů, dílců, desek, bloků volně kladených z polystyrenu suchého, tloušťka izolace do 100 mm</t>
  </si>
  <si>
    <t>1578220831</t>
  </si>
  <si>
    <t>odstranění tepelné izolace</t>
  </si>
  <si>
    <t>122</t>
  </si>
  <si>
    <t>713121111</t>
  </si>
  <si>
    <t>Montáž tepelné izolace podlah rohožemi, pásy, deskami, dílci, bloky (izolační materiál ve specifikaci) kladenými volně jednovrstvá</t>
  </si>
  <si>
    <t>640422612</t>
  </si>
  <si>
    <t>123</t>
  </si>
  <si>
    <t>28375907</t>
  </si>
  <si>
    <t>deska EPS 150 pro konstrukce s vysokým zatížením λ=0,035 tl 30mm</t>
  </si>
  <si>
    <t>34074010</t>
  </si>
  <si>
    <t>124</t>
  </si>
  <si>
    <t>-2130790015</t>
  </si>
  <si>
    <t>7,22*(14,43+3,175+3,045)</t>
  </si>
  <si>
    <t>125</t>
  </si>
  <si>
    <t>28375909</t>
  </si>
  <si>
    <t>deska EPS 150 pro konstrukce s vysokým zatížením λ=0,035 tl 50mm</t>
  </si>
  <si>
    <t>200239780</t>
  </si>
  <si>
    <t>147,9*1,05 'Přepočtené koeficientem množství</t>
  </si>
  <si>
    <t>126</t>
  </si>
  <si>
    <t>713121211</t>
  </si>
  <si>
    <t>Montáž tepelné izolace podlah okrajovými pásky kladenými volně</t>
  </si>
  <si>
    <t>-691697944</t>
  </si>
  <si>
    <t>skl. 5102</t>
  </si>
  <si>
    <t>"mč. 1.04" (1,00+2,06+0,93+0,97)*2</t>
  </si>
  <si>
    <t>"mč. 1.06" (1,38+1,29)*2</t>
  </si>
  <si>
    <t>"mč. 1.07" (0,97+0,93+1,15+0,90)*2</t>
  </si>
  <si>
    <t>"mč. 1.08" (0,97+0,93+0,76)*2</t>
  </si>
  <si>
    <t>"mč. 1.09" (1,30+1,44)*2</t>
  </si>
  <si>
    <t>127</t>
  </si>
  <si>
    <t>63140274</t>
  </si>
  <si>
    <t>pásek okrajový izolační minerální plovoucích podlah š 120mm tl 12mm</t>
  </si>
  <si>
    <t>-1522366014</t>
  </si>
  <si>
    <t>33,96*1,05 "Přepočtené koeficientem množství</t>
  </si>
  <si>
    <t>128</t>
  </si>
  <si>
    <t>-1898278822</t>
  </si>
  <si>
    <t>(14,43+7,22)*2</t>
  </si>
  <si>
    <t>0,29*4</t>
  </si>
  <si>
    <t>0,42*4</t>
  </si>
  <si>
    <t>(3,175+7,22)*2</t>
  </si>
  <si>
    <t>0,29</t>
  </si>
  <si>
    <t>0,42</t>
  </si>
  <si>
    <t>(3,045+7,22)*2</t>
  </si>
  <si>
    <t>129</t>
  </si>
  <si>
    <t>-58675897</t>
  </si>
  <si>
    <t>88,88*1,05 'Přepočtené koeficientem množství</t>
  </si>
  <si>
    <t>130</t>
  </si>
  <si>
    <t>713191132</t>
  </si>
  <si>
    <t>Montáž tepelné izolace stavebních konstrukcí - doplňky a konstrukční součásti podlah, stropů vrchem nebo střech překrytí fólií separační z PE</t>
  </si>
  <si>
    <t>-1261462511</t>
  </si>
  <si>
    <t>131</t>
  </si>
  <si>
    <t>28323053</t>
  </si>
  <si>
    <t>fólie PE (500 kg/m3) separační podlahová oddělující tepelnou izolaci tl 0,6mm</t>
  </si>
  <si>
    <t>-1662802263</t>
  </si>
  <si>
    <t>147,9*1,15 'Přepočtené koeficientem množství</t>
  </si>
  <si>
    <t>132</t>
  </si>
  <si>
    <t>998713102</t>
  </si>
  <si>
    <t>Přesun hmot pro izolace tepelné stanovený z hmotnosti přesunovaného materiálu vodorovná dopravní vzdálenost do 50 m s užitím mechanizace v objektech výšky přes 6 m do 12 m</t>
  </si>
  <si>
    <t>1094383658</t>
  </si>
  <si>
    <t>133</t>
  </si>
  <si>
    <t>998713181</t>
  </si>
  <si>
    <t>Příplatek k přesunu hmot tonážní 713 prováděný bez použití mechanizace</t>
  </si>
  <si>
    <t>-59026847</t>
  </si>
  <si>
    <t>725</t>
  </si>
  <si>
    <t>Zdravotechnika - zařizovací předměty</t>
  </si>
  <si>
    <t>725110814</t>
  </si>
  <si>
    <t>Demontáž klozetů kombi</t>
  </si>
  <si>
    <t>soubor</t>
  </si>
  <si>
    <t>-756890041</t>
  </si>
  <si>
    <t>"mč. 1.06, 1.08, 1.09" 3</t>
  </si>
  <si>
    <t>135</t>
  </si>
  <si>
    <t>725122813</t>
  </si>
  <si>
    <t>Demontáž pisoárů s nádrží a 1 záchodkem</t>
  </si>
  <si>
    <t>-495531520</t>
  </si>
  <si>
    <t>"mč. 1.05" 1</t>
  </si>
  <si>
    <t>136</t>
  </si>
  <si>
    <t>725210821</t>
  </si>
  <si>
    <t>Demontáž umyvadel bez výtokových armatur umyvadel</t>
  </si>
  <si>
    <t>1875374768</t>
  </si>
  <si>
    <t>"mč. 1.04" 1</t>
  </si>
  <si>
    <t>137</t>
  </si>
  <si>
    <t>725530831</t>
  </si>
  <si>
    <t>Demontáž elektrických zásobníkových ohřívačů vody průtokových jakýchkoliv</t>
  </si>
  <si>
    <t>-1008643434</t>
  </si>
  <si>
    <t>138</t>
  </si>
  <si>
    <t>725820801</t>
  </si>
  <si>
    <t>Demontáž baterií nástěnných do G 3/4</t>
  </si>
  <si>
    <t>71100267</t>
  </si>
  <si>
    <t>"mč. 1.04-1.09" 6</t>
  </si>
  <si>
    <t>139</t>
  </si>
  <si>
    <t>725860811</t>
  </si>
  <si>
    <t>Demontáž zápachových uzávěrek pro zařizovací předměty jednoduchých</t>
  </si>
  <si>
    <t>834572736</t>
  </si>
  <si>
    <t>727</t>
  </si>
  <si>
    <t>Zdravotechnika - požární ochrana</t>
  </si>
  <si>
    <t>734</t>
  </si>
  <si>
    <t>Ústřední vytápění - armatury</t>
  </si>
  <si>
    <t>140</t>
  </si>
  <si>
    <t>734001.R</t>
  </si>
  <si>
    <t xml:space="preserve">Práce na rozvodu vytápění délky cca 21 m přívod a 21 m odvod pro provedení nového kolelktoru -  vypuštění okruhu, zaslepení potrubí zavařením - přívod a otopná těleasa, demontáž potrubí ocelové závitové DN přes 15 do 32 mm, montáž potrubí ocelové závitové DN přes 15 do 32 mm, napuštění okruhu, vyregulování vytápění</t>
  </si>
  <si>
    <t>-606482626</t>
  </si>
  <si>
    <t>Poznámka k položce:_x000d_
výkres č. 1101, 101.1 a 101.2 - změna</t>
  </si>
  <si>
    <t>141</t>
  </si>
  <si>
    <t>734222815.R</t>
  </si>
  <si>
    <t>Ventil závitový termostatický do G 1 PN 16 do 110°C s ruční hlavou včetně případné úpravy napojení</t>
  </si>
  <si>
    <t>-2019941963</t>
  </si>
  <si>
    <t>"viz tabulka prvků ozn. 6902" 2</t>
  </si>
  <si>
    <t>"viz tabulka prvků ozn. 6903" 7</t>
  </si>
  <si>
    <t>142</t>
  </si>
  <si>
    <t>734300816.R</t>
  </si>
  <si>
    <t>Demontáž armatury - ventil radiátoru</t>
  </si>
  <si>
    <t>1876045045</t>
  </si>
  <si>
    <t>741</t>
  </si>
  <si>
    <t>Elektroinstalace - silnoproud</t>
  </si>
  <si>
    <t>143</t>
  </si>
  <si>
    <t>941990041.R</t>
  </si>
  <si>
    <t>Montáž - tabulka výstražná a označovací</t>
  </si>
  <si>
    <t>69686861</t>
  </si>
  <si>
    <t>"viz tabulka prvků ozn. 6913" 5</t>
  </si>
  <si>
    <t>"viz tabulka prvků ozn. 6914" 1</t>
  </si>
  <si>
    <t>144</t>
  </si>
  <si>
    <t>7356913.R</t>
  </si>
  <si>
    <t>tabulka bezpečnostní fotoluminiscenční 200x100mm - znázorňující směr úniku rovně</t>
  </si>
  <si>
    <t>1777281743</t>
  </si>
  <si>
    <t>145</t>
  </si>
  <si>
    <t>7356914.R</t>
  </si>
  <si>
    <t>tabulka bezpečnostní fotoluminiscenční 200x100mm - znázorňující směr úniku levá-pravá</t>
  </si>
  <si>
    <t>1284203619</t>
  </si>
  <si>
    <t>751</t>
  </si>
  <si>
    <t>146</t>
  </si>
  <si>
    <t>751398022</t>
  </si>
  <si>
    <t>Montáž ostatních zařízení větrací mřížky stěnové, průřezu přes 0,04 do 0,100 m2</t>
  </si>
  <si>
    <t>1021679835</t>
  </si>
  <si>
    <t>"viz tabulka prvků ozn. 6911" 1</t>
  </si>
  <si>
    <t>147</t>
  </si>
  <si>
    <t>4296911.R</t>
  </si>
  <si>
    <t>mřížka stěnová 260x260mm - ventilační mřížka s protidešťovou žaluzií, síla plechu min. 0,8mm, síťka proti hmyzu, nerez - ozn. tab prvků 6911</t>
  </si>
  <si>
    <t>-1955035394</t>
  </si>
  <si>
    <t>148</t>
  </si>
  <si>
    <t>998751201</t>
  </si>
  <si>
    <t>Přesun hmot pro vzduchotechniku stanovený procentní sazbou (%) z ceny vodorovná dopravní vzdálenost do 50 m základní v objektech výšky do 12 m</t>
  </si>
  <si>
    <t>%</t>
  </si>
  <si>
    <t>1637022663</t>
  </si>
  <si>
    <t>763</t>
  </si>
  <si>
    <t>Konstrukce suché výstavby</t>
  </si>
  <si>
    <t>149</t>
  </si>
  <si>
    <t>763131451</t>
  </si>
  <si>
    <t>Podhled ze sádrokartonových desek dvouvrstvá zavěšená spodní konstrukce z ocelových profilů CD, UD jednoduše opláštěná deskou impregnovanou H2, tl. 12,5 mm, bez izolace</t>
  </si>
  <si>
    <t>1681573849</t>
  </si>
  <si>
    <t>"skl. 5211 - mč. 1.04-1.09" 3,73+1,92+2,71+1,48+1,87</t>
  </si>
  <si>
    <t>150</t>
  </si>
  <si>
    <t>763131554.R</t>
  </si>
  <si>
    <t>SDK podhled deska 1x akustická 12,5 děrovaný SDK 8/18Q s bílou tkaninou, jednovrstvá spodní kce profil CD+UD</t>
  </si>
  <si>
    <t>-392089026</t>
  </si>
  <si>
    <t>"skl. 5213 - mč. 1.01-1.02" 104,08+22,43</t>
  </si>
  <si>
    <t>151</t>
  </si>
  <si>
    <t>763131714</t>
  </si>
  <si>
    <t>Podhled ze sádrokartonových desek ostatní práce a konstrukce na podhledech ze sádrokartonových desek základní penetrační nátěr</t>
  </si>
  <si>
    <t>321296129</t>
  </si>
  <si>
    <t>152</t>
  </si>
  <si>
    <t>763131751</t>
  </si>
  <si>
    <t>Podhled ze sádrokartonových desek ostatní práce a konstrukce na podhledech ze sádrokartonových desek montáž parotěsné zábrany</t>
  </si>
  <si>
    <t>526993716</t>
  </si>
  <si>
    <t>153</t>
  </si>
  <si>
    <t>28329274</t>
  </si>
  <si>
    <t>fólie PE vyztužená pro parotěsnou vrstvu (reakce na oheň - třída E) 110g/m2</t>
  </si>
  <si>
    <t>475794257</t>
  </si>
  <si>
    <t>138,22*1,1235 "Přepočtené koeficientem množství</t>
  </si>
  <si>
    <t>154</t>
  </si>
  <si>
    <t>763131761</t>
  </si>
  <si>
    <t>Podhled ze sádrokartonových desek Příplatek k cenám za plochu do 3 m2 jednotlivě</t>
  </si>
  <si>
    <t>518039934</t>
  </si>
  <si>
    <t>155</t>
  </si>
  <si>
    <t>763131772</t>
  </si>
  <si>
    <t>Podhled ze sádrokartonových desek Příplatek k cenám za rovinnost kvality celoplošné tmelení kvality Q4</t>
  </si>
  <si>
    <t>1189872842</t>
  </si>
  <si>
    <t>156</t>
  </si>
  <si>
    <t>763172322</t>
  </si>
  <si>
    <t>Montáž dvířek pro konstrukce ze sádrokartonových desek revizních jednoplášťových pro příčky a předsazené stěny velikost (šxv) 300 x 300 mm</t>
  </si>
  <si>
    <t>1099775139</t>
  </si>
  <si>
    <t>"viz tabulka prvků ozn. 6905" 2</t>
  </si>
  <si>
    <t>157</t>
  </si>
  <si>
    <t>590340451.R</t>
  </si>
  <si>
    <t>dvířka revizní pro instalační a dělící zdi vodě odolná 300x300mm - ozn. tab prvků 6905</t>
  </si>
  <si>
    <t>1728656253</t>
  </si>
  <si>
    <t>158</t>
  </si>
  <si>
    <t>763416301.R</t>
  </si>
  <si>
    <t>Sanitární - příčka rovná s jednokřídlými dveřmi, rozměr 1300/2000mm, dveře 700/2000mm včetně nerez kování WC zámek - pohledově skryté hliníkové profily, DTD laminovaná desky tl. 25-30mm, ABS hrany PUR lepidlo		</t>
  </si>
  <si>
    <t>1885611216</t>
  </si>
  <si>
    <t>"viz specifikace sanitární příčky"</t>
  </si>
  <si>
    <t>"ozn. 6301" 1,30*2,00</t>
  </si>
  <si>
    <t>159</t>
  </si>
  <si>
    <t>763416302.R</t>
  </si>
  <si>
    <t>Sanitární - příčka rovná s jednokřídlými dveřmi, rozměr 930/2000mm, dveře 700/2000mm včetně nerez kování WC zámek - pohledově skryté hliníkové profily, DTD laminovaná desky tl. 25-30mm, ABS hrany PUR lepidlo		</t>
  </si>
  <si>
    <t>-467795318</t>
  </si>
  <si>
    <t>"ozn. 6302" 0,93*2,00</t>
  </si>
  <si>
    <t>160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</si>
  <si>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</si>
  <si>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</si>
  <si>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-134035524</t>
  </si>
  <si>
    <t>161</t>
  </si>
  <si>
    <t>998763381</t>
  </si>
  <si>
    <t>Příplatek k přesunu hmot tonážní 763 SDK prováděný bez použití mechanizace</t>
  </si>
  <si>
    <t>1753851154</t>
  </si>
  <si>
    <t>766</t>
  </si>
  <si>
    <t>Konstrukce truhlářské</t>
  </si>
  <si>
    <t>162</t>
  </si>
  <si>
    <t>766441825.R</t>
  </si>
  <si>
    <t>Demontáž parapetních desek dřevěných nebo plastových šířky přes 300 mm délky přes 2000 mm včetně ocelových sloupků</t>
  </si>
  <si>
    <t>2111910248</t>
  </si>
  <si>
    <t>"mč. 1.01" 3</t>
  </si>
  <si>
    <t>"mč. 1.03" 1</t>
  </si>
  <si>
    <t>163</t>
  </si>
  <si>
    <t>7666501.R</t>
  </si>
  <si>
    <t>D+M - Zákryt topení, rozměr 14430/470/920mm - rám - svařovaný rám z uzavřených čtvercových profilů 30x3mm - čelo, lub - DTD laminovaná deska 2x tl.18mm, zákryt - DTD laminovaná deska 2x tl.18mm - kompletní provedení včetně všech doplňků dle PD zn. 6501</t>
  </si>
  <si>
    <t>-1546584504</t>
  </si>
  <si>
    <t>Zákryt topení</t>
  </si>
  <si>
    <t>14 430 x 470mm</t>
  </si>
  <si>
    <t>výška 920</t>
  </si>
  <si>
    <t>Rám</t>
  </si>
  <si>
    <t>- svařovaný rám z uzavřených čtvercových profilů 30x3mm s</t>
  </si>
  <si>
    <t>navařenými kotevními patkami 100x30x5mm</t>
  </si>
  <si>
    <t>- ze zadní nepohledové strany navařeny vymezovací profily cca</t>
  </si>
  <si>
    <t>15x5x30mm vymezující prostor pro závěsy krycího čela</t>
  </si>
  <si>
    <t>- závěsy ocel P5 šířka 50mm</t>
  </si>
  <si>
    <t>Čelo, lub</t>
  </si>
  <si>
    <t>- DTD laminovaná deska 2x tl.18mm</t>
  </si>
  <si>
    <t>- ABS hrana 2mm, lepeno PUR lepidlem</t>
  </si>
  <si>
    <t>Zákryt</t>
  </si>
  <si>
    <t>- DTD laminovaná deska 2x tl.18mm,</t>
  </si>
  <si>
    <t>- ABS hrana 2mm š. 36mm, lepeno PUR lepidlem</t>
  </si>
  <si>
    <t>Ocelová konstrukce</t>
  </si>
  <si>
    <t>- prášková barva RAL 7037</t>
  </si>
  <si>
    <t>Zákryt, lub, čelo</t>
  </si>
  <si>
    <t>- laminovaná fólie, perlička, barva šedá přibližně RAL 7037</t>
  </si>
  <si>
    <t>VYBAVENÍ: - 10x větrací mřížka 100x800mm hliník v práškové bravě RAL 7037</t>
  </si>
  <si>
    <t>dle dekoru lamina</t>
  </si>
  <si>
    <t>- rektifikační patky pro vyrovnánní nerovností</t>
  </si>
  <si>
    <t>"počet" 1</t>
  </si>
  <si>
    <t>164</t>
  </si>
  <si>
    <t>7666502.R</t>
  </si>
  <si>
    <t>D+M - Zákryt topení, rozměr 2880/350/920mm - rám - svařovaný rám z uzavřených čtvercových profilů 30x3mm - čelo, lub - DTD laminovaná deska 2x tl.18mm, zákryt - DTD laminovaná deska 2x tl.18mm - kompletní provedení včetně všech doplňků dle PD zn. 6502</t>
  </si>
  <si>
    <t>-194448879</t>
  </si>
  <si>
    <t>2 880 x 350mm</t>
  </si>
  <si>
    <t>VYBAVENÍ: - 2x větrací mřížka 100x800mm hliník v práškové bravě RAL 7037 dle</t>
  </si>
  <si>
    <t>dekoru lamina</t>
  </si>
  <si>
    <t>ÚPRAVA: Ocelová konstrukce</t>
  </si>
  <si>
    <t>"počet kusů" 1</t>
  </si>
  <si>
    <t>165</t>
  </si>
  <si>
    <t>766660001</t>
  </si>
  <si>
    <t>Montáž dveřních křídel dřevěných nebo plastových otevíravých do ocelové zárubně povrchově upravených jednokřídlových, šířky do 800 mm</t>
  </si>
  <si>
    <t>-291990119</t>
  </si>
  <si>
    <t>166</t>
  </si>
  <si>
    <t>6116201.R</t>
  </si>
  <si>
    <t>dveře jednokřídlé povrch HPL fólie 0,8mm na všech hranách, plné 800x1970-2100mm, barva NCS S3502-Y, včetně kování, WC zámek a všech doplňků dle PD (mřížka, soklový plech atd...)</t>
  </si>
  <si>
    <t>-1575842487</t>
  </si>
  <si>
    <t>167</t>
  </si>
  <si>
    <t>6116202.R</t>
  </si>
  <si>
    <t>dveře jednokřídlé povrch HPL fólie 0,8mm na všech hranách, plné 800x1970-2100mm, barva NCS S3502-Y, včetně kování a všech doplňků dle PD (soklový plech atd...)</t>
  </si>
  <si>
    <t>-1226866648</t>
  </si>
  <si>
    <t>168</t>
  </si>
  <si>
    <t>766660011</t>
  </si>
  <si>
    <t>Montáž dveřních křídel dřevěných nebo plastových otevíravých do ocelové zárubně povrchově upravených dvoukřídlových, šířky do 1450 mm</t>
  </si>
  <si>
    <t>-1924221649</t>
  </si>
  <si>
    <t>"dveře ozn. 6204" 2</t>
  </si>
  <si>
    <t>169</t>
  </si>
  <si>
    <t>6116204.R</t>
  </si>
  <si>
    <t>dveře dvoukřídlé dřevotřískové povrch dýhovaný plné 1450x1970-2100mm, včetně kování a všech doplňků dle PD (soklový plech atd...)</t>
  </si>
  <si>
    <t>1054471650</t>
  </si>
  <si>
    <t>170</t>
  </si>
  <si>
    <t>766660022</t>
  </si>
  <si>
    <t>Montáž dveřních křídel dřevěných nebo plastových otevíravých do ocelové zárubně protipožárních jednokřídlových, šířky přes 800 mm</t>
  </si>
  <si>
    <t>2038412341</t>
  </si>
  <si>
    <t>"dveře ozn. 6207" 1</t>
  </si>
  <si>
    <t>171</t>
  </si>
  <si>
    <t>6116207.R</t>
  </si>
  <si>
    <t>dveře jednokřídlé dřevotřískové protipožární EI (EW) 30 DP3 povrch HPL fólie 0,8mm na všech hranách, plné 900x1970-2100mm, včetně kování a všech doplňků dle PD (soklový plech atd...)</t>
  </si>
  <si>
    <t>-1177636064</t>
  </si>
  <si>
    <t>172</t>
  </si>
  <si>
    <t>766660031</t>
  </si>
  <si>
    <t>Montáž dveřních křídel dřevěných nebo plastových otevíravých do ocelové zárubně protipožárních dvoukřídlových jakékoliv šířky</t>
  </si>
  <si>
    <t>887590865</t>
  </si>
  <si>
    <t>"dveře ozn. 6203" 1</t>
  </si>
  <si>
    <t>173</t>
  </si>
  <si>
    <t>6116203.R</t>
  </si>
  <si>
    <t>dveře dvoukřídlé protipožární EI (EW) 30 DP3 povrch dýhované na všech hranách, plné 1450x1970-2100mm, včetně kování a všech doplňků dle PD (soklový plech atd...)</t>
  </si>
  <si>
    <t>1311393159</t>
  </si>
  <si>
    <t>174</t>
  </si>
  <si>
    <t>766691914</t>
  </si>
  <si>
    <t>Ostatní práce vyvěšení nebo zavěšení křídel dřevěných dveřních, plochy do 2 m2</t>
  </si>
  <si>
    <t>-1762330075</t>
  </si>
  <si>
    <t>"mč. 1.01" 2*2</t>
  </si>
  <si>
    <t>"mč. 1.02" 2+1</t>
  </si>
  <si>
    <t>175</t>
  </si>
  <si>
    <t>766692825.R</t>
  </si>
  <si>
    <t>Demontáž záclonových krytů povrchově upravených s olištováním dl přes 3,60 m</t>
  </si>
  <si>
    <t>-1100727735</t>
  </si>
  <si>
    <t>176</t>
  </si>
  <si>
    <t>766825801.R</t>
  </si>
  <si>
    <t>Demontáž - lavice a věšáková stěna 3160/600/450mm</t>
  </si>
  <si>
    <t>-2042173168</t>
  </si>
  <si>
    <t>177</t>
  </si>
  <si>
    <t>766825802.R</t>
  </si>
  <si>
    <t>Demontáž - otevřené regály 750/550/2000mm</t>
  </si>
  <si>
    <t>-15507320</t>
  </si>
  <si>
    <t>"mč. 1.01" 2</t>
  </si>
  <si>
    <t>178</t>
  </si>
  <si>
    <t>766825803.R</t>
  </si>
  <si>
    <t>Demontáž - pracovní stůl 1500/130/700-920mm</t>
  </si>
  <si>
    <t>554870090</t>
  </si>
  <si>
    <t>"mč. 1.01" 6</t>
  </si>
  <si>
    <t>179</t>
  </si>
  <si>
    <t>766825804.R</t>
  </si>
  <si>
    <t>Demontáž - lektorský stůl 1500/750/850mm</t>
  </si>
  <si>
    <t>-1727199794</t>
  </si>
  <si>
    <t>180</t>
  </si>
  <si>
    <t>766825805.R</t>
  </si>
  <si>
    <t>Demontáž - dílenský stůl 1300/650/850mm</t>
  </si>
  <si>
    <t>-1003014555</t>
  </si>
  <si>
    <t>181</t>
  </si>
  <si>
    <t>998766202</t>
  </si>
  <si>
    <t>Přesun hmot pro konstrukce truhlářské stanovený procentní sazbou (%) z ceny vodorovná dopravní vzdálenost do 50 m základní v objektech výšky přes 6 do 12 m</t>
  </si>
  <si>
    <t>1257577173</t>
  </si>
  <si>
    <t>771</t>
  </si>
  <si>
    <t>Podlahy z dlaždic</t>
  </si>
  <si>
    <t>182</t>
  </si>
  <si>
    <t>771121011</t>
  </si>
  <si>
    <t>Příprava podkladu před provedením dlažby nátěr penetrační na podlahu</t>
  </si>
  <si>
    <t>960293168</t>
  </si>
  <si>
    <t>"skl. 5102 - mč. 1.04-1.09" (3,73+1,92+2,71+1,48+1,87)*2</t>
  </si>
  <si>
    <t>183</t>
  </si>
  <si>
    <t>771151022</t>
  </si>
  <si>
    <t>Příprava podkladu před provedením dlažby samonivelační stěrka min. pevnosti 30 MPa, tloušťky přes 3 do 5 mm</t>
  </si>
  <si>
    <t>-130801309</t>
  </si>
  <si>
    <t>"skl. 5102 - mč. 1.04-1.09" (3,73+1,92+2,71+1,48+1,87)</t>
  </si>
  <si>
    <t>184</t>
  </si>
  <si>
    <t>771161021</t>
  </si>
  <si>
    <t>Příprava podkladu před provedením dlažby montáž profilu ukončujícího profilu pro plynulý přechod (dlažba-koberec apod.)</t>
  </si>
  <si>
    <t>1835256233</t>
  </si>
  <si>
    <t>"viz tabulka prvků ozn. 6910" 2,50</t>
  </si>
  <si>
    <t>185</t>
  </si>
  <si>
    <t>5906910.R</t>
  </si>
  <si>
    <t>přechodová lišta podlahy - profil matně eloxovaný 2x25mm - viz tabulka prvků ozn. 6910</t>
  </si>
  <si>
    <t>-1292880181</t>
  </si>
  <si>
    <t>2,5*1,1 "Přepočtené koeficientem množství</t>
  </si>
  <si>
    <t>186</t>
  </si>
  <si>
    <t>771161022</t>
  </si>
  <si>
    <t>Příprava podkladu před provedením dlažby montáž profilu ukončujícího profilu pro schodové hrany a ukončení dlažby</t>
  </si>
  <si>
    <t>1410910698</t>
  </si>
  <si>
    <t>"viz tabulka prvků ozn. 6909" 2,00</t>
  </si>
  <si>
    <t>187</t>
  </si>
  <si>
    <t>59054123</t>
  </si>
  <si>
    <t>profil ukončovací pro vnější hrany obkladů hliník matně eloxovaný 10x2500mm</t>
  </si>
  <si>
    <t>1691488077</t>
  </si>
  <si>
    <t>2*1,1 "Přepočtené koeficientem množství</t>
  </si>
  <si>
    <t>188</t>
  </si>
  <si>
    <t>771574413</t>
  </si>
  <si>
    <t>Montáž podlah z dlaždic keramických lepených cementovým flexibilním lepidlem hladkých, tloušťky do 10 mm přes 2 do 4 ks/m2</t>
  </si>
  <si>
    <t>1883116935</t>
  </si>
  <si>
    <t>189</t>
  </si>
  <si>
    <t>59761108</t>
  </si>
  <si>
    <t>dlažba keramická slinutá mrazuvzdorná R10/B povrch hladký/matný tl do 10mm přes 4 do 6ks/m2</t>
  </si>
  <si>
    <t>63748958</t>
  </si>
  <si>
    <t>11,71*1,15 "Přepočtené koeficientem množství</t>
  </si>
  <si>
    <t>190</t>
  </si>
  <si>
    <t>771577211</t>
  </si>
  <si>
    <t>Montáž podlah z dlaždic keramických lepených cementovým flexibilním lepidlem Příplatek k cenám za plochu do 5 m2 jednotlivě</t>
  </si>
  <si>
    <t>825499408</t>
  </si>
  <si>
    <t>191</t>
  </si>
  <si>
    <t>771591112</t>
  </si>
  <si>
    <t>Izolace podlahy pod dlažbu nátěrem nebo stěrkou ve dvou vrstvách</t>
  </si>
  <si>
    <t>-1683181235</t>
  </si>
  <si>
    <t>192</t>
  </si>
  <si>
    <t>998771102</t>
  </si>
  <si>
    <t>Přesun hmot pro podlahy z dlaždic stanovený z hmotnosti přesunovaného materiálu vodorovná dopravní vzdálenost do 50 m základní v objektech výšky přes 6 do 12 m</t>
  </si>
  <si>
    <t>24311263</t>
  </si>
  <si>
    <t>193</t>
  </si>
  <si>
    <t>998771181</t>
  </si>
  <si>
    <t>Příplatek k přesunu hmot tonážní 771 prováděný bez použití mechanizace</t>
  </si>
  <si>
    <t>-984549533</t>
  </si>
  <si>
    <t>776</t>
  </si>
  <si>
    <t>Podlahy povlakové</t>
  </si>
  <si>
    <t>194</t>
  </si>
  <si>
    <t>776121112</t>
  </si>
  <si>
    <t>Příprava podkladu povlakových podlah a stěn penetrace vodou ředitelná podlah</t>
  </si>
  <si>
    <t>-1067722985</t>
  </si>
  <si>
    <t>195</t>
  </si>
  <si>
    <t>776141122</t>
  </si>
  <si>
    <t>Příprava podkladu povlakových podlah a stěn vyrovnání samonivelační stěrkou podlah min.pevnosti 30 MPa, tloušťky přes 3 do 5 mm</t>
  </si>
  <si>
    <t>1249753498</t>
  </si>
  <si>
    <t>147,9</t>
  </si>
  <si>
    <t>196</t>
  </si>
  <si>
    <t>776201811</t>
  </si>
  <si>
    <t>Demontáž povlakových podlahovin lepených ručně bez podložky</t>
  </si>
  <si>
    <t>-666012912</t>
  </si>
  <si>
    <t>"skladba 1501 - mč. 1.01-1.03" 104,08+22,43+21,50</t>
  </si>
  <si>
    <t>197</t>
  </si>
  <si>
    <t>776231112.R</t>
  </si>
  <si>
    <t>Lepení vinylu standardním lepidlem</t>
  </si>
  <si>
    <t>-1081632259</t>
  </si>
  <si>
    <t>"skl. 5101 - mč. 1.01-1.03" (104,08+22,43+21,50)</t>
  </si>
  <si>
    <t>198</t>
  </si>
  <si>
    <t>28411154.R</t>
  </si>
  <si>
    <t>Vinylová kompaktní podlahová krytina,
protiskluznost R10, odolnost proti vrypu 0,02mm, 
výztužná mřížka ze skelných vláken, kročejová izolace 17dB, hořlavost Cfl-s1</t>
  </si>
  <si>
    <t>-571955219</t>
  </si>
  <si>
    <t>148,01*1,1 "Přepočtené koeficientem množství</t>
  </si>
  <si>
    <t>199</t>
  </si>
  <si>
    <t>776421111</t>
  </si>
  <si>
    <t>Montáž lišt obvodových lepených</t>
  </si>
  <si>
    <t>1865048261</t>
  </si>
  <si>
    <t>46,82</t>
  </si>
  <si>
    <t>-1,45*2</t>
  </si>
  <si>
    <t>20,79</t>
  </si>
  <si>
    <t>-1,45*2-0,9</t>
  </si>
  <si>
    <t>20,53</t>
  </si>
  <si>
    <t>-1,45</t>
  </si>
  <si>
    <t>200</t>
  </si>
  <si>
    <t>2841100R.1</t>
  </si>
  <si>
    <t>lišta soklová PVC 18x80mm</t>
  </si>
  <si>
    <t>-1608995666</t>
  </si>
  <si>
    <t>79,99*1,05 'Přepočtené koeficientem množství</t>
  </si>
  <si>
    <t>201</t>
  </si>
  <si>
    <t>998776102</t>
  </si>
  <si>
    <t>Přesun hmot pro podlahy povlakové stanovený z hmotnosti přesunovaného materiálu vodorovná dopravní vzdálenost do 50 m základní v objektech výšky přes 6 do 12 m</t>
  </si>
  <si>
    <t>1238424962</t>
  </si>
  <si>
    <t>202</t>
  </si>
  <si>
    <t>998776181</t>
  </si>
  <si>
    <t>Příplatek k přesunu hmot tonážní 776 prováděný bez použití mechanizace</t>
  </si>
  <si>
    <t>-2122796153</t>
  </si>
  <si>
    <t>781</t>
  </si>
  <si>
    <t>Dokončovací práce - obklady</t>
  </si>
  <si>
    <t>203</t>
  </si>
  <si>
    <t>781121011</t>
  </si>
  <si>
    <t>Příprava podkladu před provedením obkladu nátěr penetrační na stěnu</t>
  </si>
  <si>
    <t>-189552827</t>
  </si>
  <si>
    <t>skl. 5204</t>
  </si>
  <si>
    <t>"mč. 1.01" (0,63+5,56+0,29)*2,20</t>
  </si>
  <si>
    <t>204</t>
  </si>
  <si>
    <t>781131112</t>
  </si>
  <si>
    <t>Izolace stěny pod obklad izolace nátěrem nebo stěrkou ve dvou vrstvách</t>
  </si>
  <si>
    <t>-562713570</t>
  </si>
  <si>
    <t>"mč. 1.04" (1,00+2,06+0,93+0,97)*2*0,20+(1,00+0,97*2)*1,82</t>
  </si>
  <si>
    <t>"mč. 1.06" (1,38+1,29)*2*0,20</t>
  </si>
  <si>
    <t>"mč. 1.07" (0,97+0,93+1,15+0,90)*2*0,20+(0,90+0,97*2)*1,82</t>
  </si>
  <si>
    <t>"mč. 1.08" (0,97+0,93+0,76*2+0,60)*0,20</t>
  </si>
  <si>
    <t>"mč. 1.09" (1,30+1,44*2)*0,20</t>
  </si>
  <si>
    <t>205</t>
  </si>
  <si>
    <t>781161020R</t>
  </si>
  <si>
    <t xml:space="preserve">Montáž profilu ukončujícího </t>
  </si>
  <si>
    <t>-276115989</t>
  </si>
  <si>
    <t>"viz tabulka prvků ozn. 6908" 50,50</t>
  </si>
  <si>
    <t>206</t>
  </si>
  <si>
    <t>59054122.R</t>
  </si>
  <si>
    <t>profil ukončovací pro vnější hrany obkladů hliník matně eloxovaný 8x2500mm - ozn. tab prvků 6908</t>
  </si>
  <si>
    <t>1860420702</t>
  </si>
  <si>
    <t>50,5*1,1 "Přepočtené koeficientem množství</t>
  </si>
  <si>
    <t>207</t>
  </si>
  <si>
    <t>781474113</t>
  </si>
  <si>
    <t>Montáž keramických obkladů stěn lepených cementovým flexibilním lepidlem hladkých přes 12 do 19 ks/m2</t>
  </si>
  <si>
    <t>-845889098</t>
  </si>
  <si>
    <t>208</t>
  </si>
  <si>
    <t>59761071.R5204</t>
  </si>
  <si>
    <t>obklad keramický hladký 200/400mm - světle šedá</t>
  </si>
  <si>
    <t>760583994</t>
  </si>
  <si>
    <t>14,256*1,1 "Přepočtené koeficientem množství</t>
  </si>
  <si>
    <t>209</t>
  </si>
  <si>
    <t>59761071.R5205</t>
  </si>
  <si>
    <t>obklad keramický hladký 200/400mm - tmavě žlutá RAL 0858070</t>
  </si>
  <si>
    <t>-2123067622</t>
  </si>
  <si>
    <t>26,491*1,1 "Přepočtené koeficientem množství</t>
  </si>
  <si>
    <t>210</t>
  </si>
  <si>
    <t>59761071.R5206</t>
  </si>
  <si>
    <t>obklad keramický hladký 200/400mm - tyrkysová RAL 1907025</t>
  </si>
  <si>
    <t>561374388</t>
  </si>
  <si>
    <t>27,794*1,1 "Přepočtené koeficientem množství</t>
  </si>
  <si>
    <t>211</t>
  </si>
  <si>
    <t>781477111</t>
  </si>
  <si>
    <t>Příplatek k montáži obkladů vnitřních keramických hladkých za plochu do 10 m2</t>
  </si>
  <si>
    <t>1276485142</t>
  </si>
  <si>
    <t>212</t>
  </si>
  <si>
    <t>998781102</t>
  </si>
  <si>
    <t>Přesun hmot pro obklady keramické stanovený z hmotnosti přesunovaného materiálu vodorovná dopravní vzdálenost do 50 m základní v objektech výšky přes 6 do 12 m</t>
  </si>
  <si>
    <t>502343497</t>
  </si>
  <si>
    <t>213</t>
  </si>
  <si>
    <t>998781181</t>
  </si>
  <si>
    <t>Příplatek k přesunu hmot tonážní 781 prováděný bez použití mechanizace</t>
  </si>
  <si>
    <t>-1386474041</t>
  </si>
  <si>
    <t>783</t>
  </si>
  <si>
    <t>Dokončovací práce - nátěry</t>
  </si>
  <si>
    <t>214</t>
  </si>
  <si>
    <t>7833141R1</t>
  </si>
  <si>
    <t>1 x základní, 2x vrchní nátěr RAL ocelové zárubně pro jednokřídlé dveře</t>
  </si>
  <si>
    <t>505474650</t>
  </si>
  <si>
    <t>"6201</t>
  </si>
  <si>
    <t>"6202</t>
  </si>
  <si>
    <t>"6207</t>
  </si>
  <si>
    <t>215</t>
  </si>
  <si>
    <t>7833141R2</t>
  </si>
  <si>
    <t>1 x základní, 2x vrchní nátěr RAL ocelové zárubně pro dvoukřídlé dveře</t>
  </si>
  <si>
    <t>2133397796</t>
  </si>
  <si>
    <t>"6203</t>
  </si>
  <si>
    <t>"6204</t>
  </si>
  <si>
    <t>216</t>
  </si>
  <si>
    <t>783601345</t>
  </si>
  <si>
    <t>Příprava podkladu otopných těles před provedením nátěrů litinových odmaštěním vodou ředitelným</t>
  </si>
  <si>
    <t>1591294210</t>
  </si>
  <si>
    <t>"viz tabulka prvků ozn. 6902" (5*0,10*0,60+0,30*0,60)*2*2</t>
  </si>
  <si>
    <t>"viz tabulka prvků ozn. 6903" (26*0,10*0,60+1,60*0,60)*2*7</t>
  </si>
  <si>
    <t>217</t>
  </si>
  <si>
    <t>783601441</t>
  </si>
  <si>
    <t>Příprava podkladu otopných těles před provedením nátěrů litinových očištění ometením</t>
  </si>
  <si>
    <t>-1545868111</t>
  </si>
  <si>
    <t>218</t>
  </si>
  <si>
    <t>783601713</t>
  </si>
  <si>
    <t>Příprava podkladu armatur a kovových potrubí před provedením nátěru potrubí do DN 50 mm odmaštěním, odmašťovačem vodou ředitelným</t>
  </si>
  <si>
    <t>-1038909973</t>
  </si>
  <si>
    <t>"viz tabulka prvků ozn. 6904" 14,10</t>
  </si>
  <si>
    <t>219</t>
  </si>
  <si>
    <t>783606821</t>
  </si>
  <si>
    <t>Odstranění nátěrů z otopných těles litinových obroušením</t>
  </si>
  <si>
    <t>107410140</t>
  </si>
  <si>
    <t>220</t>
  </si>
  <si>
    <t>783606861</t>
  </si>
  <si>
    <t>Odstranění nátěrů z armatur a kovových potrubí potrubí do DN 50 mm obroušením</t>
  </si>
  <si>
    <t>1699477028</t>
  </si>
  <si>
    <t>221</t>
  </si>
  <si>
    <t>783614141</t>
  </si>
  <si>
    <t>Základní nátěr otopných těles jednonásobný litinových syntetický</t>
  </si>
  <si>
    <t>-1626928578</t>
  </si>
  <si>
    <t>"viz tabulka prvků ozn. 6902" (5*0,10*0,60+0,30*0,60)*2*2*2</t>
  </si>
  <si>
    <t>"viz tabulka prvků ozn. 6903" (26*0,10*0,60+1,60*0,60)*2*7*2</t>
  </si>
  <si>
    <t>222</t>
  </si>
  <si>
    <t>783614551</t>
  </si>
  <si>
    <t>Základní nátěr armatur a kovových potrubí jednonásobný potrubí do DN 50 mm syntetický</t>
  </si>
  <si>
    <t>-777785474</t>
  </si>
  <si>
    <t>"viz tabulka prvků ozn. 6904" 14,10*2</t>
  </si>
  <si>
    <t>223</t>
  </si>
  <si>
    <t>783617147</t>
  </si>
  <si>
    <t>Krycí nátěr (email) otopných těles litinových dvojnásobný syntetický</t>
  </si>
  <si>
    <t>679294869</t>
  </si>
  <si>
    <t>224</t>
  </si>
  <si>
    <t>783617615</t>
  </si>
  <si>
    <t>Krycí nátěr (email) armatur a kovových potrubí potrubí do DN 50 mm dvojnásobný syntetický tepelně odolný</t>
  </si>
  <si>
    <t>2134095670</t>
  </si>
  <si>
    <t>225</t>
  </si>
  <si>
    <t>783806811</t>
  </si>
  <si>
    <t>Odstranění nátěrů z omítek oškrábáním</t>
  </si>
  <si>
    <t>1701304704</t>
  </si>
  <si>
    <t>"skladba 1524 - mč. 1.01" (0,63*2+0,56+5,56+0,292+0,42+5,58+0,29+6,51+0,42)*1,80</t>
  </si>
  <si>
    <t>784</t>
  </si>
  <si>
    <t>Dokončovací práce - malby a tapety</t>
  </si>
  <si>
    <t>226</t>
  </si>
  <si>
    <t>784121001</t>
  </si>
  <si>
    <t>Oškrabání malby v místnostech výšky do 3,80 m</t>
  </si>
  <si>
    <t>2122576266</t>
  </si>
  <si>
    <t>"skladba 1523 - mč. 1.01" 104,08+(0,63*2+0,56+5,56+0,292+0,42+5,58+0,29+6,51+0,42)*1,43+(2,41+7,22+14,53+0,42*4)*3,23</t>
  </si>
  <si>
    <t>"skladba 1523 - mč. 1.02" 22,43+(3,15+7,22)*2*3,23</t>
  </si>
  <si>
    <t>"skladba 1523 - mč. 1.03" 21,50+(3,02+7,22)*2*3,23</t>
  </si>
  <si>
    <t>227</t>
  </si>
  <si>
    <t>784181101</t>
  </si>
  <si>
    <t>Penetrace podkladu jednonásobná základní akrylátová bezbarvá v místnostech výšky do 3,80 m</t>
  </si>
  <si>
    <t>-891228004</t>
  </si>
  <si>
    <t>skl. 5301</t>
  </si>
  <si>
    <t>"mč. 1.04" 3,73+(1,00+2,06+0,93+0,97)*2*1,21</t>
  </si>
  <si>
    <t>"mč. 1.06" 1,92+(1,38+1,29)*2*1,21</t>
  </si>
  <si>
    <t>"mč. 1.07" 2,71+(0,97+0,93+1,15+0,90)*2*1,21</t>
  </si>
  <si>
    <t>"mč. 1.08" 1,48+(0,97+0,93+0,76)*2*1,21</t>
  </si>
  <si>
    <t>"mč. 1.09" 2,71+(1,30+1,44)*2*1,21+0,68*2,02</t>
  </si>
  <si>
    <t>"mč. 1.02" 22,43+(3,15+7,22)*2*3,23</t>
  </si>
  <si>
    <t>"mč. 1.03" 21,50+(3,02+7,22)*2*3,23</t>
  </si>
  <si>
    <t>skl. 5302</t>
  </si>
  <si>
    <t>"mč. 1.01" 104,08+(7,22+14,53+0,63+0,29+0,42*2)*2*3,23</t>
  </si>
  <si>
    <t>228</t>
  </si>
  <si>
    <t>784211101</t>
  </si>
  <si>
    <t>Malby z malířských směsí oděruvzdorných za mokra dvojnásobné, bílé za mokra oděruvzdorné výborně v místnostech výšky do 3,80 m</t>
  </si>
  <si>
    <t>906594063</t>
  </si>
  <si>
    <t>skl. 5303</t>
  </si>
  <si>
    <t>"mč. 1.01" (7,22+14,53+0,63+0,29+0,42*2)*2*1,40</t>
  </si>
  <si>
    <t>229</t>
  </si>
  <si>
    <t>784211168.R</t>
  </si>
  <si>
    <t>Příplatek k cenám 2x maleb ze směsí za mokra oděruvzdorných za barevnou malbu v matném odstínu</t>
  </si>
  <si>
    <t>1003049961</t>
  </si>
  <si>
    <t>230</t>
  </si>
  <si>
    <t>784221101</t>
  </si>
  <si>
    <t>Malby z malířských směsí otěruvzdorných za sucha dvojnásobné, bílé za sucha otěruvzdorné dobře v místnostech výšky do 3,80 m</t>
  </si>
  <si>
    <t>-64881711</t>
  </si>
  <si>
    <t>"mč. 1.01" 104,08+(7,22+14,53+0,63+0,29+0,42*2)*2*1,83</t>
  </si>
  <si>
    <t>231</t>
  </si>
  <si>
    <t>784221151.R</t>
  </si>
  <si>
    <t>Příplatek k cenám 2x maleb za sucha otěruvzdorných za barevnou malbu</t>
  </si>
  <si>
    <t>-77167108</t>
  </si>
  <si>
    <t>786</t>
  </si>
  <si>
    <t>Dokončovací práce - čalounické úpravy</t>
  </si>
  <si>
    <t>232</t>
  </si>
  <si>
    <t>7866601.R</t>
  </si>
  <si>
    <t>D+M - stínící roleta s elektrickým pohonem - rozměr 2440/2080mm - kompletní provedení dle tabulky prvků ozn. 6601 včetně všech doplňků			</t>
  </si>
  <si>
    <t>1455820645</t>
  </si>
  <si>
    <t>stínící roleta s elektrickým pohonem</t>
  </si>
  <si>
    <t>rozměr : 2440x2080mm</t>
  </si>
  <si>
    <t>hliníkové profily</t>
  </si>
  <si>
    <t>konstrukce na stěnu</t>
  </si>
  <si>
    <t>schránka s roletou nad nadpražím okna</t>
  </si>
  <si>
    <t>vodící svislé lišty s těsnícími kartáčky</t>
  </si>
  <si>
    <t>spodní konec rolety (těžítko) zakončen hliníkovým profilem s těsnícím molitanovým dorazem</t>
  </si>
  <si>
    <t>spodní těsnící profil, do kterého zajíždí těžítko rolety</t>
  </si>
  <si>
    <t>látková roleta s výztužnou membránou, nehořlavost dle ČSN EN 1101, omyvatelná</t>
  </si>
  <si>
    <t>hliníkové konstrukce - polomatný lak</t>
  </si>
  <si>
    <t>RAL 9007 grey aluminium</t>
  </si>
  <si>
    <t>textilní roleta - přibližně šedá RAL 7005 mouse grey</t>
  </si>
  <si>
    <t>Spodní těsnící profil bude kotven do parapetu tvořeného DTD deskou viz. truhlářské konstrukce</t>
  </si>
  <si>
    <t>233</t>
  </si>
  <si>
    <t>7866602.R</t>
  </si>
  <si>
    <t>D+M - stínící roleta ze dvou segmentů s elektrickým pohonem - rozměr 5580/2080mm - kompletní provedení dle tabulky prvků ozn. 6602 včetně všech doplňků			</t>
  </si>
  <si>
    <t>-997873547</t>
  </si>
  <si>
    <t>stínící roleta ze dvou segmentů s elektrickým pohonem</t>
  </si>
  <si>
    <t>rozměr : 55800x2080mm</t>
  </si>
  <si>
    <t>středová svislá vodící lišta mezi 2 segmenty</t>
  </si>
  <si>
    <t>"počet kusů" 2</t>
  </si>
  <si>
    <t>234</t>
  </si>
  <si>
    <t>998786202</t>
  </si>
  <si>
    <t>Přesun hmot pro stínění a čalounické úpravy stanovený procentní sazbou (%) z ceny vodorovná dopravní vzdálenost do 50 m základní v objektech výšky přes 6 do 12 m</t>
  </si>
  <si>
    <t>871325491</t>
  </si>
  <si>
    <t>D.1.4 - Technika prostředí staveb</t>
  </si>
  <si>
    <t>Soupis:</t>
  </si>
  <si>
    <t>D.1.4.A - Zdravotně technické instalace</t>
  </si>
  <si>
    <t>721-1 - Předstěnové systémy</t>
  </si>
  <si>
    <t>721 - Zdravotech. vnitřní kanalizace</t>
  </si>
  <si>
    <t>722 - Zdravotechnika - vnitřní vodovod</t>
  </si>
  <si>
    <t>725 - Zdravotechnika - zařiz. předměty</t>
  </si>
  <si>
    <t>721-1</t>
  </si>
  <si>
    <t>Předstěnové systémy</t>
  </si>
  <si>
    <t>726131204</t>
  </si>
  <si>
    <t>Předstěnové instalační systémy do lehkých stěn s kovovou konstrukcí montáž ostatních typů klozetů</t>
  </si>
  <si>
    <t>1715510954</t>
  </si>
  <si>
    <t>pc.15.R</t>
  </si>
  <si>
    <t>pro závěsné klozety pro obezdění, dvojí splachování, nosnost 400 kg, instalační sada</t>
  </si>
  <si>
    <t>-1816765590</t>
  </si>
  <si>
    <t>pc.16.R</t>
  </si>
  <si>
    <t>tlačítko pro dvojí splachování 3 nebo 6l, d: 250 mm, š: 23 mm, v: 160 mm,</t>
  </si>
  <si>
    <t>2058007282</t>
  </si>
  <si>
    <t>726191001</t>
  </si>
  <si>
    <t>Ostatní příslušenství instalačních systémů zvukoizolační souprava pro WC a bidet</t>
  </si>
  <si>
    <t>-902487994</t>
  </si>
  <si>
    <t>726191002</t>
  </si>
  <si>
    <t>Ostatní příslušenství instalačních systémů souprava pro předstěnovou montáž</t>
  </si>
  <si>
    <t>2021034253</t>
  </si>
  <si>
    <t>998726211</t>
  </si>
  <si>
    <t>Přesun hmot pro instalační prefabrikáty stanovený procentní sazbou (%) z ceny vodorovná dopravní vzdálenost do 50 m základní v objektech výšky do 6 m</t>
  </si>
  <si>
    <t>595110557</t>
  </si>
  <si>
    <t>721</t>
  </si>
  <si>
    <t>Zdravotech. vnitřní kanalizace</t>
  </si>
  <si>
    <t>721171915</t>
  </si>
  <si>
    <t>Opravy odpadního potrubí plastového propojení dosavadního potrubí DN 110</t>
  </si>
  <si>
    <t>-38685098</t>
  </si>
  <si>
    <t>721174042</t>
  </si>
  <si>
    <t>Potrubí z trub polypropylenových připojovací DN 40</t>
  </si>
  <si>
    <t>-178818859</t>
  </si>
  <si>
    <t>721174043</t>
  </si>
  <si>
    <t>Potrubí z trub polypropylenových připojovací DN 50</t>
  </si>
  <si>
    <t>-86911123</t>
  </si>
  <si>
    <t>721174044</t>
  </si>
  <si>
    <t>Potrubí z trub polypropylenových připojovací DN 75</t>
  </si>
  <si>
    <t>661833027</t>
  </si>
  <si>
    <t>721174045</t>
  </si>
  <si>
    <t>Potrubí z trub polypropylenových připojovací DN 110</t>
  </si>
  <si>
    <t>549291280</t>
  </si>
  <si>
    <t>721194104</t>
  </si>
  <si>
    <t>Vyměření přípojek na potrubí vyvedení a upevnění odpadních výpustek DN 40</t>
  </si>
  <si>
    <t>-902363913</t>
  </si>
  <si>
    <t>721194105</t>
  </si>
  <si>
    <t>Vyměření přípojek na potrubí vyvedení a upevnění odpadních výpustek DN 50</t>
  </si>
  <si>
    <t>-1360598122</t>
  </si>
  <si>
    <t>721194107</t>
  </si>
  <si>
    <t>Vyměření přípojek na potrubí vyvedení a upevnění odpadních výpustek DN 70</t>
  </si>
  <si>
    <t>-1941168572</t>
  </si>
  <si>
    <t>7212114R1</t>
  </si>
  <si>
    <t>Vpusť podlahová s vodorovným odtokem DN 50/75 s kulovým kloubem s uzávěrem PRIMUS a přípojkami</t>
  </si>
  <si>
    <t>689842965</t>
  </si>
  <si>
    <t>998721203</t>
  </si>
  <si>
    <t>Přesun hmot pro vnitřní kanalizaci stanovený procentní sazbou (%) z ceny vodorovná dopravní vzdálenost do 50 m základní v objektech výšky přes 12 do 24 m</t>
  </si>
  <si>
    <t>-44151910</t>
  </si>
  <si>
    <t>722</t>
  </si>
  <si>
    <t>Zdravotechnika - vnitřní vodovod</t>
  </si>
  <si>
    <t>722131933</t>
  </si>
  <si>
    <t>Opravy vodovodního potrubí z ocelových trubek pozinkovaných závitových propojení dosavadního potrubí DN 25</t>
  </si>
  <si>
    <t>1077014279</t>
  </si>
  <si>
    <t>722174002</t>
  </si>
  <si>
    <t>Potrubí z plastových trubek z polypropylenu PPR svařovaných polyfúzně PN 16 (SDR 7,4) D 20 x 2,8</t>
  </si>
  <si>
    <t>2021912760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</si>
  <si>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</si>
  <si>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</si>
  <si>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-993084511</t>
  </si>
  <si>
    <t>722190401</t>
  </si>
  <si>
    <t>Zřízení přípojek na potrubí vyvedení a upevnění výpustek do DN 25</t>
  </si>
  <si>
    <t>430586637</t>
  </si>
  <si>
    <t>722190901</t>
  </si>
  <si>
    <t>Opravy ostatní uzavření nebo otevření vodovodního potrubí při opravách včetně vypuštění a napuštění</t>
  </si>
  <si>
    <t>118647940</t>
  </si>
  <si>
    <t>722232044</t>
  </si>
  <si>
    <t>Armatury se dvěma závity kulové kohouty PN 42 do 185 °C přímé vnitřní závit G 3/4"</t>
  </si>
  <si>
    <t>-1008557448</t>
  </si>
  <si>
    <t>722290226</t>
  </si>
  <si>
    <t>Zkoušky, proplach a desinfekce vodovodního potrubí zkoušky těsnosti vodovodního potrubí závitového do DN 50</t>
  </si>
  <si>
    <t>-815393143</t>
  </si>
  <si>
    <t>998722203</t>
  </si>
  <si>
    <t>Přesun hmot pro vnitřní vodovod stanovený procentní sazbou (%) z ceny vodorovná dopravní vzdálenost do 50 m základní v objektech výšky přes 12 do 24 m</t>
  </si>
  <si>
    <t>1588994385</t>
  </si>
  <si>
    <t>Zdravotechnika - zařiz. předměty</t>
  </si>
  <si>
    <t>725119125</t>
  </si>
  <si>
    <t>Zařízení záchodů montáž klozetových mís závěsných na nosné stěny</t>
  </si>
  <si>
    <t>897285338</t>
  </si>
  <si>
    <t>pc.R</t>
  </si>
  <si>
    <t>závěsný klozet bez oplachového kruhu s hlubokým splachováním</t>
  </si>
  <si>
    <t>-2093326092</t>
  </si>
  <si>
    <t>pc.1.R</t>
  </si>
  <si>
    <t>odnímatelné sedátko s poklopem, nerezové úchyty, pomalé zavírání, instalační sada</t>
  </si>
  <si>
    <t>1991279659</t>
  </si>
  <si>
    <t>725129102</t>
  </si>
  <si>
    <t>Pisoárové záchodky montáž ostatních typů automatických</t>
  </si>
  <si>
    <t>305046397</t>
  </si>
  <si>
    <t>pc.2.R</t>
  </si>
  <si>
    <t xml:space="preserve">urinal s s radarovým senzorem,elektromagnetickým ventilem,  vnitřním přívodem vody včetně instalační sady a sifonu, napájecí zdroj pro síťové napojení 24V, d: 430 mm, š: 315 mm, v. 665mm, instalační sada</t>
  </si>
  <si>
    <t>677105794</t>
  </si>
  <si>
    <t>725219102</t>
  </si>
  <si>
    <t>Umyvadla montáž umyvadel ostatních typů na šrouby</t>
  </si>
  <si>
    <t>827777917</t>
  </si>
  <si>
    <t>pc.3.R</t>
  </si>
  <si>
    <t>umyvadlo s přepademotvorem pro baterii uprostřed, d: 550 mm, š: 420 mm, v: 190 mm, hmotnost 14,3Kg instalační sada</t>
  </si>
  <si>
    <t>1625500433</t>
  </si>
  <si>
    <t>725311131</t>
  </si>
  <si>
    <t>Dřezy bez výtokových armatur dvojité se zápachovou uzávěrkou nerezové nástavné 800x600 mm</t>
  </si>
  <si>
    <t>946377220</t>
  </si>
  <si>
    <t>pc.4.R</t>
  </si>
  <si>
    <t>umyvadlová výpusť click-clack uzavíratelná G 1 1/4" pro umyvadla s přepadem</t>
  </si>
  <si>
    <t>1389503545</t>
  </si>
  <si>
    <t>725531102</t>
  </si>
  <si>
    <t>Elektrické ohřívače zásobníkové beztlakové přepadové objem nádrže (příkon) 10 l (2,0 kW)</t>
  </si>
  <si>
    <t>1296201667</t>
  </si>
  <si>
    <t>725535221</t>
  </si>
  <si>
    <t>Elektrické ohřívače zásobníkové pojistné armatury bezpečnostní souprava bez redukčního ventilu s výlevkou</t>
  </si>
  <si>
    <t>-2021104365</t>
  </si>
  <si>
    <t>725813111</t>
  </si>
  <si>
    <t>Ventily rohové bez připojovací trubičky nebo flexi hadičky G 1/2"</t>
  </si>
  <si>
    <t>1227101154</t>
  </si>
  <si>
    <t>725829131</t>
  </si>
  <si>
    <t>Baterie umyvadlové montáž ostatních typů stojánkových G 1/2"</t>
  </si>
  <si>
    <t>-255556637</t>
  </si>
  <si>
    <t>pc.5.R</t>
  </si>
  <si>
    <t>dřezová jednopáková baterie DN 15 uzavřená páka, jednootvorová montáž, třída průtoku A perlátor M 24 x 1, keramická kartuše s možností omezení maximální teploty vody, otočný výtok (360°) přichycení se vzpěrou, rychlomontážní systém flexibilní přípojky G 3</t>
  </si>
  <si>
    <t>-1326759432</t>
  </si>
  <si>
    <t>pc.6.R</t>
  </si>
  <si>
    <t>stojánková páková baterie bez výpusti, keramická kartuše s možností omezení max. teploty vody, průtok 7l/min</t>
  </si>
  <si>
    <t>-1122235614</t>
  </si>
  <si>
    <t>725859101</t>
  </si>
  <si>
    <t>Ventily odpadní pro zařizovací předměty montáž ventilů do DN 32</t>
  </si>
  <si>
    <t>-1318342109</t>
  </si>
  <si>
    <t>pc.4.R.1</t>
  </si>
  <si>
    <t>1794460938</t>
  </si>
  <si>
    <t>pc.8.R</t>
  </si>
  <si>
    <t>Dávkovač tekutého mýdlamontáž na omítku, objem 1,0l, uzamykatelný, s ovládací páčkou, rozměry: 250 x 100 x 120 mm (bez páčky)</t>
  </si>
  <si>
    <t>-498652921</t>
  </si>
  <si>
    <t>pc.9.R</t>
  </si>
  <si>
    <t>Držák papírových ručníkůmontáž na omítku, uzamykatelný, rozměry 340 x 110 x 265 mm, kapacita zásobníku cca 600/800 papírových utěrek</t>
  </si>
  <si>
    <t>-213108059</t>
  </si>
  <si>
    <t>pc.10.R</t>
  </si>
  <si>
    <t>Odpadkový koš nástěnný 26,5l,montáž na omítku, rozměr: 360 x 160 x 435mm</t>
  </si>
  <si>
    <t>89449975</t>
  </si>
  <si>
    <t>pc.11.R</t>
  </si>
  <si>
    <t>Držák na WC štětku se záchytným pouzdrem,montáž na omítku rozměry pouzdra ø 90 x 260 mm</t>
  </si>
  <si>
    <t>-1476919344</t>
  </si>
  <si>
    <t>pc.12.R</t>
  </si>
  <si>
    <t>Zásobník na toaletní papír uzamykatelný, rozměry: 290x100mm</t>
  </si>
  <si>
    <t>-1938031722</t>
  </si>
  <si>
    <t>pc.13.R</t>
  </si>
  <si>
    <t xml:space="preserve">Háček na stěnu rozměry ø 20 x 50 mm,  kruhový průřez s koncovou zarážkou</t>
  </si>
  <si>
    <t>-1684969077</t>
  </si>
  <si>
    <t>pc.14.R</t>
  </si>
  <si>
    <t>Zrcadlo kulaté řezané zrcadlo, průměr 700mm, tl. 6mm, fazeta 5mm, sražené hrany, lepeno k podkladu na distanční podložky max. 5mm</t>
  </si>
  <si>
    <t>-526240411</t>
  </si>
  <si>
    <t>725862123</t>
  </si>
  <si>
    <t>Zápachové uzávěrky zařizovacích předmětů pro dvojdřezy s přípojkou pro pračku nebo myčku DN 40/50</t>
  </si>
  <si>
    <t>-9514349</t>
  </si>
  <si>
    <t>725865411</t>
  </si>
  <si>
    <t>Zápachové uzávěrky zařizovacích předmětů pro pisoáry DN 32/40</t>
  </si>
  <si>
    <t>-7065002</t>
  </si>
  <si>
    <t>725869101</t>
  </si>
  <si>
    <t>Zápachové uzávěrky zařizovacích předmětů montáž zápachových uzávěrek umyvadlových do DN 40</t>
  </si>
  <si>
    <t>245790333</t>
  </si>
  <si>
    <t>pc.7</t>
  </si>
  <si>
    <t>Umyvadlový lahvový sifon, 5/4" - 32 mm, chrom</t>
  </si>
  <si>
    <t>418218220</t>
  </si>
  <si>
    <t>998725203</t>
  </si>
  <si>
    <t>Přesun hmot pro zařizovací předměty stanovený procentní sazbou (%) z ceny vodorovná dopravní vzdálenost do 50 m základní v objektech výšky přes 12 do 24 m</t>
  </si>
  <si>
    <t>2050590795</t>
  </si>
  <si>
    <t>D.1.4.B - Vzduchotechnika</t>
  </si>
  <si>
    <t xml:space="preserve">      D2 - Zařízení č. 2</t>
  </si>
  <si>
    <t xml:space="preserve">      D751-D4 - Ostatní náklady</t>
  </si>
  <si>
    <t>D2</t>
  </si>
  <si>
    <t>Zařízení č. 2</t>
  </si>
  <si>
    <t>751.R.008</t>
  </si>
  <si>
    <t>Montáž axiálního nástěnného ventilátoru</t>
  </si>
  <si>
    <t>ks</t>
  </si>
  <si>
    <t>-623656447</t>
  </si>
  <si>
    <t>429.R.008</t>
  </si>
  <si>
    <t xml:space="preserve">Nástěnný axiální ventilátor s plochou čtyřhrannou odsáv. mřížkou a nízkoodporovou podtlakovou klapkou -  (Vo=80 - 105m3/h, Apc=26-32Pa,Pel=0,02kW, 230V, 50Hz, krytí IP 44 ), ø napojení 118mm                                                      2*1        </t>
  </si>
  <si>
    <t>702092904</t>
  </si>
  <si>
    <t>751.R.009</t>
  </si>
  <si>
    <t>Montáž plastové žaluziové mřížky pr. 125mm</t>
  </si>
  <si>
    <t>-457473520</t>
  </si>
  <si>
    <t>429.R.009</t>
  </si>
  <si>
    <t xml:space="preserve">Plastová žaluziová výfuková mřížka pr. 125mm                                     2*1                                                                                              Poz.č. 2.02</t>
  </si>
  <si>
    <t>-583634386</t>
  </si>
  <si>
    <t>751.R.010</t>
  </si>
  <si>
    <t>Montáž stěnové mřížky 425x125mm</t>
  </si>
  <si>
    <t>-1327371404</t>
  </si>
  <si>
    <t>429.R.010</t>
  </si>
  <si>
    <t xml:space="preserve">Stěnová mřížka hliníková uzavřená 425x125mm s roztrečí lamel 20mm                                                                          2*1                                                                                                           Poz.č.</t>
  </si>
  <si>
    <t>756623962</t>
  </si>
  <si>
    <t>751.R.011</t>
  </si>
  <si>
    <t>Montáž celopozinkovaného kruhového potrubí</t>
  </si>
  <si>
    <t>-1855108805</t>
  </si>
  <si>
    <t>429.R.011</t>
  </si>
  <si>
    <t xml:space="preserve">Celopozinkované kruhové potrubí sk. I - 120311                                                                  2*1                                                                                                                                            </t>
  </si>
  <si>
    <t>-1408885763</t>
  </si>
  <si>
    <t>D751-D4</t>
  </si>
  <si>
    <t>Ostatní náklady</t>
  </si>
  <si>
    <t>751001.R</t>
  </si>
  <si>
    <t>Mimostaveništní doprava</t>
  </si>
  <si>
    <t>-1679943230</t>
  </si>
  <si>
    <t>751002.R</t>
  </si>
  <si>
    <t>395913645</t>
  </si>
  <si>
    <t>751003.R</t>
  </si>
  <si>
    <t>Vyregulování a komplexní zkoušky</t>
  </si>
  <si>
    <t>hod</t>
  </si>
  <si>
    <t>-567187489</t>
  </si>
  <si>
    <t>751004.R</t>
  </si>
  <si>
    <t>Stavební přípomoce</t>
  </si>
  <si>
    <t>-1978466438</t>
  </si>
  <si>
    <t>D.1.4.D - Silnoproudá elektrotechnika a elektronické komunikace</t>
  </si>
  <si>
    <t>M - M</t>
  </si>
  <si>
    <t xml:space="preserve">    01 - ROZVADĚČ RM1 – DOPLNĚNÍ - montáž</t>
  </si>
  <si>
    <t xml:space="preserve">    02 - ROZVADĚČ RM1.3</t>
  </si>
  <si>
    <t xml:space="preserve">    03 - ROZVADĚČ RS1 – DOPLNĚNÍ</t>
  </si>
  <si>
    <t xml:space="preserve">    04 - OVLADAČ KATEDRA</t>
  </si>
  <si>
    <t xml:space="preserve">    05 - Kompletační materiál</t>
  </si>
  <si>
    <t xml:space="preserve">      06 - Podlahová krabice, podlahový kanál</t>
  </si>
  <si>
    <t xml:space="preserve">      07 - Zařízení - dopojení</t>
  </si>
  <si>
    <t xml:space="preserve">    08 - Upevňovací a úložný materiál</t>
  </si>
  <si>
    <t xml:space="preserve">    09 - Kabely-silnoproud</t>
  </si>
  <si>
    <t xml:space="preserve">    10 - Svítidla</t>
  </si>
  <si>
    <t xml:space="preserve">    11 - Ostatní</t>
  </si>
  <si>
    <t>01</t>
  </si>
  <si>
    <t>ROZVADĚČ RM1 – DOPLNĚNÍ - montáž</t>
  </si>
  <si>
    <t>Pol1.R</t>
  </si>
  <si>
    <t>Rozvaděč stávající – úprava zapojení</t>
  </si>
  <si>
    <t>sada</t>
  </si>
  <si>
    <t>-385108747</t>
  </si>
  <si>
    <t>Poznámka k položce:_x000d_
materiál a montáž</t>
  </si>
  <si>
    <t>PL7-B25/3.d1.R</t>
  </si>
  <si>
    <t>Jistič PL7, char B, 3-pólový, Icn=10kA, In=25A</t>
  </si>
  <si>
    <t>-1219774809</t>
  </si>
  <si>
    <t>RSA 6.d1.R</t>
  </si>
  <si>
    <t>Svorkovnice 0.75-6 mm2</t>
  </si>
  <si>
    <t>-1582976439</t>
  </si>
  <si>
    <t>RSA PE 6.d1.R</t>
  </si>
  <si>
    <t>Svorkovnice PE, propojení lištou, 0.75-6mm2</t>
  </si>
  <si>
    <t>-930363570</t>
  </si>
  <si>
    <t>Pol2.d1.R</t>
  </si>
  <si>
    <t>Ukončení vodičů v rozvaděči + zapojení do 6 mm2</t>
  </si>
  <si>
    <t>1102622113</t>
  </si>
  <si>
    <t>Poznámka k položce:_x000d_
montáž</t>
  </si>
  <si>
    <t>Pol3.d1.R</t>
  </si>
  <si>
    <t>Zkoušky,revize,protokol, rozvaděč RM1</t>
  </si>
  <si>
    <t>1224019840</t>
  </si>
  <si>
    <t>Pol4.d1.R</t>
  </si>
  <si>
    <t>Podružný materiál</t>
  </si>
  <si>
    <t>966534787</t>
  </si>
  <si>
    <t>Pol5.d1.R</t>
  </si>
  <si>
    <t>PPV</t>
  </si>
  <si>
    <t>678892947</t>
  </si>
  <si>
    <t>02</t>
  </si>
  <si>
    <t>ROZVADĚČ RM1.3</t>
  </si>
  <si>
    <t>BP-U-3S-400/7-W.d1.R</t>
  </si>
  <si>
    <t>Rám s dveřmi, otočný plast.zámek, IP30, bílá, montáž POD omítku, ŠxV=435x760</t>
  </si>
  <si>
    <t>-608798836</t>
  </si>
  <si>
    <t>BPZ-MSW-7/SNAP.d1.R</t>
  </si>
  <si>
    <t>Bočnice, V=650, včetně západky BPZ-SNAP</t>
  </si>
  <si>
    <t>124509694</t>
  </si>
  <si>
    <t>Poznámka k položce:_x000d_
materiál</t>
  </si>
  <si>
    <t>BPZ-WB3S-400/7/2.1.R</t>
  </si>
  <si>
    <t>Ochranný kryt, montáž POD omítku, ŠxVxH=435x760x240</t>
  </si>
  <si>
    <t>-164800337</t>
  </si>
  <si>
    <t>SS-KS-61005.d1.R</t>
  </si>
  <si>
    <t>Zámek s klíčem, černý</t>
  </si>
  <si>
    <t>1956913741</t>
  </si>
  <si>
    <t>LAB-BAG_A4.d1.R</t>
  </si>
  <si>
    <t>Schránka na dokumentaci A4</t>
  </si>
  <si>
    <t>2146192023</t>
  </si>
  <si>
    <t>BPZ-DINR13-400.d1.R</t>
  </si>
  <si>
    <t>DIN lišta přístrojová hliníková, šířka skříně = 400, šířka lišty = 288 (13 modulů)</t>
  </si>
  <si>
    <t>570554080</t>
  </si>
  <si>
    <t>BEL01.d1.R</t>
  </si>
  <si>
    <t>Upevňovací úchytka s vodivým propojení (zelená)</t>
  </si>
  <si>
    <t>1900736891</t>
  </si>
  <si>
    <t>BEL12.d1.R</t>
  </si>
  <si>
    <t>Upevňovací úchytka celoplastová (bílá)</t>
  </si>
  <si>
    <t>-619244078</t>
  </si>
  <si>
    <t>BPZ-FP-400/150-BL-W.</t>
  </si>
  <si>
    <t>Krycí deska, bez výřezu, plechová, bílá, Š=400, V=150</t>
  </si>
  <si>
    <t>1398522759</t>
  </si>
  <si>
    <t>BPZ-FP-400/150-45-W.</t>
  </si>
  <si>
    <t>Krycí deska, s výřezem 45mm, plechová, bílá, Š=400, V=150</t>
  </si>
  <si>
    <t>-68053115</t>
  </si>
  <si>
    <t>BPZ-FP-400/050-BL-W.</t>
  </si>
  <si>
    <t>Krycí deska, bez výřezu, plechová, bílá, Š=400, V=50</t>
  </si>
  <si>
    <t>1191774128</t>
  </si>
  <si>
    <t>NBP-1000-W.d1.R</t>
  </si>
  <si>
    <t>Zaslepovací pás max. délka 1m, pro výřezy 45mm, bílý</t>
  </si>
  <si>
    <t>-1446006484</t>
  </si>
  <si>
    <t>IS-32/3.d1.R</t>
  </si>
  <si>
    <t>Hlavní vypínač, 3-pól, In=32A</t>
  </si>
  <si>
    <t>1617328677</t>
  </si>
  <si>
    <t>FLP-12,5 V/4 (S).d1R</t>
  </si>
  <si>
    <t>Přepěťová ochrana FLP-12,5 V/4 (S)</t>
  </si>
  <si>
    <t>2103815231</t>
  </si>
  <si>
    <t>PL7-C10/1.d1.R</t>
  </si>
  <si>
    <t>Jistič PL7, char C, 1-pólový, Icn=10kA, In=10A</t>
  </si>
  <si>
    <t>-1772389169</t>
  </si>
  <si>
    <t>PF7-25/4/03-A.d1.R</t>
  </si>
  <si>
    <t>Chránič Ir=250A, typ A, 4-pól, Idn=0.30A, In=25A</t>
  </si>
  <si>
    <t>2131093268</t>
  </si>
  <si>
    <t>Z-SCH230/25-40.d1.R</t>
  </si>
  <si>
    <t>Instalační stykač, Uc=230V AC, In=25A, 4zap. kont.</t>
  </si>
  <si>
    <t>-1203750542</t>
  </si>
  <si>
    <t>PL7-B16/1.d1.R</t>
  </si>
  <si>
    <t>Jistič PL7, char B, 1-pólový, Icn=10kA, In=16A</t>
  </si>
  <si>
    <t>-90554944</t>
  </si>
  <si>
    <t>RSA 6.1.d1.R</t>
  </si>
  <si>
    <t>Svorkovnice, 0.75-6 mm2</t>
  </si>
  <si>
    <t>-1217970449</t>
  </si>
  <si>
    <t>-554830035</t>
  </si>
  <si>
    <t>RSA 4 A.d1.R</t>
  </si>
  <si>
    <t>Svorkovnice 0.5-4 mm2</t>
  </si>
  <si>
    <t>78144466</t>
  </si>
  <si>
    <t>RSA PE 4 A.d1.R</t>
  </si>
  <si>
    <t>Svorkovnice PE, propojení lištou, 0.5-4mm2</t>
  </si>
  <si>
    <t>424459339</t>
  </si>
  <si>
    <t>Pol6.d1.R</t>
  </si>
  <si>
    <t>Ukončení vodičů v rozvaděči + zapojení do 2,5 mm2</t>
  </si>
  <si>
    <t>3270906</t>
  </si>
  <si>
    <t>Pol7.d1.R</t>
  </si>
  <si>
    <t>-1161076453</t>
  </si>
  <si>
    <t>Pol8.d1.R</t>
  </si>
  <si>
    <t>Ukončení vodičů v rozvaděči + zapojení do 16 mm2</t>
  </si>
  <si>
    <t>482605092</t>
  </si>
  <si>
    <t>Pol9.d1.R</t>
  </si>
  <si>
    <t>Zkoušky,revize,protokol, rozvaděč RM1.3</t>
  </si>
  <si>
    <t>-1505726083</t>
  </si>
  <si>
    <t>Pol10.d1.R</t>
  </si>
  <si>
    <t>454229447</t>
  </si>
  <si>
    <t>Pol11.d1.R</t>
  </si>
  <si>
    <t>-813301968</t>
  </si>
  <si>
    <t>03</t>
  </si>
  <si>
    <t>ROZVADĚČ RS1 – DOPLNĚNÍ</t>
  </si>
  <si>
    <t>Pol1.d1.R</t>
  </si>
  <si>
    <t>kpl</t>
  </si>
  <si>
    <t>-375862464</t>
  </si>
  <si>
    <t>PFL7-10/1N/C/003-A.R</t>
  </si>
  <si>
    <t>Chránič s nadproudovou ochranou, Ir=250A+puls.SS, A, 1+N, 10kA, char.C, Idn=0.03A, In=10A</t>
  </si>
  <si>
    <t>-883460944</t>
  </si>
  <si>
    <t>PL7-B10/1.d1.R</t>
  </si>
  <si>
    <t>Jistič PL7, char B, 1-pólový, Icn=10kA, In=10A</t>
  </si>
  <si>
    <t>-1772102640</t>
  </si>
  <si>
    <t>Pol12.d1.R</t>
  </si>
  <si>
    <t>svorka řadová</t>
  </si>
  <si>
    <t>-1877376562</t>
  </si>
  <si>
    <t>1691742205</t>
  </si>
  <si>
    <t>Pol13.d1.R</t>
  </si>
  <si>
    <t>Zkoušky,revize,protokol, rozvaděč RS1</t>
  </si>
  <si>
    <t>-931883582</t>
  </si>
  <si>
    <t>Pol14.d1.R</t>
  </si>
  <si>
    <t>-706221812</t>
  </si>
  <si>
    <t>Pol15.d1.R</t>
  </si>
  <si>
    <t>-1766104864</t>
  </si>
  <si>
    <t>04</t>
  </si>
  <si>
    <t>OVLADAČ KATEDRA</t>
  </si>
  <si>
    <t>M22-E3.d1.R</t>
  </si>
  <si>
    <t>Čelní deska do panelu, Al, elox, IP65, 3 montážní místa</t>
  </si>
  <si>
    <t>-1479566482</t>
  </si>
  <si>
    <t>M22-H3.d1.R</t>
  </si>
  <si>
    <t>Kryty, Plastové, světle šedé, IP55, 3 montážní místa</t>
  </si>
  <si>
    <t>862583434</t>
  </si>
  <si>
    <t>M22-L-W.d1.R</t>
  </si>
  <si>
    <t>Signálka, zapuštěná, IP67, kroužek titan, bílá</t>
  </si>
  <si>
    <t>339849409</t>
  </si>
  <si>
    <t>M22-LED230-W.d1.R</t>
  </si>
  <si>
    <t>Prvek LED, šroubové svorky, čelní upevnění, 85-264VAC, 5-15mA, bílá</t>
  </si>
  <si>
    <t>2106525729</t>
  </si>
  <si>
    <t>M22-A.d1.R</t>
  </si>
  <si>
    <t>Upevňovací adaptér, čelní montáž, 3 kont./LED prvky</t>
  </si>
  <si>
    <t>607147078</t>
  </si>
  <si>
    <t>M22-WRK.d1.R</t>
  </si>
  <si>
    <t>Ovládací hlavice přepínače, otočný úchyt, 2poloh, s aretací, titan, 60st</t>
  </si>
  <si>
    <t>-1019620264</t>
  </si>
  <si>
    <t>M22S-ST-X89.d1.R</t>
  </si>
  <si>
    <t>Nosiče štítků-komplety, 30x50mm, oblé, černé 0-I</t>
  </si>
  <si>
    <t>-341895917</t>
  </si>
  <si>
    <t>M22-K10.d1.R</t>
  </si>
  <si>
    <t>Kontaktní prvek, šroubové svorky, čelní upevnění, 1Z</t>
  </si>
  <si>
    <t>54340400</t>
  </si>
  <si>
    <t>M22-PVS/K01.d1.R</t>
  </si>
  <si>
    <t>Tlačítko nouzového zastavení, se zámkem, kompletní přístroj, 1V</t>
  </si>
  <si>
    <t>-160819261</t>
  </si>
  <si>
    <t>Pol16.d1.R</t>
  </si>
  <si>
    <t>1704978190</t>
  </si>
  <si>
    <t>Pol17.d1.R</t>
  </si>
  <si>
    <t>-1519186389</t>
  </si>
  <si>
    <t>05</t>
  </si>
  <si>
    <t>Kompletační materiál</t>
  </si>
  <si>
    <t>Pol18.d1.R</t>
  </si>
  <si>
    <t>spínač řaz.1, 10A/230V/IP20, bílá</t>
  </si>
  <si>
    <t>776482260</t>
  </si>
  <si>
    <t>Pol19.d1.R</t>
  </si>
  <si>
    <t>spínač řaz.6, 10A/230V/IP20, bílá</t>
  </si>
  <si>
    <t>1392201836</t>
  </si>
  <si>
    <t>Pol20.d1.R</t>
  </si>
  <si>
    <t>spínač řaz. 6+6, 10A/230V/IP20, bílá</t>
  </si>
  <si>
    <t>-337435996</t>
  </si>
  <si>
    <t>Pol21.d1.R</t>
  </si>
  <si>
    <t>spínač řaz.7, 10A/230V/IP20, bílá</t>
  </si>
  <si>
    <t>1240075099</t>
  </si>
  <si>
    <t>Pol22.d1.R</t>
  </si>
  <si>
    <t>Žaluziový ovladač 1/0+1/0 s blokováním, bílá</t>
  </si>
  <si>
    <t>-1778424066</t>
  </si>
  <si>
    <t>Pol23.d1.R</t>
  </si>
  <si>
    <t>Pohybové čidlo stropní, bílá</t>
  </si>
  <si>
    <t>-991956410</t>
  </si>
  <si>
    <t>Pol24.d1.R</t>
  </si>
  <si>
    <t>Zásuvka 230V/16A dětská ochr., bílá</t>
  </si>
  <si>
    <t>-1912031133</t>
  </si>
  <si>
    <t>Pol27.d1.R</t>
  </si>
  <si>
    <t>Zásuvka RJ 45 cat. 6, STP, 1 modul</t>
  </si>
  <si>
    <t>831913751</t>
  </si>
  <si>
    <t>Pol28.d1.R</t>
  </si>
  <si>
    <t>Rámeček 1.nás., bílá</t>
  </si>
  <si>
    <t>-919172486</t>
  </si>
  <si>
    <t>Pol29.d1.R</t>
  </si>
  <si>
    <t>Rámeček 2.nás., bílá</t>
  </si>
  <si>
    <t>972058394</t>
  </si>
  <si>
    <t>Pol30.d1.R</t>
  </si>
  <si>
    <t>Rámeček 3.nás., bílá</t>
  </si>
  <si>
    <t>783347464</t>
  </si>
  <si>
    <t>Pol31.d1.R</t>
  </si>
  <si>
    <t>Rámeček 4.nás., bílá</t>
  </si>
  <si>
    <t>2086790216</t>
  </si>
  <si>
    <t>Pol32.d1.R</t>
  </si>
  <si>
    <t>Rámeček 5.nás., bílá</t>
  </si>
  <si>
    <t>-496535255</t>
  </si>
  <si>
    <t>CS3-4.d1.R</t>
  </si>
  <si>
    <t>Spínač časový CS3-4 pod vypínač</t>
  </si>
  <si>
    <t>895619318</t>
  </si>
  <si>
    <t>06</t>
  </si>
  <si>
    <t>Podlahová krabice, podlahový kanál</t>
  </si>
  <si>
    <t>88024.d1.R</t>
  </si>
  <si>
    <t>Podlahová krabice B: 12M, 4x230V, 1xRJ45 ETH, 2x vývodka pro SELF, 1x vývodka pro ovládání</t>
  </si>
  <si>
    <t>532031702</t>
  </si>
  <si>
    <t>88001.d1.R</t>
  </si>
  <si>
    <t>Kryt s rámečkem pro krytinu tloušťky ≤ 8 mm pro podl.krabici 12M</t>
  </si>
  <si>
    <t>-252587927</t>
  </si>
  <si>
    <t>77140.d1.R</t>
  </si>
  <si>
    <t>Zásuvka 230V/16A</t>
  </si>
  <si>
    <t>-703137426</t>
  </si>
  <si>
    <t>Z77140.d1.R</t>
  </si>
  <si>
    <t>Zásuvka 230V/16A s integrovanou přepěťovou ochranou III. stupně, třídy 3 (akustická signalizace poruchy)</t>
  </si>
  <si>
    <t>-1591310103</t>
  </si>
  <si>
    <t>76563.d1.R</t>
  </si>
  <si>
    <t>-691237451</t>
  </si>
  <si>
    <t>277071L.d1.R</t>
  </si>
  <si>
    <t>Záslepka 2 moduly</t>
  </si>
  <si>
    <t>-1744141027</t>
  </si>
  <si>
    <t>88191.d1.R</t>
  </si>
  <si>
    <t>Podlahová instalační krabice – 12modulů</t>
  </si>
  <si>
    <t>748452754</t>
  </si>
  <si>
    <t>89670.d1.R</t>
  </si>
  <si>
    <t xml:space="preserve">Plastový protahovací kanál,  4 komory, 200x38x2000</t>
  </si>
  <si>
    <t>1653174453</t>
  </si>
  <si>
    <t>07</t>
  </si>
  <si>
    <t>Zařízení - dopojení</t>
  </si>
  <si>
    <t>Pol33.d1.R</t>
  </si>
  <si>
    <t>Pohon žaluzií</t>
  </si>
  <si>
    <t>-1373213160</t>
  </si>
  <si>
    <t>Poznámka k položce:_x000d_
montáž, není dodávka elektro</t>
  </si>
  <si>
    <t>Pol34.d1.R</t>
  </si>
  <si>
    <t>Odtahový ventilátor</t>
  </si>
  <si>
    <t>971213303</t>
  </si>
  <si>
    <t>Pol35.d1.R</t>
  </si>
  <si>
    <t>-1527014508</t>
  </si>
  <si>
    <t>Pol36.d1.R</t>
  </si>
  <si>
    <t>-1659475086</t>
  </si>
  <si>
    <t>08</t>
  </si>
  <si>
    <t>Upevňovací a úložný materiál</t>
  </si>
  <si>
    <t>KU68.d1.R</t>
  </si>
  <si>
    <t xml:space="preserve">Krabice rozbočná  pod omítku KU68</t>
  </si>
  <si>
    <t>-2081923015</t>
  </si>
  <si>
    <t>i12.d1.R</t>
  </si>
  <si>
    <t>Krabice instalační i12</t>
  </si>
  <si>
    <t>-1414629801</t>
  </si>
  <si>
    <t>Pol37.d1.R</t>
  </si>
  <si>
    <t xml:space="preserve">Plastové kabelové  úchyty do 10-ti kabelů 3x2,5</t>
  </si>
  <si>
    <t>259579691</t>
  </si>
  <si>
    <t>Pol38.d1.R</t>
  </si>
  <si>
    <t>Trubka ohebná DN25</t>
  </si>
  <si>
    <t>-372148940</t>
  </si>
  <si>
    <t>Pol39.d1.R</t>
  </si>
  <si>
    <t>Trubka ohebná DN50</t>
  </si>
  <si>
    <t>647449691</t>
  </si>
  <si>
    <t>Pol40.d1.R</t>
  </si>
  <si>
    <t>Upevňovací materiál</t>
  </si>
  <si>
    <t>-944425524</t>
  </si>
  <si>
    <t>Pol41.d1.R</t>
  </si>
  <si>
    <t>302348341</t>
  </si>
  <si>
    <t>Pol42.d1.R</t>
  </si>
  <si>
    <t>216620776</t>
  </si>
  <si>
    <t>09</t>
  </si>
  <si>
    <t>Kabely-silnoproud</t>
  </si>
  <si>
    <t>Pol43.d1.R</t>
  </si>
  <si>
    <t>Kabel CYKY 3x1,5</t>
  </si>
  <si>
    <t>246738135</t>
  </si>
  <si>
    <t>Pol44.d1.R</t>
  </si>
  <si>
    <t>Kabel CYKY 5Jx1,5</t>
  </si>
  <si>
    <t>366063430</t>
  </si>
  <si>
    <t>Pol45.d1.R</t>
  </si>
  <si>
    <t>Kabel CYKY 3Jx2,5</t>
  </si>
  <si>
    <t>1506369770</t>
  </si>
  <si>
    <t>Pol46.d1.R</t>
  </si>
  <si>
    <t>Kabel CYKY 5Jx6</t>
  </si>
  <si>
    <t>193405471</t>
  </si>
  <si>
    <t>Pol47.d1.R</t>
  </si>
  <si>
    <t>Kabel UTP cat.6</t>
  </si>
  <si>
    <t>-1095033452</t>
  </si>
  <si>
    <t>Pol48.d1.R</t>
  </si>
  <si>
    <t>Vodič CYA 4zž</t>
  </si>
  <si>
    <t>2143876327</t>
  </si>
  <si>
    <t>Pol49.d1.R</t>
  </si>
  <si>
    <t>Vodič CY 16zž</t>
  </si>
  <si>
    <t>-547804162</t>
  </si>
  <si>
    <t>Pol50.d1.R</t>
  </si>
  <si>
    <t>-307354936</t>
  </si>
  <si>
    <t>Pol51.d1.R</t>
  </si>
  <si>
    <t>516583858</t>
  </si>
  <si>
    <t>Svítidla</t>
  </si>
  <si>
    <t>S2.d1.R</t>
  </si>
  <si>
    <t xml:space="preserve">přisazené stropní LED svítidlo 32W, UGR &lt;19, 4004lm, 4000K, IP20 rozměry min. 1200x306x47mm,  CRI80,  prismatický optický difuzor</t>
  </si>
  <si>
    <t>39787141</t>
  </si>
  <si>
    <t>S3.d1.R</t>
  </si>
  <si>
    <t>přisazené svítidlo LED 16W, 4000K 2000lm, 125lm/W, S asymetrickou vyzařovací charakteristikou, Minimální rozměr 1200x306x47mm, asymetric</t>
  </si>
  <si>
    <t>-278485531</t>
  </si>
  <si>
    <t>S6.d1.R</t>
  </si>
  <si>
    <t>podhledové stropní svítidlo LED 2000lm, 20W, opálový PMMA, rozměry min. Ø250x79mm, IP 44, 4000K</t>
  </si>
  <si>
    <t>868719914</t>
  </si>
  <si>
    <t>N1.d1.R</t>
  </si>
  <si>
    <t>nástěnnné nouzové svítidlo s piktogramem, rozměry min. 337/189/57,autonomnost 1h,krytí IP44</t>
  </si>
  <si>
    <t>-1762289506</t>
  </si>
  <si>
    <t>S2_N.d1.R</t>
  </si>
  <si>
    <t xml:space="preserve">přisazené stropní LED svítidlo 32W, UGR &lt;19, 4004lm, 4000K, IP20 rozměry min. 1200x306x47mm,  CRI80,  prismatický optický difuzor, nouzový zdroj min.1hod</t>
  </si>
  <si>
    <t>-1289749155</t>
  </si>
  <si>
    <t>Pol52.d1.R</t>
  </si>
  <si>
    <t>ukončení vývodů svorkou</t>
  </si>
  <si>
    <t>2122740142</t>
  </si>
  <si>
    <t>Pol53.d1.R</t>
  </si>
  <si>
    <t>-139882661</t>
  </si>
  <si>
    <t>Pol54.d1.R</t>
  </si>
  <si>
    <t>-1161283974</t>
  </si>
  <si>
    <t>Ostatní</t>
  </si>
  <si>
    <t>Pol55.d1.R</t>
  </si>
  <si>
    <t>Pronájem lešení</t>
  </si>
  <si>
    <t>Kč</t>
  </si>
  <si>
    <t>869516743</t>
  </si>
  <si>
    <t>Pol56.d1.R</t>
  </si>
  <si>
    <t>úklid stavby,likvidace odpadů</t>
  </si>
  <si>
    <t>18582183</t>
  </si>
  <si>
    <t>Pol57.d1.R</t>
  </si>
  <si>
    <t>Kordinace díla na stavbě</t>
  </si>
  <si>
    <t>-1631268146</t>
  </si>
  <si>
    <t>Pol58.d1.R</t>
  </si>
  <si>
    <t>Zkoušky, Revize elektro</t>
  </si>
  <si>
    <t>-2082418177</t>
  </si>
  <si>
    <t>Pol59.d1.R</t>
  </si>
  <si>
    <t>Měření intenzity osvětlení ke kolaudaci</t>
  </si>
  <si>
    <t>2091225244</t>
  </si>
  <si>
    <t>Pol60.d1.R</t>
  </si>
  <si>
    <t>popis rozvaděčů, jističů, kabelů</t>
  </si>
  <si>
    <t>149132539</t>
  </si>
  <si>
    <t>Pol61.d1.R</t>
  </si>
  <si>
    <t>Doprava</t>
  </si>
  <si>
    <t>-357305272</t>
  </si>
  <si>
    <t>Pol62.d1.R</t>
  </si>
  <si>
    <t>Náklady na zařízení staveniště a ostatní vedlejší náklady</t>
  </si>
  <si>
    <t>-1758163835</t>
  </si>
  <si>
    <t>Pol63.d1.R</t>
  </si>
  <si>
    <t>Stavební přípomoce-sekací práce, průrazy</t>
  </si>
  <si>
    <t>-650436818</t>
  </si>
  <si>
    <t>Pol64.d1.R</t>
  </si>
  <si>
    <t>-824429398</t>
  </si>
  <si>
    <t>VRN.D1 - Vedlejší rozpočtové náklady a náklady spojené s umístěním stavby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</si>
  <si>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</si>
  <si>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</si>
  <si>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</si>
  <si>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</si>
  <si>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</si>
  <si>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</si>
  <si>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</si>
  <si>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</si>
  <si>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</si>
  <si>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</si>
  <si>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</si>
  <si>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011103000</t>
  </si>
  <si>
    <t>Geotechnický průzkum a radonový průzkum</t>
  </si>
  <si>
    <t>1024</t>
  </si>
  <si>
    <t>-155068737</t>
  </si>
  <si>
    <t>011464001.R</t>
  </si>
  <si>
    <t>Měření umělého osvětlení v učebně dílen 1.01 a kuchyňky 2.10</t>
  </si>
  <si>
    <t>-2021694860</t>
  </si>
  <si>
    <t>011464002.R</t>
  </si>
  <si>
    <t>Výpočet umělého osvětlení</t>
  </si>
  <si>
    <t>1163656769</t>
  </si>
  <si>
    <t>013254000</t>
  </si>
  <si>
    <t>Dokumentace skutečného provedení stavby</t>
  </si>
  <si>
    <t>-1446969417</t>
  </si>
  <si>
    <t>013294000</t>
  </si>
  <si>
    <t>Ostatní dokumentace stavby</t>
  </si>
  <si>
    <t>159392778</t>
  </si>
  <si>
    <t>VRN2</t>
  </si>
  <si>
    <t>Příprava staveniště</t>
  </si>
  <si>
    <t>020001000</t>
  </si>
  <si>
    <t>516647595</t>
  </si>
  <si>
    <t>VRN3</t>
  </si>
  <si>
    <t>Zařízení staveniště</t>
  </si>
  <si>
    <t>030001000</t>
  </si>
  <si>
    <t>165159815</t>
  </si>
  <si>
    <t>034002000</t>
  </si>
  <si>
    <t>Zabezpečení staveniště</t>
  </si>
  <si>
    <t>417272075</t>
  </si>
  <si>
    <t>VRN4</t>
  </si>
  <si>
    <t>Inženýrská činnost</t>
  </si>
  <si>
    <t>045002000</t>
  </si>
  <si>
    <t>Kompletační a koordinační činnost</t>
  </si>
  <si>
    <t>1034518199</t>
  </si>
  <si>
    <t>VRN7</t>
  </si>
  <si>
    <t>Provozní vlivy</t>
  </si>
  <si>
    <t>071002000</t>
  </si>
  <si>
    <t>Provoz investora, třetích osob</t>
  </si>
  <si>
    <t>364983710</t>
  </si>
  <si>
    <t>VRN9</t>
  </si>
  <si>
    <t>091002000</t>
  </si>
  <si>
    <t>Ostatní náklady související s objektem - ochrana stávajících podlah, konstrukcí, materiálů, ochrana koridoru pro dopravu materiálu, zakrytí oken v rekonstruovaných prostorách</t>
  </si>
  <si>
    <t>-848126510</t>
  </si>
  <si>
    <t>092002000</t>
  </si>
  <si>
    <t>Ostatní náklady související s provozem</t>
  </si>
  <si>
    <t>-745148426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</si>
</sst>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D1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Odborné učebny - dílny a toalety - v objektu ZŠ Aléská, Bílina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ZŠ Aleská, ul. Aleská č.p.270, Bílina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23. 1. 2026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Bílina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arch. Jan Heller, ČKA 04261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ROUND(AG95+AG96+AG100,2)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ROUND(AS95+AS96+AS100,2)</f>
        <v>0</v>
      </c>
      <c r="AT94" s="115">
        <f>ROUND(SUM(AV94:AW94),2)</f>
        <v>0</v>
      </c>
      <c r="AU94" s="116">
        <f>ROUND(AU95+AU96+AU100,5)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ROUND(AZ95+AZ96+AZ100,2)</f>
        <v>0</v>
      </c>
      <c r="BA94" s="115">
        <f>ROUND(BA95+BA96+BA100,2)</f>
        <v>0</v>
      </c>
      <c r="BB94" s="115">
        <f>ROUND(BB95+BB96+BB100,2)</f>
        <v>0</v>
      </c>
      <c r="BC94" s="115">
        <f>ROUND(BC95+BC96+BC100,2)</f>
        <v>0</v>
      </c>
      <c r="BD94" s="117">
        <f>ROUND(BD95+BD96+BD100,2)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16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'D.1.1 - Architektonicko s...'!J30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'D.1.1 - Architektonicko s...'!P141</f>
        <v>0</v>
      </c>
      <c r="AV95" s="129">
        <f>'D.1.1 - Architektonicko s...'!J33</f>
        <v>0</v>
      </c>
      <c r="AW95" s="129">
        <f>'D.1.1 - Architektonicko s...'!J34</f>
        <v>0</v>
      </c>
      <c r="AX95" s="129">
        <f>'D.1.1 - Architektonicko s...'!J35</f>
        <v>0</v>
      </c>
      <c r="AY95" s="129">
        <f>'D.1.1 - Architektonicko s...'!J36</f>
        <v>0</v>
      </c>
      <c r="AZ95" s="129">
        <f>'D.1.1 - Architektonicko s...'!F33</f>
        <v>0</v>
      </c>
      <c r="BA95" s="129">
        <f>'D.1.1 - Architektonicko s...'!F34</f>
        <v>0</v>
      </c>
      <c r="BB95" s="129">
        <f>'D.1.1 - Architektonicko s...'!F35</f>
        <v>0</v>
      </c>
      <c r="BC95" s="129">
        <f>'D.1.1 - Architektonicko s...'!F36</f>
        <v>0</v>
      </c>
      <c r="BD95" s="131">
        <f>'D.1.1 - Architektonicko s...'!F37</f>
        <v>0</v>
      </c>
      <c r="BE95" s="7"/>
      <c r="BT95" s="132" t="s">
        <v>85</v>
      </c>
      <c r="BV95" s="132" t="s">
        <v>79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7" customFormat="1" ht="16.5" customHeight="1">
      <c r="A96" s="7"/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33">
        <f>ROUND(SUM(AG97:AG99),2)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f>ROUND(SUM(AS97:AS99),2)</f>
        <v>0</v>
      </c>
      <c r="AT96" s="129">
        <f>ROUND(SUM(AV96:AW96),2)</f>
        <v>0</v>
      </c>
      <c r="AU96" s="130">
        <f>ROUND(SUM(AU97:AU99),5)</f>
        <v>0</v>
      </c>
      <c r="AV96" s="129">
        <f>ROUND(AZ96*L29,2)</f>
        <v>0</v>
      </c>
      <c r="AW96" s="129">
        <f>ROUND(BA96*L30,2)</f>
        <v>0</v>
      </c>
      <c r="AX96" s="129">
        <f>ROUND(BB96*L29,2)</f>
        <v>0</v>
      </c>
      <c r="AY96" s="129">
        <f>ROUND(BC96*L30,2)</f>
        <v>0</v>
      </c>
      <c r="AZ96" s="129">
        <f>ROUND(SUM(AZ97:AZ99),2)</f>
        <v>0</v>
      </c>
      <c r="BA96" s="129">
        <f>ROUND(SUM(BA97:BA99),2)</f>
        <v>0</v>
      </c>
      <c r="BB96" s="129">
        <f>ROUND(SUM(BB97:BB99),2)</f>
        <v>0</v>
      </c>
      <c r="BC96" s="129">
        <f>ROUND(SUM(BC97:BC99),2)</f>
        <v>0</v>
      </c>
      <c r="BD96" s="131">
        <f>ROUND(SUM(BD97:BD99),2)</f>
        <v>0</v>
      </c>
      <c r="BE96" s="7"/>
      <c r="BS96" s="132" t="s">
        <v>76</v>
      </c>
      <c r="BT96" s="132" t="s">
        <v>85</v>
      </c>
      <c r="BU96" s="132" t="s">
        <v>78</v>
      </c>
      <c r="BV96" s="132" t="s">
        <v>79</v>
      </c>
      <c r="BW96" s="132" t="s">
        <v>90</v>
      </c>
      <c r="BX96" s="132" t="s">
        <v>5</v>
      </c>
      <c r="CL96" s="132" t="s">
        <v>1</v>
      </c>
      <c r="CM96" s="132" t="s">
        <v>77</v>
      </c>
    </row>
    <row r="97" s="4" customFormat="1" ht="16.5" customHeight="1">
      <c r="A97" s="120" t="s">
        <v>81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'D.1.4.A - Zdravotně techn...'!J32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93</v>
      </c>
      <c r="AR97" s="73"/>
      <c r="AS97" s="138">
        <v>0</v>
      </c>
      <c r="AT97" s="139">
        <f>ROUND(SUM(AV97:AW97),2)</f>
        <v>0</v>
      </c>
      <c r="AU97" s="140">
        <f>'D.1.4.A - Zdravotně techn...'!P124</f>
        <v>0</v>
      </c>
      <c r="AV97" s="139">
        <f>'D.1.4.A - Zdravotně techn...'!J35</f>
        <v>0</v>
      </c>
      <c r="AW97" s="139">
        <f>'D.1.4.A - Zdravotně techn...'!J36</f>
        <v>0</v>
      </c>
      <c r="AX97" s="139">
        <f>'D.1.4.A - Zdravotně techn...'!J37</f>
        <v>0</v>
      </c>
      <c r="AY97" s="139">
        <f>'D.1.4.A - Zdravotně techn...'!J38</f>
        <v>0</v>
      </c>
      <c r="AZ97" s="139">
        <f>'D.1.4.A - Zdravotně techn...'!F35</f>
        <v>0</v>
      </c>
      <c r="BA97" s="139">
        <f>'D.1.4.A - Zdravotně techn...'!F36</f>
        <v>0</v>
      </c>
      <c r="BB97" s="139">
        <f>'D.1.4.A - Zdravotně techn...'!F37</f>
        <v>0</v>
      </c>
      <c r="BC97" s="139">
        <f>'D.1.4.A - Zdravotně techn...'!F38</f>
        <v>0</v>
      </c>
      <c r="BD97" s="141">
        <f>'D.1.4.A - Zdravotně techn...'!F39</f>
        <v>0</v>
      </c>
      <c r="BE97" s="4"/>
      <c r="BT97" s="142" t="s">
        <v>87</v>
      </c>
      <c r="BV97" s="142" t="s">
        <v>79</v>
      </c>
      <c r="BW97" s="142" t="s">
        <v>94</v>
      </c>
      <c r="BX97" s="142" t="s">
        <v>90</v>
      </c>
      <c r="CL97" s="142" t="s">
        <v>1</v>
      </c>
    </row>
    <row r="98" s="4" customFormat="1" ht="16.5" customHeight="1">
      <c r="A98" s="120" t="s">
        <v>81</v>
      </c>
      <c r="B98" s="71"/>
      <c r="C98" s="134"/>
      <c r="D98" s="134"/>
      <c r="E98" s="135" t="s">
        <v>95</v>
      </c>
      <c r="F98" s="135"/>
      <c r="G98" s="135"/>
      <c r="H98" s="135"/>
      <c r="I98" s="135"/>
      <c r="J98" s="134"/>
      <c r="K98" s="135" t="s">
        <v>96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'D.1.4.B - Vzduchotechnika'!J32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93</v>
      </c>
      <c r="AR98" s="73"/>
      <c r="AS98" s="138">
        <v>0</v>
      </c>
      <c r="AT98" s="139">
        <f>ROUND(SUM(AV98:AW98),2)</f>
        <v>0</v>
      </c>
      <c r="AU98" s="140">
        <f>'D.1.4.B - Vzduchotechnika'!P124</f>
        <v>0</v>
      </c>
      <c r="AV98" s="139">
        <f>'D.1.4.B - Vzduchotechnika'!J35</f>
        <v>0</v>
      </c>
      <c r="AW98" s="139">
        <f>'D.1.4.B - Vzduchotechnika'!J36</f>
        <v>0</v>
      </c>
      <c r="AX98" s="139">
        <f>'D.1.4.B - Vzduchotechnika'!J37</f>
        <v>0</v>
      </c>
      <c r="AY98" s="139">
        <f>'D.1.4.B - Vzduchotechnika'!J38</f>
        <v>0</v>
      </c>
      <c r="AZ98" s="139">
        <f>'D.1.4.B - Vzduchotechnika'!F35</f>
        <v>0</v>
      </c>
      <c r="BA98" s="139">
        <f>'D.1.4.B - Vzduchotechnika'!F36</f>
        <v>0</v>
      </c>
      <c r="BB98" s="139">
        <f>'D.1.4.B - Vzduchotechnika'!F37</f>
        <v>0</v>
      </c>
      <c r="BC98" s="139">
        <f>'D.1.4.B - Vzduchotechnika'!F38</f>
        <v>0</v>
      </c>
      <c r="BD98" s="141">
        <f>'D.1.4.B - Vzduchotechnika'!F39</f>
        <v>0</v>
      </c>
      <c r="BE98" s="4"/>
      <c r="BT98" s="142" t="s">
        <v>87</v>
      </c>
      <c r="BV98" s="142" t="s">
        <v>79</v>
      </c>
      <c r="BW98" s="142" t="s">
        <v>97</v>
      </c>
      <c r="BX98" s="142" t="s">
        <v>90</v>
      </c>
      <c r="CL98" s="142" t="s">
        <v>1</v>
      </c>
    </row>
    <row r="99" s="4" customFormat="1" ht="23.25" customHeight="1">
      <c r="A99" s="120" t="s">
        <v>81</v>
      </c>
      <c r="B99" s="71"/>
      <c r="C99" s="134"/>
      <c r="D99" s="134"/>
      <c r="E99" s="135" t="s">
        <v>98</v>
      </c>
      <c r="F99" s="135"/>
      <c r="G99" s="135"/>
      <c r="H99" s="135"/>
      <c r="I99" s="135"/>
      <c r="J99" s="134"/>
      <c r="K99" s="135" t="s">
        <v>99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'D.1.4.D - Silnoproudá ele...'!J32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93</v>
      </c>
      <c r="AR99" s="73"/>
      <c r="AS99" s="138">
        <v>0</v>
      </c>
      <c r="AT99" s="139">
        <f>ROUND(SUM(AV99:AW99),2)</f>
        <v>0</v>
      </c>
      <c r="AU99" s="140">
        <f>'D.1.4.D - Silnoproudá ele...'!P132</f>
        <v>0</v>
      </c>
      <c r="AV99" s="139">
        <f>'D.1.4.D - Silnoproudá ele...'!J35</f>
        <v>0</v>
      </c>
      <c r="AW99" s="139">
        <f>'D.1.4.D - Silnoproudá ele...'!J36</f>
        <v>0</v>
      </c>
      <c r="AX99" s="139">
        <f>'D.1.4.D - Silnoproudá ele...'!J37</f>
        <v>0</v>
      </c>
      <c r="AY99" s="139">
        <f>'D.1.4.D - Silnoproudá ele...'!J38</f>
        <v>0</v>
      </c>
      <c r="AZ99" s="139">
        <f>'D.1.4.D - Silnoproudá ele...'!F35</f>
        <v>0</v>
      </c>
      <c r="BA99" s="139">
        <f>'D.1.4.D - Silnoproudá ele...'!F36</f>
        <v>0</v>
      </c>
      <c r="BB99" s="139">
        <f>'D.1.4.D - Silnoproudá ele...'!F37</f>
        <v>0</v>
      </c>
      <c r="BC99" s="139">
        <f>'D.1.4.D - Silnoproudá ele...'!F38</f>
        <v>0</v>
      </c>
      <c r="BD99" s="141">
        <f>'D.1.4.D - Silnoproudá ele...'!F39</f>
        <v>0</v>
      </c>
      <c r="BE99" s="4"/>
      <c r="BT99" s="142" t="s">
        <v>87</v>
      </c>
      <c r="BV99" s="142" t="s">
        <v>79</v>
      </c>
      <c r="BW99" s="142" t="s">
        <v>100</v>
      </c>
      <c r="BX99" s="142" t="s">
        <v>90</v>
      </c>
      <c r="CL99" s="142" t="s">
        <v>1</v>
      </c>
    </row>
    <row r="100" s="7" customFormat="1" ht="24.75" customHeight="1">
      <c r="A100" s="120" t="s">
        <v>81</v>
      </c>
      <c r="B100" s="121"/>
      <c r="C100" s="122"/>
      <c r="D100" s="123" t="s">
        <v>101</v>
      </c>
      <c r="E100" s="123"/>
      <c r="F100" s="123"/>
      <c r="G100" s="123"/>
      <c r="H100" s="123"/>
      <c r="I100" s="124"/>
      <c r="J100" s="123" t="s">
        <v>102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'VRN.D1 - Vedlejší rozpočt...'!J30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84</v>
      </c>
      <c r="AR100" s="127"/>
      <c r="AS100" s="143">
        <v>0</v>
      </c>
      <c r="AT100" s="144">
        <f>ROUND(SUM(AV100:AW100),2)</f>
        <v>0</v>
      </c>
      <c r="AU100" s="145">
        <f>'VRN.D1 - Vedlejší rozpočt...'!P123</f>
        <v>0</v>
      </c>
      <c r="AV100" s="144">
        <f>'VRN.D1 - Vedlejší rozpočt...'!J33</f>
        <v>0</v>
      </c>
      <c r="AW100" s="144">
        <f>'VRN.D1 - Vedlejší rozpočt...'!J34</f>
        <v>0</v>
      </c>
      <c r="AX100" s="144">
        <f>'VRN.D1 - Vedlejší rozpočt...'!J35</f>
        <v>0</v>
      </c>
      <c r="AY100" s="144">
        <f>'VRN.D1 - Vedlejší rozpočt...'!J36</f>
        <v>0</v>
      </c>
      <c r="AZ100" s="144">
        <f>'VRN.D1 - Vedlejší rozpočt...'!F33</f>
        <v>0</v>
      </c>
      <c r="BA100" s="144">
        <f>'VRN.D1 - Vedlejší rozpočt...'!F34</f>
        <v>0</v>
      </c>
      <c r="BB100" s="144">
        <f>'VRN.D1 - Vedlejší rozpočt...'!F35</f>
        <v>0</v>
      </c>
      <c r="BC100" s="144">
        <f>'VRN.D1 - Vedlejší rozpočt...'!F36</f>
        <v>0</v>
      </c>
      <c r="BD100" s="146">
        <f>'VRN.D1 - Vedlejší rozpočt...'!F37</f>
        <v>0</v>
      </c>
      <c r="BE100" s="7"/>
      <c r="BT100" s="132" t="s">
        <v>85</v>
      </c>
      <c r="BV100" s="132" t="s">
        <v>79</v>
      </c>
      <c r="BW100" s="132" t="s">
        <v>103</v>
      </c>
      <c r="BX100" s="132" t="s">
        <v>5</v>
      </c>
      <c r="CL100" s="132" t="s">
        <v>1</v>
      </c>
      <c r="CM100" s="132" t="s">
        <v>87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6Cf4uV3zfFU0E9/ULRgYnLXj9B0ojf1Jh+vZSuxYi68EyqSz0Xk0PWq0ia/YFNmAWPqwOb1AaFjg7UU3F1hueA==" hashValue="5qqw9xbHQcglpdIUnsVixjOjV2V5OUoYBb1XtzOWL6AJKJ6e0DpTJlJ0tqVtArbWtGLHgZK27Ali1k+3l3AOiw==" algorithmName="SHA-512" password="CC45"/>
  <mergeCells count="62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D.1.1 - Architektonicko s...'!C2" display="/"/>
    <hyperlink ref="A97" location="'D.1.4.A - Zdravotně techn...'!C2" display="/"/>
    <hyperlink ref="A98" location="'D.1.4.B - Vzduchotechnika'!C2" display="/"/>
    <hyperlink ref="A99" location="'D.1.4.D - Silnoproudá ele...'!C2" display="/"/>
    <hyperlink ref="A100" location="'VRN.D1 - Vedlejší rozpoč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dílny a toalety - v objektu ZŠ Aléská, Bílina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23. 1. 2026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35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ROUND(J141,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ROUND((SUM(BE141:BE1399)),  2)</f>
        <v>0</v>
      </c>
      <c r="G33" s="39"/>
      <c r="H33" s="39"/>
      <c r="I33" s="165">
        <v>0.20999999999999999</v>
      </c>
      <c r="J33" s="164">
        <f>ROUND(((SUM(BE141:BE1399))*I33),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ROUND((SUM(BF141:BF1399)),  2)</f>
        <v>0</v>
      </c>
      <c r="G34" s="39"/>
      <c r="H34" s="39"/>
      <c r="I34" s="165">
        <v>0.14999999999999999</v>
      </c>
      <c r="J34" s="164">
        <f>ROUND(((SUM(BF141:BF1399))*I34),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ROUND((SUM(BG141:BG1399)),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ROUND((SUM(BH141:BH1399)),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ROUND((SUM(BI141:BI1399)),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dílny a toalety - v objektu ZŠ Aléská,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D.1.1 - Architektonicko stavební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ZŠ Aleská, ul. Aleská č.p.270, Bílina</v>
      </c>
      <c r="G89" s="41"/>
      <c r="H89" s="41"/>
      <c r="I89" s="33" t="s">
        <v>22</v>
      </c>
      <c r="J89" s="80" t="str">
        <f>IF(J12="","",J12)</f>
        <v>23. 1. 2026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30</v>
      </c>
      <c r="J91" s="37" t="str">
        <f>E21</f>
        <v>Ing. arch. Jan Heller, ČKA 04261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108</v>
      </c>
      <c r="D94" s="186"/>
      <c r="E94" s="186"/>
      <c r="F94" s="186"/>
      <c r="G94" s="186"/>
      <c r="H94" s="186"/>
      <c r="I94" s="186"/>
      <c r="J94" s="187" t="s">
        <v>109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110</v>
      </c>
      <c r="D96" s="41"/>
      <c r="E96" s="41"/>
      <c r="F96" s="41"/>
      <c r="G96" s="41"/>
      <c r="H96" s="41"/>
      <c r="I96" s="41"/>
      <c r="J96" s="111">
        <f>J141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9"/>
      <c r="C97" s="190"/>
      <c r="D97" s="191" t="s">
        <v>112</v>
      </c>
      <c r="E97" s="192"/>
      <c r="F97" s="192"/>
      <c r="G97" s="192"/>
      <c r="H97" s="192"/>
      <c r="I97" s="192"/>
      <c r="J97" s="193">
        <f>J142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113</v>
      </c>
      <c r="E98" s="197"/>
      <c r="F98" s="197"/>
      <c r="G98" s="197"/>
      <c r="H98" s="197"/>
      <c r="I98" s="197"/>
      <c r="J98" s="198">
        <f>J143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114</v>
      </c>
      <c r="E99" s="197"/>
      <c r="F99" s="197"/>
      <c r="G99" s="197"/>
      <c r="H99" s="197"/>
      <c r="I99" s="197"/>
      <c r="J99" s="198">
        <f>J157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115</v>
      </c>
      <c r="E100" s="197"/>
      <c r="F100" s="197"/>
      <c r="G100" s="197"/>
      <c r="H100" s="197"/>
      <c r="I100" s="197"/>
      <c r="J100" s="198">
        <f>J257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116</v>
      </c>
      <c r="E101" s="197"/>
      <c r="F101" s="197"/>
      <c r="G101" s="197"/>
      <c r="H101" s="197"/>
      <c r="I101" s="197"/>
      <c r="J101" s="198">
        <f>J313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117</v>
      </c>
      <c r="E102" s="197"/>
      <c r="F102" s="197"/>
      <c r="G102" s="197"/>
      <c r="H102" s="197"/>
      <c r="I102" s="197"/>
      <c r="J102" s="198">
        <f>J332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118</v>
      </c>
      <c r="E103" s="197"/>
      <c r="F103" s="197"/>
      <c r="G103" s="197"/>
      <c r="H103" s="197"/>
      <c r="I103" s="197"/>
      <c r="J103" s="198">
        <f>J623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119</v>
      </c>
      <c r="E104" s="197"/>
      <c r="F104" s="197"/>
      <c r="G104" s="197"/>
      <c r="H104" s="197"/>
      <c r="I104" s="197"/>
      <c r="J104" s="198">
        <f>J787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120</v>
      </c>
      <c r="E105" s="197"/>
      <c r="F105" s="197"/>
      <c r="G105" s="197"/>
      <c r="H105" s="197"/>
      <c r="I105" s="197"/>
      <c r="J105" s="198">
        <f>J830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121</v>
      </c>
      <c r="E106" s="192"/>
      <c r="F106" s="192"/>
      <c r="G106" s="192"/>
      <c r="H106" s="192"/>
      <c r="I106" s="192"/>
      <c r="J106" s="193">
        <f>J832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122</v>
      </c>
      <c r="E107" s="197"/>
      <c r="F107" s="197"/>
      <c r="G107" s="197"/>
      <c r="H107" s="197"/>
      <c r="I107" s="197"/>
      <c r="J107" s="198">
        <f>J833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123</v>
      </c>
      <c r="E108" s="197"/>
      <c r="F108" s="197"/>
      <c r="G108" s="197"/>
      <c r="H108" s="197"/>
      <c r="I108" s="197"/>
      <c r="J108" s="198">
        <f>J878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124</v>
      </c>
      <c r="E109" s="197"/>
      <c r="F109" s="197"/>
      <c r="G109" s="197"/>
      <c r="H109" s="197"/>
      <c r="I109" s="197"/>
      <c r="J109" s="198">
        <f>J948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125</v>
      </c>
      <c r="E110" s="197"/>
      <c r="F110" s="197"/>
      <c r="G110" s="197"/>
      <c r="H110" s="197"/>
      <c r="I110" s="197"/>
      <c r="J110" s="198">
        <f>J971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4"/>
      <c r="D111" s="196" t="s">
        <v>126</v>
      </c>
      <c r="E111" s="197"/>
      <c r="F111" s="197"/>
      <c r="G111" s="197"/>
      <c r="H111" s="197"/>
      <c r="I111" s="197"/>
      <c r="J111" s="198">
        <f>J972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127</v>
      </c>
      <c r="E112" s="197"/>
      <c r="F112" s="197"/>
      <c r="G112" s="197"/>
      <c r="H112" s="197"/>
      <c r="I112" s="197"/>
      <c r="J112" s="198">
        <f>J980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128</v>
      </c>
      <c r="E113" s="197"/>
      <c r="F113" s="197"/>
      <c r="G113" s="197"/>
      <c r="H113" s="197"/>
      <c r="I113" s="197"/>
      <c r="J113" s="198">
        <f>J987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129</v>
      </c>
      <c r="E114" s="197"/>
      <c r="F114" s="197"/>
      <c r="G114" s="197"/>
      <c r="H114" s="197"/>
      <c r="I114" s="197"/>
      <c r="J114" s="198">
        <f>J992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130</v>
      </c>
      <c r="E115" s="197"/>
      <c r="F115" s="197"/>
      <c r="G115" s="197"/>
      <c r="H115" s="197"/>
      <c r="I115" s="197"/>
      <c r="J115" s="198">
        <f>J1031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131</v>
      </c>
      <c r="E116" s="197"/>
      <c r="F116" s="197"/>
      <c r="G116" s="197"/>
      <c r="H116" s="197"/>
      <c r="I116" s="197"/>
      <c r="J116" s="198">
        <f>J1130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132</v>
      </c>
      <c r="E117" s="197"/>
      <c r="F117" s="197"/>
      <c r="G117" s="197"/>
      <c r="H117" s="197"/>
      <c r="I117" s="197"/>
      <c r="J117" s="198">
        <f>J1158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133</v>
      </c>
      <c r="E118" s="197"/>
      <c r="F118" s="197"/>
      <c r="G118" s="197"/>
      <c r="H118" s="197"/>
      <c r="I118" s="197"/>
      <c r="J118" s="198">
        <f>J1200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4"/>
      <c r="D119" s="196" t="s">
        <v>134</v>
      </c>
      <c r="E119" s="197"/>
      <c r="F119" s="197"/>
      <c r="G119" s="197"/>
      <c r="H119" s="197"/>
      <c r="I119" s="197"/>
      <c r="J119" s="198">
        <f>J1276</f>
        <v>0</v>
      </c>
      <c r="K119" s="134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4"/>
      <c r="D120" s="196" t="s">
        <v>135</v>
      </c>
      <c r="E120" s="197"/>
      <c r="F120" s="197"/>
      <c r="G120" s="197"/>
      <c r="H120" s="197"/>
      <c r="I120" s="197"/>
      <c r="J120" s="198">
        <f>J1322</f>
        <v>0</v>
      </c>
      <c r="K120" s="134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4"/>
      <c r="D121" s="196" t="s">
        <v>136</v>
      </c>
      <c r="E121" s="197"/>
      <c r="F121" s="197"/>
      <c r="G121" s="197"/>
      <c r="H121" s="197"/>
      <c r="I121" s="197"/>
      <c r="J121" s="198">
        <f>J1367</f>
        <v>0</v>
      </c>
      <c r="K121" s="134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7" s="2" customFormat="1" ht="6.96" customHeight="1">
      <c r="A127" s="39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4.96" customHeight="1">
      <c r="A128" s="39"/>
      <c r="B128" s="40"/>
      <c r="C128" s="24" t="s">
        <v>137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16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184" t="str">
        <f>E7</f>
        <v>Odborné učebny - dílny a toalety - v objektu ZŠ Aléská, Bílina</v>
      </c>
      <c r="F131" s="33"/>
      <c r="G131" s="33"/>
      <c r="H131" s="33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105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77" t="str">
        <f>E9</f>
        <v>D.1.1 - Architektonicko stavební řešení</v>
      </c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20</v>
      </c>
      <c r="D135" s="41"/>
      <c r="E135" s="41"/>
      <c r="F135" s="28" t="str">
        <f>F12</f>
        <v>ZŠ Aleská, ul. Aleská č.p.270, Bílina</v>
      </c>
      <c r="G135" s="41"/>
      <c r="H135" s="41"/>
      <c r="I135" s="33" t="s">
        <v>22</v>
      </c>
      <c r="J135" s="80" t="str">
        <f>IF(J12="","",J12)</f>
        <v>23. 1. 2026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25.65" customHeight="1">
      <c r="A137" s="39"/>
      <c r="B137" s="40"/>
      <c r="C137" s="33" t="s">
        <v>24</v>
      </c>
      <c r="D137" s="41"/>
      <c r="E137" s="41"/>
      <c r="F137" s="28" t="str">
        <f>E15</f>
        <v>Město Bílina</v>
      </c>
      <c r="G137" s="41"/>
      <c r="H137" s="41"/>
      <c r="I137" s="33" t="s">
        <v>30</v>
      </c>
      <c r="J137" s="37" t="str">
        <f>E21</f>
        <v>Ing. arch. Jan Heller, ČKA 04261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28</v>
      </c>
      <c r="D138" s="41"/>
      <c r="E138" s="41"/>
      <c r="F138" s="28" t="str">
        <f>IF(E18="","",E18)</f>
        <v>Vyplň údaj</v>
      </c>
      <c r="G138" s="41"/>
      <c r="H138" s="41"/>
      <c r="I138" s="33" t="s">
        <v>34</v>
      </c>
      <c r="J138" s="37" t="str">
        <f>E24</f>
        <v xml:space="preserve"> 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0.32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11" customFormat="1" ht="29.28" customHeight="1">
      <c r="A140" s="200"/>
      <c r="B140" s="201"/>
      <c r="C140" s="202" t="s">
        <v>138</v>
      </c>
      <c r="D140" s="203" t="s">
        <v>62</v>
      </c>
      <c r="E140" s="203" t="s">
        <v>58</v>
      </c>
      <c r="F140" s="203" t="s">
        <v>59</v>
      </c>
      <c r="G140" s="203" t="s">
        <v>139</v>
      </c>
      <c r="H140" s="203" t="s">
        <v>140</v>
      </c>
      <c r="I140" s="203" t="s">
        <v>141</v>
      </c>
      <c r="J140" s="203" t="s">
        <v>109</v>
      </c>
      <c r="K140" s="204" t="s">
        <v>142</v>
      </c>
      <c r="L140" s="205"/>
      <c r="M140" s="101" t="s">
        <v>1</v>
      </c>
      <c r="N140" s="102" t="s">
        <v>41</v>
      </c>
      <c r="O140" s="102" t="s">
        <v>143</v>
      </c>
      <c r="P140" s="102" t="s">
        <v>144</v>
      </c>
      <c r="Q140" s="102" t="s">
        <v>145</v>
      </c>
      <c r="R140" s="102" t="s">
        <v>146</v>
      </c>
      <c r="S140" s="102" t="s">
        <v>147</v>
      </c>
      <c r="T140" s="103" t="s">
        <v>148</v>
      </c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</row>
    <row r="141" s="2" customFormat="1" ht="22.8" customHeight="1">
      <c r="A141" s="39"/>
      <c r="B141" s="40"/>
      <c r="C141" s="108" t="s">
        <v>149</v>
      </c>
      <c r="D141" s="41"/>
      <c r="E141" s="41"/>
      <c r="F141" s="41"/>
      <c r="G141" s="41"/>
      <c r="H141" s="41"/>
      <c r="I141" s="41"/>
      <c r="J141" s="206">
        <f>BK141</f>
        <v>0</v>
      </c>
      <c r="K141" s="41"/>
      <c r="L141" s="45"/>
      <c r="M141" s="104"/>
      <c r="N141" s="207"/>
      <c r="O141" s="105"/>
      <c r="P141" s="208">
        <f>P142+P832</f>
        <v>0</v>
      </c>
      <c r="Q141" s="105"/>
      <c r="R141" s="208">
        <f>R142+R832</f>
        <v>246.11048315767371</v>
      </c>
      <c r="S141" s="105"/>
      <c r="T141" s="209">
        <f>T142+T832</f>
        <v>192.40587558999999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76</v>
      </c>
      <c r="AU141" s="18" t="s">
        <v>111</v>
      </c>
      <c r="BK141" s="210">
        <f>BK142+BK832</f>
        <v>0</v>
      </c>
    </row>
    <row r="142" s="12" customFormat="1" ht="25.92" customHeight="1">
      <c r="A142" s="12"/>
      <c r="B142" s="211"/>
      <c r="C142" s="212"/>
      <c r="D142" s="213" t="s">
        <v>76</v>
      </c>
      <c r="E142" s="214" t="s">
        <v>150</v>
      </c>
      <c r="F142" s="214" t="s">
        <v>151</v>
      </c>
      <c r="G142" s="212"/>
      <c r="H142" s="212"/>
      <c r="I142" s="215"/>
      <c r="J142" s="216">
        <f>BK142</f>
        <v>0</v>
      </c>
      <c r="K142" s="212"/>
      <c r="L142" s="217"/>
      <c r="M142" s="218"/>
      <c r="N142" s="219"/>
      <c r="O142" s="219"/>
      <c r="P142" s="220">
        <f>P143+P157+P257+P313+P332+P623+P787+P830</f>
        <v>0</v>
      </c>
      <c r="Q142" s="219"/>
      <c r="R142" s="220">
        <f>R143+R157+R257+R313+R332+R623+R787+R830</f>
        <v>238.70756145537371</v>
      </c>
      <c r="S142" s="219"/>
      <c r="T142" s="221">
        <f>T143+T157+T257+T313+T332+T623+T787+T830</f>
        <v>188.591677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85</v>
      </c>
      <c r="AT142" s="223" t="s">
        <v>76</v>
      </c>
      <c r="AU142" s="223" t="s">
        <v>77</v>
      </c>
      <c r="AY142" s="222" t="s">
        <v>152</v>
      </c>
      <c r="BK142" s="224">
        <f>BK143+BK157+BK257+BK313+BK332+BK623+BK787+BK830</f>
        <v>0</v>
      </c>
    </row>
    <row r="143" s="12" customFormat="1" ht="22.8" customHeight="1">
      <c r="A143" s="12"/>
      <c r="B143" s="211"/>
      <c r="C143" s="212"/>
      <c r="D143" s="213" t="s">
        <v>76</v>
      </c>
      <c r="E143" s="225" t="s">
        <v>85</v>
      </c>
      <c r="F143" s="225" t="s">
        <v>153</v>
      </c>
      <c r="G143" s="212"/>
      <c r="H143" s="212"/>
      <c r="I143" s="215"/>
      <c r="J143" s="226">
        <f>BK143</f>
        <v>0</v>
      </c>
      <c r="K143" s="212"/>
      <c r="L143" s="217"/>
      <c r="M143" s="218"/>
      <c r="N143" s="219"/>
      <c r="O143" s="219"/>
      <c r="P143" s="220">
        <f>SUM(P144:P156)</f>
        <v>0</v>
      </c>
      <c r="Q143" s="219"/>
      <c r="R143" s="220">
        <f>SUM(R144:R156)</f>
        <v>0</v>
      </c>
      <c r="S143" s="219"/>
      <c r="T143" s="221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85</v>
      </c>
      <c r="AT143" s="223" t="s">
        <v>76</v>
      </c>
      <c r="AU143" s="223" t="s">
        <v>85</v>
      </c>
      <c r="AY143" s="222" t="s">
        <v>152</v>
      </c>
      <c r="BK143" s="224">
        <f>SUM(BK144:BK156)</f>
        <v>0</v>
      </c>
    </row>
    <row r="144" s="2" customFormat="1" ht="16.5" customHeight="1">
      <c r="A144" s="39"/>
      <c r="B144" s="40"/>
      <c r="C144" s="227" t="s">
        <v>85</v>
      </c>
      <c r="D144" s="227" t="s">
        <v>154</v>
      </c>
      <c r="E144" s="228" t="s">
        <v>155</v>
      </c>
      <c r="F144" s="229" t="s">
        <v>156</v>
      </c>
      <c r="G144" s="230" t="s">
        <v>157</v>
      </c>
      <c r="H144" s="231">
        <v>144.69900000000001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158</v>
      </c>
      <c r="AT144" s="238" t="s">
        <v>154</v>
      </c>
      <c r="AU144" s="238" t="s">
        <v>87</v>
      </c>
      <c r="AY144" s="18" t="s">
        <v>152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158</v>
      </c>
      <c r="BM144" s="238" t="s">
        <v>159</v>
      </c>
    </row>
    <row r="145" s="2" customFormat="1">
      <c r="A145" s="39"/>
      <c r="B145" s="40"/>
      <c r="C145" s="41"/>
      <c r="D145" s="240" t="s">
        <v>160</v>
      </c>
      <c r="E145" s="41"/>
      <c r="F145" s="241" t="s">
        <v>161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160</v>
      </c>
      <c r="AU145" s="18" t="s">
        <v>87</v>
      </c>
    </row>
    <row r="146" s="13" customFormat="1">
      <c r="A146" s="13"/>
      <c r="B146" s="245"/>
      <c r="C146" s="246"/>
      <c r="D146" s="240" t="s">
        <v>162</v>
      </c>
      <c r="E146" s="247" t="s">
        <v>1</v>
      </c>
      <c r="F146" s="248" t="s">
        <v>163</v>
      </c>
      <c r="G146" s="246"/>
      <c r="H146" s="247" t="s">
        <v>1</v>
      </c>
      <c r="I146" s="249"/>
      <c r="J146" s="246"/>
      <c r="K146" s="246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162</v>
      </c>
      <c r="AU146" s="254" t="s">
        <v>87</v>
      </c>
      <c r="AV146" s="13" t="s">
        <v>85</v>
      </c>
      <c r="AW146" s="13" t="s">
        <v>33</v>
      </c>
      <c r="AX146" s="13" t="s">
        <v>77</v>
      </c>
      <c r="AY146" s="254" t="s">
        <v>152</v>
      </c>
    </row>
    <row r="147" s="14" customFormat="1">
      <c r="A147" s="14"/>
      <c r="B147" s="255"/>
      <c r="C147" s="256"/>
      <c r="D147" s="240" t="s">
        <v>162</v>
      </c>
      <c r="E147" s="257" t="s">
        <v>1</v>
      </c>
      <c r="F147" s="258" t="s">
        <v>164</v>
      </c>
      <c r="G147" s="256"/>
      <c r="H147" s="259">
        <v>150.862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162</v>
      </c>
      <c r="AU147" s="265" t="s">
        <v>87</v>
      </c>
      <c r="AV147" s="14" t="s">
        <v>87</v>
      </c>
      <c r="AW147" s="14" t="s">
        <v>33</v>
      </c>
      <c r="AX147" s="14" t="s">
        <v>77</v>
      </c>
      <c r="AY147" s="265" t="s">
        <v>152</v>
      </c>
    </row>
    <row r="148" s="15" customFormat="1">
      <c r="A148" s="15"/>
      <c r="B148" s="266"/>
      <c r="C148" s="267"/>
      <c r="D148" s="240" t="s">
        <v>162</v>
      </c>
      <c r="E148" s="268" t="s">
        <v>1</v>
      </c>
      <c r="F148" s="269" t="s">
        <v>165</v>
      </c>
      <c r="G148" s="267"/>
      <c r="H148" s="270">
        <v>150.862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162</v>
      </c>
      <c r="AU148" s="276" t="s">
        <v>87</v>
      </c>
      <c r="AV148" s="15" t="s">
        <v>166</v>
      </c>
      <c r="AW148" s="15" t="s">
        <v>33</v>
      </c>
      <c r="AX148" s="15" t="s">
        <v>77</v>
      </c>
      <c r="AY148" s="276" t="s">
        <v>152</v>
      </c>
    </row>
    <row r="149" s="13" customFormat="1">
      <c r="A149" s="13"/>
      <c r="B149" s="245"/>
      <c r="C149" s="246"/>
      <c r="D149" s="240" t="s">
        <v>162</v>
      </c>
      <c r="E149" s="247" t="s">
        <v>1</v>
      </c>
      <c r="F149" s="248" t="s">
        <v>167</v>
      </c>
      <c r="G149" s="246"/>
      <c r="H149" s="247" t="s">
        <v>1</v>
      </c>
      <c r="I149" s="249"/>
      <c r="J149" s="246"/>
      <c r="K149" s="246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162</v>
      </c>
      <c r="AU149" s="254" t="s">
        <v>87</v>
      </c>
      <c r="AV149" s="13" t="s">
        <v>85</v>
      </c>
      <c r="AW149" s="13" t="s">
        <v>33</v>
      </c>
      <c r="AX149" s="13" t="s">
        <v>77</v>
      </c>
      <c r="AY149" s="254" t="s">
        <v>152</v>
      </c>
    </row>
    <row r="150" s="14" customFormat="1">
      <c r="A150" s="14"/>
      <c r="B150" s="255"/>
      <c r="C150" s="256"/>
      <c r="D150" s="240" t="s">
        <v>162</v>
      </c>
      <c r="E150" s="257" t="s">
        <v>1</v>
      </c>
      <c r="F150" s="258" t="s">
        <v>168</v>
      </c>
      <c r="G150" s="256"/>
      <c r="H150" s="259">
        <v>-3.2130000000000001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162</v>
      </c>
      <c r="AU150" s="265" t="s">
        <v>87</v>
      </c>
      <c r="AV150" s="14" t="s">
        <v>87</v>
      </c>
      <c r="AW150" s="14" t="s">
        <v>33</v>
      </c>
      <c r="AX150" s="14" t="s">
        <v>77</v>
      </c>
      <c r="AY150" s="265" t="s">
        <v>152</v>
      </c>
    </row>
    <row r="151" s="14" customFormat="1">
      <c r="A151" s="14"/>
      <c r="B151" s="255"/>
      <c r="C151" s="256"/>
      <c r="D151" s="240" t="s">
        <v>162</v>
      </c>
      <c r="E151" s="257" t="s">
        <v>1</v>
      </c>
      <c r="F151" s="258" t="s">
        <v>169</v>
      </c>
      <c r="G151" s="256"/>
      <c r="H151" s="259">
        <v>-0.53600000000000003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162</v>
      </c>
      <c r="AU151" s="265" t="s">
        <v>87</v>
      </c>
      <c r="AV151" s="14" t="s">
        <v>87</v>
      </c>
      <c r="AW151" s="14" t="s">
        <v>33</v>
      </c>
      <c r="AX151" s="14" t="s">
        <v>77</v>
      </c>
      <c r="AY151" s="265" t="s">
        <v>152</v>
      </c>
    </row>
    <row r="152" s="15" customFormat="1">
      <c r="A152" s="15"/>
      <c r="B152" s="266"/>
      <c r="C152" s="267"/>
      <c r="D152" s="240" t="s">
        <v>162</v>
      </c>
      <c r="E152" s="268" t="s">
        <v>1</v>
      </c>
      <c r="F152" s="269" t="s">
        <v>165</v>
      </c>
      <c r="G152" s="267"/>
      <c r="H152" s="270">
        <v>-3.7490000000000001</v>
      </c>
      <c r="I152" s="271"/>
      <c r="J152" s="267"/>
      <c r="K152" s="267"/>
      <c r="L152" s="272"/>
      <c r="M152" s="273"/>
      <c r="N152" s="274"/>
      <c r="O152" s="274"/>
      <c r="P152" s="274"/>
      <c r="Q152" s="274"/>
      <c r="R152" s="274"/>
      <c r="S152" s="274"/>
      <c r="T152" s="27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6" t="s">
        <v>162</v>
      </c>
      <c r="AU152" s="276" t="s">
        <v>87</v>
      </c>
      <c r="AV152" s="15" t="s">
        <v>166</v>
      </c>
      <c r="AW152" s="15" t="s">
        <v>33</v>
      </c>
      <c r="AX152" s="15" t="s">
        <v>77</v>
      </c>
      <c r="AY152" s="276" t="s">
        <v>152</v>
      </c>
    </row>
    <row r="153" s="13" customFormat="1">
      <c r="A153" s="13"/>
      <c r="B153" s="245"/>
      <c r="C153" s="246"/>
      <c r="D153" s="240" t="s">
        <v>162</v>
      </c>
      <c r="E153" s="247" t="s">
        <v>1</v>
      </c>
      <c r="F153" s="248" t="s">
        <v>170</v>
      </c>
      <c r="G153" s="246"/>
      <c r="H153" s="247" t="s">
        <v>1</v>
      </c>
      <c r="I153" s="249"/>
      <c r="J153" s="246"/>
      <c r="K153" s="246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162</v>
      </c>
      <c r="AU153" s="254" t="s">
        <v>87</v>
      </c>
      <c r="AV153" s="13" t="s">
        <v>85</v>
      </c>
      <c r="AW153" s="13" t="s">
        <v>33</v>
      </c>
      <c r="AX153" s="13" t="s">
        <v>77</v>
      </c>
      <c r="AY153" s="254" t="s">
        <v>152</v>
      </c>
    </row>
    <row r="154" s="14" customFormat="1">
      <c r="A154" s="14"/>
      <c r="B154" s="255"/>
      <c r="C154" s="256"/>
      <c r="D154" s="240" t="s">
        <v>162</v>
      </c>
      <c r="E154" s="257" t="s">
        <v>1</v>
      </c>
      <c r="F154" s="258" t="s">
        <v>171</v>
      </c>
      <c r="G154" s="256"/>
      <c r="H154" s="259">
        <v>-2.4140000000000001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162</v>
      </c>
      <c r="AU154" s="265" t="s">
        <v>87</v>
      </c>
      <c r="AV154" s="14" t="s">
        <v>87</v>
      </c>
      <c r="AW154" s="14" t="s">
        <v>33</v>
      </c>
      <c r="AX154" s="14" t="s">
        <v>77</v>
      </c>
      <c r="AY154" s="265" t="s">
        <v>152</v>
      </c>
    </row>
    <row r="155" s="15" customFormat="1">
      <c r="A155" s="15"/>
      <c r="B155" s="266"/>
      <c r="C155" s="267"/>
      <c r="D155" s="240" t="s">
        <v>162</v>
      </c>
      <c r="E155" s="268" t="s">
        <v>1</v>
      </c>
      <c r="F155" s="269" t="s">
        <v>165</v>
      </c>
      <c r="G155" s="267"/>
      <c r="H155" s="270">
        <v>-2.4140000000000001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6" t="s">
        <v>162</v>
      </c>
      <c r="AU155" s="276" t="s">
        <v>87</v>
      </c>
      <c r="AV155" s="15" t="s">
        <v>166</v>
      </c>
      <c r="AW155" s="15" t="s">
        <v>33</v>
      </c>
      <c r="AX155" s="15" t="s">
        <v>77</v>
      </c>
      <c r="AY155" s="276" t="s">
        <v>152</v>
      </c>
    </row>
    <row r="156" s="16" customFormat="1">
      <c r="A156" s="16"/>
      <c r="B156" s="277"/>
      <c r="C156" s="278"/>
      <c r="D156" s="240" t="s">
        <v>162</v>
      </c>
      <c r="E156" s="279" t="s">
        <v>1</v>
      </c>
      <c r="F156" s="280" t="s">
        <v>172</v>
      </c>
      <c r="G156" s="278"/>
      <c r="H156" s="281">
        <v>144.69900000000001</v>
      </c>
      <c r="I156" s="282"/>
      <c r="J156" s="278"/>
      <c r="K156" s="278"/>
      <c r="L156" s="283"/>
      <c r="M156" s="284"/>
      <c r="N156" s="285"/>
      <c r="O156" s="285"/>
      <c r="P156" s="285"/>
      <c r="Q156" s="285"/>
      <c r="R156" s="285"/>
      <c r="S156" s="285"/>
      <c r="T156" s="28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87" t="s">
        <v>162</v>
      </c>
      <c r="AU156" s="287" t="s">
        <v>87</v>
      </c>
      <c r="AV156" s="16" t="s">
        <v>158</v>
      </c>
      <c r="AW156" s="16" t="s">
        <v>33</v>
      </c>
      <c r="AX156" s="16" t="s">
        <v>85</v>
      </c>
      <c r="AY156" s="287" t="s">
        <v>152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87</v>
      </c>
      <c r="F157" s="225" t="s">
        <v>173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SUM(P158:P256)</f>
        <v>0</v>
      </c>
      <c r="Q157" s="219"/>
      <c r="R157" s="220">
        <f>SUM(R158:R256)</f>
        <v>163.07758806000001</v>
      </c>
      <c r="S157" s="219"/>
      <c r="T157" s="221">
        <f>SUM(T158:T256)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85</v>
      </c>
      <c r="AT157" s="223" t="s">
        <v>76</v>
      </c>
      <c r="AU157" s="223" t="s">
        <v>85</v>
      </c>
      <c r="AY157" s="222" t="s">
        <v>152</v>
      </c>
      <c r="BK157" s="224">
        <f>SUM(BK158:BK256)</f>
        <v>0</v>
      </c>
    </row>
    <row r="158" s="2" customFormat="1" ht="24.15" customHeight="1">
      <c r="A158" s="39"/>
      <c r="B158" s="40"/>
      <c r="C158" s="227" t="s">
        <v>87</v>
      </c>
      <c r="D158" s="227" t="s">
        <v>154</v>
      </c>
      <c r="E158" s="228" t="s">
        <v>174</v>
      </c>
      <c r="F158" s="229" t="s">
        <v>175</v>
      </c>
      <c r="G158" s="230" t="s">
        <v>157</v>
      </c>
      <c r="H158" s="231">
        <v>150.41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0.00022000000000000001</v>
      </c>
      <c r="R158" s="236">
        <f>Q158*H158</f>
        <v>0.0330902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158</v>
      </c>
      <c r="AT158" s="238" t="s">
        <v>154</v>
      </c>
      <c r="AU158" s="238" t="s">
        <v>87</v>
      </c>
      <c r="AY158" s="18" t="s">
        <v>152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158</v>
      </c>
      <c r="BM158" s="238" t="s">
        <v>177</v>
      </c>
    </row>
    <row r="159" s="2" customFormat="1">
      <c r="A159" s="39"/>
      <c r="B159" s="40"/>
      <c r="C159" s="41"/>
      <c r="D159" s="240" t="s">
        <v>160</v>
      </c>
      <c r="E159" s="41"/>
      <c r="F159" s="241" t="s">
        <v>161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160</v>
      </c>
      <c r="AU159" s="18" t="s">
        <v>87</v>
      </c>
    </row>
    <row r="160" s="13" customFormat="1">
      <c r="A160" s="13"/>
      <c r="B160" s="245"/>
      <c r="C160" s="246"/>
      <c r="D160" s="240" t="s">
        <v>162</v>
      </c>
      <c r="E160" s="247" t="s">
        <v>1</v>
      </c>
      <c r="F160" s="248" t="s">
        <v>178</v>
      </c>
      <c r="G160" s="246"/>
      <c r="H160" s="247" t="s">
        <v>1</v>
      </c>
      <c r="I160" s="249"/>
      <c r="J160" s="246"/>
      <c r="K160" s="246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162</v>
      </c>
      <c r="AU160" s="254" t="s">
        <v>87</v>
      </c>
      <c r="AV160" s="13" t="s">
        <v>85</v>
      </c>
      <c r="AW160" s="13" t="s">
        <v>33</v>
      </c>
      <c r="AX160" s="13" t="s">
        <v>77</v>
      </c>
      <c r="AY160" s="254" t="s">
        <v>152</v>
      </c>
    </row>
    <row r="161" s="14" customFormat="1">
      <c r="A161" s="14"/>
      <c r="B161" s="255"/>
      <c r="C161" s="256"/>
      <c r="D161" s="240" t="s">
        <v>162</v>
      </c>
      <c r="E161" s="257" t="s">
        <v>1</v>
      </c>
      <c r="F161" s="258" t="s">
        <v>179</v>
      </c>
      <c r="G161" s="256"/>
      <c r="H161" s="259">
        <v>150.898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162</v>
      </c>
      <c r="AU161" s="265" t="s">
        <v>87</v>
      </c>
      <c r="AV161" s="14" t="s">
        <v>87</v>
      </c>
      <c r="AW161" s="14" t="s">
        <v>33</v>
      </c>
      <c r="AX161" s="14" t="s">
        <v>77</v>
      </c>
      <c r="AY161" s="265" t="s">
        <v>152</v>
      </c>
    </row>
    <row r="162" s="15" customFormat="1">
      <c r="A162" s="15"/>
      <c r="B162" s="266"/>
      <c r="C162" s="267"/>
      <c r="D162" s="240" t="s">
        <v>162</v>
      </c>
      <c r="E162" s="268" t="s">
        <v>1</v>
      </c>
      <c r="F162" s="269" t="s">
        <v>165</v>
      </c>
      <c r="G162" s="267"/>
      <c r="H162" s="270">
        <v>150.898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162</v>
      </c>
      <c r="AU162" s="276" t="s">
        <v>87</v>
      </c>
      <c r="AV162" s="15" t="s">
        <v>166</v>
      </c>
      <c r="AW162" s="15" t="s">
        <v>33</v>
      </c>
      <c r="AX162" s="15" t="s">
        <v>77</v>
      </c>
      <c r="AY162" s="276" t="s">
        <v>152</v>
      </c>
    </row>
    <row r="163" s="13" customFormat="1">
      <c r="A163" s="13"/>
      <c r="B163" s="245"/>
      <c r="C163" s="246"/>
      <c r="D163" s="240" t="s">
        <v>162</v>
      </c>
      <c r="E163" s="247" t="s">
        <v>1</v>
      </c>
      <c r="F163" s="248" t="s">
        <v>180</v>
      </c>
      <c r="G163" s="246"/>
      <c r="H163" s="247" t="s">
        <v>1</v>
      </c>
      <c r="I163" s="249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162</v>
      </c>
      <c r="AU163" s="254" t="s">
        <v>87</v>
      </c>
      <c r="AV163" s="13" t="s">
        <v>85</v>
      </c>
      <c r="AW163" s="13" t="s">
        <v>33</v>
      </c>
      <c r="AX163" s="13" t="s">
        <v>77</v>
      </c>
      <c r="AY163" s="254" t="s">
        <v>152</v>
      </c>
    </row>
    <row r="164" s="14" customFormat="1">
      <c r="A164" s="14"/>
      <c r="B164" s="255"/>
      <c r="C164" s="256"/>
      <c r="D164" s="240" t="s">
        <v>162</v>
      </c>
      <c r="E164" s="257" t="s">
        <v>1</v>
      </c>
      <c r="F164" s="258" t="s">
        <v>181</v>
      </c>
      <c r="G164" s="256"/>
      <c r="H164" s="259">
        <v>-22.454999999999998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162</v>
      </c>
      <c r="AU164" s="265" t="s">
        <v>87</v>
      </c>
      <c r="AV164" s="14" t="s">
        <v>87</v>
      </c>
      <c r="AW164" s="14" t="s">
        <v>33</v>
      </c>
      <c r="AX164" s="14" t="s">
        <v>77</v>
      </c>
      <c r="AY164" s="265" t="s">
        <v>152</v>
      </c>
    </row>
    <row r="165" s="14" customFormat="1">
      <c r="A165" s="14"/>
      <c r="B165" s="255"/>
      <c r="C165" s="256"/>
      <c r="D165" s="240" t="s">
        <v>162</v>
      </c>
      <c r="E165" s="257" t="s">
        <v>1</v>
      </c>
      <c r="F165" s="258" t="s">
        <v>182</v>
      </c>
      <c r="G165" s="256"/>
      <c r="H165" s="259">
        <v>-1.6739999999999999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162</v>
      </c>
      <c r="AU165" s="265" t="s">
        <v>87</v>
      </c>
      <c r="AV165" s="14" t="s">
        <v>87</v>
      </c>
      <c r="AW165" s="14" t="s">
        <v>33</v>
      </c>
      <c r="AX165" s="14" t="s">
        <v>77</v>
      </c>
      <c r="AY165" s="265" t="s">
        <v>152</v>
      </c>
    </row>
    <row r="166" s="15" customFormat="1">
      <c r="A166" s="15"/>
      <c r="B166" s="266"/>
      <c r="C166" s="267"/>
      <c r="D166" s="240" t="s">
        <v>162</v>
      </c>
      <c r="E166" s="268" t="s">
        <v>1</v>
      </c>
      <c r="F166" s="269" t="s">
        <v>165</v>
      </c>
      <c r="G166" s="267"/>
      <c r="H166" s="270">
        <v>-24.128999999999998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162</v>
      </c>
      <c r="AU166" s="276" t="s">
        <v>87</v>
      </c>
      <c r="AV166" s="15" t="s">
        <v>166</v>
      </c>
      <c r="AW166" s="15" t="s">
        <v>33</v>
      </c>
      <c r="AX166" s="15" t="s">
        <v>77</v>
      </c>
      <c r="AY166" s="276" t="s">
        <v>152</v>
      </c>
    </row>
    <row r="167" s="13" customFormat="1">
      <c r="A167" s="13"/>
      <c r="B167" s="245"/>
      <c r="C167" s="246"/>
      <c r="D167" s="240" t="s">
        <v>162</v>
      </c>
      <c r="E167" s="247" t="s">
        <v>1</v>
      </c>
      <c r="F167" s="248" t="s">
        <v>183</v>
      </c>
      <c r="G167" s="246"/>
      <c r="H167" s="247" t="s">
        <v>1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162</v>
      </c>
      <c r="AU167" s="254" t="s">
        <v>87</v>
      </c>
      <c r="AV167" s="13" t="s">
        <v>85</v>
      </c>
      <c r="AW167" s="13" t="s">
        <v>33</v>
      </c>
      <c r="AX167" s="13" t="s">
        <v>77</v>
      </c>
      <c r="AY167" s="254" t="s">
        <v>152</v>
      </c>
    </row>
    <row r="168" s="14" customFormat="1">
      <c r="A168" s="14"/>
      <c r="B168" s="255"/>
      <c r="C168" s="256"/>
      <c r="D168" s="240" t="s">
        <v>162</v>
      </c>
      <c r="E168" s="257" t="s">
        <v>1</v>
      </c>
      <c r="F168" s="258" t="s">
        <v>184</v>
      </c>
      <c r="G168" s="256"/>
      <c r="H168" s="259">
        <v>-0.48699999999999999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162</v>
      </c>
      <c r="AU168" s="265" t="s">
        <v>87</v>
      </c>
      <c r="AV168" s="14" t="s">
        <v>87</v>
      </c>
      <c r="AW168" s="14" t="s">
        <v>33</v>
      </c>
      <c r="AX168" s="14" t="s">
        <v>77</v>
      </c>
      <c r="AY168" s="265" t="s">
        <v>152</v>
      </c>
    </row>
    <row r="169" s="14" customFormat="1">
      <c r="A169" s="14"/>
      <c r="B169" s="255"/>
      <c r="C169" s="256"/>
      <c r="D169" s="240" t="s">
        <v>162</v>
      </c>
      <c r="E169" s="257" t="s">
        <v>1</v>
      </c>
      <c r="F169" s="258" t="s">
        <v>185</v>
      </c>
      <c r="G169" s="256"/>
      <c r="H169" s="259">
        <v>-0.70599999999999996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162</v>
      </c>
      <c r="AU169" s="265" t="s">
        <v>87</v>
      </c>
      <c r="AV169" s="14" t="s">
        <v>87</v>
      </c>
      <c r="AW169" s="14" t="s">
        <v>33</v>
      </c>
      <c r="AX169" s="14" t="s">
        <v>77</v>
      </c>
      <c r="AY169" s="265" t="s">
        <v>152</v>
      </c>
    </row>
    <row r="170" s="15" customFormat="1">
      <c r="A170" s="15"/>
      <c r="B170" s="266"/>
      <c r="C170" s="267"/>
      <c r="D170" s="240" t="s">
        <v>162</v>
      </c>
      <c r="E170" s="268" t="s">
        <v>1</v>
      </c>
      <c r="F170" s="269" t="s">
        <v>165</v>
      </c>
      <c r="G170" s="267"/>
      <c r="H170" s="270">
        <v>-1.1930000000000001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6" t="s">
        <v>162</v>
      </c>
      <c r="AU170" s="276" t="s">
        <v>87</v>
      </c>
      <c r="AV170" s="15" t="s">
        <v>166</v>
      </c>
      <c r="AW170" s="15" t="s">
        <v>33</v>
      </c>
      <c r="AX170" s="15" t="s">
        <v>77</v>
      </c>
      <c r="AY170" s="276" t="s">
        <v>152</v>
      </c>
    </row>
    <row r="171" s="13" customFormat="1">
      <c r="A171" s="13"/>
      <c r="B171" s="245"/>
      <c r="C171" s="246"/>
      <c r="D171" s="240" t="s">
        <v>162</v>
      </c>
      <c r="E171" s="247" t="s">
        <v>1</v>
      </c>
      <c r="F171" s="248" t="s">
        <v>170</v>
      </c>
      <c r="G171" s="246"/>
      <c r="H171" s="247" t="s">
        <v>1</v>
      </c>
      <c r="I171" s="249"/>
      <c r="J171" s="246"/>
      <c r="K171" s="246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162</v>
      </c>
      <c r="AU171" s="254" t="s">
        <v>87</v>
      </c>
      <c r="AV171" s="13" t="s">
        <v>85</v>
      </c>
      <c r="AW171" s="13" t="s">
        <v>33</v>
      </c>
      <c r="AX171" s="13" t="s">
        <v>77</v>
      </c>
      <c r="AY171" s="254" t="s">
        <v>152</v>
      </c>
    </row>
    <row r="172" s="14" customFormat="1">
      <c r="A172" s="14"/>
      <c r="B172" s="255"/>
      <c r="C172" s="256"/>
      <c r="D172" s="240" t="s">
        <v>162</v>
      </c>
      <c r="E172" s="257" t="s">
        <v>1</v>
      </c>
      <c r="F172" s="258" t="s">
        <v>186</v>
      </c>
      <c r="G172" s="256"/>
      <c r="H172" s="259">
        <v>-2.5819999999999999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162</v>
      </c>
      <c r="AU172" s="265" t="s">
        <v>87</v>
      </c>
      <c r="AV172" s="14" t="s">
        <v>87</v>
      </c>
      <c r="AW172" s="14" t="s">
        <v>33</v>
      </c>
      <c r="AX172" s="14" t="s">
        <v>77</v>
      </c>
      <c r="AY172" s="265" t="s">
        <v>152</v>
      </c>
    </row>
    <row r="173" s="15" customFormat="1">
      <c r="A173" s="15"/>
      <c r="B173" s="266"/>
      <c r="C173" s="267"/>
      <c r="D173" s="240" t="s">
        <v>162</v>
      </c>
      <c r="E173" s="268" t="s">
        <v>1</v>
      </c>
      <c r="F173" s="269" t="s">
        <v>165</v>
      </c>
      <c r="G173" s="267"/>
      <c r="H173" s="270">
        <v>-2.5819999999999999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6" t="s">
        <v>162</v>
      </c>
      <c r="AU173" s="276" t="s">
        <v>87</v>
      </c>
      <c r="AV173" s="15" t="s">
        <v>166</v>
      </c>
      <c r="AW173" s="15" t="s">
        <v>33</v>
      </c>
      <c r="AX173" s="15" t="s">
        <v>77</v>
      </c>
      <c r="AY173" s="276" t="s">
        <v>152</v>
      </c>
    </row>
    <row r="174" s="13" customFormat="1">
      <c r="A174" s="13"/>
      <c r="B174" s="245"/>
      <c r="C174" s="246"/>
      <c r="D174" s="240" t="s">
        <v>162</v>
      </c>
      <c r="E174" s="247" t="s">
        <v>1</v>
      </c>
      <c r="F174" s="248" t="s">
        <v>187</v>
      </c>
      <c r="G174" s="246"/>
      <c r="H174" s="247" t="s">
        <v>1</v>
      </c>
      <c r="I174" s="249"/>
      <c r="J174" s="246"/>
      <c r="K174" s="246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162</v>
      </c>
      <c r="AU174" s="254" t="s">
        <v>87</v>
      </c>
      <c r="AV174" s="13" t="s">
        <v>85</v>
      </c>
      <c r="AW174" s="13" t="s">
        <v>33</v>
      </c>
      <c r="AX174" s="13" t="s">
        <v>77</v>
      </c>
      <c r="AY174" s="254" t="s">
        <v>152</v>
      </c>
    </row>
    <row r="175" s="14" customFormat="1">
      <c r="A175" s="14"/>
      <c r="B175" s="255"/>
      <c r="C175" s="256"/>
      <c r="D175" s="240" t="s">
        <v>162</v>
      </c>
      <c r="E175" s="257" t="s">
        <v>1</v>
      </c>
      <c r="F175" s="258" t="s">
        <v>188</v>
      </c>
      <c r="G175" s="256"/>
      <c r="H175" s="259">
        <v>31.983000000000001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162</v>
      </c>
      <c r="AU175" s="265" t="s">
        <v>87</v>
      </c>
      <c r="AV175" s="14" t="s">
        <v>87</v>
      </c>
      <c r="AW175" s="14" t="s">
        <v>33</v>
      </c>
      <c r="AX175" s="14" t="s">
        <v>77</v>
      </c>
      <c r="AY175" s="265" t="s">
        <v>152</v>
      </c>
    </row>
    <row r="176" s="14" customFormat="1">
      <c r="A176" s="14"/>
      <c r="B176" s="255"/>
      <c r="C176" s="256"/>
      <c r="D176" s="240" t="s">
        <v>162</v>
      </c>
      <c r="E176" s="257" t="s">
        <v>1</v>
      </c>
      <c r="F176" s="258" t="s">
        <v>189</v>
      </c>
      <c r="G176" s="256"/>
      <c r="H176" s="259">
        <v>-4.5670000000000002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162</v>
      </c>
      <c r="AU176" s="265" t="s">
        <v>87</v>
      </c>
      <c r="AV176" s="14" t="s">
        <v>87</v>
      </c>
      <c r="AW176" s="14" t="s">
        <v>33</v>
      </c>
      <c r="AX176" s="14" t="s">
        <v>77</v>
      </c>
      <c r="AY176" s="265" t="s">
        <v>152</v>
      </c>
    </row>
    <row r="177" s="15" customFormat="1">
      <c r="A177" s="15"/>
      <c r="B177" s="266"/>
      <c r="C177" s="267"/>
      <c r="D177" s="240" t="s">
        <v>162</v>
      </c>
      <c r="E177" s="268" t="s">
        <v>1</v>
      </c>
      <c r="F177" s="269" t="s">
        <v>165</v>
      </c>
      <c r="G177" s="267"/>
      <c r="H177" s="270">
        <v>27.416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6" t="s">
        <v>162</v>
      </c>
      <c r="AU177" s="276" t="s">
        <v>87</v>
      </c>
      <c r="AV177" s="15" t="s">
        <v>166</v>
      </c>
      <c r="AW177" s="15" t="s">
        <v>33</v>
      </c>
      <c r="AX177" s="15" t="s">
        <v>77</v>
      </c>
      <c r="AY177" s="276" t="s">
        <v>152</v>
      </c>
    </row>
    <row r="178" s="16" customFormat="1">
      <c r="A178" s="16"/>
      <c r="B178" s="277"/>
      <c r="C178" s="278"/>
      <c r="D178" s="240" t="s">
        <v>162</v>
      </c>
      <c r="E178" s="279" t="s">
        <v>1</v>
      </c>
      <c r="F178" s="280" t="s">
        <v>172</v>
      </c>
      <c r="G178" s="278"/>
      <c r="H178" s="281">
        <v>150.40999999999997</v>
      </c>
      <c r="I178" s="282"/>
      <c r="J178" s="278"/>
      <c r="K178" s="278"/>
      <c r="L178" s="283"/>
      <c r="M178" s="284"/>
      <c r="N178" s="285"/>
      <c r="O178" s="285"/>
      <c r="P178" s="285"/>
      <c r="Q178" s="285"/>
      <c r="R178" s="285"/>
      <c r="S178" s="285"/>
      <c r="T178" s="28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7" t="s">
        <v>162</v>
      </c>
      <c r="AU178" s="287" t="s">
        <v>87</v>
      </c>
      <c r="AV178" s="16" t="s">
        <v>158</v>
      </c>
      <c r="AW178" s="16" t="s">
        <v>33</v>
      </c>
      <c r="AX178" s="16" t="s">
        <v>85</v>
      </c>
      <c r="AY178" s="287" t="s">
        <v>152</v>
      </c>
    </row>
    <row r="179" s="2" customFormat="1" ht="16.5" customHeight="1">
      <c r="A179" s="39"/>
      <c r="B179" s="40"/>
      <c r="C179" s="288" t="s">
        <v>166</v>
      </c>
      <c r="D179" s="288" t="s">
        <v>190</v>
      </c>
      <c r="E179" s="289" t="s">
        <v>191</v>
      </c>
      <c r="F179" s="290" t="s">
        <v>192</v>
      </c>
      <c r="G179" s="291" t="s">
        <v>157</v>
      </c>
      <c r="H179" s="292">
        <v>178.161</v>
      </c>
      <c r="I179" s="293"/>
      <c r="J179" s="294">
        <f>ROUND(I179*H179,2)</f>
        <v>0</v>
      </c>
      <c r="K179" s="290" t="s">
        <v>176</v>
      </c>
      <c r="L179" s="295"/>
      <c r="M179" s="296" t="s">
        <v>1</v>
      </c>
      <c r="N179" s="297" t="s">
        <v>42</v>
      </c>
      <c r="O179" s="92"/>
      <c r="P179" s="236">
        <f>O179*H179</f>
        <v>0</v>
      </c>
      <c r="Q179" s="236">
        <v>0.00029999999999999997</v>
      </c>
      <c r="R179" s="236">
        <f>Q179*H179</f>
        <v>0.053448299999999997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193</v>
      </c>
      <c r="AT179" s="238" t="s">
        <v>190</v>
      </c>
      <c r="AU179" s="238" t="s">
        <v>87</v>
      </c>
      <c r="AY179" s="18" t="s">
        <v>152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158</v>
      </c>
      <c r="BM179" s="238" t="s">
        <v>194</v>
      </c>
    </row>
    <row r="180" s="2" customFormat="1">
      <c r="A180" s="39"/>
      <c r="B180" s="40"/>
      <c r="C180" s="41"/>
      <c r="D180" s="240" t="s">
        <v>160</v>
      </c>
      <c r="E180" s="41"/>
      <c r="F180" s="241" t="s">
        <v>161</v>
      </c>
      <c r="G180" s="41"/>
      <c r="H180" s="41"/>
      <c r="I180" s="242"/>
      <c r="J180" s="41"/>
      <c r="K180" s="41"/>
      <c r="L180" s="45"/>
      <c r="M180" s="243"/>
      <c r="N180" s="244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160</v>
      </c>
      <c r="AU180" s="18" t="s">
        <v>87</v>
      </c>
    </row>
    <row r="181" s="14" customFormat="1">
      <c r="A181" s="14"/>
      <c r="B181" s="255"/>
      <c r="C181" s="256"/>
      <c r="D181" s="240" t="s">
        <v>162</v>
      </c>
      <c r="E181" s="256"/>
      <c r="F181" s="258" t="s">
        <v>195</v>
      </c>
      <c r="G181" s="256"/>
      <c r="H181" s="259">
        <v>178.161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162</v>
      </c>
      <c r="AU181" s="265" t="s">
        <v>87</v>
      </c>
      <c r="AV181" s="14" t="s">
        <v>87</v>
      </c>
      <c r="AW181" s="14" t="s">
        <v>4</v>
      </c>
      <c r="AX181" s="14" t="s">
        <v>85</v>
      </c>
      <c r="AY181" s="265" t="s">
        <v>152</v>
      </c>
    </row>
    <row r="182" s="2" customFormat="1" ht="16.5" customHeight="1">
      <c r="A182" s="39"/>
      <c r="B182" s="40"/>
      <c r="C182" s="227" t="s">
        <v>158</v>
      </c>
      <c r="D182" s="227" t="s">
        <v>154</v>
      </c>
      <c r="E182" s="228" t="s">
        <v>196</v>
      </c>
      <c r="F182" s="229" t="s">
        <v>197</v>
      </c>
      <c r="G182" s="230" t="s">
        <v>198</v>
      </c>
      <c r="H182" s="231">
        <v>47.055999999999997</v>
      </c>
      <c r="I182" s="232"/>
      <c r="J182" s="233">
        <f>ROUND(I182*H182,2)</f>
        <v>0</v>
      </c>
      <c r="K182" s="229" t="s">
        <v>176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2.1600000000000001</v>
      </c>
      <c r="R182" s="236">
        <f>Q182*H182</f>
        <v>101.64096000000001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158</v>
      </c>
      <c r="AT182" s="238" t="s">
        <v>154</v>
      </c>
      <c r="AU182" s="238" t="s">
        <v>87</v>
      </c>
      <c r="AY182" s="18" t="s">
        <v>152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158</v>
      </c>
      <c r="BM182" s="238" t="s">
        <v>199</v>
      </c>
    </row>
    <row r="183" s="2" customFormat="1">
      <c r="A183" s="39"/>
      <c r="B183" s="40"/>
      <c r="C183" s="41"/>
      <c r="D183" s="240" t="s">
        <v>160</v>
      </c>
      <c r="E183" s="41"/>
      <c r="F183" s="241" t="s">
        <v>161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160</v>
      </c>
      <c r="AU183" s="18" t="s">
        <v>87</v>
      </c>
    </row>
    <row r="184" s="13" customFormat="1">
      <c r="A184" s="13"/>
      <c r="B184" s="245"/>
      <c r="C184" s="246"/>
      <c r="D184" s="240" t="s">
        <v>162</v>
      </c>
      <c r="E184" s="247" t="s">
        <v>1</v>
      </c>
      <c r="F184" s="248" t="s">
        <v>200</v>
      </c>
      <c r="G184" s="246"/>
      <c r="H184" s="247" t="s">
        <v>1</v>
      </c>
      <c r="I184" s="249"/>
      <c r="J184" s="246"/>
      <c r="K184" s="246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162</v>
      </c>
      <c r="AU184" s="254" t="s">
        <v>87</v>
      </c>
      <c r="AV184" s="13" t="s">
        <v>85</v>
      </c>
      <c r="AW184" s="13" t="s">
        <v>33</v>
      </c>
      <c r="AX184" s="13" t="s">
        <v>77</v>
      </c>
      <c r="AY184" s="254" t="s">
        <v>152</v>
      </c>
    </row>
    <row r="185" s="13" customFormat="1">
      <c r="A185" s="13"/>
      <c r="B185" s="245"/>
      <c r="C185" s="246"/>
      <c r="D185" s="240" t="s">
        <v>162</v>
      </c>
      <c r="E185" s="247" t="s">
        <v>1</v>
      </c>
      <c r="F185" s="248" t="s">
        <v>163</v>
      </c>
      <c r="G185" s="246"/>
      <c r="H185" s="247" t="s">
        <v>1</v>
      </c>
      <c r="I185" s="249"/>
      <c r="J185" s="246"/>
      <c r="K185" s="246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162</v>
      </c>
      <c r="AU185" s="254" t="s">
        <v>87</v>
      </c>
      <c r="AV185" s="13" t="s">
        <v>85</v>
      </c>
      <c r="AW185" s="13" t="s">
        <v>33</v>
      </c>
      <c r="AX185" s="13" t="s">
        <v>77</v>
      </c>
      <c r="AY185" s="254" t="s">
        <v>152</v>
      </c>
    </row>
    <row r="186" s="14" customFormat="1">
      <c r="A186" s="14"/>
      <c r="B186" s="255"/>
      <c r="C186" s="256"/>
      <c r="D186" s="240" t="s">
        <v>162</v>
      </c>
      <c r="E186" s="257" t="s">
        <v>1</v>
      </c>
      <c r="F186" s="258" t="s">
        <v>201</v>
      </c>
      <c r="G186" s="256"/>
      <c r="H186" s="259">
        <v>45.259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162</v>
      </c>
      <c r="AU186" s="265" t="s">
        <v>87</v>
      </c>
      <c r="AV186" s="14" t="s">
        <v>87</v>
      </c>
      <c r="AW186" s="14" t="s">
        <v>33</v>
      </c>
      <c r="AX186" s="14" t="s">
        <v>77</v>
      </c>
      <c r="AY186" s="265" t="s">
        <v>152</v>
      </c>
    </row>
    <row r="187" s="14" customFormat="1">
      <c r="A187" s="14"/>
      <c r="B187" s="255"/>
      <c r="C187" s="256"/>
      <c r="D187" s="240" t="s">
        <v>162</v>
      </c>
      <c r="E187" s="257" t="s">
        <v>1</v>
      </c>
      <c r="F187" s="258" t="s">
        <v>202</v>
      </c>
      <c r="G187" s="256"/>
      <c r="H187" s="259">
        <v>3.1629999999999998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162</v>
      </c>
      <c r="AU187" s="265" t="s">
        <v>87</v>
      </c>
      <c r="AV187" s="14" t="s">
        <v>87</v>
      </c>
      <c r="AW187" s="14" t="s">
        <v>33</v>
      </c>
      <c r="AX187" s="14" t="s">
        <v>77</v>
      </c>
      <c r="AY187" s="265" t="s">
        <v>152</v>
      </c>
    </row>
    <row r="188" s="15" customFormat="1">
      <c r="A188" s="15"/>
      <c r="B188" s="266"/>
      <c r="C188" s="267"/>
      <c r="D188" s="240" t="s">
        <v>162</v>
      </c>
      <c r="E188" s="268" t="s">
        <v>1</v>
      </c>
      <c r="F188" s="269" t="s">
        <v>165</v>
      </c>
      <c r="G188" s="267"/>
      <c r="H188" s="270">
        <v>48.421999999999997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6" t="s">
        <v>162</v>
      </c>
      <c r="AU188" s="276" t="s">
        <v>87</v>
      </c>
      <c r="AV188" s="15" t="s">
        <v>166</v>
      </c>
      <c r="AW188" s="15" t="s">
        <v>33</v>
      </c>
      <c r="AX188" s="15" t="s">
        <v>77</v>
      </c>
      <c r="AY188" s="276" t="s">
        <v>152</v>
      </c>
    </row>
    <row r="189" s="13" customFormat="1">
      <c r="A189" s="13"/>
      <c r="B189" s="245"/>
      <c r="C189" s="246"/>
      <c r="D189" s="240" t="s">
        <v>162</v>
      </c>
      <c r="E189" s="247" t="s">
        <v>1</v>
      </c>
      <c r="F189" s="248" t="s">
        <v>167</v>
      </c>
      <c r="G189" s="246"/>
      <c r="H189" s="247" t="s">
        <v>1</v>
      </c>
      <c r="I189" s="249"/>
      <c r="J189" s="246"/>
      <c r="K189" s="246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162</v>
      </c>
      <c r="AU189" s="254" t="s">
        <v>87</v>
      </c>
      <c r="AV189" s="13" t="s">
        <v>85</v>
      </c>
      <c r="AW189" s="13" t="s">
        <v>33</v>
      </c>
      <c r="AX189" s="13" t="s">
        <v>77</v>
      </c>
      <c r="AY189" s="254" t="s">
        <v>152</v>
      </c>
    </row>
    <row r="190" s="14" customFormat="1">
      <c r="A190" s="14"/>
      <c r="B190" s="255"/>
      <c r="C190" s="256"/>
      <c r="D190" s="240" t="s">
        <v>162</v>
      </c>
      <c r="E190" s="257" t="s">
        <v>1</v>
      </c>
      <c r="F190" s="258" t="s">
        <v>203</v>
      </c>
      <c r="G190" s="256"/>
      <c r="H190" s="259">
        <v>-0.96399999999999997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162</v>
      </c>
      <c r="AU190" s="265" t="s">
        <v>87</v>
      </c>
      <c r="AV190" s="14" t="s">
        <v>87</v>
      </c>
      <c r="AW190" s="14" t="s">
        <v>33</v>
      </c>
      <c r="AX190" s="14" t="s">
        <v>77</v>
      </c>
      <c r="AY190" s="265" t="s">
        <v>152</v>
      </c>
    </row>
    <row r="191" s="14" customFormat="1">
      <c r="A191" s="14"/>
      <c r="B191" s="255"/>
      <c r="C191" s="256"/>
      <c r="D191" s="240" t="s">
        <v>162</v>
      </c>
      <c r="E191" s="257" t="s">
        <v>1</v>
      </c>
      <c r="F191" s="258" t="s">
        <v>204</v>
      </c>
      <c r="G191" s="256"/>
      <c r="H191" s="259">
        <v>-0.161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162</v>
      </c>
      <c r="AU191" s="265" t="s">
        <v>87</v>
      </c>
      <c r="AV191" s="14" t="s">
        <v>87</v>
      </c>
      <c r="AW191" s="14" t="s">
        <v>33</v>
      </c>
      <c r="AX191" s="14" t="s">
        <v>77</v>
      </c>
      <c r="AY191" s="265" t="s">
        <v>152</v>
      </c>
    </row>
    <row r="192" s="15" customFormat="1">
      <c r="A192" s="15"/>
      <c r="B192" s="266"/>
      <c r="C192" s="267"/>
      <c r="D192" s="240" t="s">
        <v>162</v>
      </c>
      <c r="E192" s="268" t="s">
        <v>1</v>
      </c>
      <c r="F192" s="269" t="s">
        <v>165</v>
      </c>
      <c r="G192" s="267"/>
      <c r="H192" s="270">
        <v>-1.125</v>
      </c>
      <c r="I192" s="271"/>
      <c r="J192" s="267"/>
      <c r="K192" s="267"/>
      <c r="L192" s="272"/>
      <c r="M192" s="273"/>
      <c r="N192" s="274"/>
      <c r="O192" s="274"/>
      <c r="P192" s="274"/>
      <c r="Q192" s="274"/>
      <c r="R192" s="274"/>
      <c r="S192" s="274"/>
      <c r="T192" s="27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6" t="s">
        <v>162</v>
      </c>
      <c r="AU192" s="276" t="s">
        <v>87</v>
      </c>
      <c r="AV192" s="15" t="s">
        <v>166</v>
      </c>
      <c r="AW192" s="15" t="s">
        <v>33</v>
      </c>
      <c r="AX192" s="15" t="s">
        <v>77</v>
      </c>
      <c r="AY192" s="276" t="s">
        <v>152</v>
      </c>
    </row>
    <row r="193" s="13" customFormat="1">
      <c r="A193" s="13"/>
      <c r="B193" s="245"/>
      <c r="C193" s="246"/>
      <c r="D193" s="240" t="s">
        <v>162</v>
      </c>
      <c r="E193" s="247" t="s">
        <v>1</v>
      </c>
      <c r="F193" s="248" t="s">
        <v>170</v>
      </c>
      <c r="G193" s="246"/>
      <c r="H193" s="247" t="s">
        <v>1</v>
      </c>
      <c r="I193" s="249"/>
      <c r="J193" s="246"/>
      <c r="K193" s="246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162</v>
      </c>
      <c r="AU193" s="254" t="s">
        <v>87</v>
      </c>
      <c r="AV193" s="13" t="s">
        <v>85</v>
      </c>
      <c r="AW193" s="13" t="s">
        <v>33</v>
      </c>
      <c r="AX193" s="13" t="s">
        <v>77</v>
      </c>
      <c r="AY193" s="254" t="s">
        <v>152</v>
      </c>
    </row>
    <row r="194" s="14" customFormat="1">
      <c r="A194" s="14"/>
      <c r="B194" s="255"/>
      <c r="C194" s="256"/>
      <c r="D194" s="240" t="s">
        <v>162</v>
      </c>
      <c r="E194" s="257" t="s">
        <v>1</v>
      </c>
      <c r="F194" s="258" t="s">
        <v>205</v>
      </c>
      <c r="G194" s="256"/>
      <c r="H194" s="259">
        <v>-0.24099999999999999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162</v>
      </c>
      <c r="AU194" s="265" t="s">
        <v>87</v>
      </c>
      <c r="AV194" s="14" t="s">
        <v>87</v>
      </c>
      <c r="AW194" s="14" t="s">
        <v>33</v>
      </c>
      <c r="AX194" s="14" t="s">
        <v>77</v>
      </c>
      <c r="AY194" s="265" t="s">
        <v>152</v>
      </c>
    </row>
    <row r="195" s="15" customFormat="1">
      <c r="A195" s="15"/>
      <c r="B195" s="266"/>
      <c r="C195" s="267"/>
      <c r="D195" s="240" t="s">
        <v>162</v>
      </c>
      <c r="E195" s="268" t="s">
        <v>1</v>
      </c>
      <c r="F195" s="269" t="s">
        <v>165</v>
      </c>
      <c r="G195" s="267"/>
      <c r="H195" s="270">
        <v>-0.24099999999999999</v>
      </c>
      <c r="I195" s="271"/>
      <c r="J195" s="267"/>
      <c r="K195" s="267"/>
      <c r="L195" s="272"/>
      <c r="M195" s="273"/>
      <c r="N195" s="274"/>
      <c r="O195" s="274"/>
      <c r="P195" s="274"/>
      <c r="Q195" s="274"/>
      <c r="R195" s="274"/>
      <c r="S195" s="274"/>
      <c r="T195" s="27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6" t="s">
        <v>162</v>
      </c>
      <c r="AU195" s="276" t="s">
        <v>87</v>
      </c>
      <c r="AV195" s="15" t="s">
        <v>166</v>
      </c>
      <c r="AW195" s="15" t="s">
        <v>33</v>
      </c>
      <c r="AX195" s="15" t="s">
        <v>77</v>
      </c>
      <c r="AY195" s="276" t="s">
        <v>152</v>
      </c>
    </row>
    <row r="196" s="16" customFormat="1">
      <c r="A196" s="16"/>
      <c r="B196" s="277"/>
      <c r="C196" s="278"/>
      <c r="D196" s="240" t="s">
        <v>162</v>
      </c>
      <c r="E196" s="279" t="s">
        <v>1</v>
      </c>
      <c r="F196" s="280" t="s">
        <v>172</v>
      </c>
      <c r="G196" s="278"/>
      <c r="H196" s="281">
        <v>47.055999999999997</v>
      </c>
      <c r="I196" s="282"/>
      <c r="J196" s="278"/>
      <c r="K196" s="278"/>
      <c r="L196" s="283"/>
      <c r="M196" s="284"/>
      <c r="N196" s="285"/>
      <c r="O196" s="285"/>
      <c r="P196" s="285"/>
      <c r="Q196" s="285"/>
      <c r="R196" s="285"/>
      <c r="S196" s="285"/>
      <c r="T196" s="28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87" t="s">
        <v>162</v>
      </c>
      <c r="AU196" s="287" t="s">
        <v>87</v>
      </c>
      <c r="AV196" s="16" t="s">
        <v>158</v>
      </c>
      <c r="AW196" s="16" t="s">
        <v>33</v>
      </c>
      <c r="AX196" s="16" t="s">
        <v>85</v>
      </c>
      <c r="AY196" s="287" t="s">
        <v>152</v>
      </c>
    </row>
    <row r="197" s="2" customFormat="1" ht="21.75" customHeight="1">
      <c r="A197" s="39"/>
      <c r="B197" s="40"/>
      <c r="C197" s="227" t="s">
        <v>206</v>
      </c>
      <c r="D197" s="227" t="s">
        <v>154</v>
      </c>
      <c r="E197" s="228" t="s">
        <v>207</v>
      </c>
      <c r="F197" s="229" t="s">
        <v>208</v>
      </c>
      <c r="G197" s="230" t="s">
        <v>198</v>
      </c>
      <c r="H197" s="231">
        <v>23.709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2.3010199999999998</v>
      </c>
      <c r="R197" s="236">
        <f>Q197*H197</f>
        <v>54.554883179999997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158</v>
      </c>
      <c r="AT197" s="238" t="s">
        <v>154</v>
      </c>
      <c r="AU197" s="238" t="s">
        <v>87</v>
      </c>
      <c r="AY197" s="18" t="s">
        <v>152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158</v>
      </c>
      <c r="BM197" s="238" t="s">
        <v>209</v>
      </c>
    </row>
    <row r="198" s="2" customFormat="1">
      <c r="A198" s="39"/>
      <c r="B198" s="40"/>
      <c r="C198" s="41"/>
      <c r="D198" s="240" t="s">
        <v>160</v>
      </c>
      <c r="E198" s="41"/>
      <c r="F198" s="241" t="s">
        <v>161</v>
      </c>
      <c r="G198" s="41"/>
      <c r="H198" s="41"/>
      <c r="I198" s="242"/>
      <c r="J198" s="41"/>
      <c r="K198" s="41"/>
      <c r="L198" s="45"/>
      <c r="M198" s="243"/>
      <c r="N198" s="244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160</v>
      </c>
      <c r="AU198" s="18" t="s">
        <v>87</v>
      </c>
    </row>
    <row r="199" s="13" customFormat="1">
      <c r="A199" s="13"/>
      <c r="B199" s="245"/>
      <c r="C199" s="246"/>
      <c r="D199" s="240" t="s">
        <v>162</v>
      </c>
      <c r="E199" s="247" t="s">
        <v>1</v>
      </c>
      <c r="F199" s="248" t="s">
        <v>210</v>
      </c>
      <c r="G199" s="246"/>
      <c r="H199" s="247" t="s">
        <v>1</v>
      </c>
      <c r="I199" s="249"/>
      <c r="J199" s="246"/>
      <c r="K199" s="246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162</v>
      </c>
      <c r="AU199" s="254" t="s">
        <v>87</v>
      </c>
      <c r="AV199" s="13" t="s">
        <v>85</v>
      </c>
      <c r="AW199" s="13" t="s">
        <v>33</v>
      </c>
      <c r="AX199" s="13" t="s">
        <v>77</v>
      </c>
      <c r="AY199" s="254" t="s">
        <v>152</v>
      </c>
    </row>
    <row r="200" s="14" customFormat="1">
      <c r="A200" s="14"/>
      <c r="B200" s="255"/>
      <c r="C200" s="256"/>
      <c r="D200" s="240" t="s">
        <v>162</v>
      </c>
      <c r="E200" s="257" t="s">
        <v>1</v>
      </c>
      <c r="F200" s="258" t="s">
        <v>211</v>
      </c>
      <c r="G200" s="256"/>
      <c r="H200" s="259">
        <v>22.635000000000002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162</v>
      </c>
      <c r="AU200" s="265" t="s">
        <v>87</v>
      </c>
      <c r="AV200" s="14" t="s">
        <v>87</v>
      </c>
      <c r="AW200" s="14" t="s">
        <v>33</v>
      </c>
      <c r="AX200" s="14" t="s">
        <v>77</v>
      </c>
      <c r="AY200" s="265" t="s">
        <v>152</v>
      </c>
    </row>
    <row r="201" s="15" customFormat="1">
      <c r="A201" s="15"/>
      <c r="B201" s="266"/>
      <c r="C201" s="267"/>
      <c r="D201" s="240" t="s">
        <v>162</v>
      </c>
      <c r="E201" s="268" t="s">
        <v>1</v>
      </c>
      <c r="F201" s="269" t="s">
        <v>165</v>
      </c>
      <c r="G201" s="267"/>
      <c r="H201" s="270">
        <v>22.635000000000002</v>
      </c>
      <c r="I201" s="271"/>
      <c r="J201" s="267"/>
      <c r="K201" s="267"/>
      <c r="L201" s="272"/>
      <c r="M201" s="273"/>
      <c r="N201" s="274"/>
      <c r="O201" s="274"/>
      <c r="P201" s="274"/>
      <c r="Q201" s="274"/>
      <c r="R201" s="274"/>
      <c r="S201" s="274"/>
      <c r="T201" s="27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6" t="s">
        <v>162</v>
      </c>
      <c r="AU201" s="276" t="s">
        <v>87</v>
      </c>
      <c r="AV201" s="15" t="s">
        <v>166</v>
      </c>
      <c r="AW201" s="15" t="s">
        <v>33</v>
      </c>
      <c r="AX201" s="15" t="s">
        <v>77</v>
      </c>
      <c r="AY201" s="276" t="s">
        <v>152</v>
      </c>
    </row>
    <row r="202" s="13" customFormat="1">
      <c r="A202" s="13"/>
      <c r="B202" s="245"/>
      <c r="C202" s="246"/>
      <c r="D202" s="240" t="s">
        <v>162</v>
      </c>
      <c r="E202" s="247" t="s">
        <v>1</v>
      </c>
      <c r="F202" s="248" t="s">
        <v>180</v>
      </c>
      <c r="G202" s="246"/>
      <c r="H202" s="247" t="s">
        <v>1</v>
      </c>
      <c r="I202" s="249"/>
      <c r="J202" s="246"/>
      <c r="K202" s="246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162</v>
      </c>
      <c r="AU202" s="254" t="s">
        <v>87</v>
      </c>
      <c r="AV202" s="13" t="s">
        <v>85</v>
      </c>
      <c r="AW202" s="13" t="s">
        <v>33</v>
      </c>
      <c r="AX202" s="13" t="s">
        <v>77</v>
      </c>
      <c r="AY202" s="254" t="s">
        <v>152</v>
      </c>
    </row>
    <row r="203" s="14" customFormat="1">
      <c r="A203" s="14"/>
      <c r="B203" s="255"/>
      <c r="C203" s="256"/>
      <c r="D203" s="240" t="s">
        <v>162</v>
      </c>
      <c r="E203" s="257" t="s">
        <v>1</v>
      </c>
      <c r="F203" s="258" t="s">
        <v>212</v>
      </c>
      <c r="G203" s="256"/>
      <c r="H203" s="259">
        <v>-2.3319999999999999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162</v>
      </c>
      <c r="AU203" s="265" t="s">
        <v>87</v>
      </c>
      <c r="AV203" s="14" t="s">
        <v>87</v>
      </c>
      <c r="AW203" s="14" t="s">
        <v>33</v>
      </c>
      <c r="AX203" s="14" t="s">
        <v>77</v>
      </c>
      <c r="AY203" s="265" t="s">
        <v>152</v>
      </c>
    </row>
    <row r="204" s="14" customFormat="1">
      <c r="A204" s="14"/>
      <c r="B204" s="255"/>
      <c r="C204" s="256"/>
      <c r="D204" s="240" t="s">
        <v>162</v>
      </c>
      <c r="E204" s="257" t="s">
        <v>1</v>
      </c>
      <c r="F204" s="258" t="s">
        <v>213</v>
      </c>
      <c r="G204" s="256"/>
      <c r="H204" s="259">
        <v>-0.14000000000000001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162</v>
      </c>
      <c r="AU204" s="265" t="s">
        <v>87</v>
      </c>
      <c r="AV204" s="14" t="s">
        <v>87</v>
      </c>
      <c r="AW204" s="14" t="s">
        <v>33</v>
      </c>
      <c r="AX204" s="14" t="s">
        <v>77</v>
      </c>
      <c r="AY204" s="265" t="s">
        <v>152</v>
      </c>
    </row>
    <row r="205" s="15" customFormat="1">
      <c r="A205" s="15"/>
      <c r="B205" s="266"/>
      <c r="C205" s="267"/>
      <c r="D205" s="240" t="s">
        <v>162</v>
      </c>
      <c r="E205" s="268" t="s">
        <v>1</v>
      </c>
      <c r="F205" s="269" t="s">
        <v>165</v>
      </c>
      <c r="G205" s="267"/>
      <c r="H205" s="270">
        <v>-2.472</v>
      </c>
      <c r="I205" s="271"/>
      <c r="J205" s="267"/>
      <c r="K205" s="267"/>
      <c r="L205" s="272"/>
      <c r="M205" s="273"/>
      <c r="N205" s="274"/>
      <c r="O205" s="274"/>
      <c r="P205" s="274"/>
      <c r="Q205" s="274"/>
      <c r="R205" s="274"/>
      <c r="S205" s="274"/>
      <c r="T205" s="27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6" t="s">
        <v>162</v>
      </c>
      <c r="AU205" s="276" t="s">
        <v>87</v>
      </c>
      <c r="AV205" s="15" t="s">
        <v>166</v>
      </c>
      <c r="AW205" s="15" t="s">
        <v>33</v>
      </c>
      <c r="AX205" s="15" t="s">
        <v>77</v>
      </c>
      <c r="AY205" s="276" t="s">
        <v>152</v>
      </c>
    </row>
    <row r="206" s="13" customFormat="1">
      <c r="A206" s="13"/>
      <c r="B206" s="245"/>
      <c r="C206" s="246"/>
      <c r="D206" s="240" t="s">
        <v>162</v>
      </c>
      <c r="E206" s="247" t="s">
        <v>1</v>
      </c>
      <c r="F206" s="248" t="s">
        <v>183</v>
      </c>
      <c r="G206" s="246"/>
      <c r="H206" s="247" t="s">
        <v>1</v>
      </c>
      <c r="I206" s="249"/>
      <c r="J206" s="246"/>
      <c r="K206" s="246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162</v>
      </c>
      <c r="AU206" s="254" t="s">
        <v>87</v>
      </c>
      <c r="AV206" s="13" t="s">
        <v>85</v>
      </c>
      <c r="AW206" s="13" t="s">
        <v>33</v>
      </c>
      <c r="AX206" s="13" t="s">
        <v>77</v>
      </c>
      <c r="AY206" s="254" t="s">
        <v>152</v>
      </c>
    </row>
    <row r="207" s="14" customFormat="1">
      <c r="A207" s="14"/>
      <c r="B207" s="255"/>
      <c r="C207" s="256"/>
      <c r="D207" s="240" t="s">
        <v>162</v>
      </c>
      <c r="E207" s="257" t="s">
        <v>1</v>
      </c>
      <c r="F207" s="258" t="s">
        <v>214</v>
      </c>
      <c r="G207" s="256"/>
      <c r="H207" s="259">
        <v>-0.072999999999999995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162</v>
      </c>
      <c r="AU207" s="265" t="s">
        <v>87</v>
      </c>
      <c r="AV207" s="14" t="s">
        <v>87</v>
      </c>
      <c r="AW207" s="14" t="s">
        <v>33</v>
      </c>
      <c r="AX207" s="14" t="s">
        <v>77</v>
      </c>
      <c r="AY207" s="265" t="s">
        <v>152</v>
      </c>
    </row>
    <row r="208" s="14" customFormat="1">
      <c r="A208" s="14"/>
      <c r="B208" s="255"/>
      <c r="C208" s="256"/>
      <c r="D208" s="240" t="s">
        <v>162</v>
      </c>
      <c r="E208" s="257" t="s">
        <v>1</v>
      </c>
      <c r="F208" s="258" t="s">
        <v>215</v>
      </c>
      <c r="G208" s="256"/>
      <c r="H208" s="259">
        <v>-0.106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162</v>
      </c>
      <c r="AU208" s="265" t="s">
        <v>87</v>
      </c>
      <c r="AV208" s="14" t="s">
        <v>87</v>
      </c>
      <c r="AW208" s="14" t="s">
        <v>33</v>
      </c>
      <c r="AX208" s="14" t="s">
        <v>77</v>
      </c>
      <c r="AY208" s="265" t="s">
        <v>152</v>
      </c>
    </row>
    <row r="209" s="15" customFormat="1">
      <c r="A209" s="15"/>
      <c r="B209" s="266"/>
      <c r="C209" s="267"/>
      <c r="D209" s="240" t="s">
        <v>162</v>
      </c>
      <c r="E209" s="268" t="s">
        <v>1</v>
      </c>
      <c r="F209" s="269" t="s">
        <v>165</v>
      </c>
      <c r="G209" s="267"/>
      <c r="H209" s="270">
        <v>-0.17899999999999999</v>
      </c>
      <c r="I209" s="271"/>
      <c r="J209" s="267"/>
      <c r="K209" s="267"/>
      <c r="L209" s="272"/>
      <c r="M209" s="273"/>
      <c r="N209" s="274"/>
      <c r="O209" s="274"/>
      <c r="P209" s="274"/>
      <c r="Q209" s="274"/>
      <c r="R209" s="274"/>
      <c r="S209" s="274"/>
      <c r="T209" s="27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6" t="s">
        <v>162</v>
      </c>
      <c r="AU209" s="276" t="s">
        <v>87</v>
      </c>
      <c r="AV209" s="15" t="s">
        <v>166</v>
      </c>
      <c r="AW209" s="15" t="s">
        <v>33</v>
      </c>
      <c r="AX209" s="15" t="s">
        <v>77</v>
      </c>
      <c r="AY209" s="276" t="s">
        <v>152</v>
      </c>
    </row>
    <row r="210" s="13" customFormat="1">
      <c r="A210" s="13"/>
      <c r="B210" s="245"/>
      <c r="C210" s="246"/>
      <c r="D210" s="240" t="s">
        <v>162</v>
      </c>
      <c r="E210" s="247" t="s">
        <v>1</v>
      </c>
      <c r="F210" s="248" t="s">
        <v>170</v>
      </c>
      <c r="G210" s="246"/>
      <c r="H210" s="247" t="s">
        <v>1</v>
      </c>
      <c r="I210" s="249"/>
      <c r="J210" s="246"/>
      <c r="K210" s="246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162</v>
      </c>
      <c r="AU210" s="254" t="s">
        <v>87</v>
      </c>
      <c r="AV210" s="13" t="s">
        <v>85</v>
      </c>
      <c r="AW210" s="13" t="s">
        <v>33</v>
      </c>
      <c r="AX210" s="13" t="s">
        <v>77</v>
      </c>
      <c r="AY210" s="254" t="s">
        <v>152</v>
      </c>
    </row>
    <row r="211" s="14" customFormat="1">
      <c r="A211" s="14"/>
      <c r="B211" s="255"/>
      <c r="C211" s="256"/>
      <c r="D211" s="240" t="s">
        <v>162</v>
      </c>
      <c r="E211" s="257" t="s">
        <v>1</v>
      </c>
      <c r="F211" s="258" t="s">
        <v>216</v>
      </c>
      <c r="G211" s="256"/>
      <c r="H211" s="259">
        <v>-0.38700000000000001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162</v>
      </c>
      <c r="AU211" s="265" t="s">
        <v>87</v>
      </c>
      <c r="AV211" s="14" t="s">
        <v>87</v>
      </c>
      <c r="AW211" s="14" t="s">
        <v>33</v>
      </c>
      <c r="AX211" s="14" t="s">
        <v>77</v>
      </c>
      <c r="AY211" s="265" t="s">
        <v>152</v>
      </c>
    </row>
    <row r="212" s="15" customFormat="1">
      <c r="A212" s="15"/>
      <c r="B212" s="266"/>
      <c r="C212" s="267"/>
      <c r="D212" s="240" t="s">
        <v>162</v>
      </c>
      <c r="E212" s="268" t="s">
        <v>1</v>
      </c>
      <c r="F212" s="269" t="s">
        <v>165</v>
      </c>
      <c r="G212" s="267"/>
      <c r="H212" s="270">
        <v>-0.38700000000000001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162</v>
      </c>
      <c r="AU212" s="276" t="s">
        <v>87</v>
      </c>
      <c r="AV212" s="15" t="s">
        <v>166</v>
      </c>
      <c r="AW212" s="15" t="s">
        <v>33</v>
      </c>
      <c r="AX212" s="15" t="s">
        <v>77</v>
      </c>
      <c r="AY212" s="276" t="s">
        <v>152</v>
      </c>
    </row>
    <row r="213" s="13" customFormat="1">
      <c r="A213" s="13"/>
      <c r="B213" s="245"/>
      <c r="C213" s="246"/>
      <c r="D213" s="240" t="s">
        <v>162</v>
      </c>
      <c r="E213" s="247" t="s">
        <v>1</v>
      </c>
      <c r="F213" s="248" t="s">
        <v>187</v>
      </c>
      <c r="G213" s="246"/>
      <c r="H213" s="247" t="s">
        <v>1</v>
      </c>
      <c r="I213" s="249"/>
      <c r="J213" s="246"/>
      <c r="K213" s="246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162</v>
      </c>
      <c r="AU213" s="254" t="s">
        <v>87</v>
      </c>
      <c r="AV213" s="13" t="s">
        <v>85</v>
      </c>
      <c r="AW213" s="13" t="s">
        <v>33</v>
      </c>
      <c r="AX213" s="13" t="s">
        <v>77</v>
      </c>
      <c r="AY213" s="254" t="s">
        <v>152</v>
      </c>
    </row>
    <row r="214" s="14" customFormat="1">
      <c r="A214" s="14"/>
      <c r="B214" s="255"/>
      <c r="C214" s="256"/>
      <c r="D214" s="240" t="s">
        <v>162</v>
      </c>
      <c r="E214" s="257" t="s">
        <v>1</v>
      </c>
      <c r="F214" s="258" t="s">
        <v>217</v>
      </c>
      <c r="G214" s="256"/>
      <c r="H214" s="259">
        <v>4.7969999999999997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162</v>
      </c>
      <c r="AU214" s="265" t="s">
        <v>87</v>
      </c>
      <c r="AV214" s="14" t="s">
        <v>87</v>
      </c>
      <c r="AW214" s="14" t="s">
        <v>33</v>
      </c>
      <c r="AX214" s="14" t="s">
        <v>77</v>
      </c>
      <c r="AY214" s="265" t="s">
        <v>152</v>
      </c>
    </row>
    <row r="215" s="14" customFormat="1">
      <c r="A215" s="14"/>
      <c r="B215" s="255"/>
      <c r="C215" s="256"/>
      <c r="D215" s="240" t="s">
        <v>162</v>
      </c>
      <c r="E215" s="257" t="s">
        <v>1</v>
      </c>
      <c r="F215" s="258" t="s">
        <v>218</v>
      </c>
      <c r="G215" s="256"/>
      <c r="H215" s="259">
        <v>-0.68500000000000005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162</v>
      </c>
      <c r="AU215" s="265" t="s">
        <v>87</v>
      </c>
      <c r="AV215" s="14" t="s">
        <v>87</v>
      </c>
      <c r="AW215" s="14" t="s">
        <v>33</v>
      </c>
      <c r="AX215" s="14" t="s">
        <v>77</v>
      </c>
      <c r="AY215" s="265" t="s">
        <v>152</v>
      </c>
    </row>
    <row r="216" s="15" customFormat="1">
      <c r="A216" s="15"/>
      <c r="B216" s="266"/>
      <c r="C216" s="267"/>
      <c r="D216" s="240" t="s">
        <v>162</v>
      </c>
      <c r="E216" s="268" t="s">
        <v>1</v>
      </c>
      <c r="F216" s="269" t="s">
        <v>165</v>
      </c>
      <c r="G216" s="267"/>
      <c r="H216" s="270">
        <v>4.1120000000000001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6" t="s">
        <v>162</v>
      </c>
      <c r="AU216" s="276" t="s">
        <v>87</v>
      </c>
      <c r="AV216" s="15" t="s">
        <v>166</v>
      </c>
      <c r="AW216" s="15" t="s">
        <v>33</v>
      </c>
      <c r="AX216" s="15" t="s">
        <v>77</v>
      </c>
      <c r="AY216" s="276" t="s">
        <v>152</v>
      </c>
    </row>
    <row r="217" s="16" customFormat="1">
      <c r="A217" s="16"/>
      <c r="B217" s="277"/>
      <c r="C217" s="278"/>
      <c r="D217" s="240" t="s">
        <v>162</v>
      </c>
      <c r="E217" s="279" t="s">
        <v>1</v>
      </c>
      <c r="F217" s="280" t="s">
        <v>172</v>
      </c>
      <c r="G217" s="278"/>
      <c r="H217" s="281">
        <v>23.709</v>
      </c>
      <c r="I217" s="282"/>
      <c r="J217" s="278"/>
      <c r="K217" s="278"/>
      <c r="L217" s="283"/>
      <c r="M217" s="284"/>
      <c r="N217" s="285"/>
      <c r="O217" s="285"/>
      <c r="P217" s="285"/>
      <c r="Q217" s="285"/>
      <c r="R217" s="285"/>
      <c r="S217" s="285"/>
      <c r="T217" s="28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87" t="s">
        <v>162</v>
      </c>
      <c r="AU217" s="287" t="s">
        <v>87</v>
      </c>
      <c r="AV217" s="16" t="s">
        <v>158</v>
      </c>
      <c r="AW217" s="16" t="s">
        <v>33</v>
      </c>
      <c r="AX217" s="16" t="s">
        <v>85</v>
      </c>
      <c r="AY217" s="287" t="s">
        <v>152</v>
      </c>
    </row>
    <row r="218" s="2" customFormat="1" ht="16.5" customHeight="1">
      <c r="A218" s="39"/>
      <c r="B218" s="40"/>
      <c r="C218" s="227" t="s">
        <v>219</v>
      </c>
      <c r="D218" s="227" t="s">
        <v>154</v>
      </c>
      <c r="E218" s="228" t="s">
        <v>220</v>
      </c>
      <c r="F218" s="229" t="s">
        <v>221</v>
      </c>
      <c r="G218" s="230" t="s">
        <v>157</v>
      </c>
      <c r="H218" s="231">
        <v>5.29</v>
      </c>
      <c r="I218" s="232"/>
      <c r="J218" s="233">
        <f>ROUND(I218*H218,2)</f>
        <v>0</v>
      </c>
      <c r="K218" s="229" t="s">
        <v>176</v>
      </c>
      <c r="L218" s="45"/>
      <c r="M218" s="234" t="s">
        <v>1</v>
      </c>
      <c r="N218" s="235" t="s">
        <v>42</v>
      </c>
      <c r="O218" s="92"/>
      <c r="P218" s="236">
        <f>O218*H218</f>
        <v>0</v>
      </c>
      <c r="Q218" s="236">
        <v>0.0029399999999999999</v>
      </c>
      <c r="R218" s="236">
        <f>Q218*H218</f>
        <v>0.0155526</v>
      </c>
      <c r="S218" s="236">
        <v>0</v>
      </c>
      <c r="T218" s="23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8" t="s">
        <v>158</v>
      </c>
      <c r="AT218" s="238" t="s">
        <v>154</v>
      </c>
      <c r="AU218" s="238" t="s">
        <v>87</v>
      </c>
      <c r="AY218" s="18" t="s">
        <v>152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8" t="s">
        <v>85</v>
      </c>
      <c r="BK218" s="239">
        <f>ROUND(I218*H218,2)</f>
        <v>0</v>
      </c>
      <c r="BL218" s="18" t="s">
        <v>158</v>
      </c>
      <c r="BM218" s="238" t="s">
        <v>222</v>
      </c>
    </row>
    <row r="219" s="2" customFormat="1">
      <c r="A219" s="39"/>
      <c r="B219" s="40"/>
      <c r="C219" s="41"/>
      <c r="D219" s="240" t="s">
        <v>160</v>
      </c>
      <c r="E219" s="41"/>
      <c r="F219" s="241" t="s">
        <v>161</v>
      </c>
      <c r="G219" s="41"/>
      <c r="H219" s="41"/>
      <c r="I219" s="242"/>
      <c r="J219" s="41"/>
      <c r="K219" s="41"/>
      <c r="L219" s="45"/>
      <c r="M219" s="243"/>
      <c r="N219" s="244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160</v>
      </c>
      <c r="AU219" s="18" t="s">
        <v>87</v>
      </c>
    </row>
    <row r="220" s="13" customFormat="1">
      <c r="A220" s="13"/>
      <c r="B220" s="245"/>
      <c r="C220" s="246"/>
      <c r="D220" s="240" t="s">
        <v>162</v>
      </c>
      <c r="E220" s="247" t="s">
        <v>1</v>
      </c>
      <c r="F220" s="248" t="s">
        <v>223</v>
      </c>
      <c r="G220" s="246"/>
      <c r="H220" s="247" t="s">
        <v>1</v>
      </c>
      <c r="I220" s="249"/>
      <c r="J220" s="246"/>
      <c r="K220" s="246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162</v>
      </c>
      <c r="AU220" s="254" t="s">
        <v>87</v>
      </c>
      <c r="AV220" s="13" t="s">
        <v>85</v>
      </c>
      <c r="AW220" s="13" t="s">
        <v>33</v>
      </c>
      <c r="AX220" s="13" t="s">
        <v>77</v>
      </c>
      <c r="AY220" s="254" t="s">
        <v>152</v>
      </c>
    </row>
    <row r="221" s="14" customFormat="1">
      <c r="A221" s="14"/>
      <c r="B221" s="255"/>
      <c r="C221" s="256"/>
      <c r="D221" s="240" t="s">
        <v>162</v>
      </c>
      <c r="E221" s="257" t="s">
        <v>1</v>
      </c>
      <c r="F221" s="258" t="s">
        <v>224</v>
      </c>
      <c r="G221" s="256"/>
      <c r="H221" s="259">
        <v>5.29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162</v>
      </c>
      <c r="AU221" s="265" t="s">
        <v>87</v>
      </c>
      <c r="AV221" s="14" t="s">
        <v>87</v>
      </c>
      <c r="AW221" s="14" t="s">
        <v>33</v>
      </c>
      <c r="AX221" s="14" t="s">
        <v>77</v>
      </c>
      <c r="AY221" s="265" t="s">
        <v>152</v>
      </c>
    </row>
    <row r="222" s="15" customFormat="1">
      <c r="A222" s="15"/>
      <c r="B222" s="266"/>
      <c r="C222" s="267"/>
      <c r="D222" s="240" t="s">
        <v>162</v>
      </c>
      <c r="E222" s="268" t="s">
        <v>1</v>
      </c>
      <c r="F222" s="269" t="s">
        <v>165</v>
      </c>
      <c r="G222" s="267"/>
      <c r="H222" s="270">
        <v>5.29</v>
      </c>
      <c r="I222" s="271"/>
      <c r="J222" s="267"/>
      <c r="K222" s="267"/>
      <c r="L222" s="272"/>
      <c r="M222" s="273"/>
      <c r="N222" s="274"/>
      <c r="O222" s="274"/>
      <c r="P222" s="274"/>
      <c r="Q222" s="274"/>
      <c r="R222" s="274"/>
      <c r="S222" s="274"/>
      <c r="T222" s="27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6" t="s">
        <v>162</v>
      </c>
      <c r="AU222" s="276" t="s">
        <v>87</v>
      </c>
      <c r="AV222" s="15" t="s">
        <v>166</v>
      </c>
      <c r="AW222" s="15" t="s">
        <v>33</v>
      </c>
      <c r="AX222" s="15" t="s">
        <v>77</v>
      </c>
      <c r="AY222" s="276" t="s">
        <v>152</v>
      </c>
    </row>
    <row r="223" s="16" customFormat="1">
      <c r="A223" s="16"/>
      <c r="B223" s="277"/>
      <c r="C223" s="278"/>
      <c r="D223" s="240" t="s">
        <v>162</v>
      </c>
      <c r="E223" s="279" t="s">
        <v>1</v>
      </c>
      <c r="F223" s="280" t="s">
        <v>172</v>
      </c>
      <c r="G223" s="278"/>
      <c r="H223" s="281">
        <v>5.29</v>
      </c>
      <c r="I223" s="282"/>
      <c r="J223" s="278"/>
      <c r="K223" s="278"/>
      <c r="L223" s="283"/>
      <c r="M223" s="284"/>
      <c r="N223" s="285"/>
      <c r="O223" s="285"/>
      <c r="P223" s="285"/>
      <c r="Q223" s="285"/>
      <c r="R223" s="285"/>
      <c r="S223" s="285"/>
      <c r="T223" s="28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7" t="s">
        <v>162</v>
      </c>
      <c r="AU223" s="287" t="s">
        <v>87</v>
      </c>
      <c r="AV223" s="16" t="s">
        <v>158</v>
      </c>
      <c r="AW223" s="16" t="s">
        <v>33</v>
      </c>
      <c r="AX223" s="16" t="s">
        <v>85</v>
      </c>
      <c r="AY223" s="287" t="s">
        <v>152</v>
      </c>
    </row>
    <row r="224" s="2" customFormat="1" ht="16.5" customHeight="1">
      <c r="A224" s="39"/>
      <c r="B224" s="40"/>
      <c r="C224" s="227" t="s">
        <v>225</v>
      </c>
      <c r="D224" s="227" t="s">
        <v>154</v>
      </c>
      <c r="E224" s="228" t="s">
        <v>226</v>
      </c>
      <c r="F224" s="229" t="s">
        <v>227</v>
      </c>
      <c r="G224" s="230" t="s">
        <v>157</v>
      </c>
      <c r="H224" s="231">
        <v>5.29</v>
      </c>
      <c r="I224" s="232"/>
      <c r="J224" s="233">
        <f>ROUND(I224*H224,2)</f>
        <v>0</v>
      </c>
      <c r="K224" s="229" t="s">
        <v>176</v>
      </c>
      <c r="L224" s="45"/>
      <c r="M224" s="234" t="s">
        <v>1</v>
      </c>
      <c r="N224" s="235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158</v>
      </c>
      <c r="AT224" s="238" t="s">
        <v>154</v>
      </c>
      <c r="AU224" s="238" t="s">
        <v>87</v>
      </c>
      <c r="AY224" s="18" t="s">
        <v>152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158</v>
      </c>
      <c r="BM224" s="238" t="s">
        <v>228</v>
      </c>
    </row>
    <row r="225" s="2" customFormat="1">
      <c r="A225" s="39"/>
      <c r="B225" s="40"/>
      <c r="C225" s="41"/>
      <c r="D225" s="240" t="s">
        <v>160</v>
      </c>
      <c r="E225" s="41"/>
      <c r="F225" s="241" t="s">
        <v>161</v>
      </c>
      <c r="G225" s="41"/>
      <c r="H225" s="41"/>
      <c r="I225" s="242"/>
      <c r="J225" s="41"/>
      <c r="K225" s="41"/>
      <c r="L225" s="45"/>
      <c r="M225" s="243"/>
      <c r="N225" s="244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160</v>
      </c>
      <c r="AU225" s="18" t="s">
        <v>87</v>
      </c>
    </row>
    <row r="226" s="14" customFormat="1">
      <c r="A226" s="14"/>
      <c r="B226" s="255"/>
      <c r="C226" s="256"/>
      <c r="D226" s="240" t="s">
        <v>162</v>
      </c>
      <c r="E226" s="257" t="s">
        <v>1</v>
      </c>
      <c r="F226" s="258" t="s">
        <v>229</v>
      </c>
      <c r="G226" s="256"/>
      <c r="H226" s="259">
        <v>5.29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162</v>
      </c>
      <c r="AU226" s="265" t="s">
        <v>87</v>
      </c>
      <c r="AV226" s="14" t="s">
        <v>87</v>
      </c>
      <c r="AW226" s="14" t="s">
        <v>33</v>
      </c>
      <c r="AX226" s="14" t="s">
        <v>77</v>
      </c>
      <c r="AY226" s="265" t="s">
        <v>152</v>
      </c>
    </row>
    <row r="227" s="16" customFormat="1">
      <c r="A227" s="16"/>
      <c r="B227" s="277"/>
      <c r="C227" s="278"/>
      <c r="D227" s="240" t="s">
        <v>162</v>
      </c>
      <c r="E227" s="279" t="s">
        <v>1</v>
      </c>
      <c r="F227" s="280" t="s">
        <v>172</v>
      </c>
      <c r="G227" s="278"/>
      <c r="H227" s="281">
        <v>5.29</v>
      </c>
      <c r="I227" s="282"/>
      <c r="J227" s="278"/>
      <c r="K227" s="278"/>
      <c r="L227" s="283"/>
      <c r="M227" s="284"/>
      <c r="N227" s="285"/>
      <c r="O227" s="285"/>
      <c r="P227" s="285"/>
      <c r="Q227" s="285"/>
      <c r="R227" s="285"/>
      <c r="S227" s="285"/>
      <c r="T227" s="28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87" t="s">
        <v>162</v>
      </c>
      <c r="AU227" s="287" t="s">
        <v>87</v>
      </c>
      <c r="AV227" s="16" t="s">
        <v>158</v>
      </c>
      <c r="AW227" s="16" t="s">
        <v>33</v>
      </c>
      <c r="AX227" s="16" t="s">
        <v>85</v>
      </c>
      <c r="AY227" s="287" t="s">
        <v>152</v>
      </c>
    </row>
    <row r="228" s="2" customFormat="1" ht="16.5" customHeight="1">
      <c r="A228" s="39"/>
      <c r="B228" s="40"/>
      <c r="C228" s="227" t="s">
        <v>193</v>
      </c>
      <c r="D228" s="227" t="s">
        <v>154</v>
      </c>
      <c r="E228" s="228" t="s">
        <v>230</v>
      </c>
      <c r="F228" s="229" t="s">
        <v>231</v>
      </c>
      <c r="G228" s="230" t="s">
        <v>232</v>
      </c>
      <c r="H228" s="231">
        <v>0.088999999999999996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42</v>
      </c>
      <c r="O228" s="92"/>
      <c r="P228" s="236">
        <f>O228*H228</f>
        <v>0</v>
      </c>
      <c r="Q228" s="236">
        <v>1.0606199999999999</v>
      </c>
      <c r="R228" s="236">
        <f>Q228*H228</f>
        <v>0.094395179999999981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158</v>
      </c>
      <c r="AT228" s="238" t="s">
        <v>154</v>
      </c>
      <c r="AU228" s="238" t="s">
        <v>87</v>
      </c>
      <c r="AY228" s="18" t="s">
        <v>152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158</v>
      </c>
      <c r="BM228" s="238" t="s">
        <v>233</v>
      </c>
    </row>
    <row r="229" s="2" customFormat="1">
      <c r="A229" s="39"/>
      <c r="B229" s="40"/>
      <c r="C229" s="41"/>
      <c r="D229" s="240" t="s">
        <v>160</v>
      </c>
      <c r="E229" s="41"/>
      <c r="F229" s="241" t="s">
        <v>161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160</v>
      </c>
      <c r="AU229" s="18" t="s">
        <v>87</v>
      </c>
    </row>
    <row r="230" s="13" customFormat="1">
      <c r="A230" s="13"/>
      <c r="B230" s="245"/>
      <c r="C230" s="246"/>
      <c r="D230" s="240" t="s">
        <v>162</v>
      </c>
      <c r="E230" s="247" t="s">
        <v>1</v>
      </c>
      <c r="F230" s="248" t="s">
        <v>234</v>
      </c>
      <c r="G230" s="246"/>
      <c r="H230" s="247" t="s">
        <v>1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162</v>
      </c>
      <c r="AU230" s="254" t="s">
        <v>87</v>
      </c>
      <c r="AV230" s="13" t="s">
        <v>85</v>
      </c>
      <c r="AW230" s="13" t="s">
        <v>33</v>
      </c>
      <c r="AX230" s="13" t="s">
        <v>77</v>
      </c>
      <c r="AY230" s="254" t="s">
        <v>152</v>
      </c>
    </row>
    <row r="231" s="14" customFormat="1">
      <c r="A231" s="14"/>
      <c r="B231" s="255"/>
      <c r="C231" s="256"/>
      <c r="D231" s="240" t="s">
        <v>162</v>
      </c>
      <c r="E231" s="257" t="s">
        <v>1</v>
      </c>
      <c r="F231" s="258" t="s">
        <v>235</v>
      </c>
      <c r="G231" s="256"/>
      <c r="H231" s="259">
        <v>0.088999999999999996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162</v>
      </c>
      <c r="AU231" s="265" t="s">
        <v>87</v>
      </c>
      <c r="AV231" s="14" t="s">
        <v>87</v>
      </c>
      <c r="AW231" s="14" t="s">
        <v>33</v>
      </c>
      <c r="AX231" s="14" t="s">
        <v>77</v>
      </c>
      <c r="AY231" s="265" t="s">
        <v>152</v>
      </c>
    </row>
    <row r="232" s="16" customFormat="1">
      <c r="A232" s="16"/>
      <c r="B232" s="277"/>
      <c r="C232" s="278"/>
      <c r="D232" s="240" t="s">
        <v>162</v>
      </c>
      <c r="E232" s="279" t="s">
        <v>1</v>
      </c>
      <c r="F232" s="280" t="s">
        <v>172</v>
      </c>
      <c r="G232" s="278"/>
      <c r="H232" s="281">
        <v>0.088999999999999996</v>
      </c>
      <c r="I232" s="282"/>
      <c r="J232" s="278"/>
      <c r="K232" s="278"/>
      <c r="L232" s="283"/>
      <c r="M232" s="284"/>
      <c r="N232" s="285"/>
      <c r="O232" s="285"/>
      <c r="P232" s="285"/>
      <c r="Q232" s="285"/>
      <c r="R232" s="285"/>
      <c r="S232" s="285"/>
      <c r="T232" s="28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87" t="s">
        <v>162</v>
      </c>
      <c r="AU232" s="287" t="s">
        <v>87</v>
      </c>
      <c r="AV232" s="16" t="s">
        <v>158</v>
      </c>
      <c r="AW232" s="16" t="s">
        <v>33</v>
      </c>
      <c r="AX232" s="16" t="s">
        <v>85</v>
      </c>
      <c r="AY232" s="287" t="s">
        <v>152</v>
      </c>
    </row>
    <row r="233" s="2" customFormat="1" ht="16.5" customHeight="1">
      <c r="A233" s="39"/>
      <c r="B233" s="40"/>
      <c r="C233" s="227" t="s">
        <v>236</v>
      </c>
      <c r="D233" s="227" t="s">
        <v>154</v>
      </c>
      <c r="E233" s="228" t="s">
        <v>237</v>
      </c>
      <c r="F233" s="229" t="s">
        <v>238</v>
      </c>
      <c r="G233" s="230" t="s">
        <v>232</v>
      </c>
      <c r="H233" s="231">
        <v>1.839</v>
      </c>
      <c r="I233" s="232"/>
      <c r="J233" s="233">
        <f>ROUND(I233*H233,2)</f>
        <v>0</v>
      </c>
      <c r="K233" s="229" t="s">
        <v>176</v>
      </c>
      <c r="L233" s="45"/>
      <c r="M233" s="234" t="s">
        <v>1</v>
      </c>
      <c r="N233" s="235" t="s">
        <v>42</v>
      </c>
      <c r="O233" s="92"/>
      <c r="P233" s="236">
        <f>O233*H233</f>
        <v>0</v>
      </c>
      <c r="Q233" s="236">
        <v>1.06277</v>
      </c>
      <c r="R233" s="236">
        <f>Q233*H233</f>
        <v>1.95443403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158</v>
      </c>
      <c r="AT233" s="238" t="s">
        <v>154</v>
      </c>
      <c r="AU233" s="238" t="s">
        <v>87</v>
      </c>
      <c r="AY233" s="18" t="s">
        <v>152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158</v>
      </c>
      <c r="BM233" s="238" t="s">
        <v>239</v>
      </c>
    </row>
    <row r="234" s="2" customFormat="1">
      <c r="A234" s="39"/>
      <c r="B234" s="40"/>
      <c r="C234" s="41"/>
      <c r="D234" s="240" t="s">
        <v>160</v>
      </c>
      <c r="E234" s="41"/>
      <c r="F234" s="241" t="s">
        <v>161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160</v>
      </c>
      <c r="AU234" s="18" t="s">
        <v>87</v>
      </c>
    </row>
    <row r="235" s="13" customFormat="1">
      <c r="A235" s="13"/>
      <c r="B235" s="245"/>
      <c r="C235" s="246"/>
      <c r="D235" s="240" t="s">
        <v>162</v>
      </c>
      <c r="E235" s="247" t="s">
        <v>1</v>
      </c>
      <c r="F235" s="248" t="s">
        <v>240</v>
      </c>
      <c r="G235" s="246"/>
      <c r="H235" s="247" t="s">
        <v>1</v>
      </c>
      <c r="I235" s="249"/>
      <c r="J235" s="246"/>
      <c r="K235" s="246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162</v>
      </c>
      <c r="AU235" s="254" t="s">
        <v>87</v>
      </c>
      <c r="AV235" s="13" t="s">
        <v>85</v>
      </c>
      <c r="AW235" s="13" t="s">
        <v>33</v>
      </c>
      <c r="AX235" s="13" t="s">
        <v>77</v>
      </c>
      <c r="AY235" s="254" t="s">
        <v>152</v>
      </c>
    </row>
    <row r="236" s="14" customFormat="1">
      <c r="A236" s="14"/>
      <c r="B236" s="255"/>
      <c r="C236" s="256"/>
      <c r="D236" s="240" t="s">
        <v>162</v>
      </c>
      <c r="E236" s="257" t="s">
        <v>1</v>
      </c>
      <c r="F236" s="258" t="s">
        <v>241</v>
      </c>
      <c r="G236" s="256"/>
      <c r="H236" s="259">
        <v>1.839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162</v>
      </c>
      <c r="AU236" s="265" t="s">
        <v>87</v>
      </c>
      <c r="AV236" s="14" t="s">
        <v>87</v>
      </c>
      <c r="AW236" s="14" t="s">
        <v>33</v>
      </c>
      <c r="AX236" s="14" t="s">
        <v>77</v>
      </c>
      <c r="AY236" s="265" t="s">
        <v>152</v>
      </c>
    </row>
    <row r="237" s="16" customFormat="1">
      <c r="A237" s="16"/>
      <c r="B237" s="277"/>
      <c r="C237" s="278"/>
      <c r="D237" s="240" t="s">
        <v>162</v>
      </c>
      <c r="E237" s="279" t="s">
        <v>1</v>
      </c>
      <c r="F237" s="280" t="s">
        <v>172</v>
      </c>
      <c r="G237" s="278"/>
      <c r="H237" s="281">
        <v>1.839</v>
      </c>
      <c r="I237" s="282"/>
      <c r="J237" s="278"/>
      <c r="K237" s="278"/>
      <c r="L237" s="283"/>
      <c r="M237" s="284"/>
      <c r="N237" s="285"/>
      <c r="O237" s="285"/>
      <c r="P237" s="285"/>
      <c r="Q237" s="285"/>
      <c r="R237" s="285"/>
      <c r="S237" s="285"/>
      <c r="T237" s="28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87" t="s">
        <v>162</v>
      </c>
      <c r="AU237" s="287" t="s">
        <v>87</v>
      </c>
      <c r="AV237" s="16" t="s">
        <v>158</v>
      </c>
      <c r="AW237" s="16" t="s">
        <v>33</v>
      </c>
      <c r="AX237" s="16" t="s">
        <v>85</v>
      </c>
      <c r="AY237" s="287" t="s">
        <v>152</v>
      </c>
    </row>
    <row r="238" s="2" customFormat="1" ht="21.75" customHeight="1">
      <c r="A238" s="39"/>
      <c r="B238" s="40"/>
      <c r="C238" s="227" t="s">
        <v>242</v>
      </c>
      <c r="D238" s="227" t="s">
        <v>154</v>
      </c>
      <c r="E238" s="228" t="s">
        <v>243</v>
      </c>
      <c r="F238" s="229" t="s">
        <v>244</v>
      </c>
      <c r="G238" s="230" t="s">
        <v>198</v>
      </c>
      <c r="H238" s="231">
        <v>1.762</v>
      </c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42</v>
      </c>
      <c r="O238" s="92"/>
      <c r="P238" s="236">
        <f>O238*H238</f>
        <v>0</v>
      </c>
      <c r="Q238" s="236">
        <v>2.3010199999999998</v>
      </c>
      <c r="R238" s="236">
        <f>Q238*H238</f>
        <v>4.0543972400000001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158</v>
      </c>
      <c r="AT238" s="238" t="s">
        <v>154</v>
      </c>
      <c r="AU238" s="238" t="s">
        <v>87</v>
      </c>
      <c r="AY238" s="18" t="s">
        <v>152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85</v>
      </c>
      <c r="BK238" s="239">
        <f>ROUND(I238*H238,2)</f>
        <v>0</v>
      </c>
      <c r="BL238" s="18" t="s">
        <v>158</v>
      </c>
      <c r="BM238" s="238" t="s">
        <v>245</v>
      </c>
    </row>
    <row r="239" s="2" customFormat="1">
      <c r="A239" s="39"/>
      <c r="B239" s="40"/>
      <c r="C239" s="41"/>
      <c r="D239" s="240" t="s">
        <v>160</v>
      </c>
      <c r="E239" s="41"/>
      <c r="F239" s="241" t="s">
        <v>161</v>
      </c>
      <c r="G239" s="41"/>
      <c r="H239" s="41"/>
      <c r="I239" s="242"/>
      <c r="J239" s="41"/>
      <c r="K239" s="41"/>
      <c r="L239" s="45"/>
      <c r="M239" s="243"/>
      <c r="N239" s="244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160</v>
      </c>
      <c r="AU239" s="18" t="s">
        <v>87</v>
      </c>
    </row>
    <row r="240" s="13" customFormat="1">
      <c r="A240" s="13"/>
      <c r="B240" s="245"/>
      <c r="C240" s="246"/>
      <c r="D240" s="240" t="s">
        <v>162</v>
      </c>
      <c r="E240" s="247" t="s">
        <v>1</v>
      </c>
      <c r="F240" s="248" t="s">
        <v>246</v>
      </c>
      <c r="G240" s="246"/>
      <c r="H240" s="247" t="s">
        <v>1</v>
      </c>
      <c r="I240" s="249"/>
      <c r="J240" s="246"/>
      <c r="K240" s="246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162</v>
      </c>
      <c r="AU240" s="254" t="s">
        <v>87</v>
      </c>
      <c r="AV240" s="13" t="s">
        <v>85</v>
      </c>
      <c r="AW240" s="13" t="s">
        <v>33</v>
      </c>
      <c r="AX240" s="13" t="s">
        <v>77</v>
      </c>
      <c r="AY240" s="254" t="s">
        <v>152</v>
      </c>
    </row>
    <row r="241" s="14" customFormat="1">
      <c r="A241" s="14"/>
      <c r="B241" s="255"/>
      <c r="C241" s="256"/>
      <c r="D241" s="240" t="s">
        <v>162</v>
      </c>
      <c r="E241" s="257" t="s">
        <v>1</v>
      </c>
      <c r="F241" s="258" t="s">
        <v>247</v>
      </c>
      <c r="G241" s="256"/>
      <c r="H241" s="259">
        <v>1.762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162</v>
      </c>
      <c r="AU241" s="265" t="s">
        <v>87</v>
      </c>
      <c r="AV241" s="14" t="s">
        <v>87</v>
      </c>
      <c r="AW241" s="14" t="s">
        <v>33</v>
      </c>
      <c r="AX241" s="14" t="s">
        <v>77</v>
      </c>
      <c r="AY241" s="265" t="s">
        <v>152</v>
      </c>
    </row>
    <row r="242" s="16" customFormat="1">
      <c r="A242" s="16"/>
      <c r="B242" s="277"/>
      <c r="C242" s="278"/>
      <c r="D242" s="240" t="s">
        <v>162</v>
      </c>
      <c r="E242" s="279" t="s">
        <v>1</v>
      </c>
      <c r="F242" s="280" t="s">
        <v>172</v>
      </c>
      <c r="G242" s="278"/>
      <c r="H242" s="281">
        <v>1.762</v>
      </c>
      <c r="I242" s="282"/>
      <c r="J242" s="278"/>
      <c r="K242" s="278"/>
      <c r="L242" s="283"/>
      <c r="M242" s="284"/>
      <c r="N242" s="285"/>
      <c r="O242" s="285"/>
      <c r="P242" s="285"/>
      <c r="Q242" s="285"/>
      <c r="R242" s="285"/>
      <c r="S242" s="285"/>
      <c r="T242" s="28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87" t="s">
        <v>162</v>
      </c>
      <c r="AU242" s="287" t="s">
        <v>87</v>
      </c>
      <c r="AV242" s="16" t="s">
        <v>158</v>
      </c>
      <c r="AW242" s="16" t="s">
        <v>33</v>
      </c>
      <c r="AX242" s="16" t="s">
        <v>85</v>
      </c>
      <c r="AY242" s="287" t="s">
        <v>152</v>
      </c>
    </row>
    <row r="243" s="2" customFormat="1" ht="16.5" customHeight="1">
      <c r="A243" s="39"/>
      <c r="B243" s="40"/>
      <c r="C243" s="227" t="s">
        <v>248</v>
      </c>
      <c r="D243" s="227" t="s">
        <v>154</v>
      </c>
      <c r="E243" s="228" t="s">
        <v>249</v>
      </c>
      <c r="F243" s="229" t="s">
        <v>250</v>
      </c>
      <c r="G243" s="230" t="s">
        <v>157</v>
      </c>
      <c r="H243" s="231">
        <v>18.439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42</v>
      </c>
      <c r="O243" s="92"/>
      <c r="P243" s="236">
        <f>O243*H243</f>
        <v>0</v>
      </c>
      <c r="Q243" s="236">
        <v>0.0026900000000000001</v>
      </c>
      <c r="R243" s="236">
        <f>Q243*H243</f>
        <v>0.049600910000000005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158</v>
      </c>
      <c r="AT243" s="238" t="s">
        <v>154</v>
      </c>
      <c r="AU243" s="238" t="s">
        <v>87</v>
      </c>
      <c r="AY243" s="18" t="s">
        <v>152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158</v>
      </c>
      <c r="BM243" s="238" t="s">
        <v>251</v>
      </c>
    </row>
    <row r="244" s="2" customFormat="1">
      <c r="A244" s="39"/>
      <c r="B244" s="40"/>
      <c r="C244" s="41"/>
      <c r="D244" s="240" t="s">
        <v>160</v>
      </c>
      <c r="E244" s="41"/>
      <c r="F244" s="241" t="s">
        <v>161</v>
      </c>
      <c r="G244" s="41"/>
      <c r="H244" s="41"/>
      <c r="I244" s="242"/>
      <c r="J244" s="41"/>
      <c r="K244" s="41"/>
      <c r="L244" s="45"/>
      <c r="M244" s="243"/>
      <c r="N244" s="244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160</v>
      </c>
      <c r="AU244" s="18" t="s">
        <v>87</v>
      </c>
    </row>
    <row r="245" s="13" customFormat="1">
      <c r="A245" s="13"/>
      <c r="B245" s="245"/>
      <c r="C245" s="246"/>
      <c r="D245" s="240" t="s">
        <v>162</v>
      </c>
      <c r="E245" s="247" t="s">
        <v>1</v>
      </c>
      <c r="F245" s="248" t="s">
        <v>252</v>
      </c>
      <c r="G245" s="246"/>
      <c r="H245" s="247" t="s">
        <v>1</v>
      </c>
      <c r="I245" s="249"/>
      <c r="J245" s="246"/>
      <c r="K245" s="246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162</v>
      </c>
      <c r="AU245" s="254" t="s">
        <v>87</v>
      </c>
      <c r="AV245" s="13" t="s">
        <v>85</v>
      </c>
      <c r="AW245" s="13" t="s">
        <v>33</v>
      </c>
      <c r="AX245" s="13" t="s">
        <v>77</v>
      </c>
      <c r="AY245" s="254" t="s">
        <v>152</v>
      </c>
    </row>
    <row r="246" s="14" customFormat="1">
      <c r="A246" s="14"/>
      <c r="B246" s="255"/>
      <c r="C246" s="256"/>
      <c r="D246" s="240" t="s">
        <v>162</v>
      </c>
      <c r="E246" s="257" t="s">
        <v>1</v>
      </c>
      <c r="F246" s="258" t="s">
        <v>253</v>
      </c>
      <c r="G246" s="256"/>
      <c r="H246" s="259">
        <v>9.0169999999999995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162</v>
      </c>
      <c r="AU246" s="265" t="s">
        <v>87</v>
      </c>
      <c r="AV246" s="14" t="s">
        <v>87</v>
      </c>
      <c r="AW246" s="14" t="s">
        <v>33</v>
      </c>
      <c r="AX246" s="14" t="s">
        <v>77</v>
      </c>
      <c r="AY246" s="265" t="s">
        <v>152</v>
      </c>
    </row>
    <row r="247" s="14" customFormat="1">
      <c r="A247" s="14"/>
      <c r="B247" s="255"/>
      <c r="C247" s="256"/>
      <c r="D247" s="240" t="s">
        <v>162</v>
      </c>
      <c r="E247" s="257" t="s">
        <v>1</v>
      </c>
      <c r="F247" s="258" t="s">
        <v>254</v>
      </c>
      <c r="G247" s="256"/>
      <c r="H247" s="259">
        <v>9.4220000000000006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162</v>
      </c>
      <c r="AU247" s="265" t="s">
        <v>87</v>
      </c>
      <c r="AV247" s="14" t="s">
        <v>87</v>
      </c>
      <c r="AW247" s="14" t="s">
        <v>33</v>
      </c>
      <c r="AX247" s="14" t="s">
        <v>77</v>
      </c>
      <c r="AY247" s="265" t="s">
        <v>152</v>
      </c>
    </row>
    <row r="248" s="16" customFormat="1">
      <c r="A248" s="16"/>
      <c r="B248" s="277"/>
      <c r="C248" s="278"/>
      <c r="D248" s="240" t="s">
        <v>162</v>
      </c>
      <c r="E248" s="279" t="s">
        <v>1</v>
      </c>
      <c r="F248" s="280" t="s">
        <v>172</v>
      </c>
      <c r="G248" s="278"/>
      <c r="H248" s="281">
        <v>18.439</v>
      </c>
      <c r="I248" s="282"/>
      <c r="J248" s="278"/>
      <c r="K248" s="278"/>
      <c r="L248" s="283"/>
      <c r="M248" s="284"/>
      <c r="N248" s="285"/>
      <c r="O248" s="285"/>
      <c r="P248" s="285"/>
      <c r="Q248" s="285"/>
      <c r="R248" s="285"/>
      <c r="S248" s="285"/>
      <c r="T248" s="28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87" t="s">
        <v>162</v>
      </c>
      <c r="AU248" s="287" t="s">
        <v>87</v>
      </c>
      <c r="AV248" s="16" t="s">
        <v>158</v>
      </c>
      <c r="AW248" s="16" t="s">
        <v>33</v>
      </c>
      <c r="AX248" s="16" t="s">
        <v>85</v>
      </c>
      <c r="AY248" s="287" t="s">
        <v>152</v>
      </c>
    </row>
    <row r="249" s="2" customFormat="1" ht="16.5" customHeight="1">
      <c r="A249" s="39"/>
      <c r="B249" s="40"/>
      <c r="C249" s="227" t="s">
        <v>255</v>
      </c>
      <c r="D249" s="227" t="s">
        <v>154</v>
      </c>
      <c r="E249" s="228" t="s">
        <v>256</v>
      </c>
      <c r="F249" s="229" t="s">
        <v>257</v>
      </c>
      <c r="G249" s="230" t="s">
        <v>157</v>
      </c>
      <c r="H249" s="231">
        <v>18.439</v>
      </c>
      <c r="I249" s="232"/>
      <c r="J249" s="233">
        <f>ROUND(I249*H249,2)</f>
        <v>0</v>
      </c>
      <c r="K249" s="229" t="s">
        <v>176</v>
      </c>
      <c r="L249" s="45"/>
      <c r="M249" s="234" t="s">
        <v>1</v>
      </c>
      <c r="N249" s="235" t="s">
        <v>42</v>
      </c>
      <c r="O249" s="92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158</v>
      </c>
      <c r="AT249" s="238" t="s">
        <v>154</v>
      </c>
      <c r="AU249" s="238" t="s">
        <v>87</v>
      </c>
      <c r="AY249" s="18" t="s">
        <v>152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158</v>
      </c>
      <c r="BM249" s="238" t="s">
        <v>258</v>
      </c>
    </row>
    <row r="250" s="2" customFormat="1">
      <c r="A250" s="39"/>
      <c r="B250" s="40"/>
      <c r="C250" s="41"/>
      <c r="D250" s="240" t="s">
        <v>160</v>
      </c>
      <c r="E250" s="41"/>
      <c r="F250" s="241" t="s">
        <v>161</v>
      </c>
      <c r="G250" s="41"/>
      <c r="H250" s="41"/>
      <c r="I250" s="242"/>
      <c r="J250" s="41"/>
      <c r="K250" s="41"/>
      <c r="L250" s="45"/>
      <c r="M250" s="243"/>
      <c r="N250" s="244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160</v>
      </c>
      <c r="AU250" s="18" t="s">
        <v>87</v>
      </c>
    </row>
    <row r="251" s="14" customFormat="1">
      <c r="A251" s="14"/>
      <c r="B251" s="255"/>
      <c r="C251" s="256"/>
      <c r="D251" s="240" t="s">
        <v>162</v>
      </c>
      <c r="E251" s="257" t="s">
        <v>1</v>
      </c>
      <c r="F251" s="258" t="s">
        <v>259</v>
      </c>
      <c r="G251" s="256"/>
      <c r="H251" s="259">
        <v>18.439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162</v>
      </c>
      <c r="AU251" s="265" t="s">
        <v>87</v>
      </c>
      <c r="AV251" s="14" t="s">
        <v>87</v>
      </c>
      <c r="AW251" s="14" t="s">
        <v>33</v>
      </c>
      <c r="AX251" s="14" t="s">
        <v>85</v>
      </c>
      <c r="AY251" s="265" t="s">
        <v>152</v>
      </c>
    </row>
    <row r="252" s="2" customFormat="1" ht="16.5" customHeight="1">
      <c r="A252" s="39"/>
      <c r="B252" s="40"/>
      <c r="C252" s="227" t="s">
        <v>260</v>
      </c>
      <c r="D252" s="227" t="s">
        <v>154</v>
      </c>
      <c r="E252" s="228" t="s">
        <v>261</v>
      </c>
      <c r="F252" s="229" t="s">
        <v>262</v>
      </c>
      <c r="G252" s="230" t="s">
        <v>232</v>
      </c>
      <c r="H252" s="231">
        <v>0.59099999999999997</v>
      </c>
      <c r="I252" s="232"/>
      <c r="J252" s="233">
        <f>ROUND(I252*H252,2)</f>
        <v>0</v>
      </c>
      <c r="K252" s="229" t="s">
        <v>176</v>
      </c>
      <c r="L252" s="45"/>
      <c r="M252" s="234" t="s">
        <v>1</v>
      </c>
      <c r="N252" s="235" t="s">
        <v>42</v>
      </c>
      <c r="O252" s="92"/>
      <c r="P252" s="236">
        <f>O252*H252</f>
        <v>0</v>
      </c>
      <c r="Q252" s="236">
        <v>1.0606199999999999</v>
      </c>
      <c r="R252" s="236">
        <f>Q252*H252</f>
        <v>0.62682641999999988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158</v>
      </c>
      <c r="AT252" s="238" t="s">
        <v>154</v>
      </c>
      <c r="AU252" s="238" t="s">
        <v>87</v>
      </c>
      <c r="AY252" s="18" t="s">
        <v>152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85</v>
      </c>
      <c r="BK252" s="239">
        <f>ROUND(I252*H252,2)</f>
        <v>0</v>
      </c>
      <c r="BL252" s="18" t="s">
        <v>158</v>
      </c>
      <c r="BM252" s="238" t="s">
        <v>263</v>
      </c>
    </row>
    <row r="253" s="2" customFormat="1">
      <c r="A253" s="39"/>
      <c r="B253" s="40"/>
      <c r="C253" s="41"/>
      <c r="D253" s="240" t="s">
        <v>160</v>
      </c>
      <c r="E253" s="41"/>
      <c r="F253" s="241" t="s">
        <v>161</v>
      </c>
      <c r="G253" s="41"/>
      <c r="H253" s="41"/>
      <c r="I253" s="242"/>
      <c r="J253" s="41"/>
      <c r="K253" s="41"/>
      <c r="L253" s="45"/>
      <c r="M253" s="243"/>
      <c r="N253" s="244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160</v>
      </c>
      <c r="AU253" s="18" t="s">
        <v>87</v>
      </c>
    </row>
    <row r="254" s="13" customFormat="1">
      <c r="A254" s="13"/>
      <c r="B254" s="245"/>
      <c r="C254" s="246"/>
      <c r="D254" s="240" t="s">
        <v>162</v>
      </c>
      <c r="E254" s="247" t="s">
        <v>1</v>
      </c>
      <c r="F254" s="248" t="s">
        <v>264</v>
      </c>
      <c r="G254" s="246"/>
      <c r="H254" s="247" t="s">
        <v>1</v>
      </c>
      <c r="I254" s="249"/>
      <c r="J254" s="246"/>
      <c r="K254" s="246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162</v>
      </c>
      <c r="AU254" s="254" t="s">
        <v>87</v>
      </c>
      <c r="AV254" s="13" t="s">
        <v>85</v>
      </c>
      <c r="AW254" s="13" t="s">
        <v>33</v>
      </c>
      <c r="AX254" s="13" t="s">
        <v>77</v>
      </c>
      <c r="AY254" s="254" t="s">
        <v>152</v>
      </c>
    </row>
    <row r="255" s="14" customFormat="1">
      <c r="A255" s="14"/>
      <c r="B255" s="255"/>
      <c r="C255" s="256"/>
      <c r="D255" s="240" t="s">
        <v>162</v>
      </c>
      <c r="E255" s="257" t="s">
        <v>1</v>
      </c>
      <c r="F255" s="258" t="s">
        <v>265</v>
      </c>
      <c r="G255" s="256"/>
      <c r="H255" s="259">
        <v>0.59099999999999997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162</v>
      </c>
      <c r="AU255" s="265" t="s">
        <v>87</v>
      </c>
      <c r="AV255" s="14" t="s">
        <v>87</v>
      </c>
      <c r="AW255" s="14" t="s">
        <v>33</v>
      </c>
      <c r="AX255" s="14" t="s">
        <v>77</v>
      </c>
      <c r="AY255" s="265" t="s">
        <v>152</v>
      </c>
    </row>
    <row r="256" s="16" customFormat="1">
      <c r="A256" s="16"/>
      <c r="B256" s="277"/>
      <c r="C256" s="278"/>
      <c r="D256" s="240" t="s">
        <v>162</v>
      </c>
      <c r="E256" s="279" t="s">
        <v>1</v>
      </c>
      <c r="F256" s="280" t="s">
        <v>172</v>
      </c>
      <c r="G256" s="278"/>
      <c r="H256" s="281">
        <v>0.59099999999999997</v>
      </c>
      <c r="I256" s="282"/>
      <c r="J256" s="278"/>
      <c r="K256" s="278"/>
      <c r="L256" s="283"/>
      <c r="M256" s="284"/>
      <c r="N256" s="285"/>
      <c r="O256" s="285"/>
      <c r="P256" s="285"/>
      <c r="Q256" s="285"/>
      <c r="R256" s="285"/>
      <c r="S256" s="285"/>
      <c r="T256" s="28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87" t="s">
        <v>162</v>
      </c>
      <c r="AU256" s="287" t="s">
        <v>87</v>
      </c>
      <c r="AV256" s="16" t="s">
        <v>158</v>
      </c>
      <c r="AW256" s="16" t="s">
        <v>33</v>
      </c>
      <c r="AX256" s="16" t="s">
        <v>85</v>
      </c>
      <c r="AY256" s="287" t="s">
        <v>152</v>
      </c>
    </row>
    <row r="257" s="12" customFormat="1" ht="22.8" customHeight="1">
      <c r="A257" s="12"/>
      <c r="B257" s="211"/>
      <c r="C257" s="212"/>
      <c r="D257" s="213" t="s">
        <v>76</v>
      </c>
      <c r="E257" s="225" t="s">
        <v>166</v>
      </c>
      <c r="F257" s="225" t="s">
        <v>266</v>
      </c>
      <c r="G257" s="212"/>
      <c r="H257" s="212"/>
      <c r="I257" s="215"/>
      <c r="J257" s="226">
        <f>BK257</f>
        <v>0</v>
      </c>
      <c r="K257" s="212"/>
      <c r="L257" s="217"/>
      <c r="M257" s="218"/>
      <c r="N257" s="219"/>
      <c r="O257" s="219"/>
      <c r="P257" s="220">
        <f>SUM(P258:P312)</f>
        <v>0</v>
      </c>
      <c r="Q257" s="219"/>
      <c r="R257" s="220">
        <f>SUM(R258:R312)</f>
        <v>14.268343979999997</v>
      </c>
      <c r="S257" s="219"/>
      <c r="T257" s="221">
        <f>SUM(T258:T312)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2" t="s">
        <v>85</v>
      </c>
      <c r="AT257" s="223" t="s">
        <v>76</v>
      </c>
      <c r="AU257" s="223" t="s">
        <v>85</v>
      </c>
      <c r="AY257" s="222" t="s">
        <v>152</v>
      </c>
      <c r="BK257" s="224">
        <f>SUM(BK258:BK312)</f>
        <v>0</v>
      </c>
    </row>
    <row r="258" s="2" customFormat="1" ht="24.15" customHeight="1">
      <c r="A258" s="39"/>
      <c r="B258" s="40"/>
      <c r="C258" s="227" t="s">
        <v>267</v>
      </c>
      <c r="D258" s="227" t="s">
        <v>154</v>
      </c>
      <c r="E258" s="228" t="s">
        <v>268</v>
      </c>
      <c r="F258" s="229" t="s">
        <v>269</v>
      </c>
      <c r="G258" s="230" t="s">
        <v>157</v>
      </c>
      <c r="H258" s="231">
        <v>4.8239999999999998</v>
      </c>
      <c r="I258" s="232"/>
      <c r="J258" s="233">
        <f>ROUND(I258*H258,2)</f>
        <v>0</v>
      </c>
      <c r="K258" s="229" t="s">
        <v>176</v>
      </c>
      <c r="L258" s="45"/>
      <c r="M258" s="234" t="s">
        <v>1</v>
      </c>
      <c r="N258" s="235" t="s">
        <v>42</v>
      </c>
      <c r="O258" s="92"/>
      <c r="P258" s="236">
        <f>O258*H258</f>
        <v>0</v>
      </c>
      <c r="Q258" s="236">
        <v>0.28925000000000001</v>
      </c>
      <c r="R258" s="236">
        <f>Q258*H258</f>
        <v>1.3953420000000001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158</v>
      </c>
      <c r="AT258" s="238" t="s">
        <v>154</v>
      </c>
      <c r="AU258" s="238" t="s">
        <v>87</v>
      </c>
      <c r="AY258" s="18" t="s">
        <v>152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85</v>
      </c>
      <c r="BK258" s="239">
        <f>ROUND(I258*H258,2)</f>
        <v>0</v>
      </c>
      <c r="BL258" s="18" t="s">
        <v>158</v>
      </c>
      <c r="BM258" s="238" t="s">
        <v>270</v>
      </c>
    </row>
    <row r="259" s="13" customFormat="1">
      <c r="A259" s="13"/>
      <c r="B259" s="245"/>
      <c r="C259" s="246"/>
      <c r="D259" s="240" t="s">
        <v>162</v>
      </c>
      <c r="E259" s="247" t="s">
        <v>1</v>
      </c>
      <c r="F259" s="248" t="s">
        <v>271</v>
      </c>
      <c r="G259" s="246"/>
      <c r="H259" s="247" t="s">
        <v>1</v>
      </c>
      <c r="I259" s="249"/>
      <c r="J259" s="246"/>
      <c r="K259" s="246"/>
      <c r="L259" s="250"/>
      <c r="M259" s="251"/>
      <c r="N259" s="252"/>
      <c r="O259" s="252"/>
      <c r="P259" s="252"/>
      <c r="Q259" s="252"/>
      <c r="R259" s="252"/>
      <c r="S259" s="252"/>
      <c r="T259" s="25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4" t="s">
        <v>162</v>
      </c>
      <c r="AU259" s="254" t="s">
        <v>87</v>
      </c>
      <c r="AV259" s="13" t="s">
        <v>85</v>
      </c>
      <c r="AW259" s="13" t="s">
        <v>33</v>
      </c>
      <c r="AX259" s="13" t="s">
        <v>77</v>
      </c>
      <c r="AY259" s="254" t="s">
        <v>152</v>
      </c>
    </row>
    <row r="260" s="14" customFormat="1">
      <c r="A260" s="14"/>
      <c r="B260" s="255"/>
      <c r="C260" s="256"/>
      <c r="D260" s="240" t="s">
        <v>162</v>
      </c>
      <c r="E260" s="257" t="s">
        <v>1</v>
      </c>
      <c r="F260" s="258" t="s">
        <v>272</v>
      </c>
      <c r="G260" s="256"/>
      <c r="H260" s="259">
        <v>4.8239999999999998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162</v>
      </c>
      <c r="AU260" s="265" t="s">
        <v>87</v>
      </c>
      <c r="AV260" s="14" t="s">
        <v>87</v>
      </c>
      <c r="AW260" s="14" t="s">
        <v>33</v>
      </c>
      <c r="AX260" s="14" t="s">
        <v>85</v>
      </c>
      <c r="AY260" s="265" t="s">
        <v>152</v>
      </c>
    </row>
    <row r="261" s="2" customFormat="1" ht="24.15" customHeight="1">
      <c r="A261" s="39"/>
      <c r="B261" s="40"/>
      <c r="C261" s="227" t="s">
        <v>8</v>
      </c>
      <c r="D261" s="227" t="s">
        <v>154</v>
      </c>
      <c r="E261" s="228" t="s">
        <v>273</v>
      </c>
      <c r="F261" s="229" t="s">
        <v>274</v>
      </c>
      <c r="G261" s="230" t="s">
        <v>275</v>
      </c>
      <c r="H261" s="231">
        <v>1</v>
      </c>
      <c r="I261" s="232"/>
      <c r="J261" s="233">
        <f>ROUND(I261*H261,2)</f>
        <v>0</v>
      </c>
      <c r="K261" s="229" t="s">
        <v>176</v>
      </c>
      <c r="L261" s="45"/>
      <c r="M261" s="234" t="s">
        <v>1</v>
      </c>
      <c r="N261" s="235" t="s">
        <v>42</v>
      </c>
      <c r="O261" s="92"/>
      <c r="P261" s="236">
        <f>O261*H261</f>
        <v>0</v>
      </c>
      <c r="Q261" s="236">
        <v>0.026280000000000001</v>
      </c>
      <c r="R261" s="236">
        <f>Q261*H261</f>
        <v>0.026280000000000001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158</v>
      </c>
      <c r="AT261" s="238" t="s">
        <v>154</v>
      </c>
      <c r="AU261" s="238" t="s">
        <v>87</v>
      </c>
      <c r="AY261" s="18" t="s">
        <v>152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158</v>
      </c>
      <c r="BM261" s="238" t="s">
        <v>276</v>
      </c>
    </row>
    <row r="262" s="14" customFormat="1">
      <c r="A262" s="14"/>
      <c r="B262" s="255"/>
      <c r="C262" s="256"/>
      <c r="D262" s="240" t="s">
        <v>162</v>
      </c>
      <c r="E262" s="257" t="s">
        <v>1</v>
      </c>
      <c r="F262" s="258" t="s">
        <v>277</v>
      </c>
      <c r="G262" s="256"/>
      <c r="H262" s="259">
        <v>1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162</v>
      </c>
      <c r="AU262" s="265" t="s">
        <v>87</v>
      </c>
      <c r="AV262" s="14" t="s">
        <v>87</v>
      </c>
      <c r="AW262" s="14" t="s">
        <v>33</v>
      </c>
      <c r="AX262" s="14" t="s">
        <v>85</v>
      </c>
      <c r="AY262" s="265" t="s">
        <v>152</v>
      </c>
    </row>
    <row r="263" s="2" customFormat="1" ht="24.15" customHeight="1">
      <c r="A263" s="39"/>
      <c r="B263" s="40"/>
      <c r="C263" s="227" t="s">
        <v>278</v>
      </c>
      <c r="D263" s="227" t="s">
        <v>154</v>
      </c>
      <c r="E263" s="228" t="s">
        <v>279</v>
      </c>
      <c r="F263" s="229" t="s">
        <v>280</v>
      </c>
      <c r="G263" s="230" t="s">
        <v>275</v>
      </c>
      <c r="H263" s="231">
        <v>2</v>
      </c>
      <c r="I263" s="232"/>
      <c r="J263" s="233">
        <f>ROUND(I263*H263,2)</f>
        <v>0</v>
      </c>
      <c r="K263" s="229" t="s">
        <v>176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0.057349999999999998</v>
      </c>
      <c r="R263" s="236">
        <f>Q263*H263</f>
        <v>0.1147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158</v>
      </c>
      <c r="AT263" s="238" t="s">
        <v>154</v>
      </c>
      <c r="AU263" s="238" t="s">
        <v>87</v>
      </c>
      <c r="AY263" s="18" t="s">
        <v>152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158</v>
      </c>
      <c r="BM263" s="238" t="s">
        <v>281</v>
      </c>
    </row>
    <row r="264" s="2" customFormat="1">
      <c r="A264" s="39"/>
      <c r="B264" s="40"/>
      <c r="C264" s="41"/>
      <c r="D264" s="240" t="s">
        <v>160</v>
      </c>
      <c r="E264" s="41"/>
      <c r="F264" s="241" t="s">
        <v>282</v>
      </c>
      <c r="G264" s="41"/>
      <c r="H264" s="41"/>
      <c r="I264" s="242"/>
      <c r="J264" s="41"/>
      <c r="K264" s="41"/>
      <c r="L264" s="45"/>
      <c r="M264" s="243"/>
      <c r="N264" s="244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160</v>
      </c>
      <c r="AU264" s="18" t="s">
        <v>87</v>
      </c>
    </row>
    <row r="265" s="13" customFormat="1">
      <c r="A265" s="13"/>
      <c r="B265" s="245"/>
      <c r="C265" s="246"/>
      <c r="D265" s="240" t="s">
        <v>162</v>
      </c>
      <c r="E265" s="247" t="s">
        <v>1</v>
      </c>
      <c r="F265" s="248" t="s">
        <v>283</v>
      </c>
      <c r="G265" s="246"/>
      <c r="H265" s="247" t="s">
        <v>1</v>
      </c>
      <c r="I265" s="249"/>
      <c r="J265" s="246"/>
      <c r="K265" s="246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162</v>
      </c>
      <c r="AU265" s="254" t="s">
        <v>87</v>
      </c>
      <c r="AV265" s="13" t="s">
        <v>85</v>
      </c>
      <c r="AW265" s="13" t="s">
        <v>33</v>
      </c>
      <c r="AX265" s="13" t="s">
        <v>77</v>
      </c>
      <c r="AY265" s="254" t="s">
        <v>152</v>
      </c>
    </row>
    <row r="266" s="14" customFormat="1">
      <c r="A266" s="14"/>
      <c r="B266" s="255"/>
      <c r="C266" s="256"/>
      <c r="D266" s="240" t="s">
        <v>162</v>
      </c>
      <c r="E266" s="257" t="s">
        <v>1</v>
      </c>
      <c r="F266" s="258" t="s">
        <v>87</v>
      </c>
      <c r="G266" s="256"/>
      <c r="H266" s="259">
        <v>2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162</v>
      </c>
      <c r="AU266" s="265" t="s">
        <v>87</v>
      </c>
      <c r="AV266" s="14" t="s">
        <v>87</v>
      </c>
      <c r="AW266" s="14" t="s">
        <v>33</v>
      </c>
      <c r="AX266" s="14" t="s">
        <v>77</v>
      </c>
      <c r="AY266" s="265" t="s">
        <v>152</v>
      </c>
    </row>
    <row r="267" s="16" customFormat="1">
      <c r="A267" s="16"/>
      <c r="B267" s="277"/>
      <c r="C267" s="278"/>
      <c r="D267" s="240" t="s">
        <v>162</v>
      </c>
      <c r="E267" s="279" t="s">
        <v>1</v>
      </c>
      <c r="F267" s="280" t="s">
        <v>172</v>
      </c>
      <c r="G267" s="278"/>
      <c r="H267" s="281">
        <v>2</v>
      </c>
      <c r="I267" s="282"/>
      <c r="J267" s="278"/>
      <c r="K267" s="278"/>
      <c r="L267" s="283"/>
      <c r="M267" s="284"/>
      <c r="N267" s="285"/>
      <c r="O267" s="285"/>
      <c r="P267" s="285"/>
      <c r="Q267" s="285"/>
      <c r="R267" s="285"/>
      <c r="S267" s="285"/>
      <c r="T267" s="28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87" t="s">
        <v>162</v>
      </c>
      <c r="AU267" s="287" t="s">
        <v>87</v>
      </c>
      <c r="AV267" s="16" t="s">
        <v>158</v>
      </c>
      <c r="AW267" s="16" t="s">
        <v>33</v>
      </c>
      <c r="AX267" s="16" t="s">
        <v>85</v>
      </c>
      <c r="AY267" s="287" t="s">
        <v>152</v>
      </c>
    </row>
    <row r="268" s="2" customFormat="1" ht="21.75" customHeight="1">
      <c r="A268" s="39"/>
      <c r="B268" s="40"/>
      <c r="C268" s="227" t="s">
        <v>284</v>
      </c>
      <c r="D268" s="227" t="s">
        <v>154</v>
      </c>
      <c r="E268" s="228" t="s">
        <v>285</v>
      </c>
      <c r="F268" s="229" t="s">
        <v>286</v>
      </c>
      <c r="G268" s="230" t="s">
        <v>275</v>
      </c>
      <c r="H268" s="231">
        <v>2</v>
      </c>
      <c r="I268" s="232"/>
      <c r="J268" s="233">
        <f>ROUND(I268*H268,2)</f>
        <v>0</v>
      </c>
      <c r="K268" s="229" t="s">
        <v>176</v>
      </c>
      <c r="L268" s="45"/>
      <c r="M268" s="234" t="s">
        <v>1</v>
      </c>
      <c r="N268" s="235" t="s">
        <v>42</v>
      </c>
      <c r="O268" s="92"/>
      <c r="P268" s="236">
        <f>O268*H268</f>
        <v>0</v>
      </c>
      <c r="Q268" s="236">
        <v>0.026931</v>
      </c>
      <c r="R268" s="236">
        <f>Q268*H268</f>
        <v>0.053862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158</v>
      </c>
      <c r="AT268" s="238" t="s">
        <v>154</v>
      </c>
      <c r="AU268" s="238" t="s">
        <v>87</v>
      </c>
      <c r="AY268" s="18" t="s">
        <v>152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158</v>
      </c>
      <c r="BM268" s="238" t="s">
        <v>287</v>
      </c>
    </row>
    <row r="269" s="14" customFormat="1">
      <c r="A269" s="14"/>
      <c r="B269" s="255"/>
      <c r="C269" s="256"/>
      <c r="D269" s="240" t="s">
        <v>162</v>
      </c>
      <c r="E269" s="257" t="s">
        <v>1</v>
      </c>
      <c r="F269" s="258" t="s">
        <v>288</v>
      </c>
      <c r="G269" s="256"/>
      <c r="H269" s="259">
        <v>2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162</v>
      </c>
      <c r="AU269" s="265" t="s">
        <v>87</v>
      </c>
      <c r="AV269" s="14" t="s">
        <v>87</v>
      </c>
      <c r="AW269" s="14" t="s">
        <v>33</v>
      </c>
      <c r="AX269" s="14" t="s">
        <v>85</v>
      </c>
      <c r="AY269" s="265" t="s">
        <v>152</v>
      </c>
    </row>
    <row r="270" s="2" customFormat="1" ht="24.15" customHeight="1">
      <c r="A270" s="39"/>
      <c r="B270" s="40"/>
      <c r="C270" s="227" t="s">
        <v>289</v>
      </c>
      <c r="D270" s="227" t="s">
        <v>154</v>
      </c>
      <c r="E270" s="228" t="s">
        <v>290</v>
      </c>
      <c r="F270" s="229" t="s">
        <v>291</v>
      </c>
      <c r="G270" s="230" t="s">
        <v>157</v>
      </c>
      <c r="H270" s="231">
        <v>1.3740000000000001</v>
      </c>
      <c r="I270" s="232"/>
      <c r="J270" s="233">
        <f>ROUND(I270*H270,2)</f>
        <v>0</v>
      </c>
      <c r="K270" s="229" t="s">
        <v>176</v>
      </c>
      <c r="L270" s="45"/>
      <c r="M270" s="234" t="s">
        <v>1</v>
      </c>
      <c r="N270" s="235" t="s">
        <v>42</v>
      </c>
      <c r="O270" s="92"/>
      <c r="P270" s="236">
        <f>O270*H270</f>
        <v>0</v>
      </c>
      <c r="Q270" s="236">
        <v>0.079210000000000003</v>
      </c>
      <c r="R270" s="236">
        <f>Q270*H270</f>
        <v>0.10883454000000001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158</v>
      </c>
      <c r="AT270" s="238" t="s">
        <v>154</v>
      </c>
      <c r="AU270" s="238" t="s">
        <v>87</v>
      </c>
      <c r="AY270" s="18" t="s">
        <v>152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158</v>
      </c>
      <c r="BM270" s="238" t="s">
        <v>292</v>
      </c>
    </row>
    <row r="271" s="13" customFormat="1">
      <c r="A271" s="13"/>
      <c r="B271" s="245"/>
      <c r="C271" s="246"/>
      <c r="D271" s="240" t="s">
        <v>162</v>
      </c>
      <c r="E271" s="247" t="s">
        <v>1</v>
      </c>
      <c r="F271" s="248" t="s">
        <v>271</v>
      </c>
      <c r="G271" s="246"/>
      <c r="H271" s="247" t="s">
        <v>1</v>
      </c>
      <c r="I271" s="249"/>
      <c r="J271" s="246"/>
      <c r="K271" s="246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162</v>
      </c>
      <c r="AU271" s="254" t="s">
        <v>87</v>
      </c>
      <c r="AV271" s="13" t="s">
        <v>85</v>
      </c>
      <c r="AW271" s="13" t="s">
        <v>33</v>
      </c>
      <c r="AX271" s="13" t="s">
        <v>77</v>
      </c>
      <c r="AY271" s="254" t="s">
        <v>152</v>
      </c>
    </row>
    <row r="272" s="14" customFormat="1">
      <c r="A272" s="14"/>
      <c r="B272" s="255"/>
      <c r="C272" s="256"/>
      <c r="D272" s="240" t="s">
        <v>162</v>
      </c>
      <c r="E272" s="257" t="s">
        <v>1</v>
      </c>
      <c r="F272" s="258" t="s">
        <v>293</v>
      </c>
      <c r="G272" s="256"/>
      <c r="H272" s="259">
        <v>1.3740000000000001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162</v>
      </c>
      <c r="AU272" s="265" t="s">
        <v>87</v>
      </c>
      <c r="AV272" s="14" t="s">
        <v>87</v>
      </c>
      <c r="AW272" s="14" t="s">
        <v>33</v>
      </c>
      <c r="AX272" s="14" t="s">
        <v>85</v>
      </c>
      <c r="AY272" s="265" t="s">
        <v>152</v>
      </c>
    </row>
    <row r="273" s="2" customFormat="1" ht="24.15" customHeight="1">
      <c r="A273" s="39"/>
      <c r="B273" s="40"/>
      <c r="C273" s="227" t="s">
        <v>294</v>
      </c>
      <c r="D273" s="227" t="s">
        <v>154</v>
      </c>
      <c r="E273" s="228" t="s">
        <v>295</v>
      </c>
      <c r="F273" s="229" t="s">
        <v>296</v>
      </c>
      <c r="G273" s="230" t="s">
        <v>157</v>
      </c>
      <c r="H273" s="231">
        <v>4.7889999999999997</v>
      </c>
      <c r="I273" s="232"/>
      <c r="J273" s="233">
        <f>ROUND(I273*H273,2)</f>
        <v>0</v>
      </c>
      <c r="K273" s="229" t="s">
        <v>176</v>
      </c>
      <c r="L273" s="45"/>
      <c r="M273" s="234" t="s">
        <v>1</v>
      </c>
      <c r="N273" s="235" t="s">
        <v>42</v>
      </c>
      <c r="O273" s="92"/>
      <c r="P273" s="236">
        <f>O273*H273</f>
        <v>0</v>
      </c>
      <c r="Q273" s="236">
        <v>0.061719999999999997</v>
      </c>
      <c r="R273" s="236">
        <f>Q273*H273</f>
        <v>0.29557707999999999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158</v>
      </c>
      <c r="AT273" s="238" t="s">
        <v>154</v>
      </c>
      <c r="AU273" s="238" t="s">
        <v>87</v>
      </c>
      <c r="AY273" s="18" t="s">
        <v>152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158</v>
      </c>
      <c r="BM273" s="238" t="s">
        <v>297</v>
      </c>
    </row>
    <row r="274" s="13" customFormat="1">
      <c r="A274" s="13"/>
      <c r="B274" s="245"/>
      <c r="C274" s="246"/>
      <c r="D274" s="240" t="s">
        <v>162</v>
      </c>
      <c r="E274" s="247" t="s">
        <v>1</v>
      </c>
      <c r="F274" s="248" t="s">
        <v>271</v>
      </c>
      <c r="G274" s="246"/>
      <c r="H274" s="247" t="s">
        <v>1</v>
      </c>
      <c r="I274" s="249"/>
      <c r="J274" s="246"/>
      <c r="K274" s="246"/>
      <c r="L274" s="250"/>
      <c r="M274" s="251"/>
      <c r="N274" s="252"/>
      <c r="O274" s="252"/>
      <c r="P274" s="252"/>
      <c r="Q274" s="252"/>
      <c r="R274" s="252"/>
      <c r="S274" s="252"/>
      <c r="T274" s="25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4" t="s">
        <v>162</v>
      </c>
      <c r="AU274" s="254" t="s">
        <v>87</v>
      </c>
      <c r="AV274" s="13" t="s">
        <v>85</v>
      </c>
      <c r="AW274" s="13" t="s">
        <v>33</v>
      </c>
      <c r="AX274" s="13" t="s">
        <v>77</v>
      </c>
      <c r="AY274" s="254" t="s">
        <v>152</v>
      </c>
    </row>
    <row r="275" s="14" customFormat="1">
      <c r="A275" s="14"/>
      <c r="B275" s="255"/>
      <c r="C275" s="256"/>
      <c r="D275" s="240" t="s">
        <v>162</v>
      </c>
      <c r="E275" s="257" t="s">
        <v>1</v>
      </c>
      <c r="F275" s="258" t="s">
        <v>298</v>
      </c>
      <c r="G275" s="256"/>
      <c r="H275" s="259">
        <v>4.7889999999999997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162</v>
      </c>
      <c r="AU275" s="265" t="s">
        <v>87</v>
      </c>
      <c r="AV275" s="14" t="s">
        <v>87</v>
      </c>
      <c r="AW275" s="14" t="s">
        <v>33</v>
      </c>
      <c r="AX275" s="14" t="s">
        <v>85</v>
      </c>
      <c r="AY275" s="265" t="s">
        <v>152</v>
      </c>
    </row>
    <row r="276" s="2" customFormat="1" ht="24.15" customHeight="1">
      <c r="A276" s="39"/>
      <c r="B276" s="40"/>
      <c r="C276" s="227" t="s">
        <v>299</v>
      </c>
      <c r="D276" s="227" t="s">
        <v>154</v>
      </c>
      <c r="E276" s="228" t="s">
        <v>295</v>
      </c>
      <c r="F276" s="229" t="s">
        <v>296</v>
      </c>
      <c r="G276" s="230" t="s">
        <v>157</v>
      </c>
      <c r="H276" s="231">
        <v>8.3070000000000004</v>
      </c>
      <c r="I276" s="232"/>
      <c r="J276" s="233">
        <f>ROUND(I276*H276,2)</f>
        <v>0</v>
      </c>
      <c r="K276" s="229" t="s">
        <v>176</v>
      </c>
      <c r="L276" s="45"/>
      <c r="M276" s="234" t="s">
        <v>1</v>
      </c>
      <c r="N276" s="235" t="s">
        <v>42</v>
      </c>
      <c r="O276" s="92"/>
      <c r="P276" s="236">
        <f>O276*H276</f>
        <v>0</v>
      </c>
      <c r="Q276" s="236">
        <v>0.061719999999999997</v>
      </c>
      <c r="R276" s="236">
        <f>Q276*H276</f>
        <v>0.51270804000000003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158</v>
      </c>
      <c r="AT276" s="238" t="s">
        <v>154</v>
      </c>
      <c r="AU276" s="238" t="s">
        <v>87</v>
      </c>
      <c r="AY276" s="18" t="s">
        <v>152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158</v>
      </c>
      <c r="BM276" s="238" t="s">
        <v>300</v>
      </c>
    </row>
    <row r="277" s="2" customFormat="1">
      <c r="A277" s="39"/>
      <c r="B277" s="40"/>
      <c r="C277" s="41"/>
      <c r="D277" s="240" t="s">
        <v>160</v>
      </c>
      <c r="E277" s="41"/>
      <c r="F277" s="241" t="s">
        <v>282</v>
      </c>
      <c r="G277" s="41"/>
      <c r="H277" s="41"/>
      <c r="I277" s="242"/>
      <c r="J277" s="41"/>
      <c r="K277" s="41"/>
      <c r="L277" s="45"/>
      <c r="M277" s="243"/>
      <c r="N277" s="244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160</v>
      </c>
      <c r="AU277" s="18" t="s">
        <v>87</v>
      </c>
    </row>
    <row r="278" s="13" customFormat="1">
      <c r="A278" s="13"/>
      <c r="B278" s="245"/>
      <c r="C278" s="246"/>
      <c r="D278" s="240" t="s">
        <v>162</v>
      </c>
      <c r="E278" s="247" t="s">
        <v>1</v>
      </c>
      <c r="F278" s="248" t="s">
        <v>301</v>
      </c>
      <c r="G278" s="246"/>
      <c r="H278" s="247" t="s">
        <v>1</v>
      </c>
      <c r="I278" s="249"/>
      <c r="J278" s="246"/>
      <c r="K278" s="246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162</v>
      </c>
      <c r="AU278" s="254" t="s">
        <v>87</v>
      </c>
      <c r="AV278" s="13" t="s">
        <v>85</v>
      </c>
      <c r="AW278" s="13" t="s">
        <v>33</v>
      </c>
      <c r="AX278" s="13" t="s">
        <v>77</v>
      </c>
      <c r="AY278" s="254" t="s">
        <v>152</v>
      </c>
    </row>
    <row r="279" s="13" customFormat="1">
      <c r="A279" s="13"/>
      <c r="B279" s="245"/>
      <c r="C279" s="246"/>
      <c r="D279" s="240" t="s">
        <v>162</v>
      </c>
      <c r="E279" s="247" t="s">
        <v>1</v>
      </c>
      <c r="F279" s="248" t="s">
        <v>302</v>
      </c>
      <c r="G279" s="246"/>
      <c r="H279" s="247" t="s">
        <v>1</v>
      </c>
      <c r="I279" s="249"/>
      <c r="J279" s="246"/>
      <c r="K279" s="246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162</v>
      </c>
      <c r="AU279" s="254" t="s">
        <v>87</v>
      </c>
      <c r="AV279" s="13" t="s">
        <v>85</v>
      </c>
      <c r="AW279" s="13" t="s">
        <v>33</v>
      </c>
      <c r="AX279" s="13" t="s">
        <v>77</v>
      </c>
      <c r="AY279" s="254" t="s">
        <v>152</v>
      </c>
    </row>
    <row r="280" s="14" customFormat="1">
      <c r="A280" s="14"/>
      <c r="B280" s="255"/>
      <c r="C280" s="256"/>
      <c r="D280" s="240" t="s">
        <v>162</v>
      </c>
      <c r="E280" s="257" t="s">
        <v>1</v>
      </c>
      <c r="F280" s="258" t="s">
        <v>303</v>
      </c>
      <c r="G280" s="256"/>
      <c r="H280" s="259">
        <v>5.4589999999999996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162</v>
      </c>
      <c r="AU280" s="265" t="s">
        <v>87</v>
      </c>
      <c r="AV280" s="14" t="s">
        <v>87</v>
      </c>
      <c r="AW280" s="14" t="s">
        <v>33</v>
      </c>
      <c r="AX280" s="14" t="s">
        <v>77</v>
      </c>
      <c r="AY280" s="265" t="s">
        <v>152</v>
      </c>
    </row>
    <row r="281" s="14" customFormat="1">
      <c r="A281" s="14"/>
      <c r="B281" s="255"/>
      <c r="C281" s="256"/>
      <c r="D281" s="240" t="s">
        <v>162</v>
      </c>
      <c r="E281" s="257" t="s">
        <v>1</v>
      </c>
      <c r="F281" s="258" t="s">
        <v>304</v>
      </c>
      <c r="G281" s="256"/>
      <c r="H281" s="259">
        <v>2.8479999999999999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162</v>
      </c>
      <c r="AU281" s="265" t="s">
        <v>87</v>
      </c>
      <c r="AV281" s="14" t="s">
        <v>87</v>
      </c>
      <c r="AW281" s="14" t="s">
        <v>33</v>
      </c>
      <c r="AX281" s="14" t="s">
        <v>77</v>
      </c>
      <c r="AY281" s="265" t="s">
        <v>152</v>
      </c>
    </row>
    <row r="282" s="15" customFormat="1">
      <c r="A282" s="15"/>
      <c r="B282" s="266"/>
      <c r="C282" s="267"/>
      <c r="D282" s="240" t="s">
        <v>162</v>
      </c>
      <c r="E282" s="268" t="s">
        <v>1</v>
      </c>
      <c r="F282" s="269" t="s">
        <v>165</v>
      </c>
      <c r="G282" s="267"/>
      <c r="H282" s="270">
        <v>8.3069999999999986</v>
      </c>
      <c r="I282" s="271"/>
      <c r="J282" s="267"/>
      <c r="K282" s="267"/>
      <c r="L282" s="272"/>
      <c r="M282" s="273"/>
      <c r="N282" s="274"/>
      <c r="O282" s="274"/>
      <c r="P282" s="274"/>
      <c r="Q282" s="274"/>
      <c r="R282" s="274"/>
      <c r="S282" s="274"/>
      <c r="T282" s="27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6" t="s">
        <v>162</v>
      </c>
      <c r="AU282" s="276" t="s">
        <v>87</v>
      </c>
      <c r="AV282" s="15" t="s">
        <v>166</v>
      </c>
      <c r="AW282" s="15" t="s">
        <v>33</v>
      </c>
      <c r="AX282" s="15" t="s">
        <v>77</v>
      </c>
      <c r="AY282" s="276" t="s">
        <v>152</v>
      </c>
    </row>
    <row r="283" s="16" customFormat="1">
      <c r="A283" s="16"/>
      <c r="B283" s="277"/>
      <c r="C283" s="278"/>
      <c r="D283" s="240" t="s">
        <v>162</v>
      </c>
      <c r="E283" s="279" t="s">
        <v>1</v>
      </c>
      <c r="F283" s="280" t="s">
        <v>172</v>
      </c>
      <c r="G283" s="278"/>
      <c r="H283" s="281">
        <v>8.3069999999999986</v>
      </c>
      <c r="I283" s="282"/>
      <c r="J283" s="278"/>
      <c r="K283" s="278"/>
      <c r="L283" s="283"/>
      <c r="M283" s="284"/>
      <c r="N283" s="285"/>
      <c r="O283" s="285"/>
      <c r="P283" s="285"/>
      <c r="Q283" s="285"/>
      <c r="R283" s="285"/>
      <c r="S283" s="285"/>
      <c r="T283" s="28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87" t="s">
        <v>162</v>
      </c>
      <c r="AU283" s="287" t="s">
        <v>87</v>
      </c>
      <c r="AV283" s="16" t="s">
        <v>158</v>
      </c>
      <c r="AW283" s="16" t="s">
        <v>33</v>
      </c>
      <c r="AX283" s="16" t="s">
        <v>85</v>
      </c>
      <c r="AY283" s="287" t="s">
        <v>152</v>
      </c>
    </row>
    <row r="284" s="2" customFormat="1" ht="24.15" customHeight="1">
      <c r="A284" s="39"/>
      <c r="B284" s="40"/>
      <c r="C284" s="227" t="s">
        <v>7</v>
      </c>
      <c r="D284" s="227" t="s">
        <v>154</v>
      </c>
      <c r="E284" s="228" t="s">
        <v>305</v>
      </c>
      <c r="F284" s="229" t="s">
        <v>306</v>
      </c>
      <c r="G284" s="230" t="s">
        <v>157</v>
      </c>
      <c r="H284" s="231">
        <v>40.469999999999999</v>
      </c>
      <c r="I284" s="232"/>
      <c r="J284" s="233">
        <f>ROUND(I284*H284,2)</f>
        <v>0</v>
      </c>
      <c r="K284" s="229" t="s">
        <v>176</v>
      </c>
      <c r="L284" s="45"/>
      <c r="M284" s="234" t="s">
        <v>1</v>
      </c>
      <c r="N284" s="235" t="s">
        <v>42</v>
      </c>
      <c r="O284" s="92"/>
      <c r="P284" s="236">
        <f>O284*H284</f>
        <v>0</v>
      </c>
      <c r="Q284" s="236">
        <v>0.069980000000000001</v>
      </c>
      <c r="R284" s="236">
        <f>Q284*H284</f>
        <v>2.8320905999999999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158</v>
      </c>
      <c r="AT284" s="238" t="s">
        <v>154</v>
      </c>
      <c r="AU284" s="238" t="s">
        <v>87</v>
      </c>
      <c r="AY284" s="18" t="s">
        <v>152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158</v>
      </c>
      <c r="BM284" s="238" t="s">
        <v>307</v>
      </c>
    </row>
    <row r="285" s="2" customFormat="1">
      <c r="A285" s="39"/>
      <c r="B285" s="40"/>
      <c r="C285" s="41"/>
      <c r="D285" s="240" t="s">
        <v>160</v>
      </c>
      <c r="E285" s="41"/>
      <c r="F285" s="241" t="s">
        <v>282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160</v>
      </c>
      <c r="AU285" s="18" t="s">
        <v>87</v>
      </c>
    </row>
    <row r="286" s="13" customFormat="1">
      <c r="A286" s="13"/>
      <c r="B286" s="245"/>
      <c r="C286" s="246"/>
      <c r="D286" s="240" t="s">
        <v>162</v>
      </c>
      <c r="E286" s="247" t="s">
        <v>1</v>
      </c>
      <c r="F286" s="248" t="s">
        <v>301</v>
      </c>
      <c r="G286" s="246"/>
      <c r="H286" s="247" t="s">
        <v>1</v>
      </c>
      <c r="I286" s="249"/>
      <c r="J286" s="246"/>
      <c r="K286" s="246"/>
      <c r="L286" s="250"/>
      <c r="M286" s="251"/>
      <c r="N286" s="252"/>
      <c r="O286" s="252"/>
      <c r="P286" s="252"/>
      <c r="Q286" s="252"/>
      <c r="R286" s="252"/>
      <c r="S286" s="252"/>
      <c r="T286" s="25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4" t="s">
        <v>162</v>
      </c>
      <c r="AU286" s="254" t="s">
        <v>87</v>
      </c>
      <c r="AV286" s="13" t="s">
        <v>85</v>
      </c>
      <c r="AW286" s="13" t="s">
        <v>33</v>
      </c>
      <c r="AX286" s="13" t="s">
        <v>77</v>
      </c>
      <c r="AY286" s="254" t="s">
        <v>152</v>
      </c>
    </row>
    <row r="287" s="14" customFormat="1">
      <c r="A287" s="14"/>
      <c r="B287" s="255"/>
      <c r="C287" s="256"/>
      <c r="D287" s="240" t="s">
        <v>162</v>
      </c>
      <c r="E287" s="257" t="s">
        <v>1</v>
      </c>
      <c r="F287" s="258" t="s">
        <v>308</v>
      </c>
      <c r="G287" s="256"/>
      <c r="H287" s="259">
        <v>24.331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162</v>
      </c>
      <c r="AU287" s="265" t="s">
        <v>87</v>
      </c>
      <c r="AV287" s="14" t="s">
        <v>87</v>
      </c>
      <c r="AW287" s="14" t="s">
        <v>33</v>
      </c>
      <c r="AX287" s="14" t="s">
        <v>77</v>
      </c>
      <c r="AY287" s="265" t="s">
        <v>152</v>
      </c>
    </row>
    <row r="288" s="14" customFormat="1">
      <c r="A288" s="14"/>
      <c r="B288" s="255"/>
      <c r="C288" s="256"/>
      <c r="D288" s="240" t="s">
        <v>162</v>
      </c>
      <c r="E288" s="257" t="s">
        <v>1</v>
      </c>
      <c r="F288" s="258" t="s">
        <v>309</v>
      </c>
      <c r="G288" s="256"/>
      <c r="H288" s="259">
        <v>21.939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162</v>
      </c>
      <c r="AU288" s="265" t="s">
        <v>87</v>
      </c>
      <c r="AV288" s="14" t="s">
        <v>87</v>
      </c>
      <c r="AW288" s="14" t="s">
        <v>33</v>
      </c>
      <c r="AX288" s="14" t="s">
        <v>77</v>
      </c>
      <c r="AY288" s="265" t="s">
        <v>152</v>
      </c>
    </row>
    <row r="289" s="15" customFormat="1">
      <c r="A289" s="15"/>
      <c r="B289" s="266"/>
      <c r="C289" s="267"/>
      <c r="D289" s="240" t="s">
        <v>162</v>
      </c>
      <c r="E289" s="268" t="s">
        <v>1</v>
      </c>
      <c r="F289" s="269" t="s">
        <v>165</v>
      </c>
      <c r="G289" s="267"/>
      <c r="H289" s="270">
        <v>46.269999999999996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6" t="s">
        <v>162</v>
      </c>
      <c r="AU289" s="276" t="s">
        <v>87</v>
      </c>
      <c r="AV289" s="15" t="s">
        <v>166</v>
      </c>
      <c r="AW289" s="15" t="s">
        <v>33</v>
      </c>
      <c r="AX289" s="15" t="s">
        <v>77</v>
      </c>
      <c r="AY289" s="276" t="s">
        <v>152</v>
      </c>
    </row>
    <row r="290" s="13" customFormat="1">
      <c r="A290" s="13"/>
      <c r="B290" s="245"/>
      <c r="C290" s="246"/>
      <c r="D290" s="240" t="s">
        <v>162</v>
      </c>
      <c r="E290" s="247" t="s">
        <v>1</v>
      </c>
      <c r="F290" s="248" t="s">
        <v>310</v>
      </c>
      <c r="G290" s="246"/>
      <c r="H290" s="247" t="s">
        <v>1</v>
      </c>
      <c r="I290" s="249"/>
      <c r="J290" s="246"/>
      <c r="K290" s="246"/>
      <c r="L290" s="250"/>
      <c r="M290" s="251"/>
      <c r="N290" s="252"/>
      <c r="O290" s="252"/>
      <c r="P290" s="252"/>
      <c r="Q290" s="252"/>
      <c r="R290" s="252"/>
      <c r="S290" s="252"/>
      <c r="T290" s="25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4" t="s">
        <v>162</v>
      </c>
      <c r="AU290" s="254" t="s">
        <v>87</v>
      </c>
      <c r="AV290" s="13" t="s">
        <v>85</v>
      </c>
      <c r="AW290" s="13" t="s">
        <v>33</v>
      </c>
      <c r="AX290" s="13" t="s">
        <v>77</v>
      </c>
      <c r="AY290" s="254" t="s">
        <v>152</v>
      </c>
    </row>
    <row r="291" s="14" customFormat="1">
      <c r="A291" s="14"/>
      <c r="B291" s="255"/>
      <c r="C291" s="256"/>
      <c r="D291" s="240" t="s">
        <v>162</v>
      </c>
      <c r="E291" s="257" t="s">
        <v>1</v>
      </c>
      <c r="F291" s="258" t="s">
        <v>311</v>
      </c>
      <c r="G291" s="256"/>
      <c r="H291" s="259">
        <v>-5.7999999999999998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162</v>
      </c>
      <c r="AU291" s="265" t="s">
        <v>87</v>
      </c>
      <c r="AV291" s="14" t="s">
        <v>87</v>
      </c>
      <c r="AW291" s="14" t="s">
        <v>33</v>
      </c>
      <c r="AX291" s="14" t="s">
        <v>77</v>
      </c>
      <c r="AY291" s="265" t="s">
        <v>152</v>
      </c>
    </row>
    <row r="292" s="15" customFormat="1">
      <c r="A292" s="15"/>
      <c r="B292" s="266"/>
      <c r="C292" s="267"/>
      <c r="D292" s="240" t="s">
        <v>162</v>
      </c>
      <c r="E292" s="268" t="s">
        <v>1</v>
      </c>
      <c r="F292" s="269" t="s">
        <v>165</v>
      </c>
      <c r="G292" s="267"/>
      <c r="H292" s="270">
        <v>-5.7999999999999998</v>
      </c>
      <c r="I292" s="271"/>
      <c r="J292" s="267"/>
      <c r="K292" s="267"/>
      <c r="L292" s="272"/>
      <c r="M292" s="273"/>
      <c r="N292" s="274"/>
      <c r="O292" s="274"/>
      <c r="P292" s="274"/>
      <c r="Q292" s="274"/>
      <c r="R292" s="274"/>
      <c r="S292" s="274"/>
      <c r="T292" s="27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6" t="s">
        <v>162</v>
      </c>
      <c r="AU292" s="276" t="s">
        <v>87</v>
      </c>
      <c r="AV292" s="15" t="s">
        <v>166</v>
      </c>
      <c r="AW292" s="15" t="s">
        <v>33</v>
      </c>
      <c r="AX292" s="15" t="s">
        <v>77</v>
      </c>
      <c r="AY292" s="276" t="s">
        <v>152</v>
      </c>
    </row>
    <row r="293" s="16" customFormat="1">
      <c r="A293" s="16"/>
      <c r="B293" s="277"/>
      <c r="C293" s="278"/>
      <c r="D293" s="240" t="s">
        <v>162</v>
      </c>
      <c r="E293" s="279" t="s">
        <v>1</v>
      </c>
      <c r="F293" s="280" t="s">
        <v>172</v>
      </c>
      <c r="G293" s="278"/>
      <c r="H293" s="281">
        <v>40.469999999999999</v>
      </c>
      <c r="I293" s="282"/>
      <c r="J293" s="278"/>
      <c r="K293" s="278"/>
      <c r="L293" s="283"/>
      <c r="M293" s="284"/>
      <c r="N293" s="285"/>
      <c r="O293" s="285"/>
      <c r="P293" s="285"/>
      <c r="Q293" s="285"/>
      <c r="R293" s="285"/>
      <c r="S293" s="285"/>
      <c r="T293" s="28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87" t="s">
        <v>162</v>
      </c>
      <c r="AU293" s="287" t="s">
        <v>87</v>
      </c>
      <c r="AV293" s="16" t="s">
        <v>158</v>
      </c>
      <c r="AW293" s="16" t="s">
        <v>33</v>
      </c>
      <c r="AX293" s="16" t="s">
        <v>85</v>
      </c>
      <c r="AY293" s="287" t="s">
        <v>152</v>
      </c>
    </row>
    <row r="294" s="2" customFormat="1" ht="24.15" customHeight="1">
      <c r="A294" s="39"/>
      <c r="B294" s="40"/>
      <c r="C294" s="227" t="s">
        <v>312</v>
      </c>
      <c r="D294" s="227" t="s">
        <v>154</v>
      </c>
      <c r="E294" s="228" t="s">
        <v>313</v>
      </c>
      <c r="F294" s="229" t="s">
        <v>314</v>
      </c>
      <c r="G294" s="230" t="s">
        <v>157</v>
      </c>
      <c r="H294" s="231">
        <v>15.510999999999999</v>
      </c>
      <c r="I294" s="232"/>
      <c r="J294" s="233">
        <f>ROUND(I294*H294,2)</f>
        <v>0</v>
      </c>
      <c r="K294" s="229" t="s">
        <v>176</v>
      </c>
      <c r="L294" s="45"/>
      <c r="M294" s="234" t="s">
        <v>1</v>
      </c>
      <c r="N294" s="235" t="s">
        <v>42</v>
      </c>
      <c r="O294" s="92"/>
      <c r="P294" s="236">
        <f>O294*H294</f>
        <v>0</v>
      </c>
      <c r="Q294" s="236">
        <v>0.079210000000000003</v>
      </c>
      <c r="R294" s="236">
        <f>Q294*H294</f>
        <v>1.2286263099999999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158</v>
      </c>
      <c r="AT294" s="238" t="s">
        <v>154</v>
      </c>
      <c r="AU294" s="238" t="s">
        <v>87</v>
      </c>
      <c r="AY294" s="18" t="s">
        <v>152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158</v>
      </c>
      <c r="BM294" s="238" t="s">
        <v>315</v>
      </c>
    </row>
    <row r="295" s="13" customFormat="1">
      <c r="A295" s="13"/>
      <c r="B295" s="245"/>
      <c r="C295" s="246"/>
      <c r="D295" s="240" t="s">
        <v>162</v>
      </c>
      <c r="E295" s="247" t="s">
        <v>1</v>
      </c>
      <c r="F295" s="248" t="s">
        <v>271</v>
      </c>
      <c r="G295" s="246"/>
      <c r="H295" s="247" t="s">
        <v>1</v>
      </c>
      <c r="I295" s="249"/>
      <c r="J295" s="246"/>
      <c r="K295" s="246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162</v>
      </c>
      <c r="AU295" s="254" t="s">
        <v>87</v>
      </c>
      <c r="AV295" s="13" t="s">
        <v>85</v>
      </c>
      <c r="AW295" s="13" t="s">
        <v>33</v>
      </c>
      <c r="AX295" s="13" t="s">
        <v>77</v>
      </c>
      <c r="AY295" s="254" t="s">
        <v>152</v>
      </c>
    </row>
    <row r="296" s="14" customFormat="1">
      <c r="A296" s="14"/>
      <c r="B296" s="255"/>
      <c r="C296" s="256"/>
      <c r="D296" s="240" t="s">
        <v>162</v>
      </c>
      <c r="E296" s="257" t="s">
        <v>1</v>
      </c>
      <c r="F296" s="258" t="s">
        <v>316</v>
      </c>
      <c r="G296" s="256"/>
      <c r="H296" s="259">
        <v>15.510999999999999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162</v>
      </c>
      <c r="AU296" s="265" t="s">
        <v>87</v>
      </c>
      <c r="AV296" s="14" t="s">
        <v>87</v>
      </c>
      <c r="AW296" s="14" t="s">
        <v>33</v>
      </c>
      <c r="AX296" s="14" t="s">
        <v>85</v>
      </c>
      <c r="AY296" s="265" t="s">
        <v>152</v>
      </c>
    </row>
    <row r="297" s="2" customFormat="1" ht="24.15" customHeight="1">
      <c r="A297" s="39"/>
      <c r="B297" s="40"/>
      <c r="C297" s="227" t="s">
        <v>317</v>
      </c>
      <c r="D297" s="227" t="s">
        <v>154</v>
      </c>
      <c r="E297" s="228" t="s">
        <v>318</v>
      </c>
      <c r="F297" s="229" t="s">
        <v>319</v>
      </c>
      <c r="G297" s="230" t="s">
        <v>157</v>
      </c>
      <c r="H297" s="231">
        <v>8.9109999999999996</v>
      </c>
      <c r="I297" s="232"/>
      <c r="J297" s="233">
        <f>ROUND(I297*H297,2)</f>
        <v>0</v>
      </c>
      <c r="K297" s="229" t="s">
        <v>176</v>
      </c>
      <c r="L297" s="45"/>
      <c r="M297" s="234" t="s">
        <v>1</v>
      </c>
      <c r="N297" s="235" t="s">
        <v>42</v>
      </c>
      <c r="O297" s="92"/>
      <c r="P297" s="236">
        <f>O297*H297</f>
        <v>0</v>
      </c>
      <c r="Q297" s="236">
        <v>0.054600000000000003</v>
      </c>
      <c r="R297" s="236">
        <f>Q297*H297</f>
        <v>0.48654059999999999</v>
      </c>
      <c r="S297" s="236">
        <v>0</v>
      </c>
      <c r="T297" s="23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8" t="s">
        <v>158</v>
      </c>
      <c r="AT297" s="238" t="s">
        <v>154</v>
      </c>
      <c r="AU297" s="238" t="s">
        <v>87</v>
      </c>
      <c r="AY297" s="18" t="s">
        <v>152</v>
      </c>
      <c r="BE297" s="239">
        <f>IF(N297="základní",J297,0)</f>
        <v>0</v>
      </c>
      <c r="BF297" s="239">
        <f>IF(N297="snížená",J297,0)</f>
        <v>0</v>
      </c>
      <c r="BG297" s="239">
        <f>IF(N297="zákl. přenesená",J297,0)</f>
        <v>0</v>
      </c>
      <c r="BH297" s="239">
        <f>IF(N297="sníž. přenesená",J297,0)</f>
        <v>0</v>
      </c>
      <c r="BI297" s="239">
        <f>IF(N297="nulová",J297,0)</f>
        <v>0</v>
      </c>
      <c r="BJ297" s="18" t="s">
        <v>85</v>
      </c>
      <c r="BK297" s="239">
        <f>ROUND(I297*H297,2)</f>
        <v>0</v>
      </c>
      <c r="BL297" s="18" t="s">
        <v>158</v>
      </c>
      <c r="BM297" s="238" t="s">
        <v>320</v>
      </c>
    </row>
    <row r="298" s="13" customFormat="1">
      <c r="A298" s="13"/>
      <c r="B298" s="245"/>
      <c r="C298" s="246"/>
      <c r="D298" s="240" t="s">
        <v>162</v>
      </c>
      <c r="E298" s="247" t="s">
        <v>1</v>
      </c>
      <c r="F298" s="248" t="s">
        <v>271</v>
      </c>
      <c r="G298" s="246"/>
      <c r="H298" s="247" t="s">
        <v>1</v>
      </c>
      <c r="I298" s="249"/>
      <c r="J298" s="246"/>
      <c r="K298" s="246"/>
      <c r="L298" s="250"/>
      <c r="M298" s="251"/>
      <c r="N298" s="252"/>
      <c r="O298" s="252"/>
      <c r="P298" s="252"/>
      <c r="Q298" s="252"/>
      <c r="R298" s="252"/>
      <c r="S298" s="252"/>
      <c r="T298" s="25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4" t="s">
        <v>162</v>
      </c>
      <c r="AU298" s="254" t="s">
        <v>87</v>
      </c>
      <c r="AV298" s="13" t="s">
        <v>85</v>
      </c>
      <c r="AW298" s="13" t="s">
        <v>33</v>
      </c>
      <c r="AX298" s="13" t="s">
        <v>77</v>
      </c>
      <c r="AY298" s="254" t="s">
        <v>152</v>
      </c>
    </row>
    <row r="299" s="14" customFormat="1">
      <c r="A299" s="14"/>
      <c r="B299" s="255"/>
      <c r="C299" s="256"/>
      <c r="D299" s="240" t="s">
        <v>162</v>
      </c>
      <c r="E299" s="257" t="s">
        <v>1</v>
      </c>
      <c r="F299" s="258" t="s">
        <v>321</v>
      </c>
      <c r="G299" s="256"/>
      <c r="H299" s="259">
        <v>8.9109999999999996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162</v>
      </c>
      <c r="AU299" s="265" t="s">
        <v>87</v>
      </c>
      <c r="AV299" s="14" t="s">
        <v>87</v>
      </c>
      <c r="AW299" s="14" t="s">
        <v>33</v>
      </c>
      <c r="AX299" s="14" t="s">
        <v>85</v>
      </c>
      <c r="AY299" s="265" t="s">
        <v>152</v>
      </c>
    </row>
    <row r="300" s="2" customFormat="1" ht="24.15" customHeight="1">
      <c r="A300" s="39"/>
      <c r="B300" s="40"/>
      <c r="C300" s="227" t="s">
        <v>322</v>
      </c>
      <c r="D300" s="227" t="s">
        <v>154</v>
      </c>
      <c r="E300" s="228" t="s">
        <v>323</v>
      </c>
      <c r="F300" s="229" t="s">
        <v>324</v>
      </c>
      <c r="G300" s="230" t="s">
        <v>157</v>
      </c>
      <c r="H300" s="231">
        <v>24.331</v>
      </c>
      <c r="I300" s="232"/>
      <c r="J300" s="233">
        <f>ROUND(I300*H300,2)</f>
        <v>0</v>
      </c>
      <c r="K300" s="229" t="s">
        <v>176</v>
      </c>
      <c r="L300" s="45"/>
      <c r="M300" s="234" t="s">
        <v>1</v>
      </c>
      <c r="N300" s="235" t="s">
        <v>42</v>
      </c>
      <c r="O300" s="92"/>
      <c r="P300" s="236">
        <f>O300*H300</f>
        <v>0</v>
      </c>
      <c r="Q300" s="236">
        <v>0.064519999999999994</v>
      </c>
      <c r="R300" s="236">
        <f>Q300*H300</f>
        <v>1.5698361199999997</v>
      </c>
      <c r="S300" s="236">
        <v>0</v>
      </c>
      <c r="T300" s="23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8" t="s">
        <v>158</v>
      </c>
      <c r="AT300" s="238" t="s">
        <v>154</v>
      </c>
      <c r="AU300" s="238" t="s">
        <v>87</v>
      </c>
      <c r="AY300" s="18" t="s">
        <v>152</v>
      </c>
      <c r="BE300" s="239">
        <f>IF(N300="základní",J300,0)</f>
        <v>0</v>
      </c>
      <c r="BF300" s="239">
        <f>IF(N300="snížená",J300,0)</f>
        <v>0</v>
      </c>
      <c r="BG300" s="239">
        <f>IF(N300="zákl. přenesená",J300,0)</f>
        <v>0</v>
      </c>
      <c r="BH300" s="239">
        <f>IF(N300="sníž. přenesená",J300,0)</f>
        <v>0</v>
      </c>
      <c r="BI300" s="239">
        <f>IF(N300="nulová",J300,0)</f>
        <v>0</v>
      </c>
      <c r="BJ300" s="18" t="s">
        <v>85</v>
      </c>
      <c r="BK300" s="239">
        <f>ROUND(I300*H300,2)</f>
        <v>0</v>
      </c>
      <c r="BL300" s="18" t="s">
        <v>158</v>
      </c>
      <c r="BM300" s="238" t="s">
        <v>325</v>
      </c>
    </row>
    <row r="301" s="13" customFormat="1">
      <c r="A301" s="13"/>
      <c r="B301" s="245"/>
      <c r="C301" s="246"/>
      <c r="D301" s="240" t="s">
        <v>162</v>
      </c>
      <c r="E301" s="247" t="s">
        <v>1</v>
      </c>
      <c r="F301" s="248" t="s">
        <v>271</v>
      </c>
      <c r="G301" s="246"/>
      <c r="H301" s="247" t="s">
        <v>1</v>
      </c>
      <c r="I301" s="249"/>
      <c r="J301" s="246"/>
      <c r="K301" s="246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162</v>
      </c>
      <c r="AU301" s="254" t="s">
        <v>87</v>
      </c>
      <c r="AV301" s="13" t="s">
        <v>85</v>
      </c>
      <c r="AW301" s="13" t="s">
        <v>33</v>
      </c>
      <c r="AX301" s="13" t="s">
        <v>77</v>
      </c>
      <c r="AY301" s="254" t="s">
        <v>152</v>
      </c>
    </row>
    <row r="302" s="14" customFormat="1">
      <c r="A302" s="14"/>
      <c r="B302" s="255"/>
      <c r="C302" s="256"/>
      <c r="D302" s="240" t="s">
        <v>162</v>
      </c>
      <c r="E302" s="257" t="s">
        <v>1</v>
      </c>
      <c r="F302" s="258" t="s">
        <v>326</v>
      </c>
      <c r="G302" s="256"/>
      <c r="H302" s="259">
        <v>24.331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162</v>
      </c>
      <c r="AU302" s="265" t="s">
        <v>87</v>
      </c>
      <c r="AV302" s="14" t="s">
        <v>87</v>
      </c>
      <c r="AW302" s="14" t="s">
        <v>33</v>
      </c>
      <c r="AX302" s="14" t="s">
        <v>85</v>
      </c>
      <c r="AY302" s="265" t="s">
        <v>152</v>
      </c>
    </row>
    <row r="303" s="2" customFormat="1" ht="21.75" customHeight="1">
      <c r="A303" s="39"/>
      <c r="B303" s="40"/>
      <c r="C303" s="227" t="s">
        <v>327</v>
      </c>
      <c r="D303" s="227" t="s">
        <v>154</v>
      </c>
      <c r="E303" s="228" t="s">
        <v>328</v>
      </c>
      <c r="F303" s="229" t="s">
        <v>329</v>
      </c>
      <c r="G303" s="230" t="s">
        <v>157</v>
      </c>
      <c r="H303" s="231">
        <v>0.503</v>
      </c>
      <c r="I303" s="232"/>
      <c r="J303" s="233">
        <f>ROUND(I303*H303,2)</f>
        <v>0</v>
      </c>
      <c r="K303" s="229" t="s">
        <v>176</v>
      </c>
      <c r="L303" s="45"/>
      <c r="M303" s="234" t="s">
        <v>1</v>
      </c>
      <c r="N303" s="235" t="s">
        <v>42</v>
      </c>
      <c r="O303" s="92"/>
      <c r="P303" s="236">
        <f>O303*H303</f>
        <v>0</v>
      </c>
      <c r="Q303" s="236">
        <v>0.26723000000000002</v>
      </c>
      <c r="R303" s="236">
        <f>Q303*H303</f>
        <v>0.13441669000000001</v>
      </c>
      <c r="S303" s="236">
        <v>0</v>
      </c>
      <c r="T303" s="23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8" t="s">
        <v>158</v>
      </c>
      <c r="AT303" s="238" t="s">
        <v>154</v>
      </c>
      <c r="AU303" s="238" t="s">
        <v>87</v>
      </c>
      <c r="AY303" s="18" t="s">
        <v>152</v>
      </c>
      <c r="BE303" s="239">
        <f>IF(N303="základní",J303,0)</f>
        <v>0</v>
      </c>
      <c r="BF303" s="239">
        <f>IF(N303="snížená",J303,0)</f>
        <v>0</v>
      </c>
      <c r="BG303" s="239">
        <f>IF(N303="zákl. přenesená",J303,0)</f>
        <v>0</v>
      </c>
      <c r="BH303" s="239">
        <f>IF(N303="sníž. přenesená",J303,0)</f>
        <v>0</v>
      </c>
      <c r="BI303" s="239">
        <f>IF(N303="nulová",J303,0)</f>
        <v>0</v>
      </c>
      <c r="BJ303" s="18" t="s">
        <v>85</v>
      </c>
      <c r="BK303" s="239">
        <f>ROUND(I303*H303,2)</f>
        <v>0</v>
      </c>
      <c r="BL303" s="18" t="s">
        <v>158</v>
      </c>
      <c r="BM303" s="238" t="s">
        <v>330</v>
      </c>
    </row>
    <row r="304" s="13" customFormat="1">
      <c r="A304" s="13"/>
      <c r="B304" s="245"/>
      <c r="C304" s="246"/>
      <c r="D304" s="240" t="s">
        <v>162</v>
      </c>
      <c r="E304" s="247" t="s">
        <v>1</v>
      </c>
      <c r="F304" s="248" t="s">
        <v>271</v>
      </c>
      <c r="G304" s="246"/>
      <c r="H304" s="247" t="s">
        <v>1</v>
      </c>
      <c r="I304" s="249"/>
      <c r="J304" s="246"/>
      <c r="K304" s="246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162</v>
      </c>
      <c r="AU304" s="254" t="s">
        <v>87</v>
      </c>
      <c r="AV304" s="13" t="s">
        <v>85</v>
      </c>
      <c r="AW304" s="13" t="s">
        <v>33</v>
      </c>
      <c r="AX304" s="13" t="s">
        <v>77</v>
      </c>
      <c r="AY304" s="254" t="s">
        <v>152</v>
      </c>
    </row>
    <row r="305" s="14" customFormat="1">
      <c r="A305" s="14"/>
      <c r="B305" s="255"/>
      <c r="C305" s="256"/>
      <c r="D305" s="240" t="s">
        <v>162</v>
      </c>
      <c r="E305" s="257" t="s">
        <v>1</v>
      </c>
      <c r="F305" s="258" t="s">
        <v>331</v>
      </c>
      <c r="G305" s="256"/>
      <c r="H305" s="259">
        <v>0.503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162</v>
      </c>
      <c r="AU305" s="265" t="s">
        <v>87</v>
      </c>
      <c r="AV305" s="14" t="s">
        <v>87</v>
      </c>
      <c r="AW305" s="14" t="s">
        <v>33</v>
      </c>
      <c r="AX305" s="14" t="s">
        <v>85</v>
      </c>
      <c r="AY305" s="265" t="s">
        <v>152</v>
      </c>
    </row>
    <row r="306" s="2" customFormat="1" ht="16.5" customHeight="1">
      <c r="A306" s="39"/>
      <c r="B306" s="40"/>
      <c r="C306" s="227" t="s">
        <v>332</v>
      </c>
      <c r="D306" s="227" t="s">
        <v>154</v>
      </c>
      <c r="E306" s="228" t="s">
        <v>333</v>
      </c>
      <c r="F306" s="229" t="s">
        <v>334</v>
      </c>
      <c r="G306" s="230" t="s">
        <v>335</v>
      </c>
      <c r="H306" s="231">
        <v>24.93</v>
      </c>
      <c r="I306" s="232"/>
      <c r="J306" s="233">
        <f>ROUND(I306*H306,2)</f>
        <v>0</v>
      </c>
      <c r="K306" s="229" t="s">
        <v>1</v>
      </c>
      <c r="L306" s="45"/>
      <c r="M306" s="234" t="s">
        <v>1</v>
      </c>
      <c r="N306" s="235" t="s">
        <v>42</v>
      </c>
      <c r="O306" s="92"/>
      <c r="P306" s="236">
        <f>O306*H306</f>
        <v>0</v>
      </c>
      <c r="Q306" s="236">
        <v>0.221</v>
      </c>
      <c r="R306" s="236">
        <f>Q306*H306</f>
        <v>5.5095299999999998</v>
      </c>
      <c r="S306" s="236">
        <v>0</v>
      </c>
      <c r="T306" s="23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8" t="s">
        <v>158</v>
      </c>
      <c r="AT306" s="238" t="s">
        <v>154</v>
      </c>
      <c r="AU306" s="238" t="s">
        <v>87</v>
      </c>
      <c r="AY306" s="18" t="s">
        <v>152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8" t="s">
        <v>85</v>
      </c>
      <c r="BK306" s="239">
        <f>ROUND(I306*H306,2)</f>
        <v>0</v>
      </c>
      <c r="BL306" s="18" t="s">
        <v>158</v>
      </c>
      <c r="BM306" s="238" t="s">
        <v>336</v>
      </c>
    </row>
    <row r="307" s="2" customFormat="1">
      <c r="A307" s="39"/>
      <c r="B307" s="40"/>
      <c r="C307" s="41"/>
      <c r="D307" s="240" t="s">
        <v>160</v>
      </c>
      <c r="E307" s="41"/>
      <c r="F307" s="241" t="s">
        <v>337</v>
      </c>
      <c r="G307" s="41"/>
      <c r="H307" s="41"/>
      <c r="I307" s="242"/>
      <c r="J307" s="41"/>
      <c r="K307" s="41"/>
      <c r="L307" s="45"/>
      <c r="M307" s="243"/>
      <c r="N307" s="244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160</v>
      </c>
      <c r="AU307" s="18" t="s">
        <v>87</v>
      </c>
    </row>
    <row r="308" s="13" customFormat="1">
      <c r="A308" s="13"/>
      <c r="B308" s="245"/>
      <c r="C308" s="246"/>
      <c r="D308" s="240" t="s">
        <v>162</v>
      </c>
      <c r="E308" s="247" t="s">
        <v>1</v>
      </c>
      <c r="F308" s="248" t="s">
        <v>338</v>
      </c>
      <c r="G308" s="246"/>
      <c r="H308" s="247" t="s">
        <v>1</v>
      </c>
      <c r="I308" s="249"/>
      <c r="J308" s="246"/>
      <c r="K308" s="246"/>
      <c r="L308" s="250"/>
      <c r="M308" s="251"/>
      <c r="N308" s="252"/>
      <c r="O308" s="252"/>
      <c r="P308" s="252"/>
      <c r="Q308" s="252"/>
      <c r="R308" s="252"/>
      <c r="S308" s="252"/>
      <c r="T308" s="25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4" t="s">
        <v>162</v>
      </c>
      <c r="AU308" s="254" t="s">
        <v>87</v>
      </c>
      <c r="AV308" s="13" t="s">
        <v>85</v>
      </c>
      <c r="AW308" s="13" t="s">
        <v>33</v>
      </c>
      <c r="AX308" s="13" t="s">
        <v>77</v>
      </c>
      <c r="AY308" s="254" t="s">
        <v>152</v>
      </c>
    </row>
    <row r="309" s="14" customFormat="1">
      <c r="A309" s="14"/>
      <c r="B309" s="255"/>
      <c r="C309" s="256"/>
      <c r="D309" s="240" t="s">
        <v>162</v>
      </c>
      <c r="E309" s="257" t="s">
        <v>1</v>
      </c>
      <c r="F309" s="258" t="s">
        <v>339</v>
      </c>
      <c r="G309" s="256"/>
      <c r="H309" s="259">
        <v>2.1000000000000001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162</v>
      </c>
      <c r="AU309" s="265" t="s">
        <v>87</v>
      </c>
      <c r="AV309" s="14" t="s">
        <v>87</v>
      </c>
      <c r="AW309" s="14" t="s">
        <v>33</v>
      </c>
      <c r="AX309" s="14" t="s">
        <v>77</v>
      </c>
      <c r="AY309" s="265" t="s">
        <v>152</v>
      </c>
    </row>
    <row r="310" s="14" customFormat="1">
      <c r="A310" s="14"/>
      <c r="B310" s="255"/>
      <c r="C310" s="256"/>
      <c r="D310" s="240" t="s">
        <v>162</v>
      </c>
      <c r="E310" s="257" t="s">
        <v>1</v>
      </c>
      <c r="F310" s="258" t="s">
        <v>340</v>
      </c>
      <c r="G310" s="256"/>
      <c r="H310" s="259">
        <v>14.43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162</v>
      </c>
      <c r="AU310" s="265" t="s">
        <v>87</v>
      </c>
      <c r="AV310" s="14" t="s">
        <v>87</v>
      </c>
      <c r="AW310" s="14" t="s">
        <v>33</v>
      </c>
      <c r="AX310" s="14" t="s">
        <v>77</v>
      </c>
      <c r="AY310" s="265" t="s">
        <v>152</v>
      </c>
    </row>
    <row r="311" s="14" customFormat="1">
      <c r="A311" s="14"/>
      <c r="B311" s="255"/>
      <c r="C311" s="256"/>
      <c r="D311" s="240" t="s">
        <v>162</v>
      </c>
      <c r="E311" s="257" t="s">
        <v>1</v>
      </c>
      <c r="F311" s="258" t="s">
        <v>341</v>
      </c>
      <c r="G311" s="256"/>
      <c r="H311" s="259">
        <v>8.4000000000000004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162</v>
      </c>
      <c r="AU311" s="265" t="s">
        <v>87</v>
      </c>
      <c r="AV311" s="14" t="s">
        <v>87</v>
      </c>
      <c r="AW311" s="14" t="s">
        <v>33</v>
      </c>
      <c r="AX311" s="14" t="s">
        <v>77</v>
      </c>
      <c r="AY311" s="265" t="s">
        <v>152</v>
      </c>
    </row>
    <row r="312" s="16" customFormat="1">
      <c r="A312" s="16"/>
      <c r="B312" s="277"/>
      <c r="C312" s="278"/>
      <c r="D312" s="240" t="s">
        <v>162</v>
      </c>
      <c r="E312" s="279" t="s">
        <v>1</v>
      </c>
      <c r="F312" s="280" t="s">
        <v>172</v>
      </c>
      <c r="G312" s="278"/>
      <c r="H312" s="281">
        <v>24.93</v>
      </c>
      <c r="I312" s="282"/>
      <c r="J312" s="278"/>
      <c r="K312" s="278"/>
      <c r="L312" s="283"/>
      <c r="M312" s="284"/>
      <c r="N312" s="285"/>
      <c r="O312" s="285"/>
      <c r="P312" s="285"/>
      <c r="Q312" s="285"/>
      <c r="R312" s="285"/>
      <c r="S312" s="285"/>
      <c r="T312" s="28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87" t="s">
        <v>162</v>
      </c>
      <c r="AU312" s="287" t="s">
        <v>87</v>
      </c>
      <c r="AV312" s="16" t="s">
        <v>158</v>
      </c>
      <c r="AW312" s="16" t="s">
        <v>33</v>
      </c>
      <c r="AX312" s="16" t="s">
        <v>85</v>
      </c>
      <c r="AY312" s="287" t="s">
        <v>152</v>
      </c>
    </row>
    <row r="313" s="12" customFormat="1" ht="22.8" customHeight="1">
      <c r="A313" s="12"/>
      <c r="B313" s="211"/>
      <c r="C313" s="212"/>
      <c r="D313" s="213" t="s">
        <v>76</v>
      </c>
      <c r="E313" s="225" t="s">
        <v>158</v>
      </c>
      <c r="F313" s="225" t="s">
        <v>342</v>
      </c>
      <c r="G313" s="212"/>
      <c r="H313" s="212"/>
      <c r="I313" s="215"/>
      <c r="J313" s="226">
        <f>BK313</f>
        <v>0</v>
      </c>
      <c r="K313" s="212"/>
      <c r="L313" s="217"/>
      <c r="M313" s="218"/>
      <c r="N313" s="219"/>
      <c r="O313" s="219"/>
      <c r="P313" s="220">
        <f>SUM(P314:P331)</f>
        <v>0</v>
      </c>
      <c r="Q313" s="219"/>
      <c r="R313" s="220">
        <f>SUM(R314:R331)</f>
        <v>5.5915799999999996</v>
      </c>
      <c r="S313" s="219"/>
      <c r="T313" s="221">
        <f>SUM(T314:T331)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2" t="s">
        <v>85</v>
      </c>
      <c r="AT313" s="223" t="s">
        <v>76</v>
      </c>
      <c r="AU313" s="223" t="s">
        <v>85</v>
      </c>
      <c r="AY313" s="222" t="s">
        <v>152</v>
      </c>
      <c r="BK313" s="224">
        <f>SUM(BK314:BK331)</f>
        <v>0</v>
      </c>
    </row>
    <row r="314" s="2" customFormat="1" ht="24.15" customHeight="1">
      <c r="A314" s="39"/>
      <c r="B314" s="40"/>
      <c r="C314" s="227" t="s">
        <v>343</v>
      </c>
      <c r="D314" s="227" t="s">
        <v>154</v>
      </c>
      <c r="E314" s="228" t="s">
        <v>344</v>
      </c>
      <c r="F314" s="229" t="s">
        <v>345</v>
      </c>
      <c r="G314" s="230" t="s">
        <v>275</v>
      </c>
      <c r="H314" s="231">
        <v>6</v>
      </c>
      <c r="I314" s="232"/>
      <c r="J314" s="233">
        <f>ROUND(I314*H314,2)</f>
        <v>0</v>
      </c>
      <c r="K314" s="229" t="s">
        <v>176</v>
      </c>
      <c r="L314" s="45"/>
      <c r="M314" s="234" t="s">
        <v>1</v>
      </c>
      <c r="N314" s="235" t="s">
        <v>42</v>
      </c>
      <c r="O314" s="92"/>
      <c r="P314" s="236">
        <f>O314*H314</f>
        <v>0</v>
      </c>
      <c r="Q314" s="236">
        <v>0.0022899999999999999</v>
      </c>
      <c r="R314" s="236">
        <f>Q314*H314</f>
        <v>0.013739999999999999</v>
      </c>
      <c r="S314" s="236">
        <v>0</v>
      </c>
      <c r="T314" s="23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8" t="s">
        <v>158</v>
      </c>
      <c r="AT314" s="238" t="s">
        <v>154</v>
      </c>
      <c r="AU314" s="238" t="s">
        <v>87</v>
      </c>
      <c r="AY314" s="18" t="s">
        <v>152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8" t="s">
        <v>85</v>
      </c>
      <c r="BK314" s="239">
        <f>ROUND(I314*H314,2)</f>
        <v>0</v>
      </c>
      <c r="BL314" s="18" t="s">
        <v>158</v>
      </c>
      <c r="BM314" s="238" t="s">
        <v>346</v>
      </c>
    </row>
    <row r="315" s="2" customFormat="1">
      <c r="A315" s="39"/>
      <c r="B315" s="40"/>
      <c r="C315" s="41"/>
      <c r="D315" s="240" t="s">
        <v>160</v>
      </c>
      <c r="E315" s="41"/>
      <c r="F315" s="241" t="s">
        <v>161</v>
      </c>
      <c r="G315" s="41"/>
      <c r="H315" s="41"/>
      <c r="I315" s="242"/>
      <c r="J315" s="41"/>
      <c r="K315" s="41"/>
      <c r="L315" s="45"/>
      <c r="M315" s="243"/>
      <c r="N315" s="244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160</v>
      </c>
      <c r="AU315" s="18" t="s">
        <v>87</v>
      </c>
    </row>
    <row r="316" s="13" customFormat="1">
      <c r="A316" s="13"/>
      <c r="B316" s="245"/>
      <c r="C316" s="246"/>
      <c r="D316" s="240" t="s">
        <v>162</v>
      </c>
      <c r="E316" s="247" t="s">
        <v>1</v>
      </c>
      <c r="F316" s="248" t="s">
        <v>347</v>
      </c>
      <c r="G316" s="246"/>
      <c r="H316" s="247" t="s">
        <v>1</v>
      </c>
      <c r="I316" s="249"/>
      <c r="J316" s="246"/>
      <c r="K316" s="246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162</v>
      </c>
      <c r="AU316" s="254" t="s">
        <v>87</v>
      </c>
      <c r="AV316" s="13" t="s">
        <v>85</v>
      </c>
      <c r="AW316" s="13" t="s">
        <v>33</v>
      </c>
      <c r="AX316" s="13" t="s">
        <v>77</v>
      </c>
      <c r="AY316" s="254" t="s">
        <v>152</v>
      </c>
    </row>
    <row r="317" s="14" customFormat="1">
      <c r="A317" s="14"/>
      <c r="B317" s="255"/>
      <c r="C317" s="256"/>
      <c r="D317" s="240" t="s">
        <v>162</v>
      </c>
      <c r="E317" s="257" t="s">
        <v>1</v>
      </c>
      <c r="F317" s="258" t="s">
        <v>219</v>
      </c>
      <c r="G317" s="256"/>
      <c r="H317" s="259">
        <v>6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162</v>
      </c>
      <c r="AU317" s="265" t="s">
        <v>87</v>
      </c>
      <c r="AV317" s="14" t="s">
        <v>87</v>
      </c>
      <c r="AW317" s="14" t="s">
        <v>33</v>
      </c>
      <c r="AX317" s="14" t="s">
        <v>77</v>
      </c>
      <c r="AY317" s="265" t="s">
        <v>152</v>
      </c>
    </row>
    <row r="318" s="16" customFormat="1">
      <c r="A318" s="16"/>
      <c r="B318" s="277"/>
      <c r="C318" s="278"/>
      <c r="D318" s="240" t="s">
        <v>162</v>
      </c>
      <c r="E318" s="279" t="s">
        <v>1</v>
      </c>
      <c r="F318" s="280" t="s">
        <v>172</v>
      </c>
      <c r="G318" s="278"/>
      <c r="H318" s="281">
        <v>6</v>
      </c>
      <c r="I318" s="282"/>
      <c r="J318" s="278"/>
      <c r="K318" s="278"/>
      <c r="L318" s="283"/>
      <c r="M318" s="284"/>
      <c r="N318" s="285"/>
      <c r="O318" s="285"/>
      <c r="P318" s="285"/>
      <c r="Q318" s="285"/>
      <c r="R318" s="285"/>
      <c r="S318" s="285"/>
      <c r="T318" s="28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87" t="s">
        <v>162</v>
      </c>
      <c r="AU318" s="287" t="s">
        <v>87</v>
      </c>
      <c r="AV318" s="16" t="s">
        <v>158</v>
      </c>
      <c r="AW318" s="16" t="s">
        <v>33</v>
      </c>
      <c r="AX318" s="16" t="s">
        <v>85</v>
      </c>
      <c r="AY318" s="287" t="s">
        <v>152</v>
      </c>
    </row>
    <row r="319" s="2" customFormat="1" ht="16.5" customHeight="1">
      <c r="A319" s="39"/>
      <c r="B319" s="40"/>
      <c r="C319" s="288" t="s">
        <v>348</v>
      </c>
      <c r="D319" s="288" t="s">
        <v>190</v>
      </c>
      <c r="E319" s="289" t="s">
        <v>349</v>
      </c>
      <c r="F319" s="290" t="s">
        <v>350</v>
      </c>
      <c r="G319" s="291" t="s">
        <v>275</v>
      </c>
      <c r="H319" s="292">
        <v>6.1799999999999997</v>
      </c>
      <c r="I319" s="293"/>
      <c r="J319" s="294">
        <f>ROUND(I319*H319,2)</f>
        <v>0</v>
      </c>
      <c r="K319" s="290" t="s">
        <v>1</v>
      </c>
      <c r="L319" s="295"/>
      <c r="M319" s="296" t="s">
        <v>1</v>
      </c>
      <c r="N319" s="297" t="s">
        <v>42</v>
      </c>
      <c r="O319" s="92"/>
      <c r="P319" s="236">
        <f>O319*H319</f>
        <v>0</v>
      </c>
      <c r="Q319" s="236">
        <v>0.078</v>
      </c>
      <c r="R319" s="236">
        <f>Q319*H319</f>
        <v>0.48203999999999997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193</v>
      </c>
      <c r="AT319" s="238" t="s">
        <v>190</v>
      </c>
      <c r="AU319" s="238" t="s">
        <v>87</v>
      </c>
      <c r="AY319" s="18" t="s">
        <v>152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158</v>
      </c>
      <c r="BM319" s="238" t="s">
        <v>351</v>
      </c>
    </row>
    <row r="320" s="2" customFormat="1">
      <c r="A320" s="39"/>
      <c r="B320" s="40"/>
      <c r="C320" s="41"/>
      <c r="D320" s="240" t="s">
        <v>160</v>
      </c>
      <c r="E320" s="41"/>
      <c r="F320" s="241" t="s">
        <v>161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160</v>
      </c>
      <c r="AU320" s="18" t="s">
        <v>87</v>
      </c>
    </row>
    <row r="321" s="14" customFormat="1">
      <c r="A321" s="14"/>
      <c r="B321" s="255"/>
      <c r="C321" s="256"/>
      <c r="D321" s="240" t="s">
        <v>162</v>
      </c>
      <c r="E321" s="257" t="s">
        <v>1</v>
      </c>
      <c r="F321" s="258" t="s">
        <v>352</v>
      </c>
      <c r="G321" s="256"/>
      <c r="H321" s="259">
        <v>6.1799999999999997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162</v>
      </c>
      <c r="AU321" s="265" t="s">
        <v>87</v>
      </c>
      <c r="AV321" s="14" t="s">
        <v>87</v>
      </c>
      <c r="AW321" s="14" t="s">
        <v>33</v>
      </c>
      <c r="AX321" s="14" t="s">
        <v>77</v>
      </c>
      <c r="AY321" s="265" t="s">
        <v>152</v>
      </c>
    </row>
    <row r="322" s="16" customFormat="1">
      <c r="A322" s="16"/>
      <c r="B322" s="277"/>
      <c r="C322" s="278"/>
      <c r="D322" s="240" t="s">
        <v>162</v>
      </c>
      <c r="E322" s="279" t="s">
        <v>1</v>
      </c>
      <c r="F322" s="280" t="s">
        <v>172</v>
      </c>
      <c r="G322" s="278"/>
      <c r="H322" s="281">
        <v>6.1799999999999997</v>
      </c>
      <c r="I322" s="282"/>
      <c r="J322" s="278"/>
      <c r="K322" s="278"/>
      <c r="L322" s="283"/>
      <c r="M322" s="284"/>
      <c r="N322" s="285"/>
      <c r="O322" s="285"/>
      <c r="P322" s="285"/>
      <c r="Q322" s="285"/>
      <c r="R322" s="285"/>
      <c r="S322" s="285"/>
      <c r="T322" s="28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87" t="s">
        <v>162</v>
      </c>
      <c r="AU322" s="287" t="s">
        <v>87</v>
      </c>
      <c r="AV322" s="16" t="s">
        <v>158</v>
      </c>
      <c r="AW322" s="16" t="s">
        <v>33</v>
      </c>
      <c r="AX322" s="16" t="s">
        <v>85</v>
      </c>
      <c r="AY322" s="287" t="s">
        <v>152</v>
      </c>
    </row>
    <row r="323" s="2" customFormat="1" ht="24.15" customHeight="1">
      <c r="A323" s="39"/>
      <c r="B323" s="40"/>
      <c r="C323" s="227" t="s">
        <v>353</v>
      </c>
      <c r="D323" s="227" t="s">
        <v>154</v>
      </c>
      <c r="E323" s="228" t="s">
        <v>354</v>
      </c>
      <c r="F323" s="229" t="s">
        <v>355</v>
      </c>
      <c r="G323" s="230" t="s">
        <v>275</v>
      </c>
      <c r="H323" s="231">
        <v>60</v>
      </c>
      <c r="I323" s="232"/>
      <c r="J323" s="233">
        <f>ROUND(I323*H323,2)</f>
        <v>0</v>
      </c>
      <c r="K323" s="229" t="s">
        <v>176</v>
      </c>
      <c r="L323" s="45"/>
      <c r="M323" s="234" t="s">
        <v>1</v>
      </c>
      <c r="N323" s="235" t="s">
        <v>42</v>
      </c>
      <c r="O323" s="92"/>
      <c r="P323" s="236">
        <f>O323*H323</f>
        <v>0</v>
      </c>
      <c r="Q323" s="236">
        <v>0.0045900000000000003</v>
      </c>
      <c r="R323" s="236">
        <f>Q323*H323</f>
        <v>0.27540000000000003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158</v>
      </c>
      <c r="AT323" s="238" t="s">
        <v>154</v>
      </c>
      <c r="AU323" s="238" t="s">
        <v>87</v>
      </c>
      <c r="AY323" s="18" t="s">
        <v>152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85</v>
      </c>
      <c r="BK323" s="239">
        <f>ROUND(I323*H323,2)</f>
        <v>0</v>
      </c>
      <c r="BL323" s="18" t="s">
        <v>158</v>
      </c>
      <c r="BM323" s="238" t="s">
        <v>356</v>
      </c>
    </row>
    <row r="324" s="2" customFormat="1">
      <c r="A324" s="39"/>
      <c r="B324" s="40"/>
      <c r="C324" s="41"/>
      <c r="D324" s="240" t="s">
        <v>160</v>
      </c>
      <c r="E324" s="41"/>
      <c r="F324" s="241" t="s">
        <v>161</v>
      </c>
      <c r="G324" s="41"/>
      <c r="H324" s="41"/>
      <c r="I324" s="242"/>
      <c r="J324" s="41"/>
      <c r="K324" s="41"/>
      <c r="L324" s="45"/>
      <c r="M324" s="243"/>
      <c r="N324" s="244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160</v>
      </c>
      <c r="AU324" s="18" t="s">
        <v>87</v>
      </c>
    </row>
    <row r="325" s="13" customFormat="1">
      <c r="A325" s="13"/>
      <c r="B325" s="245"/>
      <c r="C325" s="246"/>
      <c r="D325" s="240" t="s">
        <v>162</v>
      </c>
      <c r="E325" s="247" t="s">
        <v>1</v>
      </c>
      <c r="F325" s="248" t="s">
        <v>347</v>
      </c>
      <c r="G325" s="246"/>
      <c r="H325" s="247" t="s">
        <v>1</v>
      </c>
      <c r="I325" s="249"/>
      <c r="J325" s="246"/>
      <c r="K325" s="246"/>
      <c r="L325" s="250"/>
      <c r="M325" s="251"/>
      <c r="N325" s="252"/>
      <c r="O325" s="252"/>
      <c r="P325" s="252"/>
      <c r="Q325" s="252"/>
      <c r="R325" s="252"/>
      <c r="S325" s="252"/>
      <c r="T325" s="25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4" t="s">
        <v>162</v>
      </c>
      <c r="AU325" s="254" t="s">
        <v>87</v>
      </c>
      <c r="AV325" s="13" t="s">
        <v>85</v>
      </c>
      <c r="AW325" s="13" t="s">
        <v>33</v>
      </c>
      <c r="AX325" s="13" t="s">
        <v>77</v>
      </c>
      <c r="AY325" s="254" t="s">
        <v>152</v>
      </c>
    </row>
    <row r="326" s="14" customFormat="1">
      <c r="A326" s="14"/>
      <c r="B326" s="255"/>
      <c r="C326" s="256"/>
      <c r="D326" s="240" t="s">
        <v>162</v>
      </c>
      <c r="E326" s="257" t="s">
        <v>1</v>
      </c>
      <c r="F326" s="258" t="s">
        <v>357</v>
      </c>
      <c r="G326" s="256"/>
      <c r="H326" s="259">
        <v>60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162</v>
      </c>
      <c r="AU326" s="265" t="s">
        <v>87</v>
      </c>
      <c r="AV326" s="14" t="s">
        <v>87</v>
      </c>
      <c r="AW326" s="14" t="s">
        <v>33</v>
      </c>
      <c r="AX326" s="14" t="s">
        <v>77</v>
      </c>
      <c r="AY326" s="265" t="s">
        <v>152</v>
      </c>
    </row>
    <row r="327" s="16" customFormat="1">
      <c r="A327" s="16"/>
      <c r="B327" s="277"/>
      <c r="C327" s="278"/>
      <c r="D327" s="240" t="s">
        <v>162</v>
      </c>
      <c r="E327" s="279" t="s">
        <v>1</v>
      </c>
      <c r="F327" s="280" t="s">
        <v>172</v>
      </c>
      <c r="G327" s="278"/>
      <c r="H327" s="281">
        <v>60</v>
      </c>
      <c r="I327" s="282"/>
      <c r="J327" s="278"/>
      <c r="K327" s="278"/>
      <c r="L327" s="283"/>
      <c r="M327" s="284"/>
      <c r="N327" s="285"/>
      <c r="O327" s="285"/>
      <c r="P327" s="285"/>
      <c r="Q327" s="285"/>
      <c r="R327" s="285"/>
      <c r="S327" s="285"/>
      <c r="T327" s="28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87" t="s">
        <v>162</v>
      </c>
      <c r="AU327" s="287" t="s">
        <v>87</v>
      </c>
      <c r="AV327" s="16" t="s">
        <v>158</v>
      </c>
      <c r="AW327" s="16" t="s">
        <v>33</v>
      </c>
      <c r="AX327" s="16" t="s">
        <v>85</v>
      </c>
      <c r="AY327" s="287" t="s">
        <v>152</v>
      </c>
    </row>
    <row r="328" s="2" customFormat="1" ht="16.5" customHeight="1">
      <c r="A328" s="39"/>
      <c r="B328" s="40"/>
      <c r="C328" s="288" t="s">
        <v>358</v>
      </c>
      <c r="D328" s="288" t="s">
        <v>190</v>
      </c>
      <c r="E328" s="289" t="s">
        <v>359</v>
      </c>
      <c r="F328" s="290" t="s">
        <v>360</v>
      </c>
      <c r="G328" s="291" t="s">
        <v>275</v>
      </c>
      <c r="H328" s="292">
        <v>61.799999999999997</v>
      </c>
      <c r="I328" s="293"/>
      <c r="J328" s="294">
        <f>ROUND(I328*H328,2)</f>
        <v>0</v>
      </c>
      <c r="K328" s="290" t="s">
        <v>1</v>
      </c>
      <c r="L328" s="295"/>
      <c r="M328" s="296" t="s">
        <v>1</v>
      </c>
      <c r="N328" s="297" t="s">
        <v>42</v>
      </c>
      <c r="O328" s="92"/>
      <c r="P328" s="236">
        <f>O328*H328</f>
        <v>0</v>
      </c>
      <c r="Q328" s="236">
        <v>0.078</v>
      </c>
      <c r="R328" s="236">
        <f>Q328*H328</f>
        <v>4.8203999999999994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193</v>
      </c>
      <c r="AT328" s="238" t="s">
        <v>190</v>
      </c>
      <c r="AU328" s="238" t="s">
        <v>87</v>
      </c>
      <c r="AY328" s="18" t="s">
        <v>152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85</v>
      </c>
      <c r="BK328" s="239">
        <f>ROUND(I328*H328,2)</f>
        <v>0</v>
      </c>
      <c r="BL328" s="18" t="s">
        <v>158</v>
      </c>
      <c r="BM328" s="238" t="s">
        <v>361</v>
      </c>
    </row>
    <row r="329" s="2" customFormat="1">
      <c r="A329" s="39"/>
      <c r="B329" s="40"/>
      <c r="C329" s="41"/>
      <c r="D329" s="240" t="s">
        <v>160</v>
      </c>
      <c r="E329" s="41"/>
      <c r="F329" s="241" t="s">
        <v>161</v>
      </c>
      <c r="G329" s="41"/>
      <c r="H329" s="41"/>
      <c r="I329" s="242"/>
      <c r="J329" s="41"/>
      <c r="K329" s="41"/>
      <c r="L329" s="45"/>
      <c r="M329" s="243"/>
      <c r="N329" s="244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160</v>
      </c>
      <c r="AU329" s="18" t="s">
        <v>87</v>
      </c>
    </row>
    <row r="330" s="14" customFormat="1">
      <c r="A330" s="14"/>
      <c r="B330" s="255"/>
      <c r="C330" s="256"/>
      <c r="D330" s="240" t="s">
        <v>162</v>
      </c>
      <c r="E330" s="257" t="s">
        <v>1</v>
      </c>
      <c r="F330" s="258" t="s">
        <v>362</v>
      </c>
      <c r="G330" s="256"/>
      <c r="H330" s="259">
        <v>61.799999999999997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5" t="s">
        <v>162</v>
      </c>
      <c r="AU330" s="265" t="s">
        <v>87</v>
      </c>
      <c r="AV330" s="14" t="s">
        <v>87</v>
      </c>
      <c r="AW330" s="14" t="s">
        <v>33</v>
      </c>
      <c r="AX330" s="14" t="s">
        <v>77</v>
      </c>
      <c r="AY330" s="265" t="s">
        <v>152</v>
      </c>
    </row>
    <row r="331" s="16" customFormat="1">
      <c r="A331" s="16"/>
      <c r="B331" s="277"/>
      <c r="C331" s="278"/>
      <c r="D331" s="240" t="s">
        <v>162</v>
      </c>
      <c r="E331" s="279" t="s">
        <v>1</v>
      </c>
      <c r="F331" s="280" t="s">
        <v>172</v>
      </c>
      <c r="G331" s="278"/>
      <c r="H331" s="281">
        <v>61.799999999999997</v>
      </c>
      <c r="I331" s="282"/>
      <c r="J331" s="278"/>
      <c r="K331" s="278"/>
      <c r="L331" s="283"/>
      <c r="M331" s="284"/>
      <c r="N331" s="285"/>
      <c r="O331" s="285"/>
      <c r="P331" s="285"/>
      <c r="Q331" s="285"/>
      <c r="R331" s="285"/>
      <c r="S331" s="285"/>
      <c r="T331" s="28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87" t="s">
        <v>162</v>
      </c>
      <c r="AU331" s="287" t="s">
        <v>87</v>
      </c>
      <c r="AV331" s="16" t="s">
        <v>158</v>
      </c>
      <c r="AW331" s="16" t="s">
        <v>33</v>
      </c>
      <c r="AX331" s="16" t="s">
        <v>85</v>
      </c>
      <c r="AY331" s="287" t="s">
        <v>152</v>
      </c>
    </row>
    <row r="332" s="12" customFormat="1" ht="22.8" customHeight="1">
      <c r="A332" s="12"/>
      <c r="B332" s="211"/>
      <c r="C332" s="212"/>
      <c r="D332" s="213" t="s">
        <v>76</v>
      </c>
      <c r="E332" s="225" t="s">
        <v>219</v>
      </c>
      <c r="F332" s="225" t="s">
        <v>363</v>
      </c>
      <c r="G332" s="212"/>
      <c r="H332" s="212"/>
      <c r="I332" s="215"/>
      <c r="J332" s="226">
        <f>BK332</f>
        <v>0</v>
      </c>
      <c r="K332" s="212"/>
      <c r="L332" s="217"/>
      <c r="M332" s="218"/>
      <c r="N332" s="219"/>
      <c r="O332" s="219"/>
      <c r="P332" s="220">
        <f>SUM(P333:P622)</f>
        <v>0</v>
      </c>
      <c r="Q332" s="219"/>
      <c r="R332" s="220">
        <f>SUM(R333:R622)</f>
        <v>55.734610265373696</v>
      </c>
      <c r="S332" s="219"/>
      <c r="T332" s="221">
        <f>SUM(T333:T622)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2" t="s">
        <v>85</v>
      </c>
      <c r="AT332" s="223" t="s">
        <v>76</v>
      </c>
      <c r="AU332" s="223" t="s">
        <v>85</v>
      </c>
      <c r="AY332" s="222" t="s">
        <v>152</v>
      </c>
      <c r="BK332" s="224">
        <f>SUM(BK333:BK622)</f>
        <v>0</v>
      </c>
    </row>
    <row r="333" s="2" customFormat="1" ht="21.75" customHeight="1">
      <c r="A333" s="39"/>
      <c r="B333" s="40"/>
      <c r="C333" s="227" t="s">
        <v>364</v>
      </c>
      <c r="D333" s="227" t="s">
        <v>154</v>
      </c>
      <c r="E333" s="228" t="s">
        <v>365</v>
      </c>
      <c r="F333" s="229" t="s">
        <v>366</v>
      </c>
      <c r="G333" s="230" t="s">
        <v>157</v>
      </c>
      <c r="H333" s="231">
        <v>6.4500000000000002</v>
      </c>
      <c r="I333" s="232"/>
      <c r="J333" s="233">
        <f>ROUND(I333*H333,2)</f>
        <v>0</v>
      </c>
      <c r="K333" s="229" t="s">
        <v>176</v>
      </c>
      <c r="L333" s="45"/>
      <c r="M333" s="234" t="s">
        <v>1</v>
      </c>
      <c r="N333" s="235" t="s">
        <v>42</v>
      </c>
      <c r="O333" s="92"/>
      <c r="P333" s="236">
        <f>O333*H333</f>
        <v>0</v>
      </c>
      <c r="Q333" s="236">
        <v>0.0073499999999999998</v>
      </c>
      <c r="R333" s="236">
        <f>Q333*H333</f>
        <v>0.047407499999999998</v>
      </c>
      <c r="S333" s="236">
        <v>0</v>
      </c>
      <c r="T333" s="237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8" t="s">
        <v>158</v>
      </c>
      <c r="AT333" s="238" t="s">
        <v>154</v>
      </c>
      <c r="AU333" s="238" t="s">
        <v>87</v>
      </c>
      <c r="AY333" s="18" t="s">
        <v>152</v>
      </c>
      <c r="BE333" s="239">
        <f>IF(N333="základní",J333,0)</f>
        <v>0</v>
      </c>
      <c r="BF333" s="239">
        <f>IF(N333="snížená",J333,0)</f>
        <v>0</v>
      </c>
      <c r="BG333" s="239">
        <f>IF(N333="zákl. přenesená",J333,0)</f>
        <v>0</v>
      </c>
      <c r="BH333" s="239">
        <f>IF(N333="sníž. přenesená",J333,0)</f>
        <v>0</v>
      </c>
      <c r="BI333" s="239">
        <f>IF(N333="nulová",J333,0)</f>
        <v>0</v>
      </c>
      <c r="BJ333" s="18" t="s">
        <v>85</v>
      </c>
      <c r="BK333" s="239">
        <f>ROUND(I333*H333,2)</f>
        <v>0</v>
      </c>
      <c r="BL333" s="18" t="s">
        <v>158</v>
      </c>
      <c r="BM333" s="238" t="s">
        <v>367</v>
      </c>
    </row>
    <row r="334" s="13" customFormat="1">
      <c r="A334" s="13"/>
      <c r="B334" s="245"/>
      <c r="C334" s="246"/>
      <c r="D334" s="240" t="s">
        <v>162</v>
      </c>
      <c r="E334" s="247" t="s">
        <v>1</v>
      </c>
      <c r="F334" s="248" t="s">
        <v>271</v>
      </c>
      <c r="G334" s="246"/>
      <c r="H334" s="247" t="s">
        <v>1</v>
      </c>
      <c r="I334" s="249"/>
      <c r="J334" s="246"/>
      <c r="K334" s="246"/>
      <c r="L334" s="250"/>
      <c r="M334" s="251"/>
      <c r="N334" s="252"/>
      <c r="O334" s="252"/>
      <c r="P334" s="252"/>
      <c r="Q334" s="252"/>
      <c r="R334" s="252"/>
      <c r="S334" s="252"/>
      <c r="T334" s="25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4" t="s">
        <v>162</v>
      </c>
      <c r="AU334" s="254" t="s">
        <v>87</v>
      </c>
      <c r="AV334" s="13" t="s">
        <v>85</v>
      </c>
      <c r="AW334" s="13" t="s">
        <v>33</v>
      </c>
      <c r="AX334" s="13" t="s">
        <v>77</v>
      </c>
      <c r="AY334" s="254" t="s">
        <v>152</v>
      </c>
    </row>
    <row r="335" s="13" customFormat="1">
      <c r="A335" s="13"/>
      <c r="B335" s="245"/>
      <c r="C335" s="246"/>
      <c r="D335" s="240" t="s">
        <v>162</v>
      </c>
      <c r="E335" s="247" t="s">
        <v>1</v>
      </c>
      <c r="F335" s="248" t="s">
        <v>368</v>
      </c>
      <c r="G335" s="246"/>
      <c r="H335" s="247" t="s">
        <v>1</v>
      </c>
      <c r="I335" s="249"/>
      <c r="J335" s="246"/>
      <c r="K335" s="246"/>
      <c r="L335" s="250"/>
      <c r="M335" s="251"/>
      <c r="N335" s="252"/>
      <c r="O335" s="252"/>
      <c r="P335" s="252"/>
      <c r="Q335" s="252"/>
      <c r="R335" s="252"/>
      <c r="S335" s="252"/>
      <c r="T335" s="25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4" t="s">
        <v>162</v>
      </c>
      <c r="AU335" s="254" t="s">
        <v>87</v>
      </c>
      <c r="AV335" s="13" t="s">
        <v>85</v>
      </c>
      <c r="AW335" s="13" t="s">
        <v>33</v>
      </c>
      <c r="AX335" s="13" t="s">
        <v>77</v>
      </c>
      <c r="AY335" s="254" t="s">
        <v>152</v>
      </c>
    </row>
    <row r="336" s="14" customFormat="1">
      <c r="A336" s="14"/>
      <c r="B336" s="255"/>
      <c r="C336" s="256"/>
      <c r="D336" s="240" t="s">
        <v>162</v>
      </c>
      <c r="E336" s="257" t="s">
        <v>1</v>
      </c>
      <c r="F336" s="258" t="s">
        <v>369</v>
      </c>
      <c r="G336" s="256"/>
      <c r="H336" s="259">
        <v>6.4500000000000002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5" t="s">
        <v>162</v>
      </c>
      <c r="AU336" s="265" t="s">
        <v>87</v>
      </c>
      <c r="AV336" s="14" t="s">
        <v>87</v>
      </c>
      <c r="AW336" s="14" t="s">
        <v>33</v>
      </c>
      <c r="AX336" s="14" t="s">
        <v>85</v>
      </c>
      <c r="AY336" s="265" t="s">
        <v>152</v>
      </c>
    </row>
    <row r="337" s="2" customFormat="1" ht="16.5" customHeight="1">
      <c r="A337" s="39"/>
      <c r="B337" s="40"/>
      <c r="C337" s="227" t="s">
        <v>370</v>
      </c>
      <c r="D337" s="227" t="s">
        <v>154</v>
      </c>
      <c r="E337" s="228" t="s">
        <v>371</v>
      </c>
      <c r="F337" s="229" t="s">
        <v>372</v>
      </c>
      <c r="G337" s="230" t="s">
        <v>157</v>
      </c>
      <c r="H337" s="231">
        <v>64.5</v>
      </c>
      <c r="I337" s="232"/>
      <c r="J337" s="233">
        <f>ROUND(I337*H337,2)</f>
        <v>0</v>
      </c>
      <c r="K337" s="229" t="s">
        <v>176</v>
      </c>
      <c r="L337" s="45"/>
      <c r="M337" s="234" t="s">
        <v>1</v>
      </c>
      <c r="N337" s="235" t="s">
        <v>42</v>
      </c>
      <c r="O337" s="92"/>
      <c r="P337" s="236">
        <f>O337*H337</f>
        <v>0</v>
      </c>
      <c r="Q337" s="236">
        <v>0.000263</v>
      </c>
      <c r="R337" s="236">
        <f>Q337*H337</f>
        <v>0.016963499999999999</v>
      </c>
      <c r="S337" s="236">
        <v>0</v>
      </c>
      <c r="T337" s="23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8" t="s">
        <v>158</v>
      </c>
      <c r="AT337" s="238" t="s">
        <v>154</v>
      </c>
      <c r="AU337" s="238" t="s">
        <v>87</v>
      </c>
      <c r="AY337" s="18" t="s">
        <v>152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8" t="s">
        <v>85</v>
      </c>
      <c r="BK337" s="239">
        <f>ROUND(I337*H337,2)</f>
        <v>0</v>
      </c>
      <c r="BL337" s="18" t="s">
        <v>158</v>
      </c>
      <c r="BM337" s="238" t="s">
        <v>373</v>
      </c>
    </row>
    <row r="338" s="13" customFormat="1">
      <c r="A338" s="13"/>
      <c r="B338" s="245"/>
      <c r="C338" s="246"/>
      <c r="D338" s="240" t="s">
        <v>162</v>
      </c>
      <c r="E338" s="247" t="s">
        <v>1</v>
      </c>
      <c r="F338" s="248" t="s">
        <v>271</v>
      </c>
      <c r="G338" s="246"/>
      <c r="H338" s="247" t="s">
        <v>1</v>
      </c>
      <c r="I338" s="249"/>
      <c r="J338" s="246"/>
      <c r="K338" s="246"/>
      <c r="L338" s="250"/>
      <c r="M338" s="251"/>
      <c r="N338" s="252"/>
      <c r="O338" s="252"/>
      <c r="P338" s="252"/>
      <c r="Q338" s="252"/>
      <c r="R338" s="252"/>
      <c r="S338" s="252"/>
      <c r="T338" s="25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4" t="s">
        <v>162</v>
      </c>
      <c r="AU338" s="254" t="s">
        <v>87</v>
      </c>
      <c r="AV338" s="13" t="s">
        <v>85</v>
      </c>
      <c r="AW338" s="13" t="s">
        <v>33</v>
      </c>
      <c r="AX338" s="13" t="s">
        <v>77</v>
      </c>
      <c r="AY338" s="254" t="s">
        <v>152</v>
      </c>
    </row>
    <row r="339" s="13" customFormat="1">
      <c r="A339" s="13"/>
      <c r="B339" s="245"/>
      <c r="C339" s="246"/>
      <c r="D339" s="240" t="s">
        <v>162</v>
      </c>
      <c r="E339" s="247" t="s">
        <v>1</v>
      </c>
      <c r="F339" s="248" t="s">
        <v>368</v>
      </c>
      <c r="G339" s="246"/>
      <c r="H339" s="247" t="s">
        <v>1</v>
      </c>
      <c r="I339" s="249"/>
      <c r="J339" s="246"/>
      <c r="K339" s="246"/>
      <c r="L339" s="250"/>
      <c r="M339" s="251"/>
      <c r="N339" s="252"/>
      <c r="O339" s="252"/>
      <c r="P339" s="252"/>
      <c r="Q339" s="252"/>
      <c r="R339" s="252"/>
      <c r="S339" s="252"/>
      <c r="T339" s="25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4" t="s">
        <v>162</v>
      </c>
      <c r="AU339" s="254" t="s">
        <v>87</v>
      </c>
      <c r="AV339" s="13" t="s">
        <v>85</v>
      </c>
      <c r="AW339" s="13" t="s">
        <v>33</v>
      </c>
      <c r="AX339" s="13" t="s">
        <v>77</v>
      </c>
      <c r="AY339" s="254" t="s">
        <v>152</v>
      </c>
    </row>
    <row r="340" s="14" customFormat="1">
      <c r="A340" s="14"/>
      <c r="B340" s="255"/>
      <c r="C340" s="256"/>
      <c r="D340" s="240" t="s">
        <v>162</v>
      </c>
      <c r="E340" s="257" t="s">
        <v>1</v>
      </c>
      <c r="F340" s="258" t="s">
        <v>374</v>
      </c>
      <c r="G340" s="256"/>
      <c r="H340" s="259">
        <v>64.5</v>
      </c>
      <c r="I340" s="260"/>
      <c r="J340" s="256"/>
      <c r="K340" s="256"/>
      <c r="L340" s="261"/>
      <c r="M340" s="262"/>
      <c r="N340" s="263"/>
      <c r="O340" s="263"/>
      <c r="P340" s="263"/>
      <c r="Q340" s="263"/>
      <c r="R340" s="263"/>
      <c r="S340" s="263"/>
      <c r="T340" s="26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5" t="s">
        <v>162</v>
      </c>
      <c r="AU340" s="265" t="s">
        <v>87</v>
      </c>
      <c r="AV340" s="14" t="s">
        <v>87</v>
      </c>
      <c r="AW340" s="14" t="s">
        <v>33</v>
      </c>
      <c r="AX340" s="14" t="s">
        <v>85</v>
      </c>
      <c r="AY340" s="265" t="s">
        <v>152</v>
      </c>
    </row>
    <row r="341" s="2" customFormat="1" ht="16.5" customHeight="1">
      <c r="A341" s="39"/>
      <c r="B341" s="40"/>
      <c r="C341" s="227" t="s">
        <v>375</v>
      </c>
      <c r="D341" s="227" t="s">
        <v>154</v>
      </c>
      <c r="E341" s="228" t="s">
        <v>376</v>
      </c>
      <c r="F341" s="229" t="s">
        <v>377</v>
      </c>
      <c r="G341" s="230" t="s">
        <v>157</v>
      </c>
      <c r="H341" s="231">
        <v>6.4500000000000002</v>
      </c>
      <c r="I341" s="232"/>
      <c r="J341" s="233">
        <f>ROUND(I341*H341,2)</f>
        <v>0</v>
      </c>
      <c r="K341" s="229" t="s">
        <v>176</v>
      </c>
      <c r="L341" s="45"/>
      <c r="M341" s="234" t="s">
        <v>1</v>
      </c>
      <c r="N341" s="235" t="s">
        <v>42</v>
      </c>
      <c r="O341" s="92"/>
      <c r="P341" s="236">
        <f>O341*H341</f>
        <v>0</v>
      </c>
      <c r="Q341" s="236">
        <v>0.027300000000000001</v>
      </c>
      <c r="R341" s="236">
        <f>Q341*H341</f>
        <v>0.17608500000000002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158</v>
      </c>
      <c r="AT341" s="238" t="s">
        <v>154</v>
      </c>
      <c r="AU341" s="238" t="s">
        <v>87</v>
      </c>
      <c r="AY341" s="18" t="s">
        <v>152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85</v>
      </c>
      <c r="BK341" s="239">
        <f>ROUND(I341*H341,2)</f>
        <v>0</v>
      </c>
      <c r="BL341" s="18" t="s">
        <v>158</v>
      </c>
      <c r="BM341" s="238" t="s">
        <v>378</v>
      </c>
    </row>
    <row r="342" s="13" customFormat="1">
      <c r="A342" s="13"/>
      <c r="B342" s="245"/>
      <c r="C342" s="246"/>
      <c r="D342" s="240" t="s">
        <v>162</v>
      </c>
      <c r="E342" s="247" t="s">
        <v>1</v>
      </c>
      <c r="F342" s="248" t="s">
        <v>271</v>
      </c>
      <c r="G342" s="246"/>
      <c r="H342" s="247" t="s">
        <v>1</v>
      </c>
      <c r="I342" s="249"/>
      <c r="J342" s="246"/>
      <c r="K342" s="246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162</v>
      </c>
      <c r="AU342" s="254" t="s">
        <v>87</v>
      </c>
      <c r="AV342" s="13" t="s">
        <v>85</v>
      </c>
      <c r="AW342" s="13" t="s">
        <v>33</v>
      </c>
      <c r="AX342" s="13" t="s">
        <v>77</v>
      </c>
      <c r="AY342" s="254" t="s">
        <v>152</v>
      </c>
    </row>
    <row r="343" s="13" customFormat="1">
      <c r="A343" s="13"/>
      <c r="B343" s="245"/>
      <c r="C343" s="246"/>
      <c r="D343" s="240" t="s">
        <v>162</v>
      </c>
      <c r="E343" s="247" t="s">
        <v>1</v>
      </c>
      <c r="F343" s="248" t="s">
        <v>368</v>
      </c>
      <c r="G343" s="246"/>
      <c r="H343" s="247" t="s">
        <v>1</v>
      </c>
      <c r="I343" s="249"/>
      <c r="J343" s="246"/>
      <c r="K343" s="246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162</v>
      </c>
      <c r="AU343" s="254" t="s">
        <v>87</v>
      </c>
      <c r="AV343" s="13" t="s">
        <v>85</v>
      </c>
      <c r="AW343" s="13" t="s">
        <v>33</v>
      </c>
      <c r="AX343" s="13" t="s">
        <v>77</v>
      </c>
      <c r="AY343" s="254" t="s">
        <v>152</v>
      </c>
    </row>
    <row r="344" s="14" customFormat="1">
      <c r="A344" s="14"/>
      <c r="B344" s="255"/>
      <c r="C344" s="256"/>
      <c r="D344" s="240" t="s">
        <v>162</v>
      </c>
      <c r="E344" s="257" t="s">
        <v>1</v>
      </c>
      <c r="F344" s="258" t="s">
        <v>369</v>
      </c>
      <c r="G344" s="256"/>
      <c r="H344" s="259">
        <v>6.4500000000000002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162</v>
      </c>
      <c r="AU344" s="265" t="s">
        <v>87</v>
      </c>
      <c r="AV344" s="14" t="s">
        <v>87</v>
      </c>
      <c r="AW344" s="14" t="s">
        <v>33</v>
      </c>
      <c r="AX344" s="14" t="s">
        <v>85</v>
      </c>
      <c r="AY344" s="265" t="s">
        <v>152</v>
      </c>
    </row>
    <row r="345" s="2" customFormat="1" ht="24.15" customHeight="1">
      <c r="A345" s="39"/>
      <c r="B345" s="40"/>
      <c r="C345" s="227" t="s">
        <v>379</v>
      </c>
      <c r="D345" s="227" t="s">
        <v>154</v>
      </c>
      <c r="E345" s="228" t="s">
        <v>380</v>
      </c>
      <c r="F345" s="229" t="s">
        <v>381</v>
      </c>
      <c r="G345" s="230" t="s">
        <v>157</v>
      </c>
      <c r="H345" s="231">
        <v>21.5</v>
      </c>
      <c r="I345" s="232"/>
      <c r="J345" s="233">
        <f>ROUND(I345*H345,2)</f>
        <v>0</v>
      </c>
      <c r="K345" s="229" t="s">
        <v>176</v>
      </c>
      <c r="L345" s="45"/>
      <c r="M345" s="234" t="s">
        <v>1</v>
      </c>
      <c r="N345" s="235" t="s">
        <v>42</v>
      </c>
      <c r="O345" s="92"/>
      <c r="P345" s="236">
        <f>O345*H345</f>
        <v>0</v>
      </c>
      <c r="Q345" s="236">
        <v>0.0043839999999999999</v>
      </c>
      <c r="R345" s="236">
        <f>Q345*H345</f>
        <v>0.094255999999999993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158</v>
      </c>
      <c r="AT345" s="238" t="s">
        <v>154</v>
      </c>
      <c r="AU345" s="238" t="s">
        <v>87</v>
      </c>
      <c r="AY345" s="18" t="s">
        <v>152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85</v>
      </c>
      <c r="BK345" s="239">
        <f>ROUND(I345*H345,2)</f>
        <v>0</v>
      </c>
      <c r="BL345" s="18" t="s">
        <v>158</v>
      </c>
      <c r="BM345" s="238" t="s">
        <v>382</v>
      </c>
    </row>
    <row r="346" s="13" customFormat="1">
      <c r="A346" s="13"/>
      <c r="B346" s="245"/>
      <c r="C346" s="246"/>
      <c r="D346" s="240" t="s">
        <v>162</v>
      </c>
      <c r="E346" s="247" t="s">
        <v>1</v>
      </c>
      <c r="F346" s="248" t="s">
        <v>271</v>
      </c>
      <c r="G346" s="246"/>
      <c r="H346" s="247" t="s">
        <v>1</v>
      </c>
      <c r="I346" s="249"/>
      <c r="J346" s="246"/>
      <c r="K346" s="246"/>
      <c r="L346" s="250"/>
      <c r="M346" s="251"/>
      <c r="N346" s="252"/>
      <c r="O346" s="252"/>
      <c r="P346" s="252"/>
      <c r="Q346" s="252"/>
      <c r="R346" s="252"/>
      <c r="S346" s="252"/>
      <c r="T346" s="25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4" t="s">
        <v>162</v>
      </c>
      <c r="AU346" s="254" t="s">
        <v>87</v>
      </c>
      <c r="AV346" s="13" t="s">
        <v>85</v>
      </c>
      <c r="AW346" s="13" t="s">
        <v>33</v>
      </c>
      <c r="AX346" s="13" t="s">
        <v>77</v>
      </c>
      <c r="AY346" s="254" t="s">
        <v>152</v>
      </c>
    </row>
    <row r="347" s="13" customFormat="1">
      <c r="A347" s="13"/>
      <c r="B347" s="245"/>
      <c r="C347" s="246"/>
      <c r="D347" s="240" t="s">
        <v>162</v>
      </c>
      <c r="E347" s="247" t="s">
        <v>1</v>
      </c>
      <c r="F347" s="248" t="s">
        <v>368</v>
      </c>
      <c r="G347" s="246"/>
      <c r="H347" s="247" t="s">
        <v>1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4" t="s">
        <v>162</v>
      </c>
      <c r="AU347" s="254" t="s">
        <v>87</v>
      </c>
      <c r="AV347" s="13" t="s">
        <v>85</v>
      </c>
      <c r="AW347" s="13" t="s">
        <v>33</v>
      </c>
      <c r="AX347" s="13" t="s">
        <v>77</v>
      </c>
      <c r="AY347" s="254" t="s">
        <v>152</v>
      </c>
    </row>
    <row r="348" s="14" customFormat="1">
      <c r="A348" s="14"/>
      <c r="B348" s="255"/>
      <c r="C348" s="256"/>
      <c r="D348" s="240" t="s">
        <v>162</v>
      </c>
      <c r="E348" s="257" t="s">
        <v>1</v>
      </c>
      <c r="F348" s="258" t="s">
        <v>383</v>
      </c>
      <c r="G348" s="256"/>
      <c r="H348" s="259">
        <v>21.5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162</v>
      </c>
      <c r="AU348" s="265" t="s">
        <v>87</v>
      </c>
      <c r="AV348" s="14" t="s">
        <v>87</v>
      </c>
      <c r="AW348" s="14" t="s">
        <v>33</v>
      </c>
      <c r="AX348" s="14" t="s">
        <v>85</v>
      </c>
      <c r="AY348" s="265" t="s">
        <v>152</v>
      </c>
    </row>
    <row r="349" s="2" customFormat="1" ht="16.5" customHeight="1">
      <c r="A349" s="39"/>
      <c r="B349" s="40"/>
      <c r="C349" s="227" t="s">
        <v>384</v>
      </c>
      <c r="D349" s="227" t="s">
        <v>154</v>
      </c>
      <c r="E349" s="228" t="s">
        <v>385</v>
      </c>
      <c r="F349" s="229" t="s">
        <v>386</v>
      </c>
      <c r="G349" s="230" t="s">
        <v>157</v>
      </c>
      <c r="H349" s="231">
        <v>21.5</v>
      </c>
      <c r="I349" s="232"/>
      <c r="J349" s="233">
        <f>ROUND(I349*H349,2)</f>
        <v>0</v>
      </c>
      <c r="K349" s="229" t="s">
        <v>176</v>
      </c>
      <c r="L349" s="45"/>
      <c r="M349" s="234" t="s">
        <v>1</v>
      </c>
      <c r="N349" s="235" t="s">
        <v>42</v>
      </c>
      <c r="O349" s="92"/>
      <c r="P349" s="236">
        <f>O349*H349</f>
        <v>0</v>
      </c>
      <c r="Q349" s="236">
        <v>0.0040000000000000001</v>
      </c>
      <c r="R349" s="236">
        <f>Q349*H349</f>
        <v>0.086000000000000007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158</v>
      </c>
      <c r="AT349" s="238" t="s">
        <v>154</v>
      </c>
      <c r="AU349" s="238" t="s">
        <v>87</v>
      </c>
      <c r="AY349" s="18" t="s">
        <v>152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85</v>
      </c>
      <c r="BK349" s="239">
        <f>ROUND(I349*H349,2)</f>
        <v>0</v>
      </c>
      <c r="BL349" s="18" t="s">
        <v>158</v>
      </c>
      <c r="BM349" s="238" t="s">
        <v>387</v>
      </c>
    </row>
    <row r="350" s="13" customFormat="1">
      <c r="A350" s="13"/>
      <c r="B350" s="245"/>
      <c r="C350" s="246"/>
      <c r="D350" s="240" t="s">
        <v>162</v>
      </c>
      <c r="E350" s="247" t="s">
        <v>1</v>
      </c>
      <c r="F350" s="248" t="s">
        <v>271</v>
      </c>
      <c r="G350" s="246"/>
      <c r="H350" s="247" t="s">
        <v>1</v>
      </c>
      <c r="I350" s="249"/>
      <c r="J350" s="246"/>
      <c r="K350" s="246"/>
      <c r="L350" s="250"/>
      <c r="M350" s="251"/>
      <c r="N350" s="252"/>
      <c r="O350" s="252"/>
      <c r="P350" s="252"/>
      <c r="Q350" s="252"/>
      <c r="R350" s="252"/>
      <c r="S350" s="252"/>
      <c r="T350" s="25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4" t="s">
        <v>162</v>
      </c>
      <c r="AU350" s="254" t="s">
        <v>87</v>
      </c>
      <c r="AV350" s="13" t="s">
        <v>85</v>
      </c>
      <c r="AW350" s="13" t="s">
        <v>33</v>
      </c>
      <c r="AX350" s="13" t="s">
        <v>77</v>
      </c>
      <c r="AY350" s="254" t="s">
        <v>152</v>
      </c>
    </row>
    <row r="351" s="13" customFormat="1">
      <c r="A351" s="13"/>
      <c r="B351" s="245"/>
      <c r="C351" s="246"/>
      <c r="D351" s="240" t="s">
        <v>162</v>
      </c>
      <c r="E351" s="247" t="s">
        <v>1</v>
      </c>
      <c r="F351" s="248" t="s">
        <v>368</v>
      </c>
      <c r="G351" s="246"/>
      <c r="H351" s="247" t="s">
        <v>1</v>
      </c>
      <c r="I351" s="249"/>
      <c r="J351" s="246"/>
      <c r="K351" s="246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162</v>
      </c>
      <c r="AU351" s="254" t="s">
        <v>87</v>
      </c>
      <c r="AV351" s="13" t="s">
        <v>85</v>
      </c>
      <c r="AW351" s="13" t="s">
        <v>33</v>
      </c>
      <c r="AX351" s="13" t="s">
        <v>77</v>
      </c>
      <c r="AY351" s="254" t="s">
        <v>152</v>
      </c>
    </row>
    <row r="352" s="14" customFormat="1">
      <c r="A352" s="14"/>
      <c r="B352" s="255"/>
      <c r="C352" s="256"/>
      <c r="D352" s="240" t="s">
        <v>162</v>
      </c>
      <c r="E352" s="257" t="s">
        <v>1</v>
      </c>
      <c r="F352" s="258" t="s">
        <v>383</v>
      </c>
      <c r="G352" s="256"/>
      <c r="H352" s="259">
        <v>21.5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5" t="s">
        <v>162</v>
      </c>
      <c r="AU352" s="265" t="s">
        <v>87</v>
      </c>
      <c r="AV352" s="14" t="s">
        <v>87</v>
      </c>
      <c r="AW352" s="14" t="s">
        <v>33</v>
      </c>
      <c r="AX352" s="14" t="s">
        <v>85</v>
      </c>
      <c r="AY352" s="265" t="s">
        <v>152</v>
      </c>
    </row>
    <row r="353" s="2" customFormat="1" ht="24.15" customHeight="1">
      <c r="A353" s="39"/>
      <c r="B353" s="40"/>
      <c r="C353" s="227" t="s">
        <v>388</v>
      </c>
      <c r="D353" s="227" t="s">
        <v>154</v>
      </c>
      <c r="E353" s="228" t="s">
        <v>389</v>
      </c>
      <c r="F353" s="229" t="s">
        <v>390</v>
      </c>
      <c r="G353" s="230" t="s">
        <v>157</v>
      </c>
      <c r="H353" s="231">
        <v>21.5</v>
      </c>
      <c r="I353" s="232"/>
      <c r="J353" s="233">
        <f>ROUND(I353*H353,2)</f>
        <v>0</v>
      </c>
      <c r="K353" s="229" t="s">
        <v>176</v>
      </c>
      <c r="L353" s="45"/>
      <c r="M353" s="234" t="s">
        <v>1</v>
      </c>
      <c r="N353" s="235" t="s">
        <v>42</v>
      </c>
      <c r="O353" s="92"/>
      <c r="P353" s="236">
        <f>O353*H353</f>
        <v>0</v>
      </c>
      <c r="Q353" s="236">
        <v>0.0178</v>
      </c>
      <c r="R353" s="236">
        <f>Q353*H353</f>
        <v>0.38269999999999998</v>
      </c>
      <c r="S353" s="236">
        <v>0</v>
      </c>
      <c r="T353" s="23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8" t="s">
        <v>158</v>
      </c>
      <c r="AT353" s="238" t="s">
        <v>154</v>
      </c>
      <c r="AU353" s="238" t="s">
        <v>87</v>
      </c>
      <c r="AY353" s="18" t="s">
        <v>152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8" t="s">
        <v>85</v>
      </c>
      <c r="BK353" s="239">
        <f>ROUND(I353*H353,2)</f>
        <v>0</v>
      </c>
      <c r="BL353" s="18" t="s">
        <v>158</v>
      </c>
      <c r="BM353" s="238" t="s">
        <v>391</v>
      </c>
    </row>
    <row r="354" s="13" customFormat="1">
      <c r="A354" s="13"/>
      <c r="B354" s="245"/>
      <c r="C354" s="246"/>
      <c r="D354" s="240" t="s">
        <v>162</v>
      </c>
      <c r="E354" s="247" t="s">
        <v>1</v>
      </c>
      <c r="F354" s="248" t="s">
        <v>271</v>
      </c>
      <c r="G354" s="246"/>
      <c r="H354" s="247" t="s">
        <v>1</v>
      </c>
      <c r="I354" s="249"/>
      <c r="J354" s="246"/>
      <c r="K354" s="246"/>
      <c r="L354" s="250"/>
      <c r="M354" s="251"/>
      <c r="N354" s="252"/>
      <c r="O354" s="252"/>
      <c r="P354" s="252"/>
      <c r="Q354" s="252"/>
      <c r="R354" s="252"/>
      <c r="S354" s="252"/>
      <c r="T354" s="25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4" t="s">
        <v>162</v>
      </c>
      <c r="AU354" s="254" t="s">
        <v>87</v>
      </c>
      <c r="AV354" s="13" t="s">
        <v>85</v>
      </c>
      <c r="AW354" s="13" t="s">
        <v>33</v>
      </c>
      <c r="AX354" s="13" t="s">
        <v>77</v>
      </c>
      <c r="AY354" s="254" t="s">
        <v>152</v>
      </c>
    </row>
    <row r="355" s="13" customFormat="1">
      <c r="A355" s="13"/>
      <c r="B355" s="245"/>
      <c r="C355" s="246"/>
      <c r="D355" s="240" t="s">
        <v>162</v>
      </c>
      <c r="E355" s="247" t="s">
        <v>1</v>
      </c>
      <c r="F355" s="248" t="s">
        <v>368</v>
      </c>
      <c r="G355" s="246"/>
      <c r="H355" s="247" t="s">
        <v>1</v>
      </c>
      <c r="I355" s="249"/>
      <c r="J355" s="246"/>
      <c r="K355" s="246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162</v>
      </c>
      <c r="AU355" s="254" t="s">
        <v>87</v>
      </c>
      <c r="AV355" s="13" t="s">
        <v>85</v>
      </c>
      <c r="AW355" s="13" t="s">
        <v>33</v>
      </c>
      <c r="AX355" s="13" t="s">
        <v>77</v>
      </c>
      <c r="AY355" s="254" t="s">
        <v>152</v>
      </c>
    </row>
    <row r="356" s="14" customFormat="1">
      <c r="A356" s="14"/>
      <c r="B356" s="255"/>
      <c r="C356" s="256"/>
      <c r="D356" s="240" t="s">
        <v>162</v>
      </c>
      <c r="E356" s="257" t="s">
        <v>1</v>
      </c>
      <c r="F356" s="258" t="s">
        <v>383</v>
      </c>
      <c r="G356" s="256"/>
      <c r="H356" s="259">
        <v>21.5</v>
      </c>
      <c r="I356" s="260"/>
      <c r="J356" s="256"/>
      <c r="K356" s="256"/>
      <c r="L356" s="261"/>
      <c r="M356" s="262"/>
      <c r="N356" s="263"/>
      <c r="O356" s="263"/>
      <c r="P356" s="263"/>
      <c r="Q356" s="263"/>
      <c r="R356" s="263"/>
      <c r="S356" s="263"/>
      <c r="T356" s="26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5" t="s">
        <v>162</v>
      </c>
      <c r="AU356" s="265" t="s">
        <v>87</v>
      </c>
      <c r="AV356" s="14" t="s">
        <v>87</v>
      </c>
      <c r="AW356" s="14" t="s">
        <v>33</v>
      </c>
      <c r="AX356" s="14" t="s">
        <v>85</v>
      </c>
      <c r="AY356" s="265" t="s">
        <v>152</v>
      </c>
    </row>
    <row r="357" s="2" customFormat="1" ht="21.75" customHeight="1">
      <c r="A357" s="39"/>
      <c r="B357" s="40"/>
      <c r="C357" s="227" t="s">
        <v>392</v>
      </c>
      <c r="D357" s="227" t="s">
        <v>154</v>
      </c>
      <c r="E357" s="228" t="s">
        <v>393</v>
      </c>
      <c r="F357" s="229" t="s">
        <v>394</v>
      </c>
      <c r="G357" s="230" t="s">
        <v>157</v>
      </c>
      <c r="H357" s="231">
        <v>176.55000000000001</v>
      </c>
      <c r="I357" s="232"/>
      <c r="J357" s="233">
        <f>ROUND(I357*H357,2)</f>
        <v>0</v>
      </c>
      <c r="K357" s="229" t="s">
        <v>176</v>
      </c>
      <c r="L357" s="45"/>
      <c r="M357" s="234" t="s">
        <v>1</v>
      </c>
      <c r="N357" s="235" t="s">
        <v>42</v>
      </c>
      <c r="O357" s="92"/>
      <c r="P357" s="236">
        <f>O357*H357</f>
        <v>0</v>
      </c>
      <c r="Q357" s="236">
        <v>0.0073499999999999998</v>
      </c>
      <c r="R357" s="236">
        <f>Q357*H357</f>
        <v>1.2976425</v>
      </c>
      <c r="S357" s="236">
        <v>0</v>
      </c>
      <c r="T357" s="23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8" t="s">
        <v>158</v>
      </c>
      <c r="AT357" s="238" t="s">
        <v>154</v>
      </c>
      <c r="AU357" s="238" t="s">
        <v>87</v>
      </c>
      <c r="AY357" s="18" t="s">
        <v>152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8" t="s">
        <v>85</v>
      </c>
      <c r="BK357" s="239">
        <f>ROUND(I357*H357,2)</f>
        <v>0</v>
      </c>
      <c r="BL357" s="18" t="s">
        <v>158</v>
      </c>
      <c r="BM357" s="238" t="s">
        <v>395</v>
      </c>
    </row>
    <row r="358" s="13" customFormat="1">
      <c r="A358" s="13"/>
      <c r="B358" s="245"/>
      <c r="C358" s="246"/>
      <c r="D358" s="240" t="s">
        <v>162</v>
      </c>
      <c r="E358" s="247" t="s">
        <v>1</v>
      </c>
      <c r="F358" s="248" t="s">
        <v>271</v>
      </c>
      <c r="G358" s="246"/>
      <c r="H358" s="247" t="s">
        <v>1</v>
      </c>
      <c r="I358" s="249"/>
      <c r="J358" s="246"/>
      <c r="K358" s="246"/>
      <c r="L358" s="250"/>
      <c r="M358" s="251"/>
      <c r="N358" s="252"/>
      <c r="O358" s="252"/>
      <c r="P358" s="252"/>
      <c r="Q358" s="252"/>
      <c r="R358" s="252"/>
      <c r="S358" s="252"/>
      <c r="T358" s="25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4" t="s">
        <v>162</v>
      </c>
      <c r="AU358" s="254" t="s">
        <v>87</v>
      </c>
      <c r="AV358" s="13" t="s">
        <v>85</v>
      </c>
      <c r="AW358" s="13" t="s">
        <v>33</v>
      </c>
      <c r="AX358" s="13" t="s">
        <v>77</v>
      </c>
      <c r="AY358" s="254" t="s">
        <v>152</v>
      </c>
    </row>
    <row r="359" s="13" customFormat="1">
      <c r="A359" s="13"/>
      <c r="B359" s="245"/>
      <c r="C359" s="246"/>
      <c r="D359" s="240" t="s">
        <v>162</v>
      </c>
      <c r="E359" s="247" t="s">
        <v>1</v>
      </c>
      <c r="F359" s="248" t="s">
        <v>396</v>
      </c>
      <c r="G359" s="246"/>
      <c r="H359" s="247" t="s">
        <v>1</v>
      </c>
      <c r="I359" s="249"/>
      <c r="J359" s="246"/>
      <c r="K359" s="246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162</v>
      </c>
      <c r="AU359" s="254" t="s">
        <v>87</v>
      </c>
      <c r="AV359" s="13" t="s">
        <v>85</v>
      </c>
      <c r="AW359" s="13" t="s">
        <v>33</v>
      </c>
      <c r="AX359" s="13" t="s">
        <v>77</v>
      </c>
      <c r="AY359" s="254" t="s">
        <v>152</v>
      </c>
    </row>
    <row r="360" s="14" customFormat="1">
      <c r="A360" s="14"/>
      <c r="B360" s="255"/>
      <c r="C360" s="256"/>
      <c r="D360" s="240" t="s">
        <v>162</v>
      </c>
      <c r="E360" s="257" t="s">
        <v>1</v>
      </c>
      <c r="F360" s="258" t="s">
        <v>397</v>
      </c>
      <c r="G360" s="256"/>
      <c r="H360" s="259">
        <v>23.321000000000002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5" t="s">
        <v>162</v>
      </c>
      <c r="AU360" s="265" t="s">
        <v>87</v>
      </c>
      <c r="AV360" s="14" t="s">
        <v>87</v>
      </c>
      <c r="AW360" s="14" t="s">
        <v>33</v>
      </c>
      <c r="AX360" s="14" t="s">
        <v>77</v>
      </c>
      <c r="AY360" s="265" t="s">
        <v>152</v>
      </c>
    </row>
    <row r="361" s="14" customFormat="1">
      <c r="A361" s="14"/>
      <c r="B361" s="255"/>
      <c r="C361" s="256"/>
      <c r="D361" s="240" t="s">
        <v>162</v>
      </c>
      <c r="E361" s="257" t="s">
        <v>1</v>
      </c>
      <c r="F361" s="258" t="s">
        <v>398</v>
      </c>
      <c r="G361" s="256"/>
      <c r="H361" s="259">
        <v>12.003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162</v>
      </c>
      <c r="AU361" s="265" t="s">
        <v>87</v>
      </c>
      <c r="AV361" s="14" t="s">
        <v>87</v>
      </c>
      <c r="AW361" s="14" t="s">
        <v>33</v>
      </c>
      <c r="AX361" s="14" t="s">
        <v>77</v>
      </c>
      <c r="AY361" s="265" t="s">
        <v>152</v>
      </c>
    </row>
    <row r="362" s="14" customFormat="1">
      <c r="A362" s="14"/>
      <c r="B362" s="255"/>
      <c r="C362" s="256"/>
      <c r="D362" s="240" t="s">
        <v>162</v>
      </c>
      <c r="E362" s="257" t="s">
        <v>1</v>
      </c>
      <c r="F362" s="258" t="s">
        <v>399</v>
      </c>
      <c r="G362" s="256"/>
      <c r="H362" s="259">
        <v>6.4610000000000003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5" t="s">
        <v>162</v>
      </c>
      <c r="AU362" s="265" t="s">
        <v>87</v>
      </c>
      <c r="AV362" s="14" t="s">
        <v>87</v>
      </c>
      <c r="AW362" s="14" t="s">
        <v>33</v>
      </c>
      <c r="AX362" s="14" t="s">
        <v>77</v>
      </c>
      <c r="AY362" s="265" t="s">
        <v>152</v>
      </c>
    </row>
    <row r="363" s="14" customFormat="1">
      <c r="A363" s="14"/>
      <c r="B363" s="255"/>
      <c r="C363" s="256"/>
      <c r="D363" s="240" t="s">
        <v>162</v>
      </c>
      <c r="E363" s="257" t="s">
        <v>1</v>
      </c>
      <c r="F363" s="258" t="s">
        <v>400</v>
      </c>
      <c r="G363" s="256"/>
      <c r="H363" s="259">
        <v>9.5589999999999993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162</v>
      </c>
      <c r="AU363" s="265" t="s">
        <v>87</v>
      </c>
      <c r="AV363" s="14" t="s">
        <v>87</v>
      </c>
      <c r="AW363" s="14" t="s">
        <v>33</v>
      </c>
      <c r="AX363" s="14" t="s">
        <v>77</v>
      </c>
      <c r="AY363" s="265" t="s">
        <v>152</v>
      </c>
    </row>
    <row r="364" s="14" customFormat="1">
      <c r="A364" s="14"/>
      <c r="B364" s="255"/>
      <c r="C364" s="256"/>
      <c r="D364" s="240" t="s">
        <v>162</v>
      </c>
      <c r="E364" s="257" t="s">
        <v>1</v>
      </c>
      <c r="F364" s="258" t="s">
        <v>401</v>
      </c>
      <c r="G364" s="256"/>
      <c r="H364" s="259">
        <v>6.4370000000000003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5" t="s">
        <v>162</v>
      </c>
      <c r="AU364" s="265" t="s">
        <v>87</v>
      </c>
      <c r="AV364" s="14" t="s">
        <v>87</v>
      </c>
      <c r="AW364" s="14" t="s">
        <v>33</v>
      </c>
      <c r="AX364" s="14" t="s">
        <v>77</v>
      </c>
      <c r="AY364" s="265" t="s">
        <v>152</v>
      </c>
    </row>
    <row r="365" s="14" customFormat="1">
      <c r="A365" s="14"/>
      <c r="B365" s="255"/>
      <c r="C365" s="256"/>
      <c r="D365" s="240" t="s">
        <v>162</v>
      </c>
      <c r="E365" s="257" t="s">
        <v>1</v>
      </c>
      <c r="F365" s="258" t="s">
        <v>402</v>
      </c>
      <c r="G365" s="256"/>
      <c r="H365" s="259">
        <v>8.0039999999999996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5" t="s">
        <v>162</v>
      </c>
      <c r="AU365" s="265" t="s">
        <v>87</v>
      </c>
      <c r="AV365" s="14" t="s">
        <v>87</v>
      </c>
      <c r="AW365" s="14" t="s">
        <v>33</v>
      </c>
      <c r="AX365" s="14" t="s">
        <v>77</v>
      </c>
      <c r="AY365" s="265" t="s">
        <v>152</v>
      </c>
    </row>
    <row r="366" s="13" customFormat="1">
      <c r="A366" s="13"/>
      <c r="B366" s="245"/>
      <c r="C366" s="246"/>
      <c r="D366" s="240" t="s">
        <v>162</v>
      </c>
      <c r="E366" s="247" t="s">
        <v>1</v>
      </c>
      <c r="F366" s="248" t="s">
        <v>368</v>
      </c>
      <c r="G366" s="246"/>
      <c r="H366" s="247" t="s">
        <v>1</v>
      </c>
      <c r="I366" s="249"/>
      <c r="J366" s="246"/>
      <c r="K366" s="246"/>
      <c r="L366" s="250"/>
      <c r="M366" s="251"/>
      <c r="N366" s="252"/>
      <c r="O366" s="252"/>
      <c r="P366" s="252"/>
      <c r="Q366" s="252"/>
      <c r="R366" s="252"/>
      <c r="S366" s="252"/>
      <c r="T366" s="25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4" t="s">
        <v>162</v>
      </c>
      <c r="AU366" s="254" t="s">
        <v>87</v>
      </c>
      <c r="AV366" s="13" t="s">
        <v>85</v>
      </c>
      <c r="AW366" s="13" t="s">
        <v>33</v>
      </c>
      <c r="AX366" s="13" t="s">
        <v>77</v>
      </c>
      <c r="AY366" s="254" t="s">
        <v>152</v>
      </c>
    </row>
    <row r="367" s="14" customFormat="1">
      <c r="A367" s="14"/>
      <c r="B367" s="255"/>
      <c r="C367" s="256"/>
      <c r="D367" s="240" t="s">
        <v>162</v>
      </c>
      <c r="E367" s="257" t="s">
        <v>1</v>
      </c>
      <c r="F367" s="258" t="s">
        <v>403</v>
      </c>
      <c r="G367" s="256"/>
      <c r="H367" s="259">
        <v>22.559000000000001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162</v>
      </c>
      <c r="AU367" s="265" t="s">
        <v>87</v>
      </c>
      <c r="AV367" s="14" t="s">
        <v>87</v>
      </c>
      <c r="AW367" s="14" t="s">
        <v>33</v>
      </c>
      <c r="AX367" s="14" t="s">
        <v>77</v>
      </c>
      <c r="AY367" s="265" t="s">
        <v>152</v>
      </c>
    </row>
    <row r="368" s="14" customFormat="1">
      <c r="A368" s="14"/>
      <c r="B368" s="255"/>
      <c r="C368" s="256"/>
      <c r="D368" s="240" t="s">
        <v>162</v>
      </c>
      <c r="E368" s="257" t="s">
        <v>1</v>
      </c>
      <c r="F368" s="258" t="s">
        <v>404</v>
      </c>
      <c r="G368" s="256"/>
      <c r="H368" s="259">
        <v>16.391999999999999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5" t="s">
        <v>162</v>
      </c>
      <c r="AU368" s="265" t="s">
        <v>87</v>
      </c>
      <c r="AV368" s="14" t="s">
        <v>87</v>
      </c>
      <c r="AW368" s="14" t="s">
        <v>33</v>
      </c>
      <c r="AX368" s="14" t="s">
        <v>77</v>
      </c>
      <c r="AY368" s="265" t="s">
        <v>152</v>
      </c>
    </row>
    <row r="369" s="14" customFormat="1">
      <c r="A369" s="14"/>
      <c r="B369" s="255"/>
      <c r="C369" s="256"/>
      <c r="D369" s="240" t="s">
        <v>162</v>
      </c>
      <c r="E369" s="257" t="s">
        <v>1</v>
      </c>
      <c r="F369" s="258" t="s">
        <v>405</v>
      </c>
      <c r="G369" s="256"/>
      <c r="H369" s="259">
        <v>17.529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5" t="s">
        <v>162</v>
      </c>
      <c r="AU369" s="265" t="s">
        <v>87</v>
      </c>
      <c r="AV369" s="14" t="s">
        <v>87</v>
      </c>
      <c r="AW369" s="14" t="s">
        <v>33</v>
      </c>
      <c r="AX369" s="14" t="s">
        <v>77</v>
      </c>
      <c r="AY369" s="265" t="s">
        <v>152</v>
      </c>
    </row>
    <row r="370" s="13" customFormat="1">
      <c r="A370" s="13"/>
      <c r="B370" s="245"/>
      <c r="C370" s="246"/>
      <c r="D370" s="240" t="s">
        <v>162</v>
      </c>
      <c r="E370" s="247" t="s">
        <v>1</v>
      </c>
      <c r="F370" s="248" t="s">
        <v>406</v>
      </c>
      <c r="G370" s="246"/>
      <c r="H370" s="247" t="s">
        <v>1</v>
      </c>
      <c r="I370" s="249"/>
      <c r="J370" s="246"/>
      <c r="K370" s="246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162</v>
      </c>
      <c r="AU370" s="254" t="s">
        <v>87</v>
      </c>
      <c r="AV370" s="13" t="s">
        <v>85</v>
      </c>
      <c r="AW370" s="13" t="s">
        <v>33</v>
      </c>
      <c r="AX370" s="13" t="s">
        <v>77</v>
      </c>
      <c r="AY370" s="254" t="s">
        <v>152</v>
      </c>
    </row>
    <row r="371" s="14" customFormat="1">
      <c r="A371" s="14"/>
      <c r="B371" s="255"/>
      <c r="C371" s="256"/>
      <c r="D371" s="240" t="s">
        <v>162</v>
      </c>
      <c r="E371" s="257" t="s">
        <v>1</v>
      </c>
      <c r="F371" s="258" t="s">
        <v>407</v>
      </c>
      <c r="G371" s="256"/>
      <c r="H371" s="259">
        <v>17.082999999999998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162</v>
      </c>
      <c r="AU371" s="265" t="s">
        <v>87</v>
      </c>
      <c r="AV371" s="14" t="s">
        <v>87</v>
      </c>
      <c r="AW371" s="14" t="s">
        <v>33</v>
      </c>
      <c r="AX371" s="14" t="s">
        <v>77</v>
      </c>
      <c r="AY371" s="265" t="s">
        <v>152</v>
      </c>
    </row>
    <row r="372" s="14" customFormat="1">
      <c r="A372" s="14"/>
      <c r="B372" s="255"/>
      <c r="C372" s="256"/>
      <c r="D372" s="240" t="s">
        <v>162</v>
      </c>
      <c r="E372" s="257" t="s">
        <v>1</v>
      </c>
      <c r="F372" s="258" t="s">
        <v>408</v>
      </c>
      <c r="G372" s="256"/>
      <c r="H372" s="259">
        <v>9.4079999999999995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5" t="s">
        <v>162</v>
      </c>
      <c r="AU372" s="265" t="s">
        <v>87</v>
      </c>
      <c r="AV372" s="14" t="s">
        <v>87</v>
      </c>
      <c r="AW372" s="14" t="s">
        <v>33</v>
      </c>
      <c r="AX372" s="14" t="s">
        <v>77</v>
      </c>
      <c r="AY372" s="265" t="s">
        <v>152</v>
      </c>
    </row>
    <row r="373" s="13" customFormat="1">
      <c r="A373" s="13"/>
      <c r="B373" s="245"/>
      <c r="C373" s="246"/>
      <c r="D373" s="240" t="s">
        <v>162</v>
      </c>
      <c r="E373" s="247" t="s">
        <v>1</v>
      </c>
      <c r="F373" s="248" t="s">
        <v>409</v>
      </c>
      <c r="G373" s="246"/>
      <c r="H373" s="247" t="s">
        <v>1</v>
      </c>
      <c r="I373" s="249"/>
      <c r="J373" s="246"/>
      <c r="K373" s="246"/>
      <c r="L373" s="250"/>
      <c r="M373" s="251"/>
      <c r="N373" s="252"/>
      <c r="O373" s="252"/>
      <c r="P373" s="252"/>
      <c r="Q373" s="252"/>
      <c r="R373" s="252"/>
      <c r="S373" s="252"/>
      <c r="T373" s="25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4" t="s">
        <v>162</v>
      </c>
      <c r="AU373" s="254" t="s">
        <v>87</v>
      </c>
      <c r="AV373" s="13" t="s">
        <v>85</v>
      </c>
      <c r="AW373" s="13" t="s">
        <v>33</v>
      </c>
      <c r="AX373" s="13" t="s">
        <v>77</v>
      </c>
      <c r="AY373" s="254" t="s">
        <v>152</v>
      </c>
    </row>
    <row r="374" s="14" customFormat="1">
      <c r="A374" s="14"/>
      <c r="B374" s="255"/>
      <c r="C374" s="256"/>
      <c r="D374" s="240" t="s">
        <v>162</v>
      </c>
      <c r="E374" s="257" t="s">
        <v>1</v>
      </c>
      <c r="F374" s="258" t="s">
        <v>410</v>
      </c>
      <c r="G374" s="256"/>
      <c r="H374" s="259">
        <v>12.805999999999999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162</v>
      </c>
      <c r="AU374" s="265" t="s">
        <v>87</v>
      </c>
      <c r="AV374" s="14" t="s">
        <v>87</v>
      </c>
      <c r="AW374" s="14" t="s">
        <v>33</v>
      </c>
      <c r="AX374" s="14" t="s">
        <v>77</v>
      </c>
      <c r="AY374" s="265" t="s">
        <v>152</v>
      </c>
    </row>
    <row r="375" s="14" customFormat="1">
      <c r="A375" s="14"/>
      <c r="B375" s="255"/>
      <c r="C375" s="256"/>
      <c r="D375" s="240" t="s">
        <v>162</v>
      </c>
      <c r="E375" s="257" t="s">
        <v>1</v>
      </c>
      <c r="F375" s="258" t="s">
        <v>411</v>
      </c>
      <c r="G375" s="256"/>
      <c r="H375" s="259">
        <v>6.5439999999999996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162</v>
      </c>
      <c r="AU375" s="265" t="s">
        <v>87</v>
      </c>
      <c r="AV375" s="14" t="s">
        <v>87</v>
      </c>
      <c r="AW375" s="14" t="s">
        <v>33</v>
      </c>
      <c r="AX375" s="14" t="s">
        <v>77</v>
      </c>
      <c r="AY375" s="265" t="s">
        <v>152</v>
      </c>
    </row>
    <row r="376" s="14" customFormat="1">
      <c r="A376" s="14"/>
      <c r="B376" s="255"/>
      <c r="C376" s="256"/>
      <c r="D376" s="240" t="s">
        <v>162</v>
      </c>
      <c r="E376" s="257" t="s">
        <v>1</v>
      </c>
      <c r="F376" s="258" t="s">
        <v>412</v>
      </c>
      <c r="G376" s="256"/>
      <c r="H376" s="259">
        <v>8.4440000000000008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162</v>
      </c>
      <c r="AU376" s="265" t="s">
        <v>87</v>
      </c>
      <c r="AV376" s="14" t="s">
        <v>87</v>
      </c>
      <c r="AW376" s="14" t="s">
        <v>33</v>
      </c>
      <c r="AX376" s="14" t="s">
        <v>77</v>
      </c>
      <c r="AY376" s="265" t="s">
        <v>152</v>
      </c>
    </row>
    <row r="377" s="16" customFormat="1">
      <c r="A377" s="16"/>
      <c r="B377" s="277"/>
      <c r="C377" s="278"/>
      <c r="D377" s="240" t="s">
        <v>162</v>
      </c>
      <c r="E377" s="279" t="s">
        <v>1</v>
      </c>
      <c r="F377" s="280" t="s">
        <v>172</v>
      </c>
      <c r="G377" s="278"/>
      <c r="H377" s="281">
        <v>176.54999999999998</v>
      </c>
      <c r="I377" s="282"/>
      <c r="J377" s="278"/>
      <c r="K377" s="278"/>
      <c r="L377" s="283"/>
      <c r="M377" s="284"/>
      <c r="N377" s="285"/>
      <c r="O377" s="285"/>
      <c r="P377" s="285"/>
      <c r="Q377" s="285"/>
      <c r="R377" s="285"/>
      <c r="S377" s="285"/>
      <c r="T377" s="28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87" t="s">
        <v>162</v>
      </c>
      <c r="AU377" s="287" t="s">
        <v>87</v>
      </c>
      <c r="AV377" s="16" t="s">
        <v>158</v>
      </c>
      <c r="AW377" s="16" t="s">
        <v>33</v>
      </c>
      <c r="AX377" s="16" t="s">
        <v>85</v>
      </c>
      <c r="AY377" s="287" t="s">
        <v>152</v>
      </c>
    </row>
    <row r="378" s="2" customFormat="1" ht="21.75" customHeight="1">
      <c r="A378" s="39"/>
      <c r="B378" s="40"/>
      <c r="C378" s="227" t="s">
        <v>413</v>
      </c>
      <c r="D378" s="227" t="s">
        <v>154</v>
      </c>
      <c r="E378" s="228" t="s">
        <v>393</v>
      </c>
      <c r="F378" s="229" t="s">
        <v>394</v>
      </c>
      <c r="G378" s="230" t="s">
        <v>157</v>
      </c>
      <c r="H378" s="231">
        <v>85.230999999999995</v>
      </c>
      <c r="I378" s="232"/>
      <c r="J378" s="233">
        <f>ROUND(I378*H378,2)</f>
        <v>0</v>
      </c>
      <c r="K378" s="229" t="s">
        <v>176</v>
      </c>
      <c r="L378" s="45"/>
      <c r="M378" s="234" t="s">
        <v>1</v>
      </c>
      <c r="N378" s="235" t="s">
        <v>42</v>
      </c>
      <c r="O378" s="92"/>
      <c r="P378" s="236">
        <f>O378*H378</f>
        <v>0</v>
      </c>
      <c r="Q378" s="236">
        <v>0.0073499999999999998</v>
      </c>
      <c r="R378" s="236">
        <f>Q378*H378</f>
        <v>0.62644784999999992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158</v>
      </c>
      <c r="AT378" s="238" t="s">
        <v>154</v>
      </c>
      <c r="AU378" s="238" t="s">
        <v>87</v>
      </c>
      <c r="AY378" s="18" t="s">
        <v>152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85</v>
      </c>
      <c r="BK378" s="239">
        <f>ROUND(I378*H378,2)</f>
        <v>0</v>
      </c>
      <c r="BL378" s="18" t="s">
        <v>158</v>
      </c>
      <c r="BM378" s="238" t="s">
        <v>414</v>
      </c>
    </row>
    <row r="379" s="2" customFormat="1">
      <c r="A379" s="39"/>
      <c r="B379" s="40"/>
      <c r="C379" s="41"/>
      <c r="D379" s="240" t="s">
        <v>160</v>
      </c>
      <c r="E379" s="41"/>
      <c r="F379" s="241" t="s">
        <v>415</v>
      </c>
      <c r="G379" s="41"/>
      <c r="H379" s="41"/>
      <c r="I379" s="242"/>
      <c r="J379" s="41"/>
      <c r="K379" s="41"/>
      <c r="L379" s="45"/>
      <c r="M379" s="243"/>
      <c r="N379" s="244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160</v>
      </c>
      <c r="AU379" s="18" t="s">
        <v>87</v>
      </c>
    </row>
    <row r="380" s="13" customFormat="1">
      <c r="A380" s="13"/>
      <c r="B380" s="245"/>
      <c r="C380" s="246"/>
      <c r="D380" s="240" t="s">
        <v>162</v>
      </c>
      <c r="E380" s="247" t="s">
        <v>1</v>
      </c>
      <c r="F380" s="248" t="s">
        <v>338</v>
      </c>
      <c r="G380" s="246"/>
      <c r="H380" s="247" t="s">
        <v>1</v>
      </c>
      <c r="I380" s="249"/>
      <c r="J380" s="246"/>
      <c r="K380" s="246"/>
      <c r="L380" s="250"/>
      <c r="M380" s="251"/>
      <c r="N380" s="252"/>
      <c r="O380" s="252"/>
      <c r="P380" s="252"/>
      <c r="Q380" s="252"/>
      <c r="R380" s="252"/>
      <c r="S380" s="252"/>
      <c r="T380" s="25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4" t="s">
        <v>162</v>
      </c>
      <c r="AU380" s="254" t="s">
        <v>87</v>
      </c>
      <c r="AV380" s="13" t="s">
        <v>85</v>
      </c>
      <c r="AW380" s="13" t="s">
        <v>33</v>
      </c>
      <c r="AX380" s="13" t="s">
        <v>77</v>
      </c>
      <c r="AY380" s="254" t="s">
        <v>152</v>
      </c>
    </row>
    <row r="381" s="14" customFormat="1">
      <c r="A381" s="14"/>
      <c r="B381" s="255"/>
      <c r="C381" s="256"/>
      <c r="D381" s="240" t="s">
        <v>162</v>
      </c>
      <c r="E381" s="257" t="s">
        <v>1</v>
      </c>
      <c r="F381" s="258" t="s">
        <v>416</v>
      </c>
      <c r="G381" s="256"/>
      <c r="H381" s="259">
        <v>21.027000000000001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5" t="s">
        <v>162</v>
      </c>
      <c r="AU381" s="265" t="s">
        <v>87</v>
      </c>
      <c r="AV381" s="14" t="s">
        <v>87</v>
      </c>
      <c r="AW381" s="14" t="s">
        <v>33</v>
      </c>
      <c r="AX381" s="14" t="s">
        <v>77</v>
      </c>
      <c r="AY381" s="265" t="s">
        <v>152</v>
      </c>
    </row>
    <row r="382" s="14" customFormat="1">
      <c r="A382" s="14"/>
      <c r="B382" s="255"/>
      <c r="C382" s="256"/>
      <c r="D382" s="240" t="s">
        <v>162</v>
      </c>
      <c r="E382" s="257" t="s">
        <v>1</v>
      </c>
      <c r="F382" s="258" t="s">
        <v>417</v>
      </c>
      <c r="G382" s="256"/>
      <c r="H382" s="259">
        <v>-2.8570000000000002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162</v>
      </c>
      <c r="AU382" s="265" t="s">
        <v>87</v>
      </c>
      <c r="AV382" s="14" t="s">
        <v>87</v>
      </c>
      <c r="AW382" s="14" t="s">
        <v>33</v>
      </c>
      <c r="AX382" s="14" t="s">
        <v>77</v>
      </c>
      <c r="AY382" s="265" t="s">
        <v>152</v>
      </c>
    </row>
    <row r="383" s="15" customFormat="1">
      <c r="A383" s="15"/>
      <c r="B383" s="266"/>
      <c r="C383" s="267"/>
      <c r="D383" s="240" t="s">
        <v>162</v>
      </c>
      <c r="E383" s="268" t="s">
        <v>1</v>
      </c>
      <c r="F383" s="269" t="s">
        <v>165</v>
      </c>
      <c r="G383" s="267"/>
      <c r="H383" s="270">
        <v>18.170000000000002</v>
      </c>
      <c r="I383" s="271"/>
      <c r="J383" s="267"/>
      <c r="K383" s="267"/>
      <c r="L383" s="272"/>
      <c r="M383" s="273"/>
      <c r="N383" s="274"/>
      <c r="O383" s="274"/>
      <c r="P383" s="274"/>
      <c r="Q383" s="274"/>
      <c r="R383" s="274"/>
      <c r="S383" s="274"/>
      <c r="T383" s="27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6" t="s">
        <v>162</v>
      </c>
      <c r="AU383" s="276" t="s">
        <v>87</v>
      </c>
      <c r="AV383" s="15" t="s">
        <v>166</v>
      </c>
      <c r="AW383" s="15" t="s">
        <v>33</v>
      </c>
      <c r="AX383" s="15" t="s">
        <v>77</v>
      </c>
      <c r="AY383" s="276" t="s">
        <v>152</v>
      </c>
    </row>
    <row r="384" s="13" customFormat="1">
      <c r="A384" s="13"/>
      <c r="B384" s="245"/>
      <c r="C384" s="246"/>
      <c r="D384" s="240" t="s">
        <v>162</v>
      </c>
      <c r="E384" s="247" t="s">
        <v>1</v>
      </c>
      <c r="F384" s="248" t="s">
        <v>418</v>
      </c>
      <c r="G384" s="246"/>
      <c r="H384" s="247" t="s">
        <v>1</v>
      </c>
      <c r="I384" s="249"/>
      <c r="J384" s="246"/>
      <c r="K384" s="246"/>
      <c r="L384" s="250"/>
      <c r="M384" s="251"/>
      <c r="N384" s="252"/>
      <c r="O384" s="252"/>
      <c r="P384" s="252"/>
      <c r="Q384" s="252"/>
      <c r="R384" s="252"/>
      <c r="S384" s="252"/>
      <c r="T384" s="25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4" t="s">
        <v>162</v>
      </c>
      <c r="AU384" s="254" t="s">
        <v>87</v>
      </c>
      <c r="AV384" s="13" t="s">
        <v>85</v>
      </c>
      <c r="AW384" s="13" t="s">
        <v>33</v>
      </c>
      <c r="AX384" s="13" t="s">
        <v>77</v>
      </c>
      <c r="AY384" s="254" t="s">
        <v>152</v>
      </c>
    </row>
    <row r="385" s="14" customFormat="1">
      <c r="A385" s="14"/>
      <c r="B385" s="255"/>
      <c r="C385" s="256"/>
      <c r="D385" s="240" t="s">
        <v>162</v>
      </c>
      <c r="E385" s="257" t="s">
        <v>1</v>
      </c>
      <c r="F385" s="258" t="s">
        <v>416</v>
      </c>
      <c r="G385" s="256"/>
      <c r="H385" s="259">
        <v>21.027000000000001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5" t="s">
        <v>162</v>
      </c>
      <c r="AU385" s="265" t="s">
        <v>87</v>
      </c>
      <c r="AV385" s="14" t="s">
        <v>87</v>
      </c>
      <c r="AW385" s="14" t="s">
        <v>33</v>
      </c>
      <c r="AX385" s="14" t="s">
        <v>77</v>
      </c>
      <c r="AY385" s="265" t="s">
        <v>152</v>
      </c>
    </row>
    <row r="386" s="14" customFormat="1">
      <c r="A386" s="14"/>
      <c r="B386" s="255"/>
      <c r="C386" s="256"/>
      <c r="D386" s="240" t="s">
        <v>162</v>
      </c>
      <c r="E386" s="257" t="s">
        <v>1</v>
      </c>
      <c r="F386" s="258" t="s">
        <v>419</v>
      </c>
      <c r="G386" s="256"/>
      <c r="H386" s="259">
        <v>23.321000000000002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5" t="s">
        <v>162</v>
      </c>
      <c r="AU386" s="265" t="s">
        <v>87</v>
      </c>
      <c r="AV386" s="14" t="s">
        <v>87</v>
      </c>
      <c r="AW386" s="14" t="s">
        <v>33</v>
      </c>
      <c r="AX386" s="14" t="s">
        <v>77</v>
      </c>
      <c r="AY386" s="265" t="s">
        <v>152</v>
      </c>
    </row>
    <row r="387" s="14" customFormat="1">
      <c r="A387" s="14"/>
      <c r="B387" s="255"/>
      <c r="C387" s="256"/>
      <c r="D387" s="240" t="s">
        <v>162</v>
      </c>
      <c r="E387" s="257" t="s">
        <v>1</v>
      </c>
      <c r="F387" s="258" t="s">
        <v>420</v>
      </c>
      <c r="G387" s="256"/>
      <c r="H387" s="259">
        <v>-5.7130000000000001</v>
      </c>
      <c r="I387" s="260"/>
      <c r="J387" s="256"/>
      <c r="K387" s="256"/>
      <c r="L387" s="261"/>
      <c r="M387" s="262"/>
      <c r="N387" s="263"/>
      <c r="O387" s="263"/>
      <c r="P387" s="263"/>
      <c r="Q387" s="263"/>
      <c r="R387" s="263"/>
      <c r="S387" s="263"/>
      <c r="T387" s="26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5" t="s">
        <v>162</v>
      </c>
      <c r="AU387" s="265" t="s">
        <v>87</v>
      </c>
      <c r="AV387" s="14" t="s">
        <v>87</v>
      </c>
      <c r="AW387" s="14" t="s">
        <v>33</v>
      </c>
      <c r="AX387" s="14" t="s">
        <v>77</v>
      </c>
      <c r="AY387" s="265" t="s">
        <v>152</v>
      </c>
    </row>
    <row r="388" s="15" customFormat="1">
      <c r="A388" s="15"/>
      <c r="B388" s="266"/>
      <c r="C388" s="267"/>
      <c r="D388" s="240" t="s">
        <v>162</v>
      </c>
      <c r="E388" s="268" t="s">
        <v>1</v>
      </c>
      <c r="F388" s="269" t="s">
        <v>165</v>
      </c>
      <c r="G388" s="267"/>
      <c r="H388" s="270">
        <v>38.634999999999998</v>
      </c>
      <c r="I388" s="271"/>
      <c r="J388" s="267"/>
      <c r="K388" s="267"/>
      <c r="L388" s="272"/>
      <c r="M388" s="273"/>
      <c r="N388" s="274"/>
      <c r="O388" s="274"/>
      <c r="P388" s="274"/>
      <c r="Q388" s="274"/>
      <c r="R388" s="274"/>
      <c r="S388" s="274"/>
      <c r="T388" s="27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6" t="s">
        <v>162</v>
      </c>
      <c r="AU388" s="276" t="s">
        <v>87</v>
      </c>
      <c r="AV388" s="15" t="s">
        <v>166</v>
      </c>
      <c r="AW388" s="15" t="s">
        <v>33</v>
      </c>
      <c r="AX388" s="15" t="s">
        <v>77</v>
      </c>
      <c r="AY388" s="276" t="s">
        <v>152</v>
      </c>
    </row>
    <row r="389" s="13" customFormat="1">
      <c r="A389" s="13"/>
      <c r="B389" s="245"/>
      <c r="C389" s="246"/>
      <c r="D389" s="240" t="s">
        <v>162</v>
      </c>
      <c r="E389" s="247" t="s">
        <v>1</v>
      </c>
      <c r="F389" s="248" t="s">
        <v>421</v>
      </c>
      <c r="G389" s="246"/>
      <c r="H389" s="247" t="s">
        <v>1</v>
      </c>
      <c r="I389" s="249"/>
      <c r="J389" s="246"/>
      <c r="K389" s="246"/>
      <c r="L389" s="250"/>
      <c r="M389" s="251"/>
      <c r="N389" s="252"/>
      <c r="O389" s="252"/>
      <c r="P389" s="252"/>
      <c r="Q389" s="252"/>
      <c r="R389" s="252"/>
      <c r="S389" s="252"/>
      <c r="T389" s="25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4" t="s">
        <v>162</v>
      </c>
      <c r="AU389" s="254" t="s">
        <v>87</v>
      </c>
      <c r="AV389" s="13" t="s">
        <v>85</v>
      </c>
      <c r="AW389" s="13" t="s">
        <v>33</v>
      </c>
      <c r="AX389" s="13" t="s">
        <v>77</v>
      </c>
      <c r="AY389" s="254" t="s">
        <v>152</v>
      </c>
    </row>
    <row r="390" s="14" customFormat="1">
      <c r="A390" s="14"/>
      <c r="B390" s="255"/>
      <c r="C390" s="256"/>
      <c r="D390" s="240" t="s">
        <v>162</v>
      </c>
      <c r="E390" s="257" t="s">
        <v>1</v>
      </c>
      <c r="F390" s="258" t="s">
        <v>419</v>
      </c>
      <c r="G390" s="256"/>
      <c r="H390" s="259">
        <v>23.321000000000002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5" t="s">
        <v>162</v>
      </c>
      <c r="AU390" s="265" t="s">
        <v>87</v>
      </c>
      <c r="AV390" s="14" t="s">
        <v>87</v>
      </c>
      <c r="AW390" s="14" t="s">
        <v>33</v>
      </c>
      <c r="AX390" s="14" t="s">
        <v>77</v>
      </c>
      <c r="AY390" s="265" t="s">
        <v>152</v>
      </c>
    </row>
    <row r="391" s="14" customFormat="1">
      <c r="A391" s="14"/>
      <c r="B391" s="255"/>
      <c r="C391" s="256"/>
      <c r="D391" s="240" t="s">
        <v>162</v>
      </c>
      <c r="E391" s="257" t="s">
        <v>1</v>
      </c>
      <c r="F391" s="258" t="s">
        <v>417</v>
      </c>
      <c r="G391" s="256"/>
      <c r="H391" s="259">
        <v>-2.8570000000000002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5" t="s">
        <v>162</v>
      </c>
      <c r="AU391" s="265" t="s">
        <v>87</v>
      </c>
      <c r="AV391" s="14" t="s">
        <v>87</v>
      </c>
      <c r="AW391" s="14" t="s">
        <v>33</v>
      </c>
      <c r="AX391" s="14" t="s">
        <v>77</v>
      </c>
      <c r="AY391" s="265" t="s">
        <v>152</v>
      </c>
    </row>
    <row r="392" s="15" customFormat="1">
      <c r="A392" s="15"/>
      <c r="B392" s="266"/>
      <c r="C392" s="267"/>
      <c r="D392" s="240" t="s">
        <v>162</v>
      </c>
      <c r="E392" s="268" t="s">
        <v>1</v>
      </c>
      <c r="F392" s="269" t="s">
        <v>165</v>
      </c>
      <c r="G392" s="267"/>
      <c r="H392" s="270">
        <v>20.464000000000002</v>
      </c>
      <c r="I392" s="271"/>
      <c r="J392" s="267"/>
      <c r="K392" s="267"/>
      <c r="L392" s="272"/>
      <c r="M392" s="273"/>
      <c r="N392" s="274"/>
      <c r="O392" s="274"/>
      <c r="P392" s="274"/>
      <c r="Q392" s="274"/>
      <c r="R392" s="274"/>
      <c r="S392" s="274"/>
      <c r="T392" s="27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6" t="s">
        <v>162</v>
      </c>
      <c r="AU392" s="276" t="s">
        <v>87</v>
      </c>
      <c r="AV392" s="15" t="s">
        <v>166</v>
      </c>
      <c r="AW392" s="15" t="s">
        <v>33</v>
      </c>
      <c r="AX392" s="15" t="s">
        <v>77</v>
      </c>
      <c r="AY392" s="276" t="s">
        <v>152</v>
      </c>
    </row>
    <row r="393" s="13" customFormat="1">
      <c r="A393" s="13"/>
      <c r="B393" s="245"/>
      <c r="C393" s="246"/>
      <c r="D393" s="240" t="s">
        <v>162</v>
      </c>
      <c r="E393" s="247" t="s">
        <v>1</v>
      </c>
      <c r="F393" s="248" t="s">
        <v>422</v>
      </c>
      <c r="G393" s="246"/>
      <c r="H393" s="247" t="s">
        <v>1</v>
      </c>
      <c r="I393" s="249"/>
      <c r="J393" s="246"/>
      <c r="K393" s="246"/>
      <c r="L393" s="250"/>
      <c r="M393" s="251"/>
      <c r="N393" s="252"/>
      <c r="O393" s="252"/>
      <c r="P393" s="252"/>
      <c r="Q393" s="252"/>
      <c r="R393" s="252"/>
      <c r="S393" s="252"/>
      <c r="T393" s="25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4" t="s">
        <v>162</v>
      </c>
      <c r="AU393" s="254" t="s">
        <v>87</v>
      </c>
      <c r="AV393" s="13" t="s">
        <v>85</v>
      </c>
      <c r="AW393" s="13" t="s">
        <v>33</v>
      </c>
      <c r="AX393" s="13" t="s">
        <v>77</v>
      </c>
      <c r="AY393" s="254" t="s">
        <v>152</v>
      </c>
    </row>
    <row r="394" s="13" customFormat="1">
      <c r="A394" s="13"/>
      <c r="B394" s="245"/>
      <c r="C394" s="246"/>
      <c r="D394" s="240" t="s">
        <v>162</v>
      </c>
      <c r="E394" s="247" t="s">
        <v>1</v>
      </c>
      <c r="F394" s="248" t="s">
        <v>338</v>
      </c>
      <c r="G394" s="246"/>
      <c r="H394" s="247" t="s">
        <v>1</v>
      </c>
      <c r="I394" s="249"/>
      <c r="J394" s="246"/>
      <c r="K394" s="246"/>
      <c r="L394" s="250"/>
      <c r="M394" s="251"/>
      <c r="N394" s="252"/>
      <c r="O394" s="252"/>
      <c r="P394" s="252"/>
      <c r="Q394" s="252"/>
      <c r="R394" s="252"/>
      <c r="S394" s="252"/>
      <c r="T394" s="25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4" t="s">
        <v>162</v>
      </c>
      <c r="AU394" s="254" t="s">
        <v>87</v>
      </c>
      <c r="AV394" s="13" t="s">
        <v>85</v>
      </c>
      <c r="AW394" s="13" t="s">
        <v>33</v>
      </c>
      <c r="AX394" s="13" t="s">
        <v>77</v>
      </c>
      <c r="AY394" s="254" t="s">
        <v>152</v>
      </c>
    </row>
    <row r="395" s="14" customFormat="1">
      <c r="A395" s="14"/>
      <c r="B395" s="255"/>
      <c r="C395" s="256"/>
      <c r="D395" s="240" t="s">
        <v>162</v>
      </c>
      <c r="E395" s="257" t="s">
        <v>1</v>
      </c>
      <c r="F395" s="258" t="s">
        <v>423</v>
      </c>
      <c r="G395" s="256"/>
      <c r="H395" s="259">
        <v>5.2329999999999997</v>
      </c>
      <c r="I395" s="260"/>
      <c r="J395" s="256"/>
      <c r="K395" s="256"/>
      <c r="L395" s="261"/>
      <c r="M395" s="262"/>
      <c r="N395" s="263"/>
      <c r="O395" s="263"/>
      <c r="P395" s="263"/>
      <c r="Q395" s="263"/>
      <c r="R395" s="263"/>
      <c r="S395" s="263"/>
      <c r="T395" s="26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5" t="s">
        <v>162</v>
      </c>
      <c r="AU395" s="265" t="s">
        <v>87</v>
      </c>
      <c r="AV395" s="14" t="s">
        <v>87</v>
      </c>
      <c r="AW395" s="14" t="s">
        <v>33</v>
      </c>
      <c r="AX395" s="14" t="s">
        <v>77</v>
      </c>
      <c r="AY395" s="265" t="s">
        <v>152</v>
      </c>
    </row>
    <row r="396" s="13" customFormat="1">
      <c r="A396" s="13"/>
      <c r="B396" s="245"/>
      <c r="C396" s="246"/>
      <c r="D396" s="240" t="s">
        <v>162</v>
      </c>
      <c r="E396" s="247" t="s">
        <v>1</v>
      </c>
      <c r="F396" s="248" t="s">
        <v>418</v>
      </c>
      <c r="G396" s="246"/>
      <c r="H396" s="247" t="s">
        <v>1</v>
      </c>
      <c r="I396" s="249"/>
      <c r="J396" s="246"/>
      <c r="K396" s="246"/>
      <c r="L396" s="250"/>
      <c r="M396" s="251"/>
      <c r="N396" s="252"/>
      <c r="O396" s="252"/>
      <c r="P396" s="252"/>
      <c r="Q396" s="252"/>
      <c r="R396" s="252"/>
      <c r="S396" s="252"/>
      <c r="T396" s="25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4" t="s">
        <v>162</v>
      </c>
      <c r="AU396" s="254" t="s">
        <v>87</v>
      </c>
      <c r="AV396" s="13" t="s">
        <v>85</v>
      </c>
      <c r="AW396" s="13" t="s">
        <v>33</v>
      </c>
      <c r="AX396" s="13" t="s">
        <v>77</v>
      </c>
      <c r="AY396" s="254" t="s">
        <v>152</v>
      </c>
    </row>
    <row r="397" s="14" customFormat="1">
      <c r="A397" s="14"/>
      <c r="B397" s="255"/>
      <c r="C397" s="256"/>
      <c r="D397" s="240" t="s">
        <v>162</v>
      </c>
      <c r="E397" s="257" t="s">
        <v>1</v>
      </c>
      <c r="F397" s="258" t="s">
        <v>424</v>
      </c>
      <c r="G397" s="256"/>
      <c r="H397" s="259">
        <v>2.7290000000000001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5" t="s">
        <v>162</v>
      </c>
      <c r="AU397" s="265" t="s">
        <v>87</v>
      </c>
      <c r="AV397" s="14" t="s">
        <v>87</v>
      </c>
      <c r="AW397" s="14" t="s">
        <v>33</v>
      </c>
      <c r="AX397" s="14" t="s">
        <v>77</v>
      </c>
      <c r="AY397" s="265" t="s">
        <v>152</v>
      </c>
    </row>
    <row r="398" s="15" customFormat="1">
      <c r="A398" s="15"/>
      <c r="B398" s="266"/>
      <c r="C398" s="267"/>
      <c r="D398" s="240" t="s">
        <v>162</v>
      </c>
      <c r="E398" s="268" t="s">
        <v>1</v>
      </c>
      <c r="F398" s="269" t="s">
        <v>165</v>
      </c>
      <c r="G398" s="267"/>
      <c r="H398" s="270">
        <v>7.9619999999999997</v>
      </c>
      <c r="I398" s="271"/>
      <c r="J398" s="267"/>
      <c r="K398" s="267"/>
      <c r="L398" s="272"/>
      <c r="M398" s="273"/>
      <c r="N398" s="274"/>
      <c r="O398" s="274"/>
      <c r="P398" s="274"/>
      <c r="Q398" s="274"/>
      <c r="R398" s="274"/>
      <c r="S398" s="274"/>
      <c r="T398" s="27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6" t="s">
        <v>162</v>
      </c>
      <c r="AU398" s="276" t="s">
        <v>87</v>
      </c>
      <c r="AV398" s="15" t="s">
        <v>166</v>
      </c>
      <c r="AW398" s="15" t="s">
        <v>33</v>
      </c>
      <c r="AX398" s="15" t="s">
        <v>77</v>
      </c>
      <c r="AY398" s="276" t="s">
        <v>152</v>
      </c>
    </row>
    <row r="399" s="16" customFormat="1">
      <c r="A399" s="16"/>
      <c r="B399" s="277"/>
      <c r="C399" s="278"/>
      <c r="D399" s="240" t="s">
        <v>162</v>
      </c>
      <c r="E399" s="279" t="s">
        <v>1</v>
      </c>
      <c r="F399" s="280" t="s">
        <v>172</v>
      </c>
      <c r="G399" s="278"/>
      <c r="H399" s="281">
        <v>85.231000000000009</v>
      </c>
      <c r="I399" s="282"/>
      <c r="J399" s="278"/>
      <c r="K399" s="278"/>
      <c r="L399" s="283"/>
      <c r="M399" s="284"/>
      <c r="N399" s="285"/>
      <c r="O399" s="285"/>
      <c r="P399" s="285"/>
      <c r="Q399" s="285"/>
      <c r="R399" s="285"/>
      <c r="S399" s="285"/>
      <c r="T399" s="28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87" t="s">
        <v>162</v>
      </c>
      <c r="AU399" s="287" t="s">
        <v>87</v>
      </c>
      <c r="AV399" s="16" t="s">
        <v>158</v>
      </c>
      <c r="AW399" s="16" t="s">
        <v>33</v>
      </c>
      <c r="AX399" s="16" t="s">
        <v>85</v>
      </c>
      <c r="AY399" s="287" t="s">
        <v>152</v>
      </c>
    </row>
    <row r="400" s="2" customFormat="1" ht="16.5" customHeight="1">
      <c r="A400" s="39"/>
      <c r="B400" s="40"/>
      <c r="C400" s="227" t="s">
        <v>425</v>
      </c>
      <c r="D400" s="227" t="s">
        <v>154</v>
      </c>
      <c r="E400" s="228" t="s">
        <v>426</v>
      </c>
      <c r="F400" s="229" t="s">
        <v>427</v>
      </c>
      <c r="G400" s="230" t="s">
        <v>157</v>
      </c>
      <c r="H400" s="231">
        <v>393.26299999999998</v>
      </c>
      <c r="I400" s="232"/>
      <c r="J400" s="233">
        <f>ROUND(I400*H400,2)</f>
        <v>0</v>
      </c>
      <c r="K400" s="229" t="s">
        <v>176</v>
      </c>
      <c r="L400" s="45"/>
      <c r="M400" s="234" t="s">
        <v>1</v>
      </c>
      <c r="N400" s="235" t="s">
        <v>42</v>
      </c>
      <c r="O400" s="92"/>
      <c r="P400" s="236">
        <f>O400*H400</f>
        <v>0</v>
      </c>
      <c r="Q400" s="236">
        <v>0.000263</v>
      </c>
      <c r="R400" s="236">
        <f>Q400*H400</f>
        <v>0.10342816899999999</v>
      </c>
      <c r="S400" s="236">
        <v>0</v>
      </c>
      <c r="T400" s="237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8" t="s">
        <v>158</v>
      </c>
      <c r="AT400" s="238" t="s">
        <v>154</v>
      </c>
      <c r="AU400" s="238" t="s">
        <v>87</v>
      </c>
      <c r="AY400" s="18" t="s">
        <v>152</v>
      </c>
      <c r="BE400" s="239">
        <f>IF(N400="základní",J400,0)</f>
        <v>0</v>
      </c>
      <c r="BF400" s="239">
        <f>IF(N400="snížená",J400,0)</f>
        <v>0</v>
      </c>
      <c r="BG400" s="239">
        <f>IF(N400="zákl. přenesená",J400,0)</f>
        <v>0</v>
      </c>
      <c r="BH400" s="239">
        <f>IF(N400="sníž. přenesená",J400,0)</f>
        <v>0</v>
      </c>
      <c r="BI400" s="239">
        <f>IF(N400="nulová",J400,0)</f>
        <v>0</v>
      </c>
      <c r="BJ400" s="18" t="s">
        <v>85</v>
      </c>
      <c r="BK400" s="239">
        <f>ROUND(I400*H400,2)</f>
        <v>0</v>
      </c>
      <c r="BL400" s="18" t="s">
        <v>158</v>
      </c>
      <c r="BM400" s="238" t="s">
        <v>428</v>
      </c>
    </row>
    <row r="401" s="13" customFormat="1">
      <c r="A401" s="13"/>
      <c r="B401" s="245"/>
      <c r="C401" s="246"/>
      <c r="D401" s="240" t="s">
        <v>162</v>
      </c>
      <c r="E401" s="247" t="s">
        <v>1</v>
      </c>
      <c r="F401" s="248" t="s">
        <v>271</v>
      </c>
      <c r="G401" s="246"/>
      <c r="H401" s="247" t="s">
        <v>1</v>
      </c>
      <c r="I401" s="249"/>
      <c r="J401" s="246"/>
      <c r="K401" s="246"/>
      <c r="L401" s="250"/>
      <c r="M401" s="251"/>
      <c r="N401" s="252"/>
      <c r="O401" s="252"/>
      <c r="P401" s="252"/>
      <c r="Q401" s="252"/>
      <c r="R401" s="252"/>
      <c r="S401" s="252"/>
      <c r="T401" s="25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4" t="s">
        <v>162</v>
      </c>
      <c r="AU401" s="254" t="s">
        <v>87</v>
      </c>
      <c r="AV401" s="13" t="s">
        <v>85</v>
      </c>
      <c r="AW401" s="13" t="s">
        <v>33</v>
      </c>
      <c r="AX401" s="13" t="s">
        <v>77</v>
      </c>
      <c r="AY401" s="254" t="s">
        <v>152</v>
      </c>
    </row>
    <row r="402" s="13" customFormat="1">
      <c r="A402" s="13"/>
      <c r="B402" s="245"/>
      <c r="C402" s="246"/>
      <c r="D402" s="240" t="s">
        <v>162</v>
      </c>
      <c r="E402" s="247" t="s">
        <v>1</v>
      </c>
      <c r="F402" s="248" t="s">
        <v>368</v>
      </c>
      <c r="G402" s="246"/>
      <c r="H402" s="247" t="s">
        <v>1</v>
      </c>
      <c r="I402" s="249"/>
      <c r="J402" s="246"/>
      <c r="K402" s="246"/>
      <c r="L402" s="250"/>
      <c r="M402" s="251"/>
      <c r="N402" s="252"/>
      <c r="O402" s="252"/>
      <c r="P402" s="252"/>
      <c r="Q402" s="252"/>
      <c r="R402" s="252"/>
      <c r="S402" s="252"/>
      <c r="T402" s="25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4" t="s">
        <v>162</v>
      </c>
      <c r="AU402" s="254" t="s">
        <v>87</v>
      </c>
      <c r="AV402" s="13" t="s">
        <v>85</v>
      </c>
      <c r="AW402" s="13" t="s">
        <v>33</v>
      </c>
      <c r="AX402" s="13" t="s">
        <v>77</v>
      </c>
      <c r="AY402" s="254" t="s">
        <v>152</v>
      </c>
    </row>
    <row r="403" s="14" customFormat="1">
      <c r="A403" s="14"/>
      <c r="B403" s="255"/>
      <c r="C403" s="256"/>
      <c r="D403" s="240" t="s">
        <v>162</v>
      </c>
      <c r="E403" s="257" t="s">
        <v>1</v>
      </c>
      <c r="F403" s="258" t="s">
        <v>429</v>
      </c>
      <c r="G403" s="256"/>
      <c r="H403" s="259">
        <v>234.16300000000001</v>
      </c>
      <c r="I403" s="260"/>
      <c r="J403" s="256"/>
      <c r="K403" s="256"/>
      <c r="L403" s="261"/>
      <c r="M403" s="262"/>
      <c r="N403" s="263"/>
      <c r="O403" s="263"/>
      <c r="P403" s="263"/>
      <c r="Q403" s="263"/>
      <c r="R403" s="263"/>
      <c r="S403" s="263"/>
      <c r="T403" s="26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5" t="s">
        <v>162</v>
      </c>
      <c r="AU403" s="265" t="s">
        <v>87</v>
      </c>
      <c r="AV403" s="14" t="s">
        <v>87</v>
      </c>
      <c r="AW403" s="14" t="s">
        <v>33</v>
      </c>
      <c r="AX403" s="14" t="s">
        <v>77</v>
      </c>
      <c r="AY403" s="265" t="s">
        <v>152</v>
      </c>
    </row>
    <row r="404" s="14" customFormat="1">
      <c r="A404" s="14"/>
      <c r="B404" s="255"/>
      <c r="C404" s="256"/>
      <c r="D404" s="240" t="s">
        <v>162</v>
      </c>
      <c r="E404" s="257" t="s">
        <v>1</v>
      </c>
      <c r="F404" s="258" t="s">
        <v>430</v>
      </c>
      <c r="G404" s="256"/>
      <c r="H404" s="259">
        <v>45.204000000000001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162</v>
      </c>
      <c r="AU404" s="265" t="s">
        <v>87</v>
      </c>
      <c r="AV404" s="14" t="s">
        <v>87</v>
      </c>
      <c r="AW404" s="14" t="s">
        <v>33</v>
      </c>
      <c r="AX404" s="14" t="s">
        <v>77</v>
      </c>
      <c r="AY404" s="265" t="s">
        <v>152</v>
      </c>
    </row>
    <row r="405" s="14" customFormat="1">
      <c r="A405" s="14"/>
      <c r="B405" s="255"/>
      <c r="C405" s="256"/>
      <c r="D405" s="240" t="s">
        <v>162</v>
      </c>
      <c r="E405" s="257" t="s">
        <v>1</v>
      </c>
      <c r="F405" s="258" t="s">
        <v>431</v>
      </c>
      <c r="G405" s="256"/>
      <c r="H405" s="259">
        <v>113.896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5" t="s">
        <v>162</v>
      </c>
      <c r="AU405" s="265" t="s">
        <v>87</v>
      </c>
      <c r="AV405" s="14" t="s">
        <v>87</v>
      </c>
      <c r="AW405" s="14" t="s">
        <v>33</v>
      </c>
      <c r="AX405" s="14" t="s">
        <v>77</v>
      </c>
      <c r="AY405" s="265" t="s">
        <v>152</v>
      </c>
    </row>
    <row r="406" s="16" customFormat="1">
      <c r="A406" s="16"/>
      <c r="B406" s="277"/>
      <c r="C406" s="278"/>
      <c r="D406" s="240" t="s">
        <v>162</v>
      </c>
      <c r="E406" s="279" t="s">
        <v>1</v>
      </c>
      <c r="F406" s="280" t="s">
        <v>172</v>
      </c>
      <c r="G406" s="278"/>
      <c r="H406" s="281">
        <v>393.26300000000003</v>
      </c>
      <c r="I406" s="282"/>
      <c r="J406" s="278"/>
      <c r="K406" s="278"/>
      <c r="L406" s="283"/>
      <c r="M406" s="284"/>
      <c r="N406" s="285"/>
      <c r="O406" s="285"/>
      <c r="P406" s="285"/>
      <c r="Q406" s="285"/>
      <c r="R406" s="285"/>
      <c r="S406" s="285"/>
      <c r="T406" s="28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87" t="s">
        <v>162</v>
      </c>
      <c r="AU406" s="287" t="s">
        <v>87</v>
      </c>
      <c r="AV406" s="16" t="s">
        <v>158</v>
      </c>
      <c r="AW406" s="16" t="s">
        <v>33</v>
      </c>
      <c r="AX406" s="16" t="s">
        <v>85</v>
      </c>
      <c r="AY406" s="287" t="s">
        <v>152</v>
      </c>
    </row>
    <row r="407" s="2" customFormat="1" ht="16.5" customHeight="1">
      <c r="A407" s="39"/>
      <c r="B407" s="40"/>
      <c r="C407" s="227" t="s">
        <v>432</v>
      </c>
      <c r="D407" s="227" t="s">
        <v>154</v>
      </c>
      <c r="E407" s="228" t="s">
        <v>426</v>
      </c>
      <c r="F407" s="229" t="s">
        <v>427</v>
      </c>
      <c r="G407" s="230" t="s">
        <v>157</v>
      </c>
      <c r="H407" s="231">
        <v>85.230999999999995</v>
      </c>
      <c r="I407" s="232"/>
      <c r="J407" s="233">
        <f>ROUND(I407*H407,2)</f>
        <v>0</v>
      </c>
      <c r="K407" s="229" t="s">
        <v>176</v>
      </c>
      <c r="L407" s="45"/>
      <c r="M407" s="234" t="s">
        <v>1</v>
      </c>
      <c r="N407" s="235" t="s">
        <v>42</v>
      </c>
      <c r="O407" s="92"/>
      <c r="P407" s="236">
        <f>O407*H407</f>
        <v>0</v>
      </c>
      <c r="Q407" s="236">
        <v>0.00025999999999999998</v>
      </c>
      <c r="R407" s="236">
        <f>Q407*H407</f>
        <v>0.022160059999999995</v>
      </c>
      <c r="S407" s="236">
        <v>0</v>
      </c>
      <c r="T407" s="23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8" t="s">
        <v>158</v>
      </c>
      <c r="AT407" s="238" t="s">
        <v>154</v>
      </c>
      <c r="AU407" s="238" t="s">
        <v>87</v>
      </c>
      <c r="AY407" s="18" t="s">
        <v>152</v>
      </c>
      <c r="BE407" s="239">
        <f>IF(N407="základní",J407,0)</f>
        <v>0</v>
      </c>
      <c r="BF407" s="239">
        <f>IF(N407="snížená",J407,0)</f>
        <v>0</v>
      </c>
      <c r="BG407" s="239">
        <f>IF(N407="zákl. přenesená",J407,0)</f>
        <v>0</v>
      </c>
      <c r="BH407" s="239">
        <f>IF(N407="sníž. přenesená",J407,0)</f>
        <v>0</v>
      </c>
      <c r="BI407" s="239">
        <f>IF(N407="nulová",J407,0)</f>
        <v>0</v>
      </c>
      <c r="BJ407" s="18" t="s">
        <v>85</v>
      </c>
      <c r="BK407" s="239">
        <f>ROUND(I407*H407,2)</f>
        <v>0</v>
      </c>
      <c r="BL407" s="18" t="s">
        <v>158</v>
      </c>
      <c r="BM407" s="238" t="s">
        <v>433</v>
      </c>
    </row>
    <row r="408" s="2" customFormat="1">
      <c r="A408" s="39"/>
      <c r="B408" s="40"/>
      <c r="C408" s="41"/>
      <c r="D408" s="240" t="s">
        <v>160</v>
      </c>
      <c r="E408" s="41"/>
      <c r="F408" s="241" t="s">
        <v>415</v>
      </c>
      <c r="G408" s="41"/>
      <c r="H408" s="41"/>
      <c r="I408" s="242"/>
      <c r="J408" s="41"/>
      <c r="K408" s="41"/>
      <c r="L408" s="45"/>
      <c r="M408" s="243"/>
      <c r="N408" s="244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160</v>
      </c>
      <c r="AU408" s="18" t="s">
        <v>87</v>
      </c>
    </row>
    <row r="409" s="13" customFormat="1">
      <c r="A409" s="13"/>
      <c r="B409" s="245"/>
      <c r="C409" s="246"/>
      <c r="D409" s="240" t="s">
        <v>162</v>
      </c>
      <c r="E409" s="247" t="s">
        <v>1</v>
      </c>
      <c r="F409" s="248" t="s">
        <v>338</v>
      </c>
      <c r="G409" s="246"/>
      <c r="H409" s="247" t="s">
        <v>1</v>
      </c>
      <c r="I409" s="249"/>
      <c r="J409" s="246"/>
      <c r="K409" s="246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162</v>
      </c>
      <c r="AU409" s="254" t="s">
        <v>87</v>
      </c>
      <c r="AV409" s="13" t="s">
        <v>85</v>
      </c>
      <c r="AW409" s="13" t="s">
        <v>33</v>
      </c>
      <c r="AX409" s="13" t="s">
        <v>77</v>
      </c>
      <c r="AY409" s="254" t="s">
        <v>152</v>
      </c>
    </row>
    <row r="410" s="14" customFormat="1">
      <c r="A410" s="14"/>
      <c r="B410" s="255"/>
      <c r="C410" s="256"/>
      <c r="D410" s="240" t="s">
        <v>162</v>
      </c>
      <c r="E410" s="257" t="s">
        <v>1</v>
      </c>
      <c r="F410" s="258" t="s">
        <v>416</v>
      </c>
      <c r="G410" s="256"/>
      <c r="H410" s="259">
        <v>21.027000000000001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5" t="s">
        <v>162</v>
      </c>
      <c r="AU410" s="265" t="s">
        <v>87</v>
      </c>
      <c r="AV410" s="14" t="s">
        <v>87</v>
      </c>
      <c r="AW410" s="14" t="s">
        <v>33</v>
      </c>
      <c r="AX410" s="14" t="s">
        <v>77</v>
      </c>
      <c r="AY410" s="265" t="s">
        <v>152</v>
      </c>
    </row>
    <row r="411" s="14" customFormat="1">
      <c r="A411" s="14"/>
      <c r="B411" s="255"/>
      <c r="C411" s="256"/>
      <c r="D411" s="240" t="s">
        <v>162</v>
      </c>
      <c r="E411" s="257" t="s">
        <v>1</v>
      </c>
      <c r="F411" s="258" t="s">
        <v>417</v>
      </c>
      <c r="G411" s="256"/>
      <c r="H411" s="259">
        <v>-2.8570000000000002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5" t="s">
        <v>162</v>
      </c>
      <c r="AU411" s="265" t="s">
        <v>87</v>
      </c>
      <c r="AV411" s="14" t="s">
        <v>87</v>
      </c>
      <c r="AW411" s="14" t="s">
        <v>33</v>
      </c>
      <c r="AX411" s="14" t="s">
        <v>77</v>
      </c>
      <c r="AY411" s="265" t="s">
        <v>152</v>
      </c>
    </row>
    <row r="412" s="15" customFormat="1">
      <c r="A412" s="15"/>
      <c r="B412" s="266"/>
      <c r="C412" s="267"/>
      <c r="D412" s="240" t="s">
        <v>162</v>
      </c>
      <c r="E412" s="268" t="s">
        <v>1</v>
      </c>
      <c r="F412" s="269" t="s">
        <v>165</v>
      </c>
      <c r="G412" s="267"/>
      <c r="H412" s="270">
        <v>18.170000000000002</v>
      </c>
      <c r="I412" s="271"/>
      <c r="J412" s="267"/>
      <c r="K412" s="267"/>
      <c r="L412" s="272"/>
      <c r="M412" s="273"/>
      <c r="N412" s="274"/>
      <c r="O412" s="274"/>
      <c r="P412" s="274"/>
      <c r="Q412" s="274"/>
      <c r="R412" s="274"/>
      <c r="S412" s="274"/>
      <c r="T412" s="27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76" t="s">
        <v>162</v>
      </c>
      <c r="AU412" s="276" t="s">
        <v>87</v>
      </c>
      <c r="AV412" s="15" t="s">
        <v>166</v>
      </c>
      <c r="AW412" s="15" t="s">
        <v>33</v>
      </c>
      <c r="AX412" s="15" t="s">
        <v>77</v>
      </c>
      <c r="AY412" s="276" t="s">
        <v>152</v>
      </c>
    </row>
    <row r="413" s="13" customFormat="1">
      <c r="A413" s="13"/>
      <c r="B413" s="245"/>
      <c r="C413" s="246"/>
      <c r="D413" s="240" t="s">
        <v>162</v>
      </c>
      <c r="E413" s="247" t="s">
        <v>1</v>
      </c>
      <c r="F413" s="248" t="s">
        <v>418</v>
      </c>
      <c r="G413" s="246"/>
      <c r="H413" s="247" t="s">
        <v>1</v>
      </c>
      <c r="I413" s="249"/>
      <c r="J413" s="246"/>
      <c r="K413" s="246"/>
      <c r="L413" s="250"/>
      <c r="M413" s="251"/>
      <c r="N413" s="252"/>
      <c r="O413" s="252"/>
      <c r="P413" s="252"/>
      <c r="Q413" s="252"/>
      <c r="R413" s="252"/>
      <c r="S413" s="252"/>
      <c r="T413" s="25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4" t="s">
        <v>162</v>
      </c>
      <c r="AU413" s="254" t="s">
        <v>87</v>
      </c>
      <c r="AV413" s="13" t="s">
        <v>85</v>
      </c>
      <c r="AW413" s="13" t="s">
        <v>33</v>
      </c>
      <c r="AX413" s="13" t="s">
        <v>77</v>
      </c>
      <c r="AY413" s="254" t="s">
        <v>152</v>
      </c>
    </row>
    <row r="414" s="14" customFormat="1">
      <c r="A414" s="14"/>
      <c r="B414" s="255"/>
      <c r="C414" s="256"/>
      <c r="D414" s="240" t="s">
        <v>162</v>
      </c>
      <c r="E414" s="257" t="s">
        <v>1</v>
      </c>
      <c r="F414" s="258" t="s">
        <v>416</v>
      </c>
      <c r="G414" s="256"/>
      <c r="H414" s="259">
        <v>21.027000000000001</v>
      </c>
      <c r="I414" s="260"/>
      <c r="J414" s="256"/>
      <c r="K414" s="256"/>
      <c r="L414" s="261"/>
      <c r="M414" s="262"/>
      <c r="N414" s="263"/>
      <c r="O414" s="263"/>
      <c r="P414" s="263"/>
      <c r="Q414" s="263"/>
      <c r="R414" s="263"/>
      <c r="S414" s="263"/>
      <c r="T414" s="26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5" t="s">
        <v>162</v>
      </c>
      <c r="AU414" s="265" t="s">
        <v>87</v>
      </c>
      <c r="AV414" s="14" t="s">
        <v>87</v>
      </c>
      <c r="AW414" s="14" t="s">
        <v>33</v>
      </c>
      <c r="AX414" s="14" t="s">
        <v>77</v>
      </c>
      <c r="AY414" s="265" t="s">
        <v>152</v>
      </c>
    </row>
    <row r="415" s="14" customFormat="1">
      <c r="A415" s="14"/>
      <c r="B415" s="255"/>
      <c r="C415" s="256"/>
      <c r="D415" s="240" t="s">
        <v>162</v>
      </c>
      <c r="E415" s="257" t="s">
        <v>1</v>
      </c>
      <c r="F415" s="258" t="s">
        <v>419</v>
      </c>
      <c r="G415" s="256"/>
      <c r="H415" s="259">
        <v>23.321000000000002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5" t="s">
        <v>162</v>
      </c>
      <c r="AU415" s="265" t="s">
        <v>87</v>
      </c>
      <c r="AV415" s="14" t="s">
        <v>87</v>
      </c>
      <c r="AW415" s="14" t="s">
        <v>33</v>
      </c>
      <c r="AX415" s="14" t="s">
        <v>77</v>
      </c>
      <c r="AY415" s="265" t="s">
        <v>152</v>
      </c>
    </row>
    <row r="416" s="14" customFormat="1">
      <c r="A416" s="14"/>
      <c r="B416" s="255"/>
      <c r="C416" s="256"/>
      <c r="D416" s="240" t="s">
        <v>162</v>
      </c>
      <c r="E416" s="257" t="s">
        <v>1</v>
      </c>
      <c r="F416" s="258" t="s">
        <v>420</v>
      </c>
      <c r="G416" s="256"/>
      <c r="H416" s="259">
        <v>-5.7130000000000001</v>
      </c>
      <c r="I416" s="260"/>
      <c r="J416" s="256"/>
      <c r="K416" s="256"/>
      <c r="L416" s="261"/>
      <c r="M416" s="262"/>
      <c r="N416" s="263"/>
      <c r="O416" s="263"/>
      <c r="P416" s="263"/>
      <c r="Q416" s="263"/>
      <c r="R416" s="263"/>
      <c r="S416" s="263"/>
      <c r="T416" s="26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5" t="s">
        <v>162</v>
      </c>
      <c r="AU416" s="265" t="s">
        <v>87</v>
      </c>
      <c r="AV416" s="14" t="s">
        <v>87</v>
      </c>
      <c r="AW416" s="14" t="s">
        <v>33</v>
      </c>
      <c r="AX416" s="14" t="s">
        <v>77</v>
      </c>
      <c r="AY416" s="265" t="s">
        <v>152</v>
      </c>
    </row>
    <row r="417" s="15" customFormat="1">
      <c r="A417" s="15"/>
      <c r="B417" s="266"/>
      <c r="C417" s="267"/>
      <c r="D417" s="240" t="s">
        <v>162</v>
      </c>
      <c r="E417" s="268" t="s">
        <v>1</v>
      </c>
      <c r="F417" s="269" t="s">
        <v>165</v>
      </c>
      <c r="G417" s="267"/>
      <c r="H417" s="270">
        <v>38.634999999999998</v>
      </c>
      <c r="I417" s="271"/>
      <c r="J417" s="267"/>
      <c r="K417" s="267"/>
      <c r="L417" s="272"/>
      <c r="M417" s="273"/>
      <c r="N417" s="274"/>
      <c r="O417" s="274"/>
      <c r="P417" s="274"/>
      <c r="Q417" s="274"/>
      <c r="R417" s="274"/>
      <c r="S417" s="274"/>
      <c r="T417" s="27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6" t="s">
        <v>162</v>
      </c>
      <c r="AU417" s="276" t="s">
        <v>87</v>
      </c>
      <c r="AV417" s="15" t="s">
        <v>166</v>
      </c>
      <c r="AW417" s="15" t="s">
        <v>33</v>
      </c>
      <c r="AX417" s="15" t="s">
        <v>77</v>
      </c>
      <c r="AY417" s="276" t="s">
        <v>152</v>
      </c>
    </row>
    <row r="418" s="13" customFormat="1">
      <c r="A418" s="13"/>
      <c r="B418" s="245"/>
      <c r="C418" s="246"/>
      <c r="D418" s="240" t="s">
        <v>162</v>
      </c>
      <c r="E418" s="247" t="s">
        <v>1</v>
      </c>
      <c r="F418" s="248" t="s">
        <v>421</v>
      </c>
      <c r="G418" s="246"/>
      <c r="H418" s="247" t="s">
        <v>1</v>
      </c>
      <c r="I418" s="249"/>
      <c r="J418" s="246"/>
      <c r="K418" s="246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162</v>
      </c>
      <c r="AU418" s="254" t="s">
        <v>87</v>
      </c>
      <c r="AV418" s="13" t="s">
        <v>85</v>
      </c>
      <c r="AW418" s="13" t="s">
        <v>33</v>
      </c>
      <c r="AX418" s="13" t="s">
        <v>77</v>
      </c>
      <c r="AY418" s="254" t="s">
        <v>152</v>
      </c>
    </row>
    <row r="419" s="14" customFormat="1">
      <c r="A419" s="14"/>
      <c r="B419" s="255"/>
      <c r="C419" s="256"/>
      <c r="D419" s="240" t="s">
        <v>162</v>
      </c>
      <c r="E419" s="257" t="s">
        <v>1</v>
      </c>
      <c r="F419" s="258" t="s">
        <v>419</v>
      </c>
      <c r="G419" s="256"/>
      <c r="H419" s="259">
        <v>23.321000000000002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5" t="s">
        <v>162</v>
      </c>
      <c r="AU419" s="265" t="s">
        <v>87</v>
      </c>
      <c r="AV419" s="14" t="s">
        <v>87</v>
      </c>
      <c r="AW419" s="14" t="s">
        <v>33</v>
      </c>
      <c r="AX419" s="14" t="s">
        <v>77</v>
      </c>
      <c r="AY419" s="265" t="s">
        <v>152</v>
      </c>
    </row>
    <row r="420" s="14" customFormat="1">
      <c r="A420" s="14"/>
      <c r="B420" s="255"/>
      <c r="C420" s="256"/>
      <c r="D420" s="240" t="s">
        <v>162</v>
      </c>
      <c r="E420" s="257" t="s">
        <v>1</v>
      </c>
      <c r="F420" s="258" t="s">
        <v>417</v>
      </c>
      <c r="G420" s="256"/>
      <c r="H420" s="259">
        <v>-2.8570000000000002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5" t="s">
        <v>162</v>
      </c>
      <c r="AU420" s="265" t="s">
        <v>87</v>
      </c>
      <c r="AV420" s="14" t="s">
        <v>87</v>
      </c>
      <c r="AW420" s="14" t="s">
        <v>33</v>
      </c>
      <c r="AX420" s="14" t="s">
        <v>77</v>
      </c>
      <c r="AY420" s="265" t="s">
        <v>152</v>
      </c>
    </row>
    <row r="421" s="15" customFormat="1">
      <c r="A421" s="15"/>
      <c r="B421" s="266"/>
      <c r="C421" s="267"/>
      <c r="D421" s="240" t="s">
        <v>162</v>
      </c>
      <c r="E421" s="268" t="s">
        <v>1</v>
      </c>
      <c r="F421" s="269" t="s">
        <v>165</v>
      </c>
      <c r="G421" s="267"/>
      <c r="H421" s="270">
        <v>20.464000000000002</v>
      </c>
      <c r="I421" s="271"/>
      <c r="J421" s="267"/>
      <c r="K421" s="267"/>
      <c r="L421" s="272"/>
      <c r="M421" s="273"/>
      <c r="N421" s="274"/>
      <c r="O421" s="274"/>
      <c r="P421" s="274"/>
      <c r="Q421" s="274"/>
      <c r="R421" s="274"/>
      <c r="S421" s="274"/>
      <c r="T421" s="27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6" t="s">
        <v>162</v>
      </c>
      <c r="AU421" s="276" t="s">
        <v>87</v>
      </c>
      <c r="AV421" s="15" t="s">
        <v>166</v>
      </c>
      <c r="AW421" s="15" t="s">
        <v>33</v>
      </c>
      <c r="AX421" s="15" t="s">
        <v>77</v>
      </c>
      <c r="AY421" s="276" t="s">
        <v>152</v>
      </c>
    </row>
    <row r="422" s="13" customFormat="1">
      <c r="A422" s="13"/>
      <c r="B422" s="245"/>
      <c r="C422" s="246"/>
      <c r="D422" s="240" t="s">
        <v>162</v>
      </c>
      <c r="E422" s="247" t="s">
        <v>1</v>
      </c>
      <c r="F422" s="248" t="s">
        <v>422</v>
      </c>
      <c r="G422" s="246"/>
      <c r="H422" s="247" t="s">
        <v>1</v>
      </c>
      <c r="I422" s="249"/>
      <c r="J422" s="246"/>
      <c r="K422" s="246"/>
      <c r="L422" s="250"/>
      <c r="M422" s="251"/>
      <c r="N422" s="252"/>
      <c r="O422" s="252"/>
      <c r="P422" s="252"/>
      <c r="Q422" s="252"/>
      <c r="R422" s="252"/>
      <c r="S422" s="252"/>
      <c r="T422" s="25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4" t="s">
        <v>162</v>
      </c>
      <c r="AU422" s="254" t="s">
        <v>87</v>
      </c>
      <c r="AV422" s="13" t="s">
        <v>85</v>
      </c>
      <c r="AW422" s="13" t="s">
        <v>33</v>
      </c>
      <c r="AX422" s="13" t="s">
        <v>77</v>
      </c>
      <c r="AY422" s="254" t="s">
        <v>152</v>
      </c>
    </row>
    <row r="423" s="13" customFormat="1">
      <c r="A423" s="13"/>
      <c r="B423" s="245"/>
      <c r="C423" s="246"/>
      <c r="D423" s="240" t="s">
        <v>162</v>
      </c>
      <c r="E423" s="247" t="s">
        <v>1</v>
      </c>
      <c r="F423" s="248" t="s">
        <v>338</v>
      </c>
      <c r="G423" s="246"/>
      <c r="H423" s="247" t="s">
        <v>1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4" t="s">
        <v>162</v>
      </c>
      <c r="AU423" s="254" t="s">
        <v>87</v>
      </c>
      <c r="AV423" s="13" t="s">
        <v>85</v>
      </c>
      <c r="AW423" s="13" t="s">
        <v>33</v>
      </c>
      <c r="AX423" s="13" t="s">
        <v>77</v>
      </c>
      <c r="AY423" s="254" t="s">
        <v>152</v>
      </c>
    </row>
    <row r="424" s="14" customFormat="1">
      <c r="A424" s="14"/>
      <c r="B424" s="255"/>
      <c r="C424" s="256"/>
      <c r="D424" s="240" t="s">
        <v>162</v>
      </c>
      <c r="E424" s="257" t="s">
        <v>1</v>
      </c>
      <c r="F424" s="258" t="s">
        <v>423</v>
      </c>
      <c r="G424" s="256"/>
      <c r="H424" s="259">
        <v>5.2329999999999997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162</v>
      </c>
      <c r="AU424" s="265" t="s">
        <v>87</v>
      </c>
      <c r="AV424" s="14" t="s">
        <v>87</v>
      </c>
      <c r="AW424" s="14" t="s">
        <v>33</v>
      </c>
      <c r="AX424" s="14" t="s">
        <v>77</v>
      </c>
      <c r="AY424" s="265" t="s">
        <v>152</v>
      </c>
    </row>
    <row r="425" s="13" customFormat="1">
      <c r="A425" s="13"/>
      <c r="B425" s="245"/>
      <c r="C425" s="246"/>
      <c r="D425" s="240" t="s">
        <v>162</v>
      </c>
      <c r="E425" s="247" t="s">
        <v>1</v>
      </c>
      <c r="F425" s="248" t="s">
        <v>418</v>
      </c>
      <c r="G425" s="246"/>
      <c r="H425" s="247" t="s">
        <v>1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4" t="s">
        <v>162</v>
      </c>
      <c r="AU425" s="254" t="s">
        <v>87</v>
      </c>
      <c r="AV425" s="13" t="s">
        <v>85</v>
      </c>
      <c r="AW425" s="13" t="s">
        <v>33</v>
      </c>
      <c r="AX425" s="13" t="s">
        <v>77</v>
      </c>
      <c r="AY425" s="254" t="s">
        <v>152</v>
      </c>
    </row>
    <row r="426" s="14" customFormat="1">
      <c r="A426" s="14"/>
      <c r="B426" s="255"/>
      <c r="C426" s="256"/>
      <c r="D426" s="240" t="s">
        <v>162</v>
      </c>
      <c r="E426" s="257" t="s">
        <v>1</v>
      </c>
      <c r="F426" s="258" t="s">
        <v>424</v>
      </c>
      <c r="G426" s="256"/>
      <c r="H426" s="259">
        <v>2.7290000000000001</v>
      </c>
      <c r="I426" s="260"/>
      <c r="J426" s="256"/>
      <c r="K426" s="256"/>
      <c r="L426" s="261"/>
      <c r="M426" s="262"/>
      <c r="N426" s="263"/>
      <c r="O426" s="263"/>
      <c r="P426" s="263"/>
      <c r="Q426" s="263"/>
      <c r="R426" s="263"/>
      <c r="S426" s="263"/>
      <c r="T426" s="26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5" t="s">
        <v>162</v>
      </c>
      <c r="AU426" s="265" t="s">
        <v>87</v>
      </c>
      <c r="AV426" s="14" t="s">
        <v>87</v>
      </c>
      <c r="AW426" s="14" t="s">
        <v>33</v>
      </c>
      <c r="AX426" s="14" t="s">
        <v>77</v>
      </c>
      <c r="AY426" s="265" t="s">
        <v>152</v>
      </c>
    </row>
    <row r="427" s="15" customFormat="1">
      <c r="A427" s="15"/>
      <c r="B427" s="266"/>
      <c r="C427" s="267"/>
      <c r="D427" s="240" t="s">
        <v>162</v>
      </c>
      <c r="E427" s="268" t="s">
        <v>1</v>
      </c>
      <c r="F427" s="269" t="s">
        <v>165</v>
      </c>
      <c r="G427" s="267"/>
      <c r="H427" s="270">
        <v>7.9619999999999997</v>
      </c>
      <c r="I427" s="271"/>
      <c r="J427" s="267"/>
      <c r="K427" s="267"/>
      <c r="L427" s="272"/>
      <c r="M427" s="273"/>
      <c r="N427" s="274"/>
      <c r="O427" s="274"/>
      <c r="P427" s="274"/>
      <c r="Q427" s="274"/>
      <c r="R427" s="274"/>
      <c r="S427" s="274"/>
      <c r="T427" s="27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6" t="s">
        <v>162</v>
      </c>
      <c r="AU427" s="276" t="s">
        <v>87</v>
      </c>
      <c r="AV427" s="15" t="s">
        <v>166</v>
      </c>
      <c r="AW427" s="15" t="s">
        <v>33</v>
      </c>
      <c r="AX427" s="15" t="s">
        <v>77</v>
      </c>
      <c r="AY427" s="276" t="s">
        <v>152</v>
      </c>
    </row>
    <row r="428" s="16" customFormat="1">
      <c r="A428" s="16"/>
      <c r="B428" s="277"/>
      <c r="C428" s="278"/>
      <c r="D428" s="240" t="s">
        <v>162</v>
      </c>
      <c r="E428" s="279" t="s">
        <v>1</v>
      </c>
      <c r="F428" s="280" t="s">
        <v>172</v>
      </c>
      <c r="G428" s="278"/>
      <c r="H428" s="281">
        <v>85.231000000000009</v>
      </c>
      <c r="I428" s="282"/>
      <c r="J428" s="278"/>
      <c r="K428" s="278"/>
      <c r="L428" s="283"/>
      <c r="M428" s="284"/>
      <c r="N428" s="285"/>
      <c r="O428" s="285"/>
      <c r="P428" s="285"/>
      <c r="Q428" s="285"/>
      <c r="R428" s="285"/>
      <c r="S428" s="285"/>
      <c r="T428" s="28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87" t="s">
        <v>162</v>
      </c>
      <c r="AU428" s="287" t="s">
        <v>87</v>
      </c>
      <c r="AV428" s="16" t="s">
        <v>158</v>
      </c>
      <c r="AW428" s="16" t="s">
        <v>33</v>
      </c>
      <c r="AX428" s="16" t="s">
        <v>85</v>
      </c>
      <c r="AY428" s="287" t="s">
        <v>152</v>
      </c>
    </row>
    <row r="429" s="2" customFormat="1" ht="21.75" customHeight="1">
      <c r="A429" s="39"/>
      <c r="B429" s="40"/>
      <c r="C429" s="227" t="s">
        <v>434</v>
      </c>
      <c r="D429" s="227" t="s">
        <v>154</v>
      </c>
      <c r="E429" s="228" t="s">
        <v>435</v>
      </c>
      <c r="F429" s="229" t="s">
        <v>436</v>
      </c>
      <c r="G429" s="230" t="s">
        <v>157</v>
      </c>
      <c r="H429" s="231">
        <v>65.784999999999997</v>
      </c>
      <c r="I429" s="232"/>
      <c r="J429" s="233">
        <f>ROUND(I429*H429,2)</f>
        <v>0</v>
      </c>
      <c r="K429" s="229" t="s">
        <v>176</v>
      </c>
      <c r="L429" s="45"/>
      <c r="M429" s="234" t="s">
        <v>1</v>
      </c>
      <c r="N429" s="235" t="s">
        <v>42</v>
      </c>
      <c r="O429" s="92"/>
      <c r="P429" s="236">
        <f>O429*H429</f>
        <v>0</v>
      </c>
      <c r="Q429" s="236">
        <v>0.020480000000000002</v>
      </c>
      <c r="R429" s="236">
        <f>Q429*H429</f>
        <v>1.3472767999999999</v>
      </c>
      <c r="S429" s="236">
        <v>0</v>
      </c>
      <c r="T429" s="23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8" t="s">
        <v>158</v>
      </c>
      <c r="AT429" s="238" t="s">
        <v>154</v>
      </c>
      <c r="AU429" s="238" t="s">
        <v>87</v>
      </c>
      <c r="AY429" s="18" t="s">
        <v>152</v>
      </c>
      <c r="BE429" s="239">
        <f>IF(N429="základní",J429,0)</f>
        <v>0</v>
      </c>
      <c r="BF429" s="239">
        <f>IF(N429="snížená",J429,0)</f>
        <v>0</v>
      </c>
      <c r="BG429" s="239">
        <f>IF(N429="zákl. přenesená",J429,0)</f>
        <v>0</v>
      </c>
      <c r="BH429" s="239">
        <f>IF(N429="sníž. přenesená",J429,0)</f>
        <v>0</v>
      </c>
      <c r="BI429" s="239">
        <f>IF(N429="nulová",J429,0)</f>
        <v>0</v>
      </c>
      <c r="BJ429" s="18" t="s">
        <v>85</v>
      </c>
      <c r="BK429" s="239">
        <f>ROUND(I429*H429,2)</f>
        <v>0</v>
      </c>
      <c r="BL429" s="18" t="s">
        <v>158</v>
      </c>
      <c r="BM429" s="238" t="s">
        <v>437</v>
      </c>
    </row>
    <row r="430" s="13" customFormat="1">
      <c r="A430" s="13"/>
      <c r="B430" s="245"/>
      <c r="C430" s="246"/>
      <c r="D430" s="240" t="s">
        <v>162</v>
      </c>
      <c r="E430" s="247" t="s">
        <v>1</v>
      </c>
      <c r="F430" s="248" t="s">
        <v>271</v>
      </c>
      <c r="G430" s="246"/>
      <c r="H430" s="247" t="s">
        <v>1</v>
      </c>
      <c r="I430" s="249"/>
      <c r="J430" s="246"/>
      <c r="K430" s="246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162</v>
      </c>
      <c r="AU430" s="254" t="s">
        <v>87</v>
      </c>
      <c r="AV430" s="13" t="s">
        <v>85</v>
      </c>
      <c r="AW430" s="13" t="s">
        <v>33</v>
      </c>
      <c r="AX430" s="13" t="s">
        <v>77</v>
      </c>
      <c r="AY430" s="254" t="s">
        <v>152</v>
      </c>
    </row>
    <row r="431" s="13" customFormat="1">
      <c r="A431" s="13"/>
      <c r="B431" s="245"/>
      <c r="C431" s="246"/>
      <c r="D431" s="240" t="s">
        <v>162</v>
      </c>
      <c r="E431" s="247" t="s">
        <v>1</v>
      </c>
      <c r="F431" s="248" t="s">
        <v>396</v>
      </c>
      <c r="G431" s="246"/>
      <c r="H431" s="247" t="s">
        <v>1</v>
      </c>
      <c r="I431" s="249"/>
      <c r="J431" s="246"/>
      <c r="K431" s="246"/>
      <c r="L431" s="250"/>
      <c r="M431" s="251"/>
      <c r="N431" s="252"/>
      <c r="O431" s="252"/>
      <c r="P431" s="252"/>
      <c r="Q431" s="252"/>
      <c r="R431" s="252"/>
      <c r="S431" s="252"/>
      <c r="T431" s="25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4" t="s">
        <v>162</v>
      </c>
      <c r="AU431" s="254" t="s">
        <v>87</v>
      </c>
      <c r="AV431" s="13" t="s">
        <v>85</v>
      </c>
      <c r="AW431" s="13" t="s">
        <v>33</v>
      </c>
      <c r="AX431" s="13" t="s">
        <v>77</v>
      </c>
      <c r="AY431" s="254" t="s">
        <v>152</v>
      </c>
    </row>
    <row r="432" s="14" customFormat="1">
      <c r="A432" s="14"/>
      <c r="B432" s="255"/>
      <c r="C432" s="256"/>
      <c r="D432" s="240" t="s">
        <v>162</v>
      </c>
      <c r="E432" s="257" t="s">
        <v>1</v>
      </c>
      <c r="F432" s="258" t="s">
        <v>397</v>
      </c>
      <c r="G432" s="256"/>
      <c r="H432" s="259">
        <v>23.321000000000002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5" t="s">
        <v>162</v>
      </c>
      <c r="AU432" s="265" t="s">
        <v>87</v>
      </c>
      <c r="AV432" s="14" t="s">
        <v>87</v>
      </c>
      <c r="AW432" s="14" t="s">
        <v>33</v>
      </c>
      <c r="AX432" s="14" t="s">
        <v>77</v>
      </c>
      <c r="AY432" s="265" t="s">
        <v>152</v>
      </c>
    </row>
    <row r="433" s="14" customFormat="1">
      <c r="A433" s="14"/>
      <c r="B433" s="255"/>
      <c r="C433" s="256"/>
      <c r="D433" s="240" t="s">
        <v>162</v>
      </c>
      <c r="E433" s="257" t="s">
        <v>1</v>
      </c>
      <c r="F433" s="258" t="s">
        <v>398</v>
      </c>
      <c r="G433" s="256"/>
      <c r="H433" s="259">
        <v>12.003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5" t="s">
        <v>162</v>
      </c>
      <c r="AU433" s="265" t="s">
        <v>87</v>
      </c>
      <c r="AV433" s="14" t="s">
        <v>87</v>
      </c>
      <c r="AW433" s="14" t="s">
        <v>33</v>
      </c>
      <c r="AX433" s="14" t="s">
        <v>77</v>
      </c>
      <c r="AY433" s="265" t="s">
        <v>152</v>
      </c>
    </row>
    <row r="434" s="14" customFormat="1">
      <c r="A434" s="14"/>
      <c r="B434" s="255"/>
      <c r="C434" s="256"/>
      <c r="D434" s="240" t="s">
        <v>162</v>
      </c>
      <c r="E434" s="257" t="s">
        <v>1</v>
      </c>
      <c r="F434" s="258" t="s">
        <v>399</v>
      </c>
      <c r="G434" s="256"/>
      <c r="H434" s="259">
        <v>6.4610000000000003</v>
      </c>
      <c r="I434" s="260"/>
      <c r="J434" s="256"/>
      <c r="K434" s="256"/>
      <c r="L434" s="261"/>
      <c r="M434" s="262"/>
      <c r="N434" s="263"/>
      <c r="O434" s="263"/>
      <c r="P434" s="263"/>
      <c r="Q434" s="263"/>
      <c r="R434" s="263"/>
      <c r="S434" s="263"/>
      <c r="T434" s="26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5" t="s">
        <v>162</v>
      </c>
      <c r="AU434" s="265" t="s">
        <v>87</v>
      </c>
      <c r="AV434" s="14" t="s">
        <v>87</v>
      </c>
      <c r="AW434" s="14" t="s">
        <v>33</v>
      </c>
      <c r="AX434" s="14" t="s">
        <v>77</v>
      </c>
      <c r="AY434" s="265" t="s">
        <v>152</v>
      </c>
    </row>
    <row r="435" s="14" customFormat="1">
      <c r="A435" s="14"/>
      <c r="B435" s="255"/>
      <c r="C435" s="256"/>
      <c r="D435" s="240" t="s">
        <v>162</v>
      </c>
      <c r="E435" s="257" t="s">
        <v>1</v>
      </c>
      <c r="F435" s="258" t="s">
        <v>400</v>
      </c>
      <c r="G435" s="256"/>
      <c r="H435" s="259">
        <v>9.5589999999999993</v>
      </c>
      <c r="I435" s="260"/>
      <c r="J435" s="256"/>
      <c r="K435" s="256"/>
      <c r="L435" s="261"/>
      <c r="M435" s="262"/>
      <c r="N435" s="263"/>
      <c r="O435" s="263"/>
      <c r="P435" s="263"/>
      <c r="Q435" s="263"/>
      <c r="R435" s="263"/>
      <c r="S435" s="263"/>
      <c r="T435" s="26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5" t="s">
        <v>162</v>
      </c>
      <c r="AU435" s="265" t="s">
        <v>87</v>
      </c>
      <c r="AV435" s="14" t="s">
        <v>87</v>
      </c>
      <c r="AW435" s="14" t="s">
        <v>33</v>
      </c>
      <c r="AX435" s="14" t="s">
        <v>77</v>
      </c>
      <c r="AY435" s="265" t="s">
        <v>152</v>
      </c>
    </row>
    <row r="436" s="14" customFormat="1">
      <c r="A436" s="14"/>
      <c r="B436" s="255"/>
      <c r="C436" s="256"/>
      <c r="D436" s="240" t="s">
        <v>162</v>
      </c>
      <c r="E436" s="257" t="s">
        <v>1</v>
      </c>
      <c r="F436" s="258" t="s">
        <v>401</v>
      </c>
      <c r="G436" s="256"/>
      <c r="H436" s="259">
        <v>6.4370000000000003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5" t="s">
        <v>162</v>
      </c>
      <c r="AU436" s="265" t="s">
        <v>87</v>
      </c>
      <c r="AV436" s="14" t="s">
        <v>87</v>
      </c>
      <c r="AW436" s="14" t="s">
        <v>33</v>
      </c>
      <c r="AX436" s="14" t="s">
        <v>77</v>
      </c>
      <c r="AY436" s="265" t="s">
        <v>152</v>
      </c>
    </row>
    <row r="437" s="14" customFormat="1">
      <c r="A437" s="14"/>
      <c r="B437" s="255"/>
      <c r="C437" s="256"/>
      <c r="D437" s="240" t="s">
        <v>162</v>
      </c>
      <c r="E437" s="257" t="s">
        <v>1</v>
      </c>
      <c r="F437" s="258" t="s">
        <v>402</v>
      </c>
      <c r="G437" s="256"/>
      <c r="H437" s="259">
        <v>8.0039999999999996</v>
      </c>
      <c r="I437" s="260"/>
      <c r="J437" s="256"/>
      <c r="K437" s="256"/>
      <c r="L437" s="261"/>
      <c r="M437" s="262"/>
      <c r="N437" s="263"/>
      <c r="O437" s="263"/>
      <c r="P437" s="263"/>
      <c r="Q437" s="263"/>
      <c r="R437" s="263"/>
      <c r="S437" s="263"/>
      <c r="T437" s="26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5" t="s">
        <v>162</v>
      </c>
      <c r="AU437" s="265" t="s">
        <v>87</v>
      </c>
      <c r="AV437" s="14" t="s">
        <v>87</v>
      </c>
      <c r="AW437" s="14" t="s">
        <v>33</v>
      </c>
      <c r="AX437" s="14" t="s">
        <v>77</v>
      </c>
      <c r="AY437" s="265" t="s">
        <v>152</v>
      </c>
    </row>
    <row r="438" s="16" customFormat="1">
      <c r="A438" s="16"/>
      <c r="B438" s="277"/>
      <c r="C438" s="278"/>
      <c r="D438" s="240" t="s">
        <v>162</v>
      </c>
      <c r="E438" s="279" t="s">
        <v>1</v>
      </c>
      <c r="F438" s="280" t="s">
        <v>172</v>
      </c>
      <c r="G438" s="278"/>
      <c r="H438" s="281">
        <v>65.784999999999997</v>
      </c>
      <c r="I438" s="282"/>
      <c r="J438" s="278"/>
      <c r="K438" s="278"/>
      <c r="L438" s="283"/>
      <c r="M438" s="284"/>
      <c r="N438" s="285"/>
      <c r="O438" s="285"/>
      <c r="P438" s="285"/>
      <c r="Q438" s="285"/>
      <c r="R438" s="285"/>
      <c r="S438" s="285"/>
      <c r="T438" s="28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87" t="s">
        <v>162</v>
      </c>
      <c r="AU438" s="287" t="s">
        <v>87</v>
      </c>
      <c r="AV438" s="16" t="s">
        <v>158</v>
      </c>
      <c r="AW438" s="16" t="s">
        <v>33</v>
      </c>
      <c r="AX438" s="16" t="s">
        <v>85</v>
      </c>
      <c r="AY438" s="287" t="s">
        <v>152</v>
      </c>
    </row>
    <row r="439" s="2" customFormat="1" ht="21.75" customHeight="1">
      <c r="A439" s="39"/>
      <c r="B439" s="40"/>
      <c r="C439" s="227" t="s">
        <v>438</v>
      </c>
      <c r="D439" s="227" t="s">
        <v>154</v>
      </c>
      <c r="E439" s="228" t="s">
        <v>435</v>
      </c>
      <c r="F439" s="229" t="s">
        <v>436</v>
      </c>
      <c r="G439" s="230" t="s">
        <v>157</v>
      </c>
      <c r="H439" s="231">
        <v>85.230999999999995</v>
      </c>
      <c r="I439" s="232"/>
      <c r="J439" s="233">
        <f>ROUND(I439*H439,2)</f>
        <v>0</v>
      </c>
      <c r="K439" s="229" t="s">
        <v>176</v>
      </c>
      <c r="L439" s="45"/>
      <c r="M439" s="234" t="s">
        <v>1</v>
      </c>
      <c r="N439" s="235" t="s">
        <v>42</v>
      </c>
      <c r="O439" s="92"/>
      <c r="P439" s="236">
        <f>O439*H439</f>
        <v>0</v>
      </c>
      <c r="Q439" s="236">
        <v>0.020480000000000002</v>
      </c>
      <c r="R439" s="236">
        <f>Q439*H439</f>
        <v>1.74553088</v>
      </c>
      <c r="S439" s="236">
        <v>0</v>
      </c>
      <c r="T439" s="237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8" t="s">
        <v>158</v>
      </c>
      <c r="AT439" s="238" t="s">
        <v>154</v>
      </c>
      <c r="AU439" s="238" t="s">
        <v>87</v>
      </c>
      <c r="AY439" s="18" t="s">
        <v>152</v>
      </c>
      <c r="BE439" s="239">
        <f>IF(N439="základní",J439,0)</f>
        <v>0</v>
      </c>
      <c r="BF439" s="239">
        <f>IF(N439="snížená",J439,0)</f>
        <v>0</v>
      </c>
      <c r="BG439" s="239">
        <f>IF(N439="zákl. přenesená",J439,0)</f>
        <v>0</v>
      </c>
      <c r="BH439" s="239">
        <f>IF(N439="sníž. přenesená",J439,0)</f>
        <v>0</v>
      </c>
      <c r="BI439" s="239">
        <f>IF(N439="nulová",J439,0)</f>
        <v>0</v>
      </c>
      <c r="BJ439" s="18" t="s">
        <v>85</v>
      </c>
      <c r="BK439" s="239">
        <f>ROUND(I439*H439,2)</f>
        <v>0</v>
      </c>
      <c r="BL439" s="18" t="s">
        <v>158</v>
      </c>
      <c r="BM439" s="238" t="s">
        <v>439</v>
      </c>
    </row>
    <row r="440" s="2" customFormat="1">
      <c r="A440" s="39"/>
      <c r="B440" s="40"/>
      <c r="C440" s="41"/>
      <c r="D440" s="240" t="s">
        <v>160</v>
      </c>
      <c r="E440" s="41"/>
      <c r="F440" s="241" t="s">
        <v>415</v>
      </c>
      <c r="G440" s="41"/>
      <c r="H440" s="41"/>
      <c r="I440" s="242"/>
      <c r="J440" s="41"/>
      <c r="K440" s="41"/>
      <c r="L440" s="45"/>
      <c r="M440" s="243"/>
      <c r="N440" s="244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160</v>
      </c>
      <c r="AU440" s="18" t="s">
        <v>87</v>
      </c>
    </row>
    <row r="441" s="13" customFormat="1">
      <c r="A441" s="13"/>
      <c r="B441" s="245"/>
      <c r="C441" s="246"/>
      <c r="D441" s="240" t="s">
        <v>162</v>
      </c>
      <c r="E441" s="247" t="s">
        <v>1</v>
      </c>
      <c r="F441" s="248" t="s">
        <v>338</v>
      </c>
      <c r="G441" s="246"/>
      <c r="H441" s="247" t="s">
        <v>1</v>
      </c>
      <c r="I441" s="249"/>
      <c r="J441" s="246"/>
      <c r="K441" s="246"/>
      <c r="L441" s="250"/>
      <c r="M441" s="251"/>
      <c r="N441" s="252"/>
      <c r="O441" s="252"/>
      <c r="P441" s="252"/>
      <c r="Q441" s="252"/>
      <c r="R441" s="252"/>
      <c r="S441" s="252"/>
      <c r="T441" s="25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4" t="s">
        <v>162</v>
      </c>
      <c r="AU441" s="254" t="s">
        <v>87</v>
      </c>
      <c r="AV441" s="13" t="s">
        <v>85</v>
      </c>
      <c r="AW441" s="13" t="s">
        <v>33</v>
      </c>
      <c r="AX441" s="13" t="s">
        <v>77</v>
      </c>
      <c r="AY441" s="254" t="s">
        <v>152</v>
      </c>
    </row>
    <row r="442" s="14" customFormat="1">
      <c r="A442" s="14"/>
      <c r="B442" s="255"/>
      <c r="C442" s="256"/>
      <c r="D442" s="240" t="s">
        <v>162</v>
      </c>
      <c r="E442" s="257" t="s">
        <v>1</v>
      </c>
      <c r="F442" s="258" t="s">
        <v>416</v>
      </c>
      <c r="G442" s="256"/>
      <c r="H442" s="259">
        <v>21.027000000000001</v>
      </c>
      <c r="I442" s="260"/>
      <c r="J442" s="256"/>
      <c r="K442" s="256"/>
      <c r="L442" s="261"/>
      <c r="M442" s="262"/>
      <c r="N442" s="263"/>
      <c r="O442" s="263"/>
      <c r="P442" s="263"/>
      <c r="Q442" s="263"/>
      <c r="R442" s="263"/>
      <c r="S442" s="263"/>
      <c r="T442" s="26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5" t="s">
        <v>162</v>
      </c>
      <c r="AU442" s="265" t="s">
        <v>87</v>
      </c>
      <c r="AV442" s="14" t="s">
        <v>87</v>
      </c>
      <c r="AW442" s="14" t="s">
        <v>33</v>
      </c>
      <c r="AX442" s="14" t="s">
        <v>77</v>
      </c>
      <c r="AY442" s="265" t="s">
        <v>152</v>
      </c>
    </row>
    <row r="443" s="14" customFormat="1">
      <c r="A443" s="14"/>
      <c r="B443" s="255"/>
      <c r="C443" s="256"/>
      <c r="D443" s="240" t="s">
        <v>162</v>
      </c>
      <c r="E443" s="257" t="s">
        <v>1</v>
      </c>
      <c r="F443" s="258" t="s">
        <v>417</v>
      </c>
      <c r="G443" s="256"/>
      <c r="H443" s="259">
        <v>-2.8570000000000002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5" t="s">
        <v>162</v>
      </c>
      <c r="AU443" s="265" t="s">
        <v>87</v>
      </c>
      <c r="AV443" s="14" t="s">
        <v>87</v>
      </c>
      <c r="AW443" s="14" t="s">
        <v>33</v>
      </c>
      <c r="AX443" s="14" t="s">
        <v>77</v>
      </c>
      <c r="AY443" s="265" t="s">
        <v>152</v>
      </c>
    </row>
    <row r="444" s="15" customFormat="1">
      <c r="A444" s="15"/>
      <c r="B444" s="266"/>
      <c r="C444" s="267"/>
      <c r="D444" s="240" t="s">
        <v>162</v>
      </c>
      <c r="E444" s="268" t="s">
        <v>1</v>
      </c>
      <c r="F444" s="269" t="s">
        <v>165</v>
      </c>
      <c r="G444" s="267"/>
      <c r="H444" s="270">
        <v>18.170000000000002</v>
      </c>
      <c r="I444" s="271"/>
      <c r="J444" s="267"/>
      <c r="K444" s="267"/>
      <c r="L444" s="272"/>
      <c r="M444" s="273"/>
      <c r="N444" s="274"/>
      <c r="O444" s="274"/>
      <c r="P444" s="274"/>
      <c r="Q444" s="274"/>
      <c r="R444" s="274"/>
      <c r="S444" s="274"/>
      <c r="T444" s="27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6" t="s">
        <v>162</v>
      </c>
      <c r="AU444" s="276" t="s">
        <v>87</v>
      </c>
      <c r="AV444" s="15" t="s">
        <v>166</v>
      </c>
      <c r="AW444" s="15" t="s">
        <v>33</v>
      </c>
      <c r="AX444" s="15" t="s">
        <v>77</v>
      </c>
      <c r="AY444" s="276" t="s">
        <v>152</v>
      </c>
    </row>
    <row r="445" s="13" customFormat="1">
      <c r="A445" s="13"/>
      <c r="B445" s="245"/>
      <c r="C445" s="246"/>
      <c r="D445" s="240" t="s">
        <v>162</v>
      </c>
      <c r="E445" s="247" t="s">
        <v>1</v>
      </c>
      <c r="F445" s="248" t="s">
        <v>418</v>
      </c>
      <c r="G445" s="246"/>
      <c r="H445" s="247" t="s">
        <v>1</v>
      </c>
      <c r="I445" s="249"/>
      <c r="J445" s="246"/>
      <c r="K445" s="246"/>
      <c r="L445" s="250"/>
      <c r="M445" s="251"/>
      <c r="N445" s="252"/>
      <c r="O445" s="252"/>
      <c r="P445" s="252"/>
      <c r="Q445" s="252"/>
      <c r="R445" s="252"/>
      <c r="S445" s="252"/>
      <c r="T445" s="25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4" t="s">
        <v>162</v>
      </c>
      <c r="AU445" s="254" t="s">
        <v>87</v>
      </c>
      <c r="AV445" s="13" t="s">
        <v>85</v>
      </c>
      <c r="AW445" s="13" t="s">
        <v>33</v>
      </c>
      <c r="AX445" s="13" t="s">
        <v>77</v>
      </c>
      <c r="AY445" s="254" t="s">
        <v>152</v>
      </c>
    </row>
    <row r="446" s="14" customFormat="1">
      <c r="A446" s="14"/>
      <c r="B446" s="255"/>
      <c r="C446" s="256"/>
      <c r="D446" s="240" t="s">
        <v>162</v>
      </c>
      <c r="E446" s="257" t="s">
        <v>1</v>
      </c>
      <c r="F446" s="258" t="s">
        <v>416</v>
      </c>
      <c r="G446" s="256"/>
      <c r="H446" s="259">
        <v>21.027000000000001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5" t="s">
        <v>162</v>
      </c>
      <c r="AU446" s="265" t="s">
        <v>87</v>
      </c>
      <c r="AV446" s="14" t="s">
        <v>87</v>
      </c>
      <c r="AW446" s="14" t="s">
        <v>33</v>
      </c>
      <c r="AX446" s="14" t="s">
        <v>77</v>
      </c>
      <c r="AY446" s="265" t="s">
        <v>152</v>
      </c>
    </row>
    <row r="447" s="14" customFormat="1">
      <c r="A447" s="14"/>
      <c r="B447" s="255"/>
      <c r="C447" s="256"/>
      <c r="D447" s="240" t="s">
        <v>162</v>
      </c>
      <c r="E447" s="257" t="s">
        <v>1</v>
      </c>
      <c r="F447" s="258" t="s">
        <v>419</v>
      </c>
      <c r="G447" s="256"/>
      <c r="H447" s="259">
        <v>23.321000000000002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5" t="s">
        <v>162</v>
      </c>
      <c r="AU447" s="265" t="s">
        <v>87</v>
      </c>
      <c r="AV447" s="14" t="s">
        <v>87</v>
      </c>
      <c r="AW447" s="14" t="s">
        <v>33</v>
      </c>
      <c r="AX447" s="14" t="s">
        <v>77</v>
      </c>
      <c r="AY447" s="265" t="s">
        <v>152</v>
      </c>
    </row>
    <row r="448" s="14" customFormat="1">
      <c r="A448" s="14"/>
      <c r="B448" s="255"/>
      <c r="C448" s="256"/>
      <c r="D448" s="240" t="s">
        <v>162</v>
      </c>
      <c r="E448" s="257" t="s">
        <v>1</v>
      </c>
      <c r="F448" s="258" t="s">
        <v>420</v>
      </c>
      <c r="G448" s="256"/>
      <c r="H448" s="259">
        <v>-5.7130000000000001</v>
      </c>
      <c r="I448" s="260"/>
      <c r="J448" s="256"/>
      <c r="K448" s="256"/>
      <c r="L448" s="261"/>
      <c r="M448" s="262"/>
      <c r="N448" s="263"/>
      <c r="O448" s="263"/>
      <c r="P448" s="263"/>
      <c r="Q448" s="263"/>
      <c r="R448" s="263"/>
      <c r="S448" s="263"/>
      <c r="T448" s="26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5" t="s">
        <v>162</v>
      </c>
      <c r="AU448" s="265" t="s">
        <v>87</v>
      </c>
      <c r="AV448" s="14" t="s">
        <v>87</v>
      </c>
      <c r="AW448" s="14" t="s">
        <v>33</v>
      </c>
      <c r="AX448" s="14" t="s">
        <v>77</v>
      </c>
      <c r="AY448" s="265" t="s">
        <v>152</v>
      </c>
    </row>
    <row r="449" s="15" customFormat="1">
      <c r="A449" s="15"/>
      <c r="B449" s="266"/>
      <c r="C449" s="267"/>
      <c r="D449" s="240" t="s">
        <v>162</v>
      </c>
      <c r="E449" s="268" t="s">
        <v>1</v>
      </c>
      <c r="F449" s="269" t="s">
        <v>165</v>
      </c>
      <c r="G449" s="267"/>
      <c r="H449" s="270">
        <v>38.634999999999998</v>
      </c>
      <c r="I449" s="271"/>
      <c r="J449" s="267"/>
      <c r="K449" s="267"/>
      <c r="L449" s="272"/>
      <c r="M449" s="273"/>
      <c r="N449" s="274"/>
      <c r="O449" s="274"/>
      <c r="P449" s="274"/>
      <c r="Q449" s="274"/>
      <c r="R449" s="274"/>
      <c r="S449" s="274"/>
      <c r="T449" s="27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6" t="s">
        <v>162</v>
      </c>
      <c r="AU449" s="276" t="s">
        <v>87</v>
      </c>
      <c r="AV449" s="15" t="s">
        <v>166</v>
      </c>
      <c r="AW449" s="15" t="s">
        <v>33</v>
      </c>
      <c r="AX449" s="15" t="s">
        <v>77</v>
      </c>
      <c r="AY449" s="276" t="s">
        <v>152</v>
      </c>
    </row>
    <row r="450" s="13" customFormat="1">
      <c r="A450" s="13"/>
      <c r="B450" s="245"/>
      <c r="C450" s="246"/>
      <c r="D450" s="240" t="s">
        <v>162</v>
      </c>
      <c r="E450" s="247" t="s">
        <v>1</v>
      </c>
      <c r="F450" s="248" t="s">
        <v>421</v>
      </c>
      <c r="G450" s="246"/>
      <c r="H450" s="247" t="s">
        <v>1</v>
      </c>
      <c r="I450" s="249"/>
      <c r="J450" s="246"/>
      <c r="K450" s="246"/>
      <c r="L450" s="250"/>
      <c r="M450" s="251"/>
      <c r="N450" s="252"/>
      <c r="O450" s="252"/>
      <c r="P450" s="252"/>
      <c r="Q450" s="252"/>
      <c r="R450" s="252"/>
      <c r="S450" s="252"/>
      <c r="T450" s="25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4" t="s">
        <v>162</v>
      </c>
      <c r="AU450" s="254" t="s">
        <v>87</v>
      </c>
      <c r="AV450" s="13" t="s">
        <v>85</v>
      </c>
      <c r="AW450" s="13" t="s">
        <v>33</v>
      </c>
      <c r="AX450" s="13" t="s">
        <v>77</v>
      </c>
      <c r="AY450" s="254" t="s">
        <v>152</v>
      </c>
    </row>
    <row r="451" s="14" customFormat="1">
      <c r="A451" s="14"/>
      <c r="B451" s="255"/>
      <c r="C451" s="256"/>
      <c r="D451" s="240" t="s">
        <v>162</v>
      </c>
      <c r="E451" s="257" t="s">
        <v>1</v>
      </c>
      <c r="F451" s="258" t="s">
        <v>419</v>
      </c>
      <c r="G451" s="256"/>
      <c r="H451" s="259">
        <v>23.321000000000002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5" t="s">
        <v>162</v>
      </c>
      <c r="AU451" s="265" t="s">
        <v>87</v>
      </c>
      <c r="AV451" s="14" t="s">
        <v>87</v>
      </c>
      <c r="AW451" s="14" t="s">
        <v>33</v>
      </c>
      <c r="AX451" s="14" t="s">
        <v>77</v>
      </c>
      <c r="AY451" s="265" t="s">
        <v>152</v>
      </c>
    </row>
    <row r="452" s="14" customFormat="1">
      <c r="A452" s="14"/>
      <c r="B452" s="255"/>
      <c r="C452" s="256"/>
      <c r="D452" s="240" t="s">
        <v>162</v>
      </c>
      <c r="E452" s="257" t="s">
        <v>1</v>
      </c>
      <c r="F452" s="258" t="s">
        <v>417</v>
      </c>
      <c r="G452" s="256"/>
      <c r="H452" s="259">
        <v>-2.8570000000000002</v>
      </c>
      <c r="I452" s="260"/>
      <c r="J452" s="256"/>
      <c r="K452" s="256"/>
      <c r="L452" s="261"/>
      <c r="M452" s="262"/>
      <c r="N452" s="263"/>
      <c r="O452" s="263"/>
      <c r="P452" s="263"/>
      <c r="Q452" s="263"/>
      <c r="R452" s="263"/>
      <c r="S452" s="263"/>
      <c r="T452" s="26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5" t="s">
        <v>162</v>
      </c>
      <c r="AU452" s="265" t="s">
        <v>87</v>
      </c>
      <c r="AV452" s="14" t="s">
        <v>87</v>
      </c>
      <c r="AW452" s="14" t="s">
        <v>33</v>
      </c>
      <c r="AX452" s="14" t="s">
        <v>77</v>
      </c>
      <c r="AY452" s="265" t="s">
        <v>152</v>
      </c>
    </row>
    <row r="453" s="15" customFormat="1">
      <c r="A453" s="15"/>
      <c r="B453" s="266"/>
      <c r="C453" s="267"/>
      <c r="D453" s="240" t="s">
        <v>162</v>
      </c>
      <c r="E453" s="268" t="s">
        <v>1</v>
      </c>
      <c r="F453" s="269" t="s">
        <v>165</v>
      </c>
      <c r="G453" s="267"/>
      <c r="H453" s="270">
        <v>20.464000000000002</v>
      </c>
      <c r="I453" s="271"/>
      <c r="J453" s="267"/>
      <c r="K453" s="267"/>
      <c r="L453" s="272"/>
      <c r="M453" s="273"/>
      <c r="N453" s="274"/>
      <c r="O453" s="274"/>
      <c r="P453" s="274"/>
      <c r="Q453" s="274"/>
      <c r="R453" s="274"/>
      <c r="S453" s="274"/>
      <c r="T453" s="27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6" t="s">
        <v>162</v>
      </c>
      <c r="AU453" s="276" t="s">
        <v>87</v>
      </c>
      <c r="AV453" s="15" t="s">
        <v>166</v>
      </c>
      <c r="AW453" s="15" t="s">
        <v>33</v>
      </c>
      <c r="AX453" s="15" t="s">
        <v>77</v>
      </c>
      <c r="AY453" s="276" t="s">
        <v>152</v>
      </c>
    </row>
    <row r="454" s="13" customFormat="1">
      <c r="A454" s="13"/>
      <c r="B454" s="245"/>
      <c r="C454" s="246"/>
      <c r="D454" s="240" t="s">
        <v>162</v>
      </c>
      <c r="E454" s="247" t="s">
        <v>1</v>
      </c>
      <c r="F454" s="248" t="s">
        <v>422</v>
      </c>
      <c r="G454" s="246"/>
      <c r="H454" s="247" t="s">
        <v>1</v>
      </c>
      <c r="I454" s="249"/>
      <c r="J454" s="246"/>
      <c r="K454" s="246"/>
      <c r="L454" s="250"/>
      <c r="M454" s="251"/>
      <c r="N454" s="252"/>
      <c r="O454" s="252"/>
      <c r="P454" s="252"/>
      <c r="Q454" s="252"/>
      <c r="R454" s="252"/>
      <c r="S454" s="252"/>
      <c r="T454" s="25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4" t="s">
        <v>162</v>
      </c>
      <c r="AU454" s="254" t="s">
        <v>87</v>
      </c>
      <c r="AV454" s="13" t="s">
        <v>85</v>
      </c>
      <c r="AW454" s="13" t="s">
        <v>33</v>
      </c>
      <c r="AX454" s="13" t="s">
        <v>77</v>
      </c>
      <c r="AY454" s="254" t="s">
        <v>152</v>
      </c>
    </row>
    <row r="455" s="13" customFormat="1">
      <c r="A455" s="13"/>
      <c r="B455" s="245"/>
      <c r="C455" s="246"/>
      <c r="D455" s="240" t="s">
        <v>162</v>
      </c>
      <c r="E455" s="247" t="s">
        <v>1</v>
      </c>
      <c r="F455" s="248" t="s">
        <v>338</v>
      </c>
      <c r="G455" s="246"/>
      <c r="H455" s="247" t="s">
        <v>1</v>
      </c>
      <c r="I455" s="249"/>
      <c r="J455" s="246"/>
      <c r="K455" s="246"/>
      <c r="L455" s="250"/>
      <c r="M455" s="251"/>
      <c r="N455" s="252"/>
      <c r="O455" s="252"/>
      <c r="P455" s="252"/>
      <c r="Q455" s="252"/>
      <c r="R455" s="252"/>
      <c r="S455" s="252"/>
      <c r="T455" s="25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4" t="s">
        <v>162</v>
      </c>
      <c r="AU455" s="254" t="s">
        <v>87</v>
      </c>
      <c r="AV455" s="13" t="s">
        <v>85</v>
      </c>
      <c r="AW455" s="13" t="s">
        <v>33</v>
      </c>
      <c r="AX455" s="13" t="s">
        <v>77</v>
      </c>
      <c r="AY455" s="254" t="s">
        <v>152</v>
      </c>
    </row>
    <row r="456" s="14" customFormat="1">
      <c r="A456" s="14"/>
      <c r="B456" s="255"/>
      <c r="C456" s="256"/>
      <c r="D456" s="240" t="s">
        <v>162</v>
      </c>
      <c r="E456" s="257" t="s">
        <v>1</v>
      </c>
      <c r="F456" s="258" t="s">
        <v>423</v>
      </c>
      <c r="G456" s="256"/>
      <c r="H456" s="259">
        <v>5.2329999999999997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5" t="s">
        <v>162</v>
      </c>
      <c r="AU456" s="265" t="s">
        <v>87</v>
      </c>
      <c r="AV456" s="14" t="s">
        <v>87</v>
      </c>
      <c r="AW456" s="14" t="s">
        <v>33</v>
      </c>
      <c r="AX456" s="14" t="s">
        <v>77</v>
      </c>
      <c r="AY456" s="265" t="s">
        <v>152</v>
      </c>
    </row>
    <row r="457" s="13" customFormat="1">
      <c r="A457" s="13"/>
      <c r="B457" s="245"/>
      <c r="C457" s="246"/>
      <c r="D457" s="240" t="s">
        <v>162</v>
      </c>
      <c r="E457" s="247" t="s">
        <v>1</v>
      </c>
      <c r="F457" s="248" t="s">
        <v>418</v>
      </c>
      <c r="G457" s="246"/>
      <c r="H457" s="247" t="s">
        <v>1</v>
      </c>
      <c r="I457" s="249"/>
      <c r="J457" s="246"/>
      <c r="K457" s="246"/>
      <c r="L457" s="250"/>
      <c r="M457" s="251"/>
      <c r="N457" s="252"/>
      <c r="O457" s="252"/>
      <c r="P457" s="252"/>
      <c r="Q457" s="252"/>
      <c r="R457" s="252"/>
      <c r="S457" s="252"/>
      <c r="T457" s="25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4" t="s">
        <v>162</v>
      </c>
      <c r="AU457" s="254" t="s">
        <v>87</v>
      </c>
      <c r="AV457" s="13" t="s">
        <v>85</v>
      </c>
      <c r="AW457" s="13" t="s">
        <v>33</v>
      </c>
      <c r="AX457" s="13" t="s">
        <v>77</v>
      </c>
      <c r="AY457" s="254" t="s">
        <v>152</v>
      </c>
    </row>
    <row r="458" s="14" customFormat="1">
      <c r="A458" s="14"/>
      <c r="B458" s="255"/>
      <c r="C458" s="256"/>
      <c r="D458" s="240" t="s">
        <v>162</v>
      </c>
      <c r="E458" s="257" t="s">
        <v>1</v>
      </c>
      <c r="F458" s="258" t="s">
        <v>424</v>
      </c>
      <c r="G458" s="256"/>
      <c r="H458" s="259">
        <v>2.7290000000000001</v>
      </c>
      <c r="I458" s="260"/>
      <c r="J458" s="256"/>
      <c r="K458" s="256"/>
      <c r="L458" s="261"/>
      <c r="M458" s="262"/>
      <c r="N458" s="263"/>
      <c r="O458" s="263"/>
      <c r="P458" s="263"/>
      <c r="Q458" s="263"/>
      <c r="R458" s="263"/>
      <c r="S458" s="263"/>
      <c r="T458" s="26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5" t="s">
        <v>162</v>
      </c>
      <c r="AU458" s="265" t="s">
        <v>87</v>
      </c>
      <c r="AV458" s="14" t="s">
        <v>87</v>
      </c>
      <c r="AW458" s="14" t="s">
        <v>33</v>
      </c>
      <c r="AX458" s="14" t="s">
        <v>77</v>
      </c>
      <c r="AY458" s="265" t="s">
        <v>152</v>
      </c>
    </row>
    <row r="459" s="15" customFormat="1">
      <c r="A459" s="15"/>
      <c r="B459" s="266"/>
      <c r="C459" s="267"/>
      <c r="D459" s="240" t="s">
        <v>162</v>
      </c>
      <c r="E459" s="268" t="s">
        <v>1</v>
      </c>
      <c r="F459" s="269" t="s">
        <v>165</v>
      </c>
      <c r="G459" s="267"/>
      <c r="H459" s="270">
        <v>7.9619999999999997</v>
      </c>
      <c r="I459" s="271"/>
      <c r="J459" s="267"/>
      <c r="K459" s="267"/>
      <c r="L459" s="272"/>
      <c r="M459" s="273"/>
      <c r="N459" s="274"/>
      <c r="O459" s="274"/>
      <c r="P459" s="274"/>
      <c r="Q459" s="274"/>
      <c r="R459" s="274"/>
      <c r="S459" s="274"/>
      <c r="T459" s="27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6" t="s">
        <v>162</v>
      </c>
      <c r="AU459" s="276" t="s">
        <v>87</v>
      </c>
      <c r="AV459" s="15" t="s">
        <v>166</v>
      </c>
      <c r="AW459" s="15" t="s">
        <v>33</v>
      </c>
      <c r="AX459" s="15" t="s">
        <v>77</v>
      </c>
      <c r="AY459" s="276" t="s">
        <v>152</v>
      </c>
    </row>
    <row r="460" s="16" customFormat="1">
      <c r="A460" s="16"/>
      <c r="B460" s="277"/>
      <c r="C460" s="278"/>
      <c r="D460" s="240" t="s">
        <v>162</v>
      </c>
      <c r="E460" s="279" t="s">
        <v>1</v>
      </c>
      <c r="F460" s="280" t="s">
        <v>172</v>
      </c>
      <c r="G460" s="278"/>
      <c r="H460" s="281">
        <v>85.231000000000009</v>
      </c>
      <c r="I460" s="282"/>
      <c r="J460" s="278"/>
      <c r="K460" s="278"/>
      <c r="L460" s="283"/>
      <c r="M460" s="284"/>
      <c r="N460" s="285"/>
      <c r="O460" s="285"/>
      <c r="P460" s="285"/>
      <c r="Q460" s="285"/>
      <c r="R460" s="285"/>
      <c r="S460" s="285"/>
      <c r="T460" s="28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T460" s="287" t="s">
        <v>162</v>
      </c>
      <c r="AU460" s="287" t="s">
        <v>87</v>
      </c>
      <c r="AV460" s="16" t="s">
        <v>158</v>
      </c>
      <c r="AW460" s="16" t="s">
        <v>33</v>
      </c>
      <c r="AX460" s="16" t="s">
        <v>85</v>
      </c>
      <c r="AY460" s="287" t="s">
        <v>152</v>
      </c>
    </row>
    <row r="461" s="2" customFormat="1" ht="16.5" customHeight="1">
      <c r="A461" s="39"/>
      <c r="B461" s="40"/>
      <c r="C461" s="227" t="s">
        <v>440</v>
      </c>
      <c r="D461" s="227" t="s">
        <v>154</v>
      </c>
      <c r="E461" s="228" t="s">
        <v>441</v>
      </c>
      <c r="F461" s="229" t="s">
        <v>442</v>
      </c>
      <c r="G461" s="230" t="s">
        <v>157</v>
      </c>
      <c r="H461" s="231">
        <v>39.326000000000001</v>
      </c>
      <c r="I461" s="232"/>
      <c r="J461" s="233">
        <f>ROUND(I461*H461,2)</f>
        <v>0</v>
      </c>
      <c r="K461" s="229" t="s">
        <v>176</v>
      </c>
      <c r="L461" s="45"/>
      <c r="M461" s="234" t="s">
        <v>1</v>
      </c>
      <c r="N461" s="235" t="s">
        <v>42</v>
      </c>
      <c r="O461" s="92"/>
      <c r="P461" s="236">
        <f>O461*H461</f>
        <v>0</v>
      </c>
      <c r="Q461" s="236">
        <v>0.027300000000000001</v>
      </c>
      <c r="R461" s="236">
        <f>Q461*H461</f>
        <v>1.0735998</v>
      </c>
      <c r="S461" s="236">
        <v>0</v>
      </c>
      <c r="T461" s="237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8" t="s">
        <v>158</v>
      </c>
      <c r="AT461" s="238" t="s">
        <v>154</v>
      </c>
      <c r="AU461" s="238" t="s">
        <v>87</v>
      </c>
      <c r="AY461" s="18" t="s">
        <v>152</v>
      </c>
      <c r="BE461" s="239">
        <f>IF(N461="základní",J461,0)</f>
        <v>0</v>
      </c>
      <c r="BF461" s="239">
        <f>IF(N461="snížená",J461,0)</f>
        <v>0</v>
      </c>
      <c r="BG461" s="239">
        <f>IF(N461="zákl. přenesená",J461,0)</f>
        <v>0</v>
      </c>
      <c r="BH461" s="239">
        <f>IF(N461="sníž. přenesená",J461,0)</f>
        <v>0</v>
      </c>
      <c r="BI461" s="239">
        <f>IF(N461="nulová",J461,0)</f>
        <v>0</v>
      </c>
      <c r="BJ461" s="18" t="s">
        <v>85</v>
      </c>
      <c r="BK461" s="239">
        <f>ROUND(I461*H461,2)</f>
        <v>0</v>
      </c>
      <c r="BL461" s="18" t="s">
        <v>158</v>
      </c>
      <c r="BM461" s="238" t="s">
        <v>443</v>
      </c>
    </row>
    <row r="462" s="13" customFormat="1">
      <c r="A462" s="13"/>
      <c r="B462" s="245"/>
      <c r="C462" s="246"/>
      <c r="D462" s="240" t="s">
        <v>162</v>
      </c>
      <c r="E462" s="247" t="s">
        <v>1</v>
      </c>
      <c r="F462" s="248" t="s">
        <v>271</v>
      </c>
      <c r="G462" s="246"/>
      <c r="H462" s="247" t="s">
        <v>1</v>
      </c>
      <c r="I462" s="249"/>
      <c r="J462" s="246"/>
      <c r="K462" s="246"/>
      <c r="L462" s="250"/>
      <c r="M462" s="251"/>
      <c r="N462" s="252"/>
      <c r="O462" s="252"/>
      <c r="P462" s="252"/>
      <c r="Q462" s="252"/>
      <c r="R462" s="252"/>
      <c r="S462" s="252"/>
      <c r="T462" s="25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4" t="s">
        <v>162</v>
      </c>
      <c r="AU462" s="254" t="s">
        <v>87</v>
      </c>
      <c r="AV462" s="13" t="s">
        <v>85</v>
      </c>
      <c r="AW462" s="13" t="s">
        <v>33</v>
      </c>
      <c r="AX462" s="13" t="s">
        <v>77</v>
      </c>
      <c r="AY462" s="254" t="s">
        <v>152</v>
      </c>
    </row>
    <row r="463" s="13" customFormat="1">
      <c r="A463" s="13"/>
      <c r="B463" s="245"/>
      <c r="C463" s="246"/>
      <c r="D463" s="240" t="s">
        <v>162</v>
      </c>
      <c r="E463" s="247" t="s">
        <v>1</v>
      </c>
      <c r="F463" s="248" t="s">
        <v>368</v>
      </c>
      <c r="G463" s="246"/>
      <c r="H463" s="247" t="s">
        <v>1</v>
      </c>
      <c r="I463" s="249"/>
      <c r="J463" s="246"/>
      <c r="K463" s="246"/>
      <c r="L463" s="250"/>
      <c r="M463" s="251"/>
      <c r="N463" s="252"/>
      <c r="O463" s="252"/>
      <c r="P463" s="252"/>
      <c r="Q463" s="252"/>
      <c r="R463" s="252"/>
      <c r="S463" s="252"/>
      <c r="T463" s="25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4" t="s">
        <v>162</v>
      </c>
      <c r="AU463" s="254" t="s">
        <v>87</v>
      </c>
      <c r="AV463" s="13" t="s">
        <v>85</v>
      </c>
      <c r="AW463" s="13" t="s">
        <v>33</v>
      </c>
      <c r="AX463" s="13" t="s">
        <v>77</v>
      </c>
      <c r="AY463" s="254" t="s">
        <v>152</v>
      </c>
    </row>
    <row r="464" s="14" customFormat="1">
      <c r="A464" s="14"/>
      <c r="B464" s="255"/>
      <c r="C464" s="256"/>
      <c r="D464" s="240" t="s">
        <v>162</v>
      </c>
      <c r="E464" s="257" t="s">
        <v>1</v>
      </c>
      <c r="F464" s="258" t="s">
        <v>444</v>
      </c>
      <c r="G464" s="256"/>
      <c r="H464" s="259">
        <v>23.416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5" t="s">
        <v>162</v>
      </c>
      <c r="AU464" s="265" t="s">
        <v>87</v>
      </c>
      <c r="AV464" s="14" t="s">
        <v>87</v>
      </c>
      <c r="AW464" s="14" t="s">
        <v>33</v>
      </c>
      <c r="AX464" s="14" t="s">
        <v>77</v>
      </c>
      <c r="AY464" s="265" t="s">
        <v>152</v>
      </c>
    </row>
    <row r="465" s="14" customFormat="1">
      <c r="A465" s="14"/>
      <c r="B465" s="255"/>
      <c r="C465" s="256"/>
      <c r="D465" s="240" t="s">
        <v>162</v>
      </c>
      <c r="E465" s="257" t="s">
        <v>1</v>
      </c>
      <c r="F465" s="258" t="s">
        <v>445</v>
      </c>
      <c r="G465" s="256"/>
      <c r="H465" s="259">
        <v>4.5199999999999996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5" t="s">
        <v>162</v>
      </c>
      <c r="AU465" s="265" t="s">
        <v>87</v>
      </c>
      <c r="AV465" s="14" t="s">
        <v>87</v>
      </c>
      <c r="AW465" s="14" t="s">
        <v>33</v>
      </c>
      <c r="AX465" s="14" t="s">
        <v>77</v>
      </c>
      <c r="AY465" s="265" t="s">
        <v>152</v>
      </c>
    </row>
    <row r="466" s="14" customFormat="1">
      <c r="A466" s="14"/>
      <c r="B466" s="255"/>
      <c r="C466" s="256"/>
      <c r="D466" s="240" t="s">
        <v>162</v>
      </c>
      <c r="E466" s="257" t="s">
        <v>1</v>
      </c>
      <c r="F466" s="258" t="s">
        <v>446</v>
      </c>
      <c r="G466" s="256"/>
      <c r="H466" s="259">
        <v>11.390000000000001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5" t="s">
        <v>162</v>
      </c>
      <c r="AU466" s="265" t="s">
        <v>87</v>
      </c>
      <c r="AV466" s="14" t="s">
        <v>87</v>
      </c>
      <c r="AW466" s="14" t="s">
        <v>33</v>
      </c>
      <c r="AX466" s="14" t="s">
        <v>77</v>
      </c>
      <c r="AY466" s="265" t="s">
        <v>152</v>
      </c>
    </row>
    <row r="467" s="16" customFormat="1">
      <c r="A467" s="16"/>
      <c r="B467" s="277"/>
      <c r="C467" s="278"/>
      <c r="D467" s="240" t="s">
        <v>162</v>
      </c>
      <c r="E467" s="279" t="s">
        <v>1</v>
      </c>
      <c r="F467" s="280" t="s">
        <v>172</v>
      </c>
      <c r="G467" s="278"/>
      <c r="H467" s="281">
        <v>39.326000000000001</v>
      </c>
      <c r="I467" s="282"/>
      <c r="J467" s="278"/>
      <c r="K467" s="278"/>
      <c r="L467" s="283"/>
      <c r="M467" s="284"/>
      <c r="N467" s="285"/>
      <c r="O467" s="285"/>
      <c r="P467" s="285"/>
      <c r="Q467" s="285"/>
      <c r="R467" s="285"/>
      <c r="S467" s="285"/>
      <c r="T467" s="28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T467" s="287" t="s">
        <v>162</v>
      </c>
      <c r="AU467" s="287" t="s">
        <v>87</v>
      </c>
      <c r="AV467" s="16" t="s">
        <v>158</v>
      </c>
      <c r="AW467" s="16" t="s">
        <v>33</v>
      </c>
      <c r="AX467" s="16" t="s">
        <v>85</v>
      </c>
      <c r="AY467" s="287" t="s">
        <v>152</v>
      </c>
    </row>
    <row r="468" s="2" customFormat="1" ht="24.15" customHeight="1">
      <c r="A468" s="39"/>
      <c r="B468" s="40"/>
      <c r="C468" s="227" t="s">
        <v>447</v>
      </c>
      <c r="D468" s="227" t="s">
        <v>154</v>
      </c>
      <c r="E468" s="228" t="s">
        <v>448</v>
      </c>
      <c r="F468" s="229" t="s">
        <v>449</v>
      </c>
      <c r="G468" s="230" t="s">
        <v>157</v>
      </c>
      <c r="H468" s="231">
        <v>65.784999999999997</v>
      </c>
      <c r="I468" s="232"/>
      <c r="J468" s="233">
        <f>ROUND(I468*H468,2)</f>
        <v>0</v>
      </c>
      <c r="K468" s="229" t="s">
        <v>176</v>
      </c>
      <c r="L468" s="45"/>
      <c r="M468" s="234" t="s">
        <v>1</v>
      </c>
      <c r="N468" s="235" t="s">
        <v>42</v>
      </c>
      <c r="O468" s="92"/>
      <c r="P468" s="236">
        <f>O468*H468</f>
        <v>0</v>
      </c>
      <c r="Q468" s="236">
        <v>0.0079000000000000008</v>
      </c>
      <c r="R468" s="236">
        <f>Q468*H468</f>
        <v>0.51970150000000004</v>
      </c>
      <c r="S468" s="236">
        <v>0</v>
      </c>
      <c r="T468" s="237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8" t="s">
        <v>158</v>
      </c>
      <c r="AT468" s="238" t="s">
        <v>154</v>
      </c>
      <c r="AU468" s="238" t="s">
        <v>87</v>
      </c>
      <c r="AY468" s="18" t="s">
        <v>152</v>
      </c>
      <c r="BE468" s="239">
        <f>IF(N468="základní",J468,0)</f>
        <v>0</v>
      </c>
      <c r="BF468" s="239">
        <f>IF(N468="snížená",J468,0)</f>
        <v>0</v>
      </c>
      <c r="BG468" s="239">
        <f>IF(N468="zákl. přenesená",J468,0)</f>
        <v>0</v>
      </c>
      <c r="BH468" s="239">
        <f>IF(N468="sníž. přenesená",J468,0)</f>
        <v>0</v>
      </c>
      <c r="BI468" s="239">
        <f>IF(N468="nulová",J468,0)</f>
        <v>0</v>
      </c>
      <c r="BJ468" s="18" t="s">
        <v>85</v>
      </c>
      <c r="BK468" s="239">
        <f>ROUND(I468*H468,2)</f>
        <v>0</v>
      </c>
      <c r="BL468" s="18" t="s">
        <v>158</v>
      </c>
      <c r="BM468" s="238" t="s">
        <v>450</v>
      </c>
    </row>
    <row r="469" s="13" customFormat="1">
      <c r="A469" s="13"/>
      <c r="B469" s="245"/>
      <c r="C469" s="246"/>
      <c r="D469" s="240" t="s">
        <v>162</v>
      </c>
      <c r="E469" s="247" t="s">
        <v>1</v>
      </c>
      <c r="F469" s="248" t="s">
        <v>271</v>
      </c>
      <c r="G469" s="246"/>
      <c r="H469" s="247" t="s">
        <v>1</v>
      </c>
      <c r="I469" s="249"/>
      <c r="J469" s="246"/>
      <c r="K469" s="246"/>
      <c r="L469" s="250"/>
      <c r="M469" s="251"/>
      <c r="N469" s="252"/>
      <c r="O469" s="252"/>
      <c r="P469" s="252"/>
      <c r="Q469" s="252"/>
      <c r="R469" s="252"/>
      <c r="S469" s="252"/>
      <c r="T469" s="25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4" t="s">
        <v>162</v>
      </c>
      <c r="AU469" s="254" t="s">
        <v>87</v>
      </c>
      <c r="AV469" s="13" t="s">
        <v>85</v>
      </c>
      <c r="AW469" s="13" t="s">
        <v>33</v>
      </c>
      <c r="AX469" s="13" t="s">
        <v>77</v>
      </c>
      <c r="AY469" s="254" t="s">
        <v>152</v>
      </c>
    </row>
    <row r="470" s="13" customFormat="1">
      <c r="A470" s="13"/>
      <c r="B470" s="245"/>
      <c r="C470" s="246"/>
      <c r="D470" s="240" t="s">
        <v>162</v>
      </c>
      <c r="E470" s="247" t="s">
        <v>1</v>
      </c>
      <c r="F470" s="248" t="s">
        <v>396</v>
      </c>
      <c r="G470" s="246"/>
      <c r="H470" s="247" t="s">
        <v>1</v>
      </c>
      <c r="I470" s="249"/>
      <c r="J470" s="246"/>
      <c r="K470" s="246"/>
      <c r="L470" s="250"/>
      <c r="M470" s="251"/>
      <c r="N470" s="252"/>
      <c r="O470" s="252"/>
      <c r="P470" s="252"/>
      <c r="Q470" s="252"/>
      <c r="R470" s="252"/>
      <c r="S470" s="252"/>
      <c r="T470" s="25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4" t="s">
        <v>162</v>
      </c>
      <c r="AU470" s="254" t="s">
        <v>87</v>
      </c>
      <c r="AV470" s="13" t="s">
        <v>85</v>
      </c>
      <c r="AW470" s="13" t="s">
        <v>33</v>
      </c>
      <c r="AX470" s="13" t="s">
        <v>77</v>
      </c>
      <c r="AY470" s="254" t="s">
        <v>152</v>
      </c>
    </row>
    <row r="471" s="14" customFormat="1">
      <c r="A471" s="14"/>
      <c r="B471" s="255"/>
      <c r="C471" s="256"/>
      <c r="D471" s="240" t="s">
        <v>162</v>
      </c>
      <c r="E471" s="257" t="s">
        <v>1</v>
      </c>
      <c r="F471" s="258" t="s">
        <v>397</v>
      </c>
      <c r="G471" s="256"/>
      <c r="H471" s="259">
        <v>23.321000000000002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5" t="s">
        <v>162</v>
      </c>
      <c r="AU471" s="265" t="s">
        <v>87</v>
      </c>
      <c r="AV471" s="14" t="s">
        <v>87</v>
      </c>
      <c r="AW471" s="14" t="s">
        <v>33</v>
      </c>
      <c r="AX471" s="14" t="s">
        <v>77</v>
      </c>
      <c r="AY471" s="265" t="s">
        <v>152</v>
      </c>
    </row>
    <row r="472" s="14" customFormat="1">
      <c r="A472" s="14"/>
      <c r="B472" s="255"/>
      <c r="C472" s="256"/>
      <c r="D472" s="240" t="s">
        <v>162</v>
      </c>
      <c r="E472" s="257" t="s">
        <v>1</v>
      </c>
      <c r="F472" s="258" t="s">
        <v>398</v>
      </c>
      <c r="G472" s="256"/>
      <c r="H472" s="259">
        <v>12.003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5" t="s">
        <v>162</v>
      </c>
      <c r="AU472" s="265" t="s">
        <v>87</v>
      </c>
      <c r="AV472" s="14" t="s">
        <v>87</v>
      </c>
      <c r="AW472" s="14" t="s">
        <v>33</v>
      </c>
      <c r="AX472" s="14" t="s">
        <v>77</v>
      </c>
      <c r="AY472" s="265" t="s">
        <v>152</v>
      </c>
    </row>
    <row r="473" s="14" customFormat="1">
      <c r="A473" s="14"/>
      <c r="B473" s="255"/>
      <c r="C473" s="256"/>
      <c r="D473" s="240" t="s">
        <v>162</v>
      </c>
      <c r="E473" s="257" t="s">
        <v>1</v>
      </c>
      <c r="F473" s="258" t="s">
        <v>399</v>
      </c>
      <c r="G473" s="256"/>
      <c r="H473" s="259">
        <v>6.4610000000000003</v>
      </c>
      <c r="I473" s="260"/>
      <c r="J473" s="256"/>
      <c r="K473" s="256"/>
      <c r="L473" s="261"/>
      <c r="M473" s="262"/>
      <c r="N473" s="263"/>
      <c r="O473" s="263"/>
      <c r="P473" s="263"/>
      <c r="Q473" s="263"/>
      <c r="R473" s="263"/>
      <c r="S473" s="263"/>
      <c r="T473" s="26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5" t="s">
        <v>162</v>
      </c>
      <c r="AU473" s="265" t="s">
        <v>87</v>
      </c>
      <c r="AV473" s="14" t="s">
        <v>87</v>
      </c>
      <c r="AW473" s="14" t="s">
        <v>33</v>
      </c>
      <c r="AX473" s="14" t="s">
        <v>77</v>
      </c>
      <c r="AY473" s="265" t="s">
        <v>152</v>
      </c>
    </row>
    <row r="474" s="14" customFormat="1">
      <c r="A474" s="14"/>
      <c r="B474" s="255"/>
      <c r="C474" s="256"/>
      <c r="D474" s="240" t="s">
        <v>162</v>
      </c>
      <c r="E474" s="257" t="s">
        <v>1</v>
      </c>
      <c r="F474" s="258" t="s">
        <v>400</v>
      </c>
      <c r="G474" s="256"/>
      <c r="H474" s="259">
        <v>9.5589999999999993</v>
      </c>
      <c r="I474" s="260"/>
      <c r="J474" s="256"/>
      <c r="K474" s="256"/>
      <c r="L474" s="261"/>
      <c r="M474" s="262"/>
      <c r="N474" s="263"/>
      <c r="O474" s="263"/>
      <c r="P474" s="263"/>
      <c r="Q474" s="263"/>
      <c r="R474" s="263"/>
      <c r="S474" s="263"/>
      <c r="T474" s="26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5" t="s">
        <v>162</v>
      </c>
      <c r="AU474" s="265" t="s">
        <v>87</v>
      </c>
      <c r="AV474" s="14" t="s">
        <v>87</v>
      </c>
      <c r="AW474" s="14" t="s">
        <v>33</v>
      </c>
      <c r="AX474" s="14" t="s">
        <v>77</v>
      </c>
      <c r="AY474" s="265" t="s">
        <v>152</v>
      </c>
    </row>
    <row r="475" s="14" customFormat="1">
      <c r="A475" s="14"/>
      <c r="B475" s="255"/>
      <c r="C475" s="256"/>
      <c r="D475" s="240" t="s">
        <v>162</v>
      </c>
      <c r="E475" s="257" t="s">
        <v>1</v>
      </c>
      <c r="F475" s="258" t="s">
        <v>401</v>
      </c>
      <c r="G475" s="256"/>
      <c r="H475" s="259">
        <v>6.4370000000000003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5" t="s">
        <v>162</v>
      </c>
      <c r="AU475" s="265" t="s">
        <v>87</v>
      </c>
      <c r="AV475" s="14" t="s">
        <v>87</v>
      </c>
      <c r="AW475" s="14" t="s">
        <v>33</v>
      </c>
      <c r="AX475" s="14" t="s">
        <v>77</v>
      </c>
      <c r="AY475" s="265" t="s">
        <v>152</v>
      </c>
    </row>
    <row r="476" s="14" customFormat="1">
      <c r="A476" s="14"/>
      <c r="B476" s="255"/>
      <c r="C476" s="256"/>
      <c r="D476" s="240" t="s">
        <v>162</v>
      </c>
      <c r="E476" s="257" t="s">
        <v>1</v>
      </c>
      <c r="F476" s="258" t="s">
        <v>402</v>
      </c>
      <c r="G476" s="256"/>
      <c r="H476" s="259">
        <v>8.0039999999999996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5" t="s">
        <v>162</v>
      </c>
      <c r="AU476" s="265" t="s">
        <v>87</v>
      </c>
      <c r="AV476" s="14" t="s">
        <v>87</v>
      </c>
      <c r="AW476" s="14" t="s">
        <v>33</v>
      </c>
      <c r="AX476" s="14" t="s">
        <v>77</v>
      </c>
      <c r="AY476" s="265" t="s">
        <v>152</v>
      </c>
    </row>
    <row r="477" s="16" customFormat="1">
      <c r="A477" s="16"/>
      <c r="B477" s="277"/>
      <c r="C477" s="278"/>
      <c r="D477" s="240" t="s">
        <v>162</v>
      </c>
      <c r="E477" s="279" t="s">
        <v>1</v>
      </c>
      <c r="F477" s="280" t="s">
        <v>172</v>
      </c>
      <c r="G477" s="278"/>
      <c r="H477" s="281">
        <v>65.784999999999997</v>
      </c>
      <c r="I477" s="282"/>
      <c r="J477" s="278"/>
      <c r="K477" s="278"/>
      <c r="L477" s="283"/>
      <c r="M477" s="284"/>
      <c r="N477" s="285"/>
      <c r="O477" s="285"/>
      <c r="P477" s="285"/>
      <c r="Q477" s="285"/>
      <c r="R477" s="285"/>
      <c r="S477" s="285"/>
      <c r="T477" s="28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87" t="s">
        <v>162</v>
      </c>
      <c r="AU477" s="287" t="s">
        <v>87</v>
      </c>
      <c r="AV477" s="16" t="s">
        <v>158</v>
      </c>
      <c r="AW477" s="16" t="s">
        <v>33</v>
      </c>
      <c r="AX477" s="16" t="s">
        <v>85</v>
      </c>
      <c r="AY477" s="287" t="s">
        <v>152</v>
      </c>
    </row>
    <row r="478" s="2" customFormat="1" ht="24.15" customHeight="1">
      <c r="A478" s="39"/>
      <c r="B478" s="40"/>
      <c r="C478" s="227" t="s">
        <v>451</v>
      </c>
      <c r="D478" s="227" t="s">
        <v>154</v>
      </c>
      <c r="E478" s="228" t="s">
        <v>448</v>
      </c>
      <c r="F478" s="229" t="s">
        <v>449</v>
      </c>
      <c r="G478" s="230" t="s">
        <v>157</v>
      </c>
      <c r="H478" s="231">
        <v>255.69300000000001</v>
      </c>
      <c r="I478" s="232"/>
      <c r="J478" s="233">
        <f>ROUND(I478*H478,2)</f>
        <v>0</v>
      </c>
      <c r="K478" s="229" t="s">
        <v>176</v>
      </c>
      <c r="L478" s="45"/>
      <c r="M478" s="234" t="s">
        <v>1</v>
      </c>
      <c r="N478" s="235" t="s">
        <v>42</v>
      </c>
      <c r="O478" s="92"/>
      <c r="P478" s="236">
        <f>O478*H478</f>
        <v>0</v>
      </c>
      <c r="Q478" s="236">
        <v>0.0079000000000000008</v>
      </c>
      <c r="R478" s="236">
        <f>Q478*H478</f>
        <v>2.0199747000000001</v>
      </c>
      <c r="S478" s="236">
        <v>0</v>
      </c>
      <c r="T478" s="237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8" t="s">
        <v>158</v>
      </c>
      <c r="AT478" s="238" t="s">
        <v>154</v>
      </c>
      <c r="AU478" s="238" t="s">
        <v>87</v>
      </c>
      <c r="AY478" s="18" t="s">
        <v>152</v>
      </c>
      <c r="BE478" s="239">
        <f>IF(N478="základní",J478,0)</f>
        <v>0</v>
      </c>
      <c r="BF478" s="239">
        <f>IF(N478="snížená",J478,0)</f>
        <v>0</v>
      </c>
      <c r="BG478" s="239">
        <f>IF(N478="zákl. přenesená",J478,0)</f>
        <v>0</v>
      </c>
      <c r="BH478" s="239">
        <f>IF(N478="sníž. přenesená",J478,0)</f>
        <v>0</v>
      </c>
      <c r="BI478" s="239">
        <f>IF(N478="nulová",J478,0)</f>
        <v>0</v>
      </c>
      <c r="BJ478" s="18" t="s">
        <v>85</v>
      </c>
      <c r="BK478" s="239">
        <f>ROUND(I478*H478,2)</f>
        <v>0</v>
      </c>
      <c r="BL478" s="18" t="s">
        <v>158</v>
      </c>
      <c r="BM478" s="238" t="s">
        <v>452</v>
      </c>
    </row>
    <row r="479" s="2" customFormat="1">
      <c r="A479" s="39"/>
      <c r="B479" s="40"/>
      <c r="C479" s="41"/>
      <c r="D479" s="240" t="s">
        <v>160</v>
      </c>
      <c r="E479" s="41"/>
      <c r="F479" s="241" t="s">
        <v>415</v>
      </c>
      <c r="G479" s="41"/>
      <c r="H479" s="41"/>
      <c r="I479" s="242"/>
      <c r="J479" s="41"/>
      <c r="K479" s="41"/>
      <c r="L479" s="45"/>
      <c r="M479" s="243"/>
      <c r="N479" s="244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160</v>
      </c>
      <c r="AU479" s="18" t="s">
        <v>87</v>
      </c>
    </row>
    <row r="480" s="14" customFormat="1">
      <c r="A480" s="14"/>
      <c r="B480" s="255"/>
      <c r="C480" s="256"/>
      <c r="D480" s="240" t="s">
        <v>162</v>
      </c>
      <c r="E480" s="257" t="s">
        <v>1</v>
      </c>
      <c r="F480" s="258" t="s">
        <v>453</v>
      </c>
      <c r="G480" s="256"/>
      <c r="H480" s="259">
        <v>255.69300000000001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5" t="s">
        <v>162</v>
      </c>
      <c r="AU480" s="265" t="s">
        <v>87</v>
      </c>
      <c r="AV480" s="14" t="s">
        <v>87</v>
      </c>
      <c r="AW480" s="14" t="s">
        <v>33</v>
      </c>
      <c r="AX480" s="14" t="s">
        <v>77</v>
      </c>
      <c r="AY480" s="265" t="s">
        <v>152</v>
      </c>
    </row>
    <row r="481" s="16" customFormat="1">
      <c r="A481" s="16"/>
      <c r="B481" s="277"/>
      <c r="C481" s="278"/>
      <c r="D481" s="240" t="s">
        <v>162</v>
      </c>
      <c r="E481" s="279" t="s">
        <v>1</v>
      </c>
      <c r="F481" s="280" t="s">
        <v>172</v>
      </c>
      <c r="G481" s="278"/>
      <c r="H481" s="281">
        <v>255.69300000000001</v>
      </c>
      <c r="I481" s="282"/>
      <c r="J481" s="278"/>
      <c r="K481" s="278"/>
      <c r="L481" s="283"/>
      <c r="M481" s="284"/>
      <c r="N481" s="285"/>
      <c r="O481" s="285"/>
      <c r="P481" s="285"/>
      <c r="Q481" s="285"/>
      <c r="R481" s="285"/>
      <c r="S481" s="285"/>
      <c r="T481" s="28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287" t="s">
        <v>162</v>
      </c>
      <c r="AU481" s="287" t="s">
        <v>87</v>
      </c>
      <c r="AV481" s="16" t="s">
        <v>158</v>
      </c>
      <c r="AW481" s="16" t="s">
        <v>33</v>
      </c>
      <c r="AX481" s="16" t="s">
        <v>85</v>
      </c>
      <c r="AY481" s="287" t="s">
        <v>152</v>
      </c>
    </row>
    <row r="482" s="2" customFormat="1" ht="24.15" customHeight="1">
      <c r="A482" s="39"/>
      <c r="B482" s="40"/>
      <c r="C482" s="227" t="s">
        <v>454</v>
      </c>
      <c r="D482" s="227" t="s">
        <v>154</v>
      </c>
      <c r="E482" s="228" t="s">
        <v>455</v>
      </c>
      <c r="F482" s="229" t="s">
        <v>456</v>
      </c>
      <c r="G482" s="230" t="s">
        <v>157</v>
      </c>
      <c r="H482" s="231">
        <v>131.08699999999999</v>
      </c>
      <c r="I482" s="232"/>
      <c r="J482" s="233">
        <f>ROUND(I482*H482,2)</f>
        <v>0</v>
      </c>
      <c r="K482" s="229" t="s">
        <v>176</v>
      </c>
      <c r="L482" s="45"/>
      <c r="M482" s="234" t="s">
        <v>1</v>
      </c>
      <c r="N482" s="235" t="s">
        <v>42</v>
      </c>
      <c r="O482" s="92"/>
      <c r="P482" s="236">
        <f>O482*H482</f>
        <v>0</v>
      </c>
      <c r="Q482" s="236">
        <v>0.0043839999999999999</v>
      </c>
      <c r="R482" s="236">
        <f>Q482*H482</f>
        <v>0.5746854079999999</v>
      </c>
      <c r="S482" s="236">
        <v>0</v>
      </c>
      <c r="T482" s="237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8" t="s">
        <v>158</v>
      </c>
      <c r="AT482" s="238" t="s">
        <v>154</v>
      </c>
      <c r="AU482" s="238" t="s">
        <v>87</v>
      </c>
      <c r="AY482" s="18" t="s">
        <v>152</v>
      </c>
      <c r="BE482" s="239">
        <f>IF(N482="základní",J482,0)</f>
        <v>0</v>
      </c>
      <c r="BF482" s="239">
        <f>IF(N482="snížená",J482,0)</f>
        <v>0</v>
      </c>
      <c r="BG482" s="239">
        <f>IF(N482="zákl. přenesená",J482,0)</f>
        <v>0</v>
      </c>
      <c r="BH482" s="239">
        <f>IF(N482="sníž. přenesená",J482,0)</f>
        <v>0</v>
      </c>
      <c r="BI482" s="239">
        <f>IF(N482="nulová",J482,0)</f>
        <v>0</v>
      </c>
      <c r="BJ482" s="18" t="s">
        <v>85</v>
      </c>
      <c r="BK482" s="239">
        <f>ROUND(I482*H482,2)</f>
        <v>0</v>
      </c>
      <c r="BL482" s="18" t="s">
        <v>158</v>
      </c>
      <c r="BM482" s="238" t="s">
        <v>457</v>
      </c>
    </row>
    <row r="483" s="13" customFormat="1">
      <c r="A483" s="13"/>
      <c r="B483" s="245"/>
      <c r="C483" s="246"/>
      <c r="D483" s="240" t="s">
        <v>162</v>
      </c>
      <c r="E483" s="247" t="s">
        <v>1</v>
      </c>
      <c r="F483" s="248" t="s">
        <v>271</v>
      </c>
      <c r="G483" s="246"/>
      <c r="H483" s="247" t="s">
        <v>1</v>
      </c>
      <c r="I483" s="249"/>
      <c r="J483" s="246"/>
      <c r="K483" s="246"/>
      <c r="L483" s="250"/>
      <c r="M483" s="251"/>
      <c r="N483" s="252"/>
      <c r="O483" s="252"/>
      <c r="P483" s="252"/>
      <c r="Q483" s="252"/>
      <c r="R483" s="252"/>
      <c r="S483" s="252"/>
      <c r="T483" s="25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4" t="s">
        <v>162</v>
      </c>
      <c r="AU483" s="254" t="s">
        <v>87</v>
      </c>
      <c r="AV483" s="13" t="s">
        <v>85</v>
      </c>
      <c r="AW483" s="13" t="s">
        <v>33</v>
      </c>
      <c r="AX483" s="13" t="s">
        <v>77</v>
      </c>
      <c r="AY483" s="254" t="s">
        <v>152</v>
      </c>
    </row>
    <row r="484" s="13" customFormat="1">
      <c r="A484" s="13"/>
      <c r="B484" s="245"/>
      <c r="C484" s="246"/>
      <c r="D484" s="240" t="s">
        <v>162</v>
      </c>
      <c r="E484" s="247" t="s">
        <v>1</v>
      </c>
      <c r="F484" s="248" t="s">
        <v>368</v>
      </c>
      <c r="G484" s="246"/>
      <c r="H484" s="247" t="s">
        <v>1</v>
      </c>
      <c r="I484" s="249"/>
      <c r="J484" s="246"/>
      <c r="K484" s="246"/>
      <c r="L484" s="250"/>
      <c r="M484" s="251"/>
      <c r="N484" s="252"/>
      <c r="O484" s="252"/>
      <c r="P484" s="252"/>
      <c r="Q484" s="252"/>
      <c r="R484" s="252"/>
      <c r="S484" s="252"/>
      <c r="T484" s="25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4" t="s">
        <v>162</v>
      </c>
      <c r="AU484" s="254" t="s">
        <v>87</v>
      </c>
      <c r="AV484" s="13" t="s">
        <v>85</v>
      </c>
      <c r="AW484" s="13" t="s">
        <v>33</v>
      </c>
      <c r="AX484" s="13" t="s">
        <v>77</v>
      </c>
      <c r="AY484" s="254" t="s">
        <v>152</v>
      </c>
    </row>
    <row r="485" s="14" customFormat="1">
      <c r="A485" s="14"/>
      <c r="B485" s="255"/>
      <c r="C485" s="256"/>
      <c r="D485" s="240" t="s">
        <v>162</v>
      </c>
      <c r="E485" s="257" t="s">
        <v>1</v>
      </c>
      <c r="F485" s="258" t="s">
        <v>458</v>
      </c>
      <c r="G485" s="256"/>
      <c r="H485" s="259">
        <v>78.054000000000002</v>
      </c>
      <c r="I485" s="260"/>
      <c r="J485" s="256"/>
      <c r="K485" s="256"/>
      <c r="L485" s="261"/>
      <c r="M485" s="262"/>
      <c r="N485" s="263"/>
      <c r="O485" s="263"/>
      <c r="P485" s="263"/>
      <c r="Q485" s="263"/>
      <c r="R485" s="263"/>
      <c r="S485" s="263"/>
      <c r="T485" s="26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5" t="s">
        <v>162</v>
      </c>
      <c r="AU485" s="265" t="s">
        <v>87</v>
      </c>
      <c r="AV485" s="14" t="s">
        <v>87</v>
      </c>
      <c r="AW485" s="14" t="s">
        <v>33</v>
      </c>
      <c r="AX485" s="14" t="s">
        <v>77</v>
      </c>
      <c r="AY485" s="265" t="s">
        <v>152</v>
      </c>
    </row>
    <row r="486" s="14" customFormat="1">
      <c r="A486" s="14"/>
      <c r="B486" s="255"/>
      <c r="C486" s="256"/>
      <c r="D486" s="240" t="s">
        <v>162</v>
      </c>
      <c r="E486" s="257" t="s">
        <v>1</v>
      </c>
      <c r="F486" s="258" t="s">
        <v>459</v>
      </c>
      <c r="G486" s="256"/>
      <c r="H486" s="259">
        <v>15.068</v>
      </c>
      <c r="I486" s="260"/>
      <c r="J486" s="256"/>
      <c r="K486" s="256"/>
      <c r="L486" s="261"/>
      <c r="M486" s="262"/>
      <c r="N486" s="263"/>
      <c r="O486" s="263"/>
      <c r="P486" s="263"/>
      <c r="Q486" s="263"/>
      <c r="R486" s="263"/>
      <c r="S486" s="263"/>
      <c r="T486" s="26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5" t="s">
        <v>162</v>
      </c>
      <c r="AU486" s="265" t="s">
        <v>87</v>
      </c>
      <c r="AV486" s="14" t="s">
        <v>87</v>
      </c>
      <c r="AW486" s="14" t="s">
        <v>33</v>
      </c>
      <c r="AX486" s="14" t="s">
        <v>77</v>
      </c>
      <c r="AY486" s="265" t="s">
        <v>152</v>
      </c>
    </row>
    <row r="487" s="14" customFormat="1">
      <c r="A487" s="14"/>
      <c r="B487" s="255"/>
      <c r="C487" s="256"/>
      <c r="D487" s="240" t="s">
        <v>162</v>
      </c>
      <c r="E487" s="257" t="s">
        <v>1</v>
      </c>
      <c r="F487" s="258" t="s">
        <v>460</v>
      </c>
      <c r="G487" s="256"/>
      <c r="H487" s="259">
        <v>37.965000000000003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5" t="s">
        <v>162</v>
      </c>
      <c r="AU487" s="265" t="s">
        <v>87</v>
      </c>
      <c r="AV487" s="14" t="s">
        <v>87</v>
      </c>
      <c r="AW487" s="14" t="s">
        <v>33</v>
      </c>
      <c r="AX487" s="14" t="s">
        <v>77</v>
      </c>
      <c r="AY487" s="265" t="s">
        <v>152</v>
      </c>
    </row>
    <row r="488" s="16" customFormat="1">
      <c r="A488" s="16"/>
      <c r="B488" s="277"/>
      <c r="C488" s="278"/>
      <c r="D488" s="240" t="s">
        <v>162</v>
      </c>
      <c r="E488" s="279" t="s">
        <v>1</v>
      </c>
      <c r="F488" s="280" t="s">
        <v>172</v>
      </c>
      <c r="G488" s="278"/>
      <c r="H488" s="281">
        <v>131.08699999999999</v>
      </c>
      <c r="I488" s="282"/>
      <c r="J488" s="278"/>
      <c r="K488" s="278"/>
      <c r="L488" s="283"/>
      <c r="M488" s="284"/>
      <c r="N488" s="285"/>
      <c r="O488" s="285"/>
      <c r="P488" s="285"/>
      <c r="Q488" s="285"/>
      <c r="R488" s="285"/>
      <c r="S488" s="285"/>
      <c r="T488" s="28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T488" s="287" t="s">
        <v>162</v>
      </c>
      <c r="AU488" s="287" t="s">
        <v>87</v>
      </c>
      <c r="AV488" s="16" t="s">
        <v>158</v>
      </c>
      <c r="AW488" s="16" t="s">
        <v>33</v>
      </c>
      <c r="AX488" s="16" t="s">
        <v>85</v>
      </c>
      <c r="AY488" s="287" t="s">
        <v>152</v>
      </c>
    </row>
    <row r="489" s="2" customFormat="1" ht="16.5" customHeight="1">
      <c r="A489" s="39"/>
      <c r="B489" s="40"/>
      <c r="C489" s="227" t="s">
        <v>461</v>
      </c>
      <c r="D489" s="227" t="s">
        <v>154</v>
      </c>
      <c r="E489" s="228" t="s">
        <v>462</v>
      </c>
      <c r="F489" s="229" t="s">
        <v>463</v>
      </c>
      <c r="G489" s="230" t="s">
        <v>157</v>
      </c>
      <c r="H489" s="231">
        <v>131.08699999999999</v>
      </c>
      <c r="I489" s="232"/>
      <c r="J489" s="233">
        <f>ROUND(I489*H489,2)</f>
        <v>0</v>
      </c>
      <c r="K489" s="229" t="s">
        <v>176</v>
      </c>
      <c r="L489" s="45"/>
      <c r="M489" s="234" t="s">
        <v>1</v>
      </c>
      <c r="N489" s="235" t="s">
        <v>42</v>
      </c>
      <c r="O489" s="92"/>
      <c r="P489" s="236">
        <f>O489*H489</f>
        <v>0</v>
      </c>
      <c r="Q489" s="236">
        <v>0.0040000000000000001</v>
      </c>
      <c r="R489" s="236">
        <f>Q489*H489</f>
        <v>0.52434799999999993</v>
      </c>
      <c r="S489" s="236">
        <v>0</v>
      </c>
      <c r="T489" s="23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8" t="s">
        <v>158</v>
      </c>
      <c r="AT489" s="238" t="s">
        <v>154</v>
      </c>
      <c r="AU489" s="238" t="s">
        <v>87</v>
      </c>
      <c r="AY489" s="18" t="s">
        <v>152</v>
      </c>
      <c r="BE489" s="239">
        <f>IF(N489="základní",J489,0)</f>
        <v>0</v>
      </c>
      <c r="BF489" s="239">
        <f>IF(N489="snížená",J489,0)</f>
        <v>0</v>
      </c>
      <c r="BG489" s="239">
        <f>IF(N489="zákl. přenesená",J489,0)</f>
        <v>0</v>
      </c>
      <c r="BH489" s="239">
        <f>IF(N489="sníž. přenesená",J489,0)</f>
        <v>0</v>
      </c>
      <c r="BI489" s="239">
        <f>IF(N489="nulová",J489,0)</f>
        <v>0</v>
      </c>
      <c r="BJ489" s="18" t="s">
        <v>85</v>
      </c>
      <c r="BK489" s="239">
        <f>ROUND(I489*H489,2)</f>
        <v>0</v>
      </c>
      <c r="BL489" s="18" t="s">
        <v>158</v>
      </c>
      <c r="BM489" s="238" t="s">
        <v>464</v>
      </c>
    </row>
    <row r="490" s="13" customFormat="1">
      <c r="A490" s="13"/>
      <c r="B490" s="245"/>
      <c r="C490" s="246"/>
      <c r="D490" s="240" t="s">
        <v>162</v>
      </c>
      <c r="E490" s="247" t="s">
        <v>1</v>
      </c>
      <c r="F490" s="248" t="s">
        <v>271</v>
      </c>
      <c r="G490" s="246"/>
      <c r="H490" s="247" t="s">
        <v>1</v>
      </c>
      <c r="I490" s="249"/>
      <c r="J490" s="246"/>
      <c r="K490" s="246"/>
      <c r="L490" s="250"/>
      <c r="M490" s="251"/>
      <c r="N490" s="252"/>
      <c r="O490" s="252"/>
      <c r="P490" s="252"/>
      <c r="Q490" s="252"/>
      <c r="R490" s="252"/>
      <c r="S490" s="252"/>
      <c r="T490" s="25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4" t="s">
        <v>162</v>
      </c>
      <c r="AU490" s="254" t="s">
        <v>87</v>
      </c>
      <c r="AV490" s="13" t="s">
        <v>85</v>
      </c>
      <c r="AW490" s="13" t="s">
        <v>33</v>
      </c>
      <c r="AX490" s="13" t="s">
        <v>77</v>
      </c>
      <c r="AY490" s="254" t="s">
        <v>152</v>
      </c>
    </row>
    <row r="491" s="13" customFormat="1">
      <c r="A491" s="13"/>
      <c r="B491" s="245"/>
      <c r="C491" s="246"/>
      <c r="D491" s="240" t="s">
        <v>162</v>
      </c>
      <c r="E491" s="247" t="s">
        <v>1</v>
      </c>
      <c r="F491" s="248" t="s">
        <v>368</v>
      </c>
      <c r="G491" s="246"/>
      <c r="H491" s="247" t="s">
        <v>1</v>
      </c>
      <c r="I491" s="249"/>
      <c r="J491" s="246"/>
      <c r="K491" s="246"/>
      <c r="L491" s="250"/>
      <c r="M491" s="251"/>
      <c r="N491" s="252"/>
      <c r="O491" s="252"/>
      <c r="P491" s="252"/>
      <c r="Q491" s="252"/>
      <c r="R491" s="252"/>
      <c r="S491" s="252"/>
      <c r="T491" s="25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4" t="s">
        <v>162</v>
      </c>
      <c r="AU491" s="254" t="s">
        <v>87</v>
      </c>
      <c r="AV491" s="13" t="s">
        <v>85</v>
      </c>
      <c r="AW491" s="13" t="s">
        <v>33</v>
      </c>
      <c r="AX491" s="13" t="s">
        <v>77</v>
      </c>
      <c r="AY491" s="254" t="s">
        <v>152</v>
      </c>
    </row>
    <row r="492" s="14" customFormat="1">
      <c r="A492" s="14"/>
      <c r="B492" s="255"/>
      <c r="C492" s="256"/>
      <c r="D492" s="240" t="s">
        <v>162</v>
      </c>
      <c r="E492" s="257" t="s">
        <v>1</v>
      </c>
      <c r="F492" s="258" t="s">
        <v>458</v>
      </c>
      <c r="G492" s="256"/>
      <c r="H492" s="259">
        <v>78.054000000000002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5" t="s">
        <v>162</v>
      </c>
      <c r="AU492" s="265" t="s">
        <v>87</v>
      </c>
      <c r="AV492" s="14" t="s">
        <v>87</v>
      </c>
      <c r="AW492" s="14" t="s">
        <v>33</v>
      </c>
      <c r="AX492" s="14" t="s">
        <v>77</v>
      </c>
      <c r="AY492" s="265" t="s">
        <v>152</v>
      </c>
    </row>
    <row r="493" s="14" customFormat="1">
      <c r="A493" s="14"/>
      <c r="B493" s="255"/>
      <c r="C493" s="256"/>
      <c r="D493" s="240" t="s">
        <v>162</v>
      </c>
      <c r="E493" s="257" t="s">
        <v>1</v>
      </c>
      <c r="F493" s="258" t="s">
        <v>459</v>
      </c>
      <c r="G493" s="256"/>
      <c r="H493" s="259">
        <v>15.068</v>
      </c>
      <c r="I493" s="260"/>
      <c r="J493" s="256"/>
      <c r="K493" s="256"/>
      <c r="L493" s="261"/>
      <c r="M493" s="262"/>
      <c r="N493" s="263"/>
      <c r="O493" s="263"/>
      <c r="P493" s="263"/>
      <c r="Q493" s="263"/>
      <c r="R493" s="263"/>
      <c r="S493" s="263"/>
      <c r="T493" s="26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5" t="s">
        <v>162</v>
      </c>
      <c r="AU493" s="265" t="s">
        <v>87</v>
      </c>
      <c r="AV493" s="14" t="s">
        <v>87</v>
      </c>
      <c r="AW493" s="14" t="s">
        <v>33</v>
      </c>
      <c r="AX493" s="14" t="s">
        <v>77</v>
      </c>
      <c r="AY493" s="265" t="s">
        <v>152</v>
      </c>
    </row>
    <row r="494" s="14" customFormat="1">
      <c r="A494" s="14"/>
      <c r="B494" s="255"/>
      <c r="C494" s="256"/>
      <c r="D494" s="240" t="s">
        <v>162</v>
      </c>
      <c r="E494" s="257" t="s">
        <v>1</v>
      </c>
      <c r="F494" s="258" t="s">
        <v>460</v>
      </c>
      <c r="G494" s="256"/>
      <c r="H494" s="259">
        <v>37.965000000000003</v>
      </c>
      <c r="I494" s="260"/>
      <c r="J494" s="256"/>
      <c r="K494" s="256"/>
      <c r="L494" s="261"/>
      <c r="M494" s="262"/>
      <c r="N494" s="263"/>
      <c r="O494" s="263"/>
      <c r="P494" s="263"/>
      <c r="Q494" s="263"/>
      <c r="R494" s="263"/>
      <c r="S494" s="263"/>
      <c r="T494" s="26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5" t="s">
        <v>162</v>
      </c>
      <c r="AU494" s="265" t="s">
        <v>87</v>
      </c>
      <c r="AV494" s="14" t="s">
        <v>87</v>
      </c>
      <c r="AW494" s="14" t="s">
        <v>33</v>
      </c>
      <c r="AX494" s="14" t="s">
        <v>77</v>
      </c>
      <c r="AY494" s="265" t="s">
        <v>152</v>
      </c>
    </row>
    <row r="495" s="16" customFormat="1">
      <c r="A495" s="16"/>
      <c r="B495" s="277"/>
      <c r="C495" s="278"/>
      <c r="D495" s="240" t="s">
        <v>162</v>
      </c>
      <c r="E495" s="279" t="s">
        <v>1</v>
      </c>
      <c r="F495" s="280" t="s">
        <v>172</v>
      </c>
      <c r="G495" s="278"/>
      <c r="H495" s="281">
        <v>131.08699999999999</v>
      </c>
      <c r="I495" s="282"/>
      <c r="J495" s="278"/>
      <c r="K495" s="278"/>
      <c r="L495" s="283"/>
      <c r="M495" s="284"/>
      <c r="N495" s="285"/>
      <c r="O495" s="285"/>
      <c r="P495" s="285"/>
      <c r="Q495" s="285"/>
      <c r="R495" s="285"/>
      <c r="S495" s="285"/>
      <c r="T495" s="28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87" t="s">
        <v>162</v>
      </c>
      <c r="AU495" s="287" t="s">
        <v>87</v>
      </c>
      <c r="AV495" s="16" t="s">
        <v>158</v>
      </c>
      <c r="AW495" s="16" t="s">
        <v>33</v>
      </c>
      <c r="AX495" s="16" t="s">
        <v>85</v>
      </c>
      <c r="AY495" s="287" t="s">
        <v>152</v>
      </c>
    </row>
    <row r="496" s="2" customFormat="1" ht="16.5" customHeight="1">
      <c r="A496" s="39"/>
      <c r="B496" s="40"/>
      <c r="C496" s="227" t="s">
        <v>465</v>
      </c>
      <c r="D496" s="227" t="s">
        <v>154</v>
      </c>
      <c r="E496" s="228" t="s">
        <v>462</v>
      </c>
      <c r="F496" s="229" t="s">
        <v>463</v>
      </c>
      <c r="G496" s="230" t="s">
        <v>157</v>
      </c>
      <c r="H496" s="231">
        <v>85.230999999999995</v>
      </c>
      <c r="I496" s="232"/>
      <c r="J496" s="233">
        <f>ROUND(I496*H496,2)</f>
        <v>0</v>
      </c>
      <c r="K496" s="229" t="s">
        <v>176</v>
      </c>
      <c r="L496" s="45"/>
      <c r="M496" s="234" t="s">
        <v>1</v>
      </c>
      <c r="N496" s="235" t="s">
        <v>42</v>
      </c>
      <c r="O496" s="92"/>
      <c r="P496" s="236">
        <f>O496*H496</f>
        <v>0</v>
      </c>
      <c r="Q496" s="236">
        <v>0.0040000000000000001</v>
      </c>
      <c r="R496" s="236">
        <f>Q496*H496</f>
        <v>0.340924</v>
      </c>
      <c r="S496" s="236">
        <v>0</v>
      </c>
      <c r="T496" s="237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8" t="s">
        <v>158</v>
      </c>
      <c r="AT496" s="238" t="s">
        <v>154</v>
      </c>
      <c r="AU496" s="238" t="s">
        <v>87</v>
      </c>
      <c r="AY496" s="18" t="s">
        <v>152</v>
      </c>
      <c r="BE496" s="239">
        <f>IF(N496="základní",J496,0)</f>
        <v>0</v>
      </c>
      <c r="BF496" s="239">
        <f>IF(N496="snížená",J496,0)</f>
        <v>0</v>
      </c>
      <c r="BG496" s="239">
        <f>IF(N496="zákl. přenesená",J496,0)</f>
        <v>0</v>
      </c>
      <c r="BH496" s="239">
        <f>IF(N496="sníž. přenesená",J496,0)</f>
        <v>0</v>
      </c>
      <c r="BI496" s="239">
        <f>IF(N496="nulová",J496,0)</f>
        <v>0</v>
      </c>
      <c r="BJ496" s="18" t="s">
        <v>85</v>
      </c>
      <c r="BK496" s="239">
        <f>ROUND(I496*H496,2)</f>
        <v>0</v>
      </c>
      <c r="BL496" s="18" t="s">
        <v>158</v>
      </c>
      <c r="BM496" s="238" t="s">
        <v>466</v>
      </c>
    </row>
    <row r="497" s="2" customFormat="1">
      <c r="A497" s="39"/>
      <c r="B497" s="40"/>
      <c r="C497" s="41"/>
      <c r="D497" s="240" t="s">
        <v>160</v>
      </c>
      <c r="E497" s="41"/>
      <c r="F497" s="241" t="s">
        <v>415</v>
      </c>
      <c r="G497" s="41"/>
      <c r="H497" s="41"/>
      <c r="I497" s="242"/>
      <c r="J497" s="41"/>
      <c r="K497" s="41"/>
      <c r="L497" s="45"/>
      <c r="M497" s="243"/>
      <c r="N497" s="244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160</v>
      </c>
      <c r="AU497" s="18" t="s">
        <v>87</v>
      </c>
    </row>
    <row r="498" s="14" customFormat="1">
      <c r="A498" s="14"/>
      <c r="B498" s="255"/>
      <c r="C498" s="256"/>
      <c r="D498" s="240" t="s">
        <v>162</v>
      </c>
      <c r="E498" s="257" t="s">
        <v>1</v>
      </c>
      <c r="F498" s="258" t="s">
        <v>467</v>
      </c>
      <c r="G498" s="256"/>
      <c r="H498" s="259">
        <v>85.230999999999995</v>
      </c>
      <c r="I498" s="260"/>
      <c r="J498" s="256"/>
      <c r="K498" s="256"/>
      <c r="L498" s="261"/>
      <c r="M498" s="262"/>
      <c r="N498" s="263"/>
      <c r="O498" s="263"/>
      <c r="P498" s="263"/>
      <c r="Q498" s="263"/>
      <c r="R498" s="263"/>
      <c r="S498" s="263"/>
      <c r="T498" s="26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5" t="s">
        <v>162</v>
      </c>
      <c r="AU498" s="265" t="s">
        <v>87</v>
      </c>
      <c r="AV498" s="14" t="s">
        <v>87</v>
      </c>
      <c r="AW498" s="14" t="s">
        <v>33</v>
      </c>
      <c r="AX498" s="14" t="s">
        <v>77</v>
      </c>
      <c r="AY498" s="265" t="s">
        <v>152</v>
      </c>
    </row>
    <row r="499" s="16" customFormat="1">
      <c r="A499" s="16"/>
      <c r="B499" s="277"/>
      <c r="C499" s="278"/>
      <c r="D499" s="240" t="s">
        <v>162</v>
      </c>
      <c r="E499" s="279" t="s">
        <v>1</v>
      </c>
      <c r="F499" s="280" t="s">
        <v>172</v>
      </c>
      <c r="G499" s="278"/>
      <c r="H499" s="281">
        <v>85.230999999999995</v>
      </c>
      <c r="I499" s="282"/>
      <c r="J499" s="278"/>
      <c r="K499" s="278"/>
      <c r="L499" s="283"/>
      <c r="M499" s="284"/>
      <c r="N499" s="285"/>
      <c r="O499" s="285"/>
      <c r="P499" s="285"/>
      <c r="Q499" s="285"/>
      <c r="R499" s="285"/>
      <c r="S499" s="285"/>
      <c r="T499" s="28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T499" s="287" t="s">
        <v>162</v>
      </c>
      <c r="AU499" s="287" t="s">
        <v>87</v>
      </c>
      <c r="AV499" s="16" t="s">
        <v>158</v>
      </c>
      <c r="AW499" s="16" t="s">
        <v>33</v>
      </c>
      <c r="AX499" s="16" t="s">
        <v>85</v>
      </c>
      <c r="AY499" s="287" t="s">
        <v>152</v>
      </c>
    </row>
    <row r="500" s="2" customFormat="1" ht="24.15" customHeight="1">
      <c r="A500" s="39"/>
      <c r="B500" s="40"/>
      <c r="C500" s="227" t="s">
        <v>468</v>
      </c>
      <c r="D500" s="227" t="s">
        <v>154</v>
      </c>
      <c r="E500" s="228" t="s">
        <v>469</v>
      </c>
      <c r="F500" s="229" t="s">
        <v>470</v>
      </c>
      <c r="G500" s="230" t="s">
        <v>157</v>
      </c>
      <c r="H500" s="231">
        <v>54.284999999999997</v>
      </c>
      <c r="I500" s="232"/>
      <c r="J500" s="233">
        <f>ROUND(I500*H500,2)</f>
        <v>0</v>
      </c>
      <c r="K500" s="229" t="s">
        <v>176</v>
      </c>
      <c r="L500" s="45"/>
      <c r="M500" s="234" t="s">
        <v>1</v>
      </c>
      <c r="N500" s="235" t="s">
        <v>42</v>
      </c>
      <c r="O500" s="92"/>
      <c r="P500" s="236">
        <f>O500*H500</f>
        <v>0</v>
      </c>
      <c r="Q500" s="236">
        <v>0.01575</v>
      </c>
      <c r="R500" s="236">
        <f>Q500*H500</f>
        <v>0.85498874999999996</v>
      </c>
      <c r="S500" s="236">
        <v>0</v>
      </c>
      <c r="T500" s="237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8" t="s">
        <v>158</v>
      </c>
      <c r="AT500" s="238" t="s">
        <v>154</v>
      </c>
      <c r="AU500" s="238" t="s">
        <v>87</v>
      </c>
      <c r="AY500" s="18" t="s">
        <v>152</v>
      </c>
      <c r="BE500" s="239">
        <f>IF(N500="základní",J500,0)</f>
        <v>0</v>
      </c>
      <c r="BF500" s="239">
        <f>IF(N500="snížená",J500,0)</f>
        <v>0</v>
      </c>
      <c r="BG500" s="239">
        <f>IF(N500="zákl. přenesená",J500,0)</f>
        <v>0</v>
      </c>
      <c r="BH500" s="239">
        <f>IF(N500="sníž. přenesená",J500,0)</f>
        <v>0</v>
      </c>
      <c r="BI500" s="239">
        <f>IF(N500="nulová",J500,0)</f>
        <v>0</v>
      </c>
      <c r="BJ500" s="18" t="s">
        <v>85</v>
      </c>
      <c r="BK500" s="239">
        <f>ROUND(I500*H500,2)</f>
        <v>0</v>
      </c>
      <c r="BL500" s="18" t="s">
        <v>158</v>
      </c>
      <c r="BM500" s="238" t="s">
        <v>471</v>
      </c>
    </row>
    <row r="501" s="13" customFormat="1">
      <c r="A501" s="13"/>
      <c r="B501" s="245"/>
      <c r="C501" s="246"/>
      <c r="D501" s="240" t="s">
        <v>162</v>
      </c>
      <c r="E501" s="247" t="s">
        <v>1</v>
      </c>
      <c r="F501" s="248" t="s">
        <v>271</v>
      </c>
      <c r="G501" s="246"/>
      <c r="H501" s="247" t="s">
        <v>1</v>
      </c>
      <c r="I501" s="249"/>
      <c r="J501" s="246"/>
      <c r="K501" s="246"/>
      <c r="L501" s="250"/>
      <c r="M501" s="251"/>
      <c r="N501" s="252"/>
      <c r="O501" s="252"/>
      <c r="P501" s="252"/>
      <c r="Q501" s="252"/>
      <c r="R501" s="252"/>
      <c r="S501" s="252"/>
      <c r="T501" s="25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4" t="s">
        <v>162</v>
      </c>
      <c r="AU501" s="254" t="s">
        <v>87</v>
      </c>
      <c r="AV501" s="13" t="s">
        <v>85</v>
      </c>
      <c r="AW501" s="13" t="s">
        <v>33</v>
      </c>
      <c r="AX501" s="13" t="s">
        <v>77</v>
      </c>
      <c r="AY501" s="254" t="s">
        <v>152</v>
      </c>
    </row>
    <row r="502" s="13" customFormat="1">
      <c r="A502" s="13"/>
      <c r="B502" s="245"/>
      <c r="C502" s="246"/>
      <c r="D502" s="240" t="s">
        <v>162</v>
      </c>
      <c r="E502" s="247" t="s">
        <v>1</v>
      </c>
      <c r="F502" s="248" t="s">
        <v>406</v>
      </c>
      <c r="G502" s="246"/>
      <c r="H502" s="247" t="s">
        <v>1</v>
      </c>
      <c r="I502" s="249"/>
      <c r="J502" s="246"/>
      <c r="K502" s="246"/>
      <c r="L502" s="250"/>
      <c r="M502" s="251"/>
      <c r="N502" s="252"/>
      <c r="O502" s="252"/>
      <c r="P502" s="252"/>
      <c r="Q502" s="252"/>
      <c r="R502" s="252"/>
      <c r="S502" s="252"/>
      <c r="T502" s="25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4" t="s">
        <v>162</v>
      </c>
      <c r="AU502" s="254" t="s">
        <v>87</v>
      </c>
      <c r="AV502" s="13" t="s">
        <v>85</v>
      </c>
      <c r="AW502" s="13" t="s">
        <v>33</v>
      </c>
      <c r="AX502" s="13" t="s">
        <v>77</v>
      </c>
      <c r="AY502" s="254" t="s">
        <v>152</v>
      </c>
    </row>
    <row r="503" s="14" customFormat="1">
      <c r="A503" s="14"/>
      <c r="B503" s="255"/>
      <c r="C503" s="256"/>
      <c r="D503" s="240" t="s">
        <v>162</v>
      </c>
      <c r="E503" s="257" t="s">
        <v>1</v>
      </c>
      <c r="F503" s="258" t="s">
        <v>407</v>
      </c>
      <c r="G503" s="256"/>
      <c r="H503" s="259">
        <v>17.082999999999998</v>
      </c>
      <c r="I503" s="260"/>
      <c r="J503" s="256"/>
      <c r="K503" s="256"/>
      <c r="L503" s="261"/>
      <c r="M503" s="262"/>
      <c r="N503" s="263"/>
      <c r="O503" s="263"/>
      <c r="P503" s="263"/>
      <c r="Q503" s="263"/>
      <c r="R503" s="263"/>
      <c r="S503" s="263"/>
      <c r="T503" s="26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5" t="s">
        <v>162</v>
      </c>
      <c r="AU503" s="265" t="s">
        <v>87</v>
      </c>
      <c r="AV503" s="14" t="s">
        <v>87</v>
      </c>
      <c r="AW503" s="14" t="s">
        <v>33</v>
      </c>
      <c r="AX503" s="14" t="s">
        <v>77</v>
      </c>
      <c r="AY503" s="265" t="s">
        <v>152</v>
      </c>
    </row>
    <row r="504" s="14" customFormat="1">
      <c r="A504" s="14"/>
      <c r="B504" s="255"/>
      <c r="C504" s="256"/>
      <c r="D504" s="240" t="s">
        <v>162</v>
      </c>
      <c r="E504" s="257" t="s">
        <v>1</v>
      </c>
      <c r="F504" s="258" t="s">
        <v>408</v>
      </c>
      <c r="G504" s="256"/>
      <c r="H504" s="259">
        <v>9.4079999999999995</v>
      </c>
      <c r="I504" s="260"/>
      <c r="J504" s="256"/>
      <c r="K504" s="256"/>
      <c r="L504" s="261"/>
      <c r="M504" s="262"/>
      <c r="N504" s="263"/>
      <c r="O504" s="263"/>
      <c r="P504" s="263"/>
      <c r="Q504" s="263"/>
      <c r="R504" s="263"/>
      <c r="S504" s="263"/>
      <c r="T504" s="26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5" t="s">
        <v>162</v>
      </c>
      <c r="AU504" s="265" t="s">
        <v>87</v>
      </c>
      <c r="AV504" s="14" t="s">
        <v>87</v>
      </c>
      <c r="AW504" s="14" t="s">
        <v>33</v>
      </c>
      <c r="AX504" s="14" t="s">
        <v>77</v>
      </c>
      <c r="AY504" s="265" t="s">
        <v>152</v>
      </c>
    </row>
    <row r="505" s="13" customFormat="1">
      <c r="A505" s="13"/>
      <c r="B505" s="245"/>
      <c r="C505" s="246"/>
      <c r="D505" s="240" t="s">
        <v>162</v>
      </c>
      <c r="E505" s="247" t="s">
        <v>1</v>
      </c>
      <c r="F505" s="248" t="s">
        <v>409</v>
      </c>
      <c r="G505" s="246"/>
      <c r="H505" s="247" t="s">
        <v>1</v>
      </c>
      <c r="I505" s="249"/>
      <c r="J505" s="246"/>
      <c r="K505" s="246"/>
      <c r="L505" s="250"/>
      <c r="M505" s="251"/>
      <c r="N505" s="252"/>
      <c r="O505" s="252"/>
      <c r="P505" s="252"/>
      <c r="Q505" s="252"/>
      <c r="R505" s="252"/>
      <c r="S505" s="252"/>
      <c r="T505" s="25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4" t="s">
        <v>162</v>
      </c>
      <c r="AU505" s="254" t="s">
        <v>87</v>
      </c>
      <c r="AV505" s="13" t="s">
        <v>85</v>
      </c>
      <c r="AW505" s="13" t="s">
        <v>33</v>
      </c>
      <c r="AX505" s="13" t="s">
        <v>77</v>
      </c>
      <c r="AY505" s="254" t="s">
        <v>152</v>
      </c>
    </row>
    <row r="506" s="14" customFormat="1">
      <c r="A506" s="14"/>
      <c r="B506" s="255"/>
      <c r="C506" s="256"/>
      <c r="D506" s="240" t="s">
        <v>162</v>
      </c>
      <c r="E506" s="257" t="s">
        <v>1</v>
      </c>
      <c r="F506" s="258" t="s">
        <v>410</v>
      </c>
      <c r="G506" s="256"/>
      <c r="H506" s="259">
        <v>12.805999999999999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5" t="s">
        <v>162</v>
      </c>
      <c r="AU506" s="265" t="s">
        <v>87</v>
      </c>
      <c r="AV506" s="14" t="s">
        <v>87</v>
      </c>
      <c r="AW506" s="14" t="s">
        <v>33</v>
      </c>
      <c r="AX506" s="14" t="s">
        <v>77</v>
      </c>
      <c r="AY506" s="265" t="s">
        <v>152</v>
      </c>
    </row>
    <row r="507" s="14" customFormat="1">
      <c r="A507" s="14"/>
      <c r="B507" s="255"/>
      <c r="C507" s="256"/>
      <c r="D507" s="240" t="s">
        <v>162</v>
      </c>
      <c r="E507" s="257" t="s">
        <v>1</v>
      </c>
      <c r="F507" s="258" t="s">
        <v>411</v>
      </c>
      <c r="G507" s="256"/>
      <c r="H507" s="259">
        <v>6.5439999999999996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5" t="s">
        <v>162</v>
      </c>
      <c r="AU507" s="265" t="s">
        <v>87</v>
      </c>
      <c r="AV507" s="14" t="s">
        <v>87</v>
      </c>
      <c r="AW507" s="14" t="s">
        <v>33</v>
      </c>
      <c r="AX507" s="14" t="s">
        <v>77</v>
      </c>
      <c r="AY507" s="265" t="s">
        <v>152</v>
      </c>
    </row>
    <row r="508" s="14" customFormat="1">
      <c r="A508" s="14"/>
      <c r="B508" s="255"/>
      <c r="C508" s="256"/>
      <c r="D508" s="240" t="s">
        <v>162</v>
      </c>
      <c r="E508" s="257" t="s">
        <v>1</v>
      </c>
      <c r="F508" s="258" t="s">
        <v>412</v>
      </c>
      <c r="G508" s="256"/>
      <c r="H508" s="259">
        <v>8.4440000000000008</v>
      </c>
      <c r="I508" s="260"/>
      <c r="J508" s="256"/>
      <c r="K508" s="256"/>
      <c r="L508" s="261"/>
      <c r="M508" s="262"/>
      <c r="N508" s="263"/>
      <c r="O508" s="263"/>
      <c r="P508" s="263"/>
      <c r="Q508" s="263"/>
      <c r="R508" s="263"/>
      <c r="S508" s="263"/>
      <c r="T508" s="26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5" t="s">
        <v>162</v>
      </c>
      <c r="AU508" s="265" t="s">
        <v>87</v>
      </c>
      <c r="AV508" s="14" t="s">
        <v>87</v>
      </c>
      <c r="AW508" s="14" t="s">
        <v>33</v>
      </c>
      <c r="AX508" s="14" t="s">
        <v>77</v>
      </c>
      <c r="AY508" s="265" t="s">
        <v>152</v>
      </c>
    </row>
    <row r="509" s="16" customFormat="1">
      <c r="A509" s="16"/>
      <c r="B509" s="277"/>
      <c r="C509" s="278"/>
      <c r="D509" s="240" t="s">
        <v>162</v>
      </c>
      <c r="E509" s="279" t="s">
        <v>1</v>
      </c>
      <c r="F509" s="280" t="s">
        <v>172</v>
      </c>
      <c r="G509" s="278"/>
      <c r="H509" s="281">
        <v>54.284999999999997</v>
      </c>
      <c r="I509" s="282"/>
      <c r="J509" s="278"/>
      <c r="K509" s="278"/>
      <c r="L509" s="283"/>
      <c r="M509" s="284"/>
      <c r="N509" s="285"/>
      <c r="O509" s="285"/>
      <c r="P509" s="285"/>
      <c r="Q509" s="285"/>
      <c r="R509" s="285"/>
      <c r="S509" s="285"/>
      <c r="T509" s="28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87" t="s">
        <v>162</v>
      </c>
      <c r="AU509" s="287" t="s">
        <v>87</v>
      </c>
      <c r="AV509" s="16" t="s">
        <v>158</v>
      </c>
      <c r="AW509" s="16" t="s">
        <v>33</v>
      </c>
      <c r="AX509" s="16" t="s">
        <v>85</v>
      </c>
      <c r="AY509" s="287" t="s">
        <v>152</v>
      </c>
    </row>
    <row r="510" s="2" customFormat="1" ht="24.15" customHeight="1">
      <c r="A510" s="39"/>
      <c r="B510" s="40"/>
      <c r="C510" s="227" t="s">
        <v>472</v>
      </c>
      <c r="D510" s="227" t="s">
        <v>154</v>
      </c>
      <c r="E510" s="228" t="s">
        <v>473</v>
      </c>
      <c r="F510" s="229" t="s">
        <v>474</v>
      </c>
      <c r="G510" s="230" t="s">
        <v>157</v>
      </c>
      <c r="H510" s="231">
        <v>65.784999999999997</v>
      </c>
      <c r="I510" s="232"/>
      <c r="J510" s="233">
        <f>ROUND(I510*H510,2)</f>
        <v>0</v>
      </c>
      <c r="K510" s="229" t="s">
        <v>176</v>
      </c>
      <c r="L510" s="45"/>
      <c r="M510" s="234" t="s">
        <v>1</v>
      </c>
      <c r="N510" s="235" t="s">
        <v>42</v>
      </c>
      <c r="O510" s="92"/>
      <c r="P510" s="236">
        <f>O510*H510</f>
        <v>0</v>
      </c>
      <c r="Q510" s="236">
        <v>0.018380000000000001</v>
      </c>
      <c r="R510" s="236">
        <f>Q510*H510</f>
        <v>1.2091282999999999</v>
      </c>
      <c r="S510" s="236">
        <v>0</v>
      </c>
      <c r="T510" s="237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8" t="s">
        <v>158</v>
      </c>
      <c r="AT510" s="238" t="s">
        <v>154</v>
      </c>
      <c r="AU510" s="238" t="s">
        <v>87</v>
      </c>
      <c r="AY510" s="18" t="s">
        <v>152</v>
      </c>
      <c r="BE510" s="239">
        <f>IF(N510="základní",J510,0)</f>
        <v>0</v>
      </c>
      <c r="BF510" s="239">
        <f>IF(N510="snížená",J510,0)</f>
        <v>0</v>
      </c>
      <c r="BG510" s="239">
        <f>IF(N510="zákl. přenesená",J510,0)</f>
        <v>0</v>
      </c>
      <c r="BH510" s="239">
        <f>IF(N510="sníž. přenesená",J510,0)</f>
        <v>0</v>
      </c>
      <c r="BI510" s="239">
        <f>IF(N510="nulová",J510,0)</f>
        <v>0</v>
      </c>
      <c r="BJ510" s="18" t="s">
        <v>85</v>
      </c>
      <c r="BK510" s="239">
        <f>ROUND(I510*H510,2)</f>
        <v>0</v>
      </c>
      <c r="BL510" s="18" t="s">
        <v>158</v>
      </c>
      <c r="BM510" s="238" t="s">
        <v>475</v>
      </c>
    </row>
    <row r="511" s="13" customFormat="1">
      <c r="A511" s="13"/>
      <c r="B511" s="245"/>
      <c r="C511" s="246"/>
      <c r="D511" s="240" t="s">
        <v>162</v>
      </c>
      <c r="E511" s="247" t="s">
        <v>1</v>
      </c>
      <c r="F511" s="248" t="s">
        <v>271</v>
      </c>
      <c r="G511" s="246"/>
      <c r="H511" s="247" t="s">
        <v>1</v>
      </c>
      <c r="I511" s="249"/>
      <c r="J511" s="246"/>
      <c r="K511" s="246"/>
      <c r="L511" s="250"/>
      <c r="M511" s="251"/>
      <c r="N511" s="252"/>
      <c r="O511" s="252"/>
      <c r="P511" s="252"/>
      <c r="Q511" s="252"/>
      <c r="R511" s="252"/>
      <c r="S511" s="252"/>
      <c r="T511" s="25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4" t="s">
        <v>162</v>
      </c>
      <c r="AU511" s="254" t="s">
        <v>87</v>
      </c>
      <c r="AV511" s="13" t="s">
        <v>85</v>
      </c>
      <c r="AW511" s="13" t="s">
        <v>33</v>
      </c>
      <c r="AX511" s="13" t="s">
        <v>77</v>
      </c>
      <c r="AY511" s="254" t="s">
        <v>152</v>
      </c>
    </row>
    <row r="512" s="13" customFormat="1">
      <c r="A512" s="13"/>
      <c r="B512" s="245"/>
      <c r="C512" s="246"/>
      <c r="D512" s="240" t="s">
        <v>162</v>
      </c>
      <c r="E512" s="247" t="s">
        <v>1</v>
      </c>
      <c r="F512" s="248" t="s">
        <v>396</v>
      </c>
      <c r="G512" s="246"/>
      <c r="H512" s="247" t="s">
        <v>1</v>
      </c>
      <c r="I512" s="249"/>
      <c r="J512" s="246"/>
      <c r="K512" s="246"/>
      <c r="L512" s="250"/>
      <c r="M512" s="251"/>
      <c r="N512" s="252"/>
      <c r="O512" s="252"/>
      <c r="P512" s="252"/>
      <c r="Q512" s="252"/>
      <c r="R512" s="252"/>
      <c r="S512" s="252"/>
      <c r="T512" s="25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4" t="s">
        <v>162</v>
      </c>
      <c r="AU512" s="254" t="s">
        <v>87</v>
      </c>
      <c r="AV512" s="13" t="s">
        <v>85</v>
      </c>
      <c r="AW512" s="13" t="s">
        <v>33</v>
      </c>
      <c r="AX512" s="13" t="s">
        <v>77</v>
      </c>
      <c r="AY512" s="254" t="s">
        <v>152</v>
      </c>
    </row>
    <row r="513" s="14" customFormat="1">
      <c r="A513" s="14"/>
      <c r="B513" s="255"/>
      <c r="C513" s="256"/>
      <c r="D513" s="240" t="s">
        <v>162</v>
      </c>
      <c r="E513" s="257" t="s">
        <v>1</v>
      </c>
      <c r="F513" s="258" t="s">
        <v>397</v>
      </c>
      <c r="G513" s="256"/>
      <c r="H513" s="259">
        <v>23.321000000000002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5" t="s">
        <v>162</v>
      </c>
      <c r="AU513" s="265" t="s">
        <v>87</v>
      </c>
      <c r="AV513" s="14" t="s">
        <v>87</v>
      </c>
      <c r="AW513" s="14" t="s">
        <v>33</v>
      </c>
      <c r="AX513" s="14" t="s">
        <v>77</v>
      </c>
      <c r="AY513" s="265" t="s">
        <v>152</v>
      </c>
    </row>
    <row r="514" s="14" customFormat="1">
      <c r="A514" s="14"/>
      <c r="B514" s="255"/>
      <c r="C514" s="256"/>
      <c r="D514" s="240" t="s">
        <v>162</v>
      </c>
      <c r="E514" s="257" t="s">
        <v>1</v>
      </c>
      <c r="F514" s="258" t="s">
        <v>398</v>
      </c>
      <c r="G514" s="256"/>
      <c r="H514" s="259">
        <v>12.003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5" t="s">
        <v>162</v>
      </c>
      <c r="AU514" s="265" t="s">
        <v>87</v>
      </c>
      <c r="AV514" s="14" t="s">
        <v>87</v>
      </c>
      <c r="AW514" s="14" t="s">
        <v>33</v>
      </c>
      <c r="AX514" s="14" t="s">
        <v>77</v>
      </c>
      <c r="AY514" s="265" t="s">
        <v>152</v>
      </c>
    </row>
    <row r="515" s="14" customFormat="1">
      <c r="A515" s="14"/>
      <c r="B515" s="255"/>
      <c r="C515" s="256"/>
      <c r="D515" s="240" t="s">
        <v>162</v>
      </c>
      <c r="E515" s="257" t="s">
        <v>1</v>
      </c>
      <c r="F515" s="258" t="s">
        <v>399</v>
      </c>
      <c r="G515" s="256"/>
      <c r="H515" s="259">
        <v>6.4610000000000003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5" t="s">
        <v>162</v>
      </c>
      <c r="AU515" s="265" t="s">
        <v>87</v>
      </c>
      <c r="AV515" s="14" t="s">
        <v>87</v>
      </c>
      <c r="AW515" s="14" t="s">
        <v>33</v>
      </c>
      <c r="AX515" s="14" t="s">
        <v>77</v>
      </c>
      <c r="AY515" s="265" t="s">
        <v>152</v>
      </c>
    </row>
    <row r="516" s="14" customFormat="1">
      <c r="A516" s="14"/>
      <c r="B516" s="255"/>
      <c r="C516" s="256"/>
      <c r="D516" s="240" t="s">
        <v>162</v>
      </c>
      <c r="E516" s="257" t="s">
        <v>1</v>
      </c>
      <c r="F516" s="258" t="s">
        <v>400</v>
      </c>
      <c r="G516" s="256"/>
      <c r="H516" s="259">
        <v>9.5589999999999993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5" t="s">
        <v>162</v>
      </c>
      <c r="AU516" s="265" t="s">
        <v>87</v>
      </c>
      <c r="AV516" s="14" t="s">
        <v>87</v>
      </c>
      <c r="AW516" s="14" t="s">
        <v>33</v>
      </c>
      <c r="AX516" s="14" t="s">
        <v>77</v>
      </c>
      <c r="AY516" s="265" t="s">
        <v>152</v>
      </c>
    </row>
    <row r="517" s="14" customFormat="1">
      <c r="A517" s="14"/>
      <c r="B517" s="255"/>
      <c r="C517" s="256"/>
      <c r="D517" s="240" t="s">
        <v>162</v>
      </c>
      <c r="E517" s="257" t="s">
        <v>1</v>
      </c>
      <c r="F517" s="258" t="s">
        <v>401</v>
      </c>
      <c r="G517" s="256"/>
      <c r="H517" s="259">
        <v>6.4370000000000003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5" t="s">
        <v>162</v>
      </c>
      <c r="AU517" s="265" t="s">
        <v>87</v>
      </c>
      <c r="AV517" s="14" t="s">
        <v>87</v>
      </c>
      <c r="AW517" s="14" t="s">
        <v>33</v>
      </c>
      <c r="AX517" s="14" t="s">
        <v>77</v>
      </c>
      <c r="AY517" s="265" t="s">
        <v>152</v>
      </c>
    </row>
    <row r="518" s="14" customFormat="1">
      <c r="A518" s="14"/>
      <c r="B518" s="255"/>
      <c r="C518" s="256"/>
      <c r="D518" s="240" t="s">
        <v>162</v>
      </c>
      <c r="E518" s="257" t="s">
        <v>1</v>
      </c>
      <c r="F518" s="258" t="s">
        <v>402</v>
      </c>
      <c r="G518" s="256"/>
      <c r="H518" s="259">
        <v>8.0039999999999996</v>
      </c>
      <c r="I518" s="260"/>
      <c r="J518" s="256"/>
      <c r="K518" s="256"/>
      <c r="L518" s="261"/>
      <c r="M518" s="262"/>
      <c r="N518" s="263"/>
      <c r="O518" s="263"/>
      <c r="P518" s="263"/>
      <c r="Q518" s="263"/>
      <c r="R518" s="263"/>
      <c r="S518" s="263"/>
      <c r="T518" s="26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5" t="s">
        <v>162</v>
      </c>
      <c r="AU518" s="265" t="s">
        <v>87</v>
      </c>
      <c r="AV518" s="14" t="s">
        <v>87</v>
      </c>
      <c r="AW518" s="14" t="s">
        <v>33</v>
      </c>
      <c r="AX518" s="14" t="s">
        <v>77</v>
      </c>
      <c r="AY518" s="265" t="s">
        <v>152</v>
      </c>
    </row>
    <row r="519" s="16" customFormat="1">
      <c r="A519" s="16"/>
      <c r="B519" s="277"/>
      <c r="C519" s="278"/>
      <c r="D519" s="240" t="s">
        <v>162</v>
      </c>
      <c r="E519" s="279" t="s">
        <v>1</v>
      </c>
      <c r="F519" s="280" t="s">
        <v>172</v>
      </c>
      <c r="G519" s="278"/>
      <c r="H519" s="281">
        <v>65.784999999999997</v>
      </c>
      <c r="I519" s="282"/>
      <c r="J519" s="278"/>
      <c r="K519" s="278"/>
      <c r="L519" s="283"/>
      <c r="M519" s="284"/>
      <c r="N519" s="285"/>
      <c r="O519" s="285"/>
      <c r="P519" s="285"/>
      <c r="Q519" s="285"/>
      <c r="R519" s="285"/>
      <c r="S519" s="285"/>
      <c r="T519" s="28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87" t="s">
        <v>162</v>
      </c>
      <c r="AU519" s="287" t="s">
        <v>87</v>
      </c>
      <c r="AV519" s="16" t="s">
        <v>158</v>
      </c>
      <c r="AW519" s="16" t="s">
        <v>33</v>
      </c>
      <c r="AX519" s="16" t="s">
        <v>85</v>
      </c>
      <c r="AY519" s="287" t="s">
        <v>152</v>
      </c>
    </row>
    <row r="520" s="2" customFormat="1" ht="24.15" customHeight="1">
      <c r="A520" s="39"/>
      <c r="B520" s="40"/>
      <c r="C520" s="227" t="s">
        <v>476</v>
      </c>
      <c r="D520" s="227" t="s">
        <v>154</v>
      </c>
      <c r="E520" s="228" t="s">
        <v>477</v>
      </c>
      <c r="F520" s="229" t="s">
        <v>478</v>
      </c>
      <c r="G520" s="230" t="s">
        <v>157</v>
      </c>
      <c r="H520" s="231">
        <v>174.356</v>
      </c>
      <c r="I520" s="232"/>
      <c r="J520" s="233">
        <f>ROUND(I520*H520,2)</f>
        <v>0</v>
      </c>
      <c r="K520" s="229" t="s">
        <v>176</v>
      </c>
      <c r="L520" s="45"/>
      <c r="M520" s="234" t="s">
        <v>1</v>
      </c>
      <c r="N520" s="235" t="s">
        <v>42</v>
      </c>
      <c r="O520" s="92"/>
      <c r="P520" s="236">
        <f>O520*H520</f>
        <v>0</v>
      </c>
      <c r="Q520" s="236">
        <v>0.0079000000000000008</v>
      </c>
      <c r="R520" s="236">
        <f>Q520*H520</f>
        <v>1.3774124000000001</v>
      </c>
      <c r="S520" s="236">
        <v>0</v>
      </c>
      <c r="T520" s="237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8" t="s">
        <v>158</v>
      </c>
      <c r="AT520" s="238" t="s">
        <v>154</v>
      </c>
      <c r="AU520" s="238" t="s">
        <v>87</v>
      </c>
      <c r="AY520" s="18" t="s">
        <v>152</v>
      </c>
      <c r="BE520" s="239">
        <f>IF(N520="základní",J520,0)</f>
        <v>0</v>
      </c>
      <c r="BF520" s="239">
        <f>IF(N520="snížená",J520,0)</f>
        <v>0</v>
      </c>
      <c r="BG520" s="239">
        <f>IF(N520="zákl. přenesená",J520,0)</f>
        <v>0</v>
      </c>
      <c r="BH520" s="239">
        <f>IF(N520="sníž. přenesená",J520,0)</f>
        <v>0</v>
      </c>
      <c r="BI520" s="239">
        <f>IF(N520="nulová",J520,0)</f>
        <v>0</v>
      </c>
      <c r="BJ520" s="18" t="s">
        <v>85</v>
      </c>
      <c r="BK520" s="239">
        <f>ROUND(I520*H520,2)</f>
        <v>0</v>
      </c>
      <c r="BL520" s="18" t="s">
        <v>158</v>
      </c>
      <c r="BM520" s="238" t="s">
        <v>479</v>
      </c>
    </row>
    <row r="521" s="13" customFormat="1">
      <c r="A521" s="13"/>
      <c r="B521" s="245"/>
      <c r="C521" s="246"/>
      <c r="D521" s="240" t="s">
        <v>162</v>
      </c>
      <c r="E521" s="247" t="s">
        <v>1</v>
      </c>
      <c r="F521" s="248" t="s">
        <v>271</v>
      </c>
      <c r="G521" s="246"/>
      <c r="H521" s="247" t="s">
        <v>1</v>
      </c>
      <c r="I521" s="249"/>
      <c r="J521" s="246"/>
      <c r="K521" s="246"/>
      <c r="L521" s="250"/>
      <c r="M521" s="251"/>
      <c r="N521" s="252"/>
      <c r="O521" s="252"/>
      <c r="P521" s="252"/>
      <c r="Q521" s="252"/>
      <c r="R521" s="252"/>
      <c r="S521" s="252"/>
      <c r="T521" s="25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4" t="s">
        <v>162</v>
      </c>
      <c r="AU521" s="254" t="s">
        <v>87</v>
      </c>
      <c r="AV521" s="13" t="s">
        <v>85</v>
      </c>
      <c r="AW521" s="13" t="s">
        <v>33</v>
      </c>
      <c r="AX521" s="13" t="s">
        <v>77</v>
      </c>
      <c r="AY521" s="254" t="s">
        <v>152</v>
      </c>
    </row>
    <row r="522" s="13" customFormat="1">
      <c r="A522" s="13"/>
      <c r="B522" s="245"/>
      <c r="C522" s="246"/>
      <c r="D522" s="240" t="s">
        <v>162</v>
      </c>
      <c r="E522" s="247" t="s">
        <v>1</v>
      </c>
      <c r="F522" s="248" t="s">
        <v>396</v>
      </c>
      <c r="G522" s="246"/>
      <c r="H522" s="247" t="s">
        <v>1</v>
      </c>
      <c r="I522" s="249"/>
      <c r="J522" s="246"/>
      <c r="K522" s="246"/>
      <c r="L522" s="250"/>
      <c r="M522" s="251"/>
      <c r="N522" s="252"/>
      <c r="O522" s="252"/>
      <c r="P522" s="252"/>
      <c r="Q522" s="252"/>
      <c r="R522" s="252"/>
      <c r="S522" s="252"/>
      <c r="T522" s="25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4" t="s">
        <v>162</v>
      </c>
      <c r="AU522" s="254" t="s">
        <v>87</v>
      </c>
      <c r="AV522" s="13" t="s">
        <v>85</v>
      </c>
      <c r="AW522" s="13" t="s">
        <v>33</v>
      </c>
      <c r="AX522" s="13" t="s">
        <v>77</v>
      </c>
      <c r="AY522" s="254" t="s">
        <v>152</v>
      </c>
    </row>
    <row r="523" s="14" customFormat="1">
      <c r="A523" s="14"/>
      <c r="B523" s="255"/>
      <c r="C523" s="256"/>
      <c r="D523" s="240" t="s">
        <v>162</v>
      </c>
      <c r="E523" s="257" t="s">
        <v>1</v>
      </c>
      <c r="F523" s="258" t="s">
        <v>397</v>
      </c>
      <c r="G523" s="256"/>
      <c r="H523" s="259">
        <v>23.321000000000002</v>
      </c>
      <c r="I523" s="260"/>
      <c r="J523" s="256"/>
      <c r="K523" s="256"/>
      <c r="L523" s="261"/>
      <c r="M523" s="262"/>
      <c r="N523" s="263"/>
      <c r="O523" s="263"/>
      <c r="P523" s="263"/>
      <c r="Q523" s="263"/>
      <c r="R523" s="263"/>
      <c r="S523" s="263"/>
      <c r="T523" s="26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5" t="s">
        <v>162</v>
      </c>
      <c r="AU523" s="265" t="s">
        <v>87</v>
      </c>
      <c r="AV523" s="14" t="s">
        <v>87</v>
      </c>
      <c r="AW523" s="14" t="s">
        <v>33</v>
      </c>
      <c r="AX523" s="14" t="s">
        <v>77</v>
      </c>
      <c r="AY523" s="265" t="s">
        <v>152</v>
      </c>
    </row>
    <row r="524" s="14" customFormat="1">
      <c r="A524" s="14"/>
      <c r="B524" s="255"/>
      <c r="C524" s="256"/>
      <c r="D524" s="240" t="s">
        <v>162</v>
      </c>
      <c r="E524" s="257" t="s">
        <v>1</v>
      </c>
      <c r="F524" s="258" t="s">
        <v>398</v>
      </c>
      <c r="G524" s="256"/>
      <c r="H524" s="259">
        <v>12.003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5" t="s">
        <v>162</v>
      </c>
      <c r="AU524" s="265" t="s">
        <v>87</v>
      </c>
      <c r="AV524" s="14" t="s">
        <v>87</v>
      </c>
      <c r="AW524" s="14" t="s">
        <v>33</v>
      </c>
      <c r="AX524" s="14" t="s">
        <v>77</v>
      </c>
      <c r="AY524" s="265" t="s">
        <v>152</v>
      </c>
    </row>
    <row r="525" s="14" customFormat="1">
      <c r="A525" s="14"/>
      <c r="B525" s="255"/>
      <c r="C525" s="256"/>
      <c r="D525" s="240" t="s">
        <v>162</v>
      </c>
      <c r="E525" s="257" t="s">
        <v>1</v>
      </c>
      <c r="F525" s="258" t="s">
        <v>399</v>
      </c>
      <c r="G525" s="256"/>
      <c r="H525" s="259">
        <v>6.4610000000000003</v>
      </c>
      <c r="I525" s="260"/>
      <c r="J525" s="256"/>
      <c r="K525" s="256"/>
      <c r="L525" s="261"/>
      <c r="M525" s="262"/>
      <c r="N525" s="263"/>
      <c r="O525" s="263"/>
      <c r="P525" s="263"/>
      <c r="Q525" s="263"/>
      <c r="R525" s="263"/>
      <c r="S525" s="263"/>
      <c r="T525" s="26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5" t="s">
        <v>162</v>
      </c>
      <c r="AU525" s="265" t="s">
        <v>87</v>
      </c>
      <c r="AV525" s="14" t="s">
        <v>87</v>
      </c>
      <c r="AW525" s="14" t="s">
        <v>33</v>
      </c>
      <c r="AX525" s="14" t="s">
        <v>77</v>
      </c>
      <c r="AY525" s="265" t="s">
        <v>152</v>
      </c>
    </row>
    <row r="526" s="14" customFormat="1">
      <c r="A526" s="14"/>
      <c r="B526" s="255"/>
      <c r="C526" s="256"/>
      <c r="D526" s="240" t="s">
        <v>162</v>
      </c>
      <c r="E526" s="257" t="s">
        <v>1</v>
      </c>
      <c r="F526" s="258" t="s">
        <v>400</v>
      </c>
      <c r="G526" s="256"/>
      <c r="H526" s="259">
        <v>9.5589999999999993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5" t="s">
        <v>162</v>
      </c>
      <c r="AU526" s="265" t="s">
        <v>87</v>
      </c>
      <c r="AV526" s="14" t="s">
        <v>87</v>
      </c>
      <c r="AW526" s="14" t="s">
        <v>33</v>
      </c>
      <c r="AX526" s="14" t="s">
        <v>77</v>
      </c>
      <c r="AY526" s="265" t="s">
        <v>152</v>
      </c>
    </row>
    <row r="527" s="14" customFormat="1">
      <c r="A527" s="14"/>
      <c r="B527" s="255"/>
      <c r="C527" s="256"/>
      <c r="D527" s="240" t="s">
        <v>162</v>
      </c>
      <c r="E527" s="257" t="s">
        <v>1</v>
      </c>
      <c r="F527" s="258" t="s">
        <v>401</v>
      </c>
      <c r="G527" s="256"/>
      <c r="H527" s="259">
        <v>6.4370000000000003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5" t="s">
        <v>162</v>
      </c>
      <c r="AU527" s="265" t="s">
        <v>87</v>
      </c>
      <c r="AV527" s="14" t="s">
        <v>87</v>
      </c>
      <c r="AW527" s="14" t="s">
        <v>33</v>
      </c>
      <c r="AX527" s="14" t="s">
        <v>77</v>
      </c>
      <c r="AY527" s="265" t="s">
        <v>152</v>
      </c>
    </row>
    <row r="528" s="14" customFormat="1">
      <c r="A528" s="14"/>
      <c r="B528" s="255"/>
      <c r="C528" s="256"/>
      <c r="D528" s="240" t="s">
        <v>162</v>
      </c>
      <c r="E528" s="257" t="s">
        <v>1</v>
      </c>
      <c r="F528" s="258" t="s">
        <v>402</v>
      </c>
      <c r="G528" s="256"/>
      <c r="H528" s="259">
        <v>8.0039999999999996</v>
      </c>
      <c r="I528" s="260"/>
      <c r="J528" s="256"/>
      <c r="K528" s="256"/>
      <c r="L528" s="261"/>
      <c r="M528" s="262"/>
      <c r="N528" s="263"/>
      <c r="O528" s="263"/>
      <c r="P528" s="263"/>
      <c r="Q528" s="263"/>
      <c r="R528" s="263"/>
      <c r="S528" s="263"/>
      <c r="T528" s="26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5" t="s">
        <v>162</v>
      </c>
      <c r="AU528" s="265" t="s">
        <v>87</v>
      </c>
      <c r="AV528" s="14" t="s">
        <v>87</v>
      </c>
      <c r="AW528" s="14" t="s">
        <v>33</v>
      </c>
      <c r="AX528" s="14" t="s">
        <v>77</v>
      </c>
      <c r="AY528" s="265" t="s">
        <v>152</v>
      </c>
    </row>
    <row r="529" s="13" customFormat="1">
      <c r="A529" s="13"/>
      <c r="B529" s="245"/>
      <c r="C529" s="246"/>
      <c r="D529" s="240" t="s">
        <v>162</v>
      </c>
      <c r="E529" s="247" t="s">
        <v>1</v>
      </c>
      <c r="F529" s="248" t="s">
        <v>406</v>
      </c>
      <c r="G529" s="246"/>
      <c r="H529" s="247" t="s">
        <v>1</v>
      </c>
      <c r="I529" s="249"/>
      <c r="J529" s="246"/>
      <c r="K529" s="246"/>
      <c r="L529" s="250"/>
      <c r="M529" s="251"/>
      <c r="N529" s="252"/>
      <c r="O529" s="252"/>
      <c r="P529" s="252"/>
      <c r="Q529" s="252"/>
      <c r="R529" s="252"/>
      <c r="S529" s="252"/>
      <c r="T529" s="25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4" t="s">
        <v>162</v>
      </c>
      <c r="AU529" s="254" t="s">
        <v>87</v>
      </c>
      <c r="AV529" s="13" t="s">
        <v>85</v>
      </c>
      <c r="AW529" s="13" t="s">
        <v>33</v>
      </c>
      <c r="AX529" s="13" t="s">
        <v>77</v>
      </c>
      <c r="AY529" s="254" t="s">
        <v>152</v>
      </c>
    </row>
    <row r="530" s="14" customFormat="1">
      <c r="A530" s="14"/>
      <c r="B530" s="255"/>
      <c r="C530" s="256"/>
      <c r="D530" s="240" t="s">
        <v>162</v>
      </c>
      <c r="E530" s="257" t="s">
        <v>1</v>
      </c>
      <c r="F530" s="258" t="s">
        <v>480</v>
      </c>
      <c r="G530" s="256"/>
      <c r="H530" s="259">
        <v>34.167000000000002</v>
      </c>
      <c r="I530" s="260"/>
      <c r="J530" s="256"/>
      <c r="K530" s="256"/>
      <c r="L530" s="261"/>
      <c r="M530" s="262"/>
      <c r="N530" s="263"/>
      <c r="O530" s="263"/>
      <c r="P530" s="263"/>
      <c r="Q530" s="263"/>
      <c r="R530" s="263"/>
      <c r="S530" s="263"/>
      <c r="T530" s="26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5" t="s">
        <v>162</v>
      </c>
      <c r="AU530" s="265" t="s">
        <v>87</v>
      </c>
      <c r="AV530" s="14" t="s">
        <v>87</v>
      </c>
      <c r="AW530" s="14" t="s">
        <v>33</v>
      </c>
      <c r="AX530" s="14" t="s">
        <v>77</v>
      </c>
      <c r="AY530" s="265" t="s">
        <v>152</v>
      </c>
    </row>
    <row r="531" s="14" customFormat="1">
      <c r="A531" s="14"/>
      <c r="B531" s="255"/>
      <c r="C531" s="256"/>
      <c r="D531" s="240" t="s">
        <v>162</v>
      </c>
      <c r="E531" s="257" t="s">
        <v>1</v>
      </c>
      <c r="F531" s="258" t="s">
        <v>481</v>
      </c>
      <c r="G531" s="256"/>
      <c r="H531" s="259">
        <v>18.815999999999999</v>
      </c>
      <c r="I531" s="260"/>
      <c r="J531" s="256"/>
      <c r="K531" s="256"/>
      <c r="L531" s="261"/>
      <c r="M531" s="262"/>
      <c r="N531" s="263"/>
      <c r="O531" s="263"/>
      <c r="P531" s="263"/>
      <c r="Q531" s="263"/>
      <c r="R531" s="263"/>
      <c r="S531" s="263"/>
      <c r="T531" s="26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5" t="s">
        <v>162</v>
      </c>
      <c r="AU531" s="265" t="s">
        <v>87</v>
      </c>
      <c r="AV531" s="14" t="s">
        <v>87</v>
      </c>
      <c r="AW531" s="14" t="s">
        <v>33</v>
      </c>
      <c r="AX531" s="14" t="s">
        <v>77</v>
      </c>
      <c r="AY531" s="265" t="s">
        <v>152</v>
      </c>
    </row>
    <row r="532" s="13" customFormat="1">
      <c r="A532" s="13"/>
      <c r="B532" s="245"/>
      <c r="C532" s="246"/>
      <c r="D532" s="240" t="s">
        <v>162</v>
      </c>
      <c r="E532" s="247" t="s">
        <v>1</v>
      </c>
      <c r="F532" s="248" t="s">
        <v>409</v>
      </c>
      <c r="G532" s="246"/>
      <c r="H532" s="247" t="s">
        <v>1</v>
      </c>
      <c r="I532" s="249"/>
      <c r="J532" s="246"/>
      <c r="K532" s="246"/>
      <c r="L532" s="250"/>
      <c r="M532" s="251"/>
      <c r="N532" s="252"/>
      <c r="O532" s="252"/>
      <c r="P532" s="252"/>
      <c r="Q532" s="252"/>
      <c r="R532" s="252"/>
      <c r="S532" s="252"/>
      <c r="T532" s="25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4" t="s">
        <v>162</v>
      </c>
      <c r="AU532" s="254" t="s">
        <v>87</v>
      </c>
      <c r="AV532" s="13" t="s">
        <v>85</v>
      </c>
      <c r="AW532" s="13" t="s">
        <v>33</v>
      </c>
      <c r="AX532" s="13" t="s">
        <v>77</v>
      </c>
      <c r="AY532" s="254" t="s">
        <v>152</v>
      </c>
    </row>
    <row r="533" s="14" customFormat="1">
      <c r="A533" s="14"/>
      <c r="B533" s="255"/>
      <c r="C533" s="256"/>
      <c r="D533" s="240" t="s">
        <v>162</v>
      </c>
      <c r="E533" s="257" t="s">
        <v>1</v>
      </c>
      <c r="F533" s="258" t="s">
        <v>482</v>
      </c>
      <c r="G533" s="256"/>
      <c r="H533" s="259">
        <v>25.611999999999998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5" t="s">
        <v>162</v>
      </c>
      <c r="AU533" s="265" t="s">
        <v>87</v>
      </c>
      <c r="AV533" s="14" t="s">
        <v>87</v>
      </c>
      <c r="AW533" s="14" t="s">
        <v>33</v>
      </c>
      <c r="AX533" s="14" t="s">
        <v>77</v>
      </c>
      <c r="AY533" s="265" t="s">
        <v>152</v>
      </c>
    </row>
    <row r="534" s="14" customFormat="1">
      <c r="A534" s="14"/>
      <c r="B534" s="255"/>
      <c r="C534" s="256"/>
      <c r="D534" s="240" t="s">
        <v>162</v>
      </c>
      <c r="E534" s="257" t="s">
        <v>1</v>
      </c>
      <c r="F534" s="258" t="s">
        <v>483</v>
      </c>
      <c r="G534" s="256"/>
      <c r="H534" s="259">
        <v>13.089</v>
      </c>
      <c r="I534" s="260"/>
      <c r="J534" s="256"/>
      <c r="K534" s="256"/>
      <c r="L534" s="261"/>
      <c r="M534" s="262"/>
      <c r="N534" s="263"/>
      <c r="O534" s="263"/>
      <c r="P534" s="263"/>
      <c r="Q534" s="263"/>
      <c r="R534" s="263"/>
      <c r="S534" s="263"/>
      <c r="T534" s="26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5" t="s">
        <v>162</v>
      </c>
      <c r="AU534" s="265" t="s">
        <v>87</v>
      </c>
      <c r="AV534" s="14" t="s">
        <v>87</v>
      </c>
      <c r="AW534" s="14" t="s">
        <v>33</v>
      </c>
      <c r="AX534" s="14" t="s">
        <v>77</v>
      </c>
      <c r="AY534" s="265" t="s">
        <v>152</v>
      </c>
    </row>
    <row r="535" s="14" customFormat="1">
      <c r="A535" s="14"/>
      <c r="B535" s="255"/>
      <c r="C535" s="256"/>
      <c r="D535" s="240" t="s">
        <v>162</v>
      </c>
      <c r="E535" s="257" t="s">
        <v>1</v>
      </c>
      <c r="F535" s="258" t="s">
        <v>484</v>
      </c>
      <c r="G535" s="256"/>
      <c r="H535" s="259">
        <v>16.887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5" t="s">
        <v>162</v>
      </c>
      <c r="AU535" s="265" t="s">
        <v>87</v>
      </c>
      <c r="AV535" s="14" t="s">
        <v>87</v>
      </c>
      <c r="AW535" s="14" t="s">
        <v>33</v>
      </c>
      <c r="AX535" s="14" t="s">
        <v>77</v>
      </c>
      <c r="AY535" s="265" t="s">
        <v>152</v>
      </c>
    </row>
    <row r="536" s="16" customFormat="1">
      <c r="A536" s="16"/>
      <c r="B536" s="277"/>
      <c r="C536" s="278"/>
      <c r="D536" s="240" t="s">
        <v>162</v>
      </c>
      <c r="E536" s="279" t="s">
        <v>1</v>
      </c>
      <c r="F536" s="280" t="s">
        <v>172</v>
      </c>
      <c r="G536" s="278"/>
      <c r="H536" s="281">
        <v>174.356</v>
      </c>
      <c r="I536" s="282"/>
      <c r="J536" s="278"/>
      <c r="K536" s="278"/>
      <c r="L536" s="283"/>
      <c r="M536" s="284"/>
      <c r="N536" s="285"/>
      <c r="O536" s="285"/>
      <c r="P536" s="285"/>
      <c r="Q536" s="285"/>
      <c r="R536" s="285"/>
      <c r="S536" s="285"/>
      <c r="T536" s="28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87" t="s">
        <v>162</v>
      </c>
      <c r="AU536" s="287" t="s">
        <v>87</v>
      </c>
      <c r="AV536" s="16" t="s">
        <v>158</v>
      </c>
      <c r="AW536" s="16" t="s">
        <v>33</v>
      </c>
      <c r="AX536" s="16" t="s">
        <v>85</v>
      </c>
      <c r="AY536" s="287" t="s">
        <v>152</v>
      </c>
    </row>
    <row r="537" s="2" customFormat="1" ht="24.15" customHeight="1">
      <c r="A537" s="39"/>
      <c r="B537" s="40"/>
      <c r="C537" s="227" t="s">
        <v>485</v>
      </c>
      <c r="D537" s="227" t="s">
        <v>154</v>
      </c>
      <c r="E537" s="228" t="s">
        <v>486</v>
      </c>
      <c r="F537" s="229" t="s">
        <v>487</v>
      </c>
      <c r="G537" s="230" t="s">
        <v>275</v>
      </c>
      <c r="H537" s="231">
        <v>1</v>
      </c>
      <c r="I537" s="232"/>
      <c r="J537" s="233">
        <f>ROUND(I537*H537,2)</f>
        <v>0</v>
      </c>
      <c r="K537" s="229" t="s">
        <v>176</v>
      </c>
      <c r="L537" s="45"/>
      <c r="M537" s="234" t="s">
        <v>1</v>
      </c>
      <c r="N537" s="235" t="s">
        <v>42</v>
      </c>
      <c r="O537" s="92"/>
      <c r="P537" s="236">
        <f>O537*H537</f>
        <v>0</v>
      </c>
      <c r="Q537" s="236">
        <v>0.1658</v>
      </c>
      <c r="R537" s="236">
        <f>Q537*H537</f>
        <v>0.1658</v>
      </c>
      <c r="S537" s="236">
        <v>0</v>
      </c>
      <c r="T537" s="237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8" t="s">
        <v>158</v>
      </c>
      <c r="AT537" s="238" t="s">
        <v>154</v>
      </c>
      <c r="AU537" s="238" t="s">
        <v>87</v>
      </c>
      <c r="AY537" s="18" t="s">
        <v>152</v>
      </c>
      <c r="BE537" s="239">
        <f>IF(N537="základní",J537,0)</f>
        <v>0</v>
      </c>
      <c r="BF537" s="239">
        <f>IF(N537="snížená",J537,0)</f>
        <v>0</v>
      </c>
      <c r="BG537" s="239">
        <f>IF(N537="zákl. přenesená",J537,0)</f>
        <v>0</v>
      </c>
      <c r="BH537" s="239">
        <f>IF(N537="sníž. přenesená",J537,0)</f>
        <v>0</v>
      </c>
      <c r="BI537" s="239">
        <f>IF(N537="nulová",J537,0)</f>
        <v>0</v>
      </c>
      <c r="BJ537" s="18" t="s">
        <v>85</v>
      </c>
      <c r="BK537" s="239">
        <f>ROUND(I537*H537,2)</f>
        <v>0</v>
      </c>
      <c r="BL537" s="18" t="s">
        <v>158</v>
      </c>
      <c r="BM537" s="238" t="s">
        <v>488</v>
      </c>
    </row>
    <row r="538" s="13" customFormat="1">
      <c r="A538" s="13"/>
      <c r="B538" s="245"/>
      <c r="C538" s="246"/>
      <c r="D538" s="240" t="s">
        <v>162</v>
      </c>
      <c r="E538" s="247" t="s">
        <v>1</v>
      </c>
      <c r="F538" s="248" t="s">
        <v>271</v>
      </c>
      <c r="G538" s="246"/>
      <c r="H538" s="247" t="s">
        <v>1</v>
      </c>
      <c r="I538" s="249"/>
      <c r="J538" s="246"/>
      <c r="K538" s="246"/>
      <c r="L538" s="250"/>
      <c r="M538" s="251"/>
      <c r="N538" s="252"/>
      <c r="O538" s="252"/>
      <c r="P538" s="252"/>
      <c r="Q538" s="252"/>
      <c r="R538" s="252"/>
      <c r="S538" s="252"/>
      <c r="T538" s="25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4" t="s">
        <v>162</v>
      </c>
      <c r="AU538" s="254" t="s">
        <v>87</v>
      </c>
      <c r="AV538" s="13" t="s">
        <v>85</v>
      </c>
      <c r="AW538" s="13" t="s">
        <v>33</v>
      </c>
      <c r="AX538" s="13" t="s">
        <v>77</v>
      </c>
      <c r="AY538" s="254" t="s">
        <v>152</v>
      </c>
    </row>
    <row r="539" s="14" customFormat="1">
      <c r="A539" s="14"/>
      <c r="B539" s="255"/>
      <c r="C539" s="256"/>
      <c r="D539" s="240" t="s">
        <v>162</v>
      </c>
      <c r="E539" s="257" t="s">
        <v>1</v>
      </c>
      <c r="F539" s="258" t="s">
        <v>489</v>
      </c>
      <c r="G539" s="256"/>
      <c r="H539" s="259">
        <v>1</v>
      </c>
      <c r="I539" s="260"/>
      <c r="J539" s="256"/>
      <c r="K539" s="256"/>
      <c r="L539" s="261"/>
      <c r="M539" s="262"/>
      <c r="N539" s="263"/>
      <c r="O539" s="263"/>
      <c r="P539" s="263"/>
      <c r="Q539" s="263"/>
      <c r="R539" s="263"/>
      <c r="S539" s="263"/>
      <c r="T539" s="26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5" t="s">
        <v>162</v>
      </c>
      <c r="AU539" s="265" t="s">
        <v>87</v>
      </c>
      <c r="AV539" s="14" t="s">
        <v>87</v>
      </c>
      <c r="AW539" s="14" t="s">
        <v>33</v>
      </c>
      <c r="AX539" s="14" t="s">
        <v>85</v>
      </c>
      <c r="AY539" s="265" t="s">
        <v>152</v>
      </c>
    </row>
    <row r="540" s="2" customFormat="1" ht="24.15" customHeight="1">
      <c r="A540" s="39"/>
      <c r="B540" s="40"/>
      <c r="C540" s="227" t="s">
        <v>490</v>
      </c>
      <c r="D540" s="227" t="s">
        <v>154</v>
      </c>
      <c r="E540" s="228" t="s">
        <v>491</v>
      </c>
      <c r="F540" s="229" t="s">
        <v>492</v>
      </c>
      <c r="G540" s="230" t="s">
        <v>157</v>
      </c>
      <c r="H540" s="231">
        <v>131.08699999999999</v>
      </c>
      <c r="I540" s="232"/>
      <c r="J540" s="233">
        <f>ROUND(I540*H540,2)</f>
        <v>0</v>
      </c>
      <c r="K540" s="229" t="s">
        <v>176</v>
      </c>
      <c r="L540" s="45"/>
      <c r="M540" s="234" t="s">
        <v>1</v>
      </c>
      <c r="N540" s="235" t="s">
        <v>42</v>
      </c>
      <c r="O540" s="92"/>
      <c r="P540" s="236">
        <f>O540*H540</f>
        <v>0</v>
      </c>
      <c r="Q540" s="236">
        <v>0.016500000000000001</v>
      </c>
      <c r="R540" s="236">
        <f>Q540*H540</f>
        <v>2.1629355000000001</v>
      </c>
      <c r="S540" s="236">
        <v>0</v>
      </c>
      <c r="T540" s="237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8" t="s">
        <v>158</v>
      </c>
      <c r="AT540" s="238" t="s">
        <v>154</v>
      </c>
      <c r="AU540" s="238" t="s">
        <v>87</v>
      </c>
      <c r="AY540" s="18" t="s">
        <v>152</v>
      </c>
      <c r="BE540" s="239">
        <f>IF(N540="základní",J540,0)</f>
        <v>0</v>
      </c>
      <c r="BF540" s="239">
        <f>IF(N540="snížená",J540,0)</f>
        <v>0</v>
      </c>
      <c r="BG540" s="239">
        <f>IF(N540="zákl. přenesená",J540,0)</f>
        <v>0</v>
      </c>
      <c r="BH540" s="239">
        <f>IF(N540="sníž. přenesená",J540,0)</f>
        <v>0</v>
      </c>
      <c r="BI540" s="239">
        <f>IF(N540="nulová",J540,0)</f>
        <v>0</v>
      </c>
      <c r="BJ540" s="18" t="s">
        <v>85</v>
      </c>
      <c r="BK540" s="239">
        <f>ROUND(I540*H540,2)</f>
        <v>0</v>
      </c>
      <c r="BL540" s="18" t="s">
        <v>158</v>
      </c>
      <c r="BM540" s="238" t="s">
        <v>493</v>
      </c>
    </row>
    <row r="541" s="13" customFormat="1">
      <c r="A541" s="13"/>
      <c r="B541" s="245"/>
      <c r="C541" s="246"/>
      <c r="D541" s="240" t="s">
        <v>162</v>
      </c>
      <c r="E541" s="247" t="s">
        <v>1</v>
      </c>
      <c r="F541" s="248" t="s">
        <v>271</v>
      </c>
      <c r="G541" s="246"/>
      <c r="H541" s="247" t="s">
        <v>1</v>
      </c>
      <c r="I541" s="249"/>
      <c r="J541" s="246"/>
      <c r="K541" s="246"/>
      <c r="L541" s="250"/>
      <c r="M541" s="251"/>
      <c r="N541" s="252"/>
      <c r="O541" s="252"/>
      <c r="P541" s="252"/>
      <c r="Q541" s="252"/>
      <c r="R541" s="252"/>
      <c r="S541" s="252"/>
      <c r="T541" s="25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4" t="s">
        <v>162</v>
      </c>
      <c r="AU541" s="254" t="s">
        <v>87</v>
      </c>
      <c r="AV541" s="13" t="s">
        <v>85</v>
      </c>
      <c r="AW541" s="13" t="s">
        <v>33</v>
      </c>
      <c r="AX541" s="13" t="s">
        <v>77</v>
      </c>
      <c r="AY541" s="254" t="s">
        <v>152</v>
      </c>
    </row>
    <row r="542" s="13" customFormat="1">
      <c r="A542" s="13"/>
      <c r="B542" s="245"/>
      <c r="C542" s="246"/>
      <c r="D542" s="240" t="s">
        <v>162</v>
      </c>
      <c r="E542" s="247" t="s">
        <v>1</v>
      </c>
      <c r="F542" s="248" t="s">
        <v>368</v>
      </c>
      <c r="G542" s="246"/>
      <c r="H542" s="247" t="s">
        <v>1</v>
      </c>
      <c r="I542" s="249"/>
      <c r="J542" s="246"/>
      <c r="K542" s="246"/>
      <c r="L542" s="250"/>
      <c r="M542" s="251"/>
      <c r="N542" s="252"/>
      <c r="O542" s="252"/>
      <c r="P542" s="252"/>
      <c r="Q542" s="252"/>
      <c r="R542" s="252"/>
      <c r="S542" s="252"/>
      <c r="T542" s="25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4" t="s">
        <v>162</v>
      </c>
      <c r="AU542" s="254" t="s">
        <v>87</v>
      </c>
      <c r="AV542" s="13" t="s">
        <v>85</v>
      </c>
      <c r="AW542" s="13" t="s">
        <v>33</v>
      </c>
      <c r="AX542" s="13" t="s">
        <v>77</v>
      </c>
      <c r="AY542" s="254" t="s">
        <v>152</v>
      </c>
    </row>
    <row r="543" s="14" customFormat="1">
      <c r="A543" s="14"/>
      <c r="B543" s="255"/>
      <c r="C543" s="256"/>
      <c r="D543" s="240" t="s">
        <v>162</v>
      </c>
      <c r="E543" s="257" t="s">
        <v>1</v>
      </c>
      <c r="F543" s="258" t="s">
        <v>458</v>
      </c>
      <c r="G543" s="256"/>
      <c r="H543" s="259">
        <v>78.054000000000002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5" t="s">
        <v>162</v>
      </c>
      <c r="AU543" s="265" t="s">
        <v>87</v>
      </c>
      <c r="AV543" s="14" t="s">
        <v>87</v>
      </c>
      <c r="AW543" s="14" t="s">
        <v>33</v>
      </c>
      <c r="AX543" s="14" t="s">
        <v>77</v>
      </c>
      <c r="AY543" s="265" t="s">
        <v>152</v>
      </c>
    </row>
    <row r="544" s="14" customFormat="1">
      <c r="A544" s="14"/>
      <c r="B544" s="255"/>
      <c r="C544" s="256"/>
      <c r="D544" s="240" t="s">
        <v>162</v>
      </c>
      <c r="E544" s="257" t="s">
        <v>1</v>
      </c>
      <c r="F544" s="258" t="s">
        <v>459</v>
      </c>
      <c r="G544" s="256"/>
      <c r="H544" s="259">
        <v>15.068</v>
      </c>
      <c r="I544" s="260"/>
      <c r="J544" s="256"/>
      <c r="K544" s="256"/>
      <c r="L544" s="261"/>
      <c r="M544" s="262"/>
      <c r="N544" s="263"/>
      <c r="O544" s="263"/>
      <c r="P544" s="263"/>
      <c r="Q544" s="263"/>
      <c r="R544" s="263"/>
      <c r="S544" s="263"/>
      <c r="T544" s="26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5" t="s">
        <v>162</v>
      </c>
      <c r="AU544" s="265" t="s">
        <v>87</v>
      </c>
      <c r="AV544" s="14" t="s">
        <v>87</v>
      </c>
      <c r="AW544" s="14" t="s">
        <v>33</v>
      </c>
      <c r="AX544" s="14" t="s">
        <v>77</v>
      </c>
      <c r="AY544" s="265" t="s">
        <v>152</v>
      </c>
    </row>
    <row r="545" s="14" customFormat="1">
      <c r="A545" s="14"/>
      <c r="B545" s="255"/>
      <c r="C545" s="256"/>
      <c r="D545" s="240" t="s">
        <v>162</v>
      </c>
      <c r="E545" s="257" t="s">
        <v>1</v>
      </c>
      <c r="F545" s="258" t="s">
        <v>460</v>
      </c>
      <c r="G545" s="256"/>
      <c r="H545" s="259">
        <v>37.965000000000003</v>
      </c>
      <c r="I545" s="260"/>
      <c r="J545" s="256"/>
      <c r="K545" s="256"/>
      <c r="L545" s="261"/>
      <c r="M545" s="262"/>
      <c r="N545" s="263"/>
      <c r="O545" s="263"/>
      <c r="P545" s="263"/>
      <c r="Q545" s="263"/>
      <c r="R545" s="263"/>
      <c r="S545" s="263"/>
      <c r="T545" s="26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5" t="s">
        <v>162</v>
      </c>
      <c r="AU545" s="265" t="s">
        <v>87</v>
      </c>
      <c r="AV545" s="14" t="s">
        <v>87</v>
      </c>
      <c r="AW545" s="14" t="s">
        <v>33</v>
      </c>
      <c r="AX545" s="14" t="s">
        <v>77</v>
      </c>
      <c r="AY545" s="265" t="s">
        <v>152</v>
      </c>
    </row>
    <row r="546" s="16" customFormat="1">
      <c r="A546" s="16"/>
      <c r="B546" s="277"/>
      <c r="C546" s="278"/>
      <c r="D546" s="240" t="s">
        <v>162</v>
      </c>
      <c r="E546" s="279" t="s">
        <v>1</v>
      </c>
      <c r="F546" s="280" t="s">
        <v>172</v>
      </c>
      <c r="G546" s="278"/>
      <c r="H546" s="281">
        <v>131.08699999999999</v>
      </c>
      <c r="I546" s="282"/>
      <c r="J546" s="278"/>
      <c r="K546" s="278"/>
      <c r="L546" s="283"/>
      <c r="M546" s="284"/>
      <c r="N546" s="285"/>
      <c r="O546" s="285"/>
      <c r="P546" s="285"/>
      <c r="Q546" s="285"/>
      <c r="R546" s="285"/>
      <c r="S546" s="285"/>
      <c r="T546" s="28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T546" s="287" t="s">
        <v>162</v>
      </c>
      <c r="AU546" s="287" t="s">
        <v>87</v>
      </c>
      <c r="AV546" s="16" t="s">
        <v>158</v>
      </c>
      <c r="AW546" s="16" t="s">
        <v>33</v>
      </c>
      <c r="AX546" s="16" t="s">
        <v>85</v>
      </c>
      <c r="AY546" s="287" t="s">
        <v>152</v>
      </c>
    </row>
    <row r="547" s="2" customFormat="1" ht="24.15" customHeight="1">
      <c r="A547" s="39"/>
      <c r="B547" s="40"/>
      <c r="C547" s="227" t="s">
        <v>494</v>
      </c>
      <c r="D547" s="227" t="s">
        <v>154</v>
      </c>
      <c r="E547" s="228" t="s">
        <v>495</v>
      </c>
      <c r="F547" s="229" t="s">
        <v>496</v>
      </c>
      <c r="G547" s="230" t="s">
        <v>335</v>
      </c>
      <c r="H547" s="231">
        <v>12.92</v>
      </c>
      <c r="I547" s="232"/>
      <c r="J547" s="233">
        <f>ROUND(I547*H547,2)</f>
        <v>0</v>
      </c>
      <c r="K547" s="229" t="s">
        <v>176</v>
      </c>
      <c r="L547" s="45"/>
      <c r="M547" s="234" t="s">
        <v>1</v>
      </c>
      <c r="N547" s="235" t="s">
        <v>42</v>
      </c>
      <c r="O547" s="92"/>
      <c r="P547" s="236">
        <f>O547*H547</f>
        <v>0</v>
      </c>
      <c r="Q547" s="236">
        <v>0</v>
      </c>
      <c r="R547" s="236">
        <f>Q547*H547</f>
        <v>0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158</v>
      </c>
      <c r="AT547" s="238" t="s">
        <v>154</v>
      </c>
      <c r="AU547" s="238" t="s">
        <v>87</v>
      </c>
      <c r="AY547" s="18" t="s">
        <v>152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85</v>
      </c>
      <c r="BK547" s="239">
        <f>ROUND(I547*H547,2)</f>
        <v>0</v>
      </c>
      <c r="BL547" s="18" t="s">
        <v>158</v>
      </c>
      <c r="BM547" s="238" t="s">
        <v>497</v>
      </c>
    </row>
    <row r="548" s="13" customFormat="1">
      <c r="A548" s="13"/>
      <c r="B548" s="245"/>
      <c r="C548" s="246"/>
      <c r="D548" s="240" t="s">
        <v>162</v>
      </c>
      <c r="E548" s="247" t="s">
        <v>1</v>
      </c>
      <c r="F548" s="248" t="s">
        <v>271</v>
      </c>
      <c r="G548" s="246"/>
      <c r="H548" s="247" t="s">
        <v>1</v>
      </c>
      <c r="I548" s="249"/>
      <c r="J548" s="246"/>
      <c r="K548" s="246"/>
      <c r="L548" s="250"/>
      <c r="M548" s="251"/>
      <c r="N548" s="252"/>
      <c r="O548" s="252"/>
      <c r="P548" s="252"/>
      <c r="Q548" s="252"/>
      <c r="R548" s="252"/>
      <c r="S548" s="252"/>
      <c r="T548" s="25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4" t="s">
        <v>162</v>
      </c>
      <c r="AU548" s="254" t="s">
        <v>87</v>
      </c>
      <c r="AV548" s="13" t="s">
        <v>85</v>
      </c>
      <c r="AW548" s="13" t="s">
        <v>33</v>
      </c>
      <c r="AX548" s="13" t="s">
        <v>77</v>
      </c>
      <c r="AY548" s="254" t="s">
        <v>152</v>
      </c>
    </row>
    <row r="549" s="14" customFormat="1">
      <c r="A549" s="14"/>
      <c r="B549" s="255"/>
      <c r="C549" s="256"/>
      <c r="D549" s="240" t="s">
        <v>162</v>
      </c>
      <c r="E549" s="257" t="s">
        <v>1</v>
      </c>
      <c r="F549" s="258" t="s">
        <v>498</v>
      </c>
      <c r="G549" s="256"/>
      <c r="H549" s="259">
        <v>12.92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5" t="s">
        <v>162</v>
      </c>
      <c r="AU549" s="265" t="s">
        <v>87</v>
      </c>
      <c r="AV549" s="14" t="s">
        <v>87</v>
      </c>
      <c r="AW549" s="14" t="s">
        <v>33</v>
      </c>
      <c r="AX549" s="14" t="s">
        <v>85</v>
      </c>
      <c r="AY549" s="265" t="s">
        <v>152</v>
      </c>
    </row>
    <row r="550" s="2" customFormat="1" ht="16.5" customHeight="1">
      <c r="A550" s="39"/>
      <c r="B550" s="40"/>
      <c r="C550" s="288" t="s">
        <v>499</v>
      </c>
      <c r="D550" s="288" t="s">
        <v>190</v>
      </c>
      <c r="E550" s="289" t="s">
        <v>500</v>
      </c>
      <c r="F550" s="290" t="s">
        <v>501</v>
      </c>
      <c r="G550" s="291" t="s">
        <v>335</v>
      </c>
      <c r="H550" s="292">
        <v>13.566000000000001</v>
      </c>
      <c r="I550" s="293"/>
      <c r="J550" s="294">
        <f>ROUND(I550*H550,2)</f>
        <v>0</v>
      </c>
      <c r="K550" s="290" t="s">
        <v>1</v>
      </c>
      <c r="L550" s="295"/>
      <c r="M550" s="296" t="s">
        <v>1</v>
      </c>
      <c r="N550" s="297" t="s">
        <v>42</v>
      </c>
      <c r="O550" s="92"/>
      <c r="P550" s="236">
        <f>O550*H550</f>
        <v>0</v>
      </c>
      <c r="Q550" s="236">
        <v>0.00010000000000000001</v>
      </c>
      <c r="R550" s="236">
        <f>Q550*H550</f>
        <v>0.0013566000000000001</v>
      </c>
      <c r="S550" s="236">
        <v>0</v>
      </c>
      <c r="T550" s="237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8" t="s">
        <v>193</v>
      </c>
      <c r="AT550" s="238" t="s">
        <v>190</v>
      </c>
      <c r="AU550" s="238" t="s">
        <v>87</v>
      </c>
      <c r="AY550" s="18" t="s">
        <v>152</v>
      </c>
      <c r="BE550" s="239">
        <f>IF(N550="základní",J550,0)</f>
        <v>0</v>
      </c>
      <c r="BF550" s="239">
        <f>IF(N550="snížená",J550,0)</f>
        <v>0</v>
      </c>
      <c r="BG550" s="239">
        <f>IF(N550="zákl. přenesená",J550,0)</f>
        <v>0</v>
      </c>
      <c r="BH550" s="239">
        <f>IF(N550="sníž. přenesená",J550,0)</f>
        <v>0</v>
      </c>
      <c r="BI550" s="239">
        <f>IF(N550="nulová",J550,0)</f>
        <v>0</v>
      </c>
      <c r="BJ550" s="18" t="s">
        <v>85</v>
      </c>
      <c r="BK550" s="239">
        <f>ROUND(I550*H550,2)</f>
        <v>0</v>
      </c>
      <c r="BL550" s="18" t="s">
        <v>158</v>
      </c>
      <c r="BM550" s="238" t="s">
        <v>502</v>
      </c>
    </row>
    <row r="551" s="14" customFormat="1">
      <c r="A551" s="14"/>
      <c r="B551" s="255"/>
      <c r="C551" s="256"/>
      <c r="D551" s="240" t="s">
        <v>162</v>
      </c>
      <c r="E551" s="257" t="s">
        <v>1</v>
      </c>
      <c r="F551" s="258" t="s">
        <v>503</v>
      </c>
      <c r="G551" s="256"/>
      <c r="H551" s="259">
        <v>13.566000000000001</v>
      </c>
      <c r="I551" s="260"/>
      <c r="J551" s="256"/>
      <c r="K551" s="256"/>
      <c r="L551" s="261"/>
      <c r="M551" s="262"/>
      <c r="N551" s="263"/>
      <c r="O551" s="263"/>
      <c r="P551" s="263"/>
      <c r="Q551" s="263"/>
      <c r="R551" s="263"/>
      <c r="S551" s="263"/>
      <c r="T551" s="26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5" t="s">
        <v>162</v>
      </c>
      <c r="AU551" s="265" t="s">
        <v>87</v>
      </c>
      <c r="AV551" s="14" t="s">
        <v>87</v>
      </c>
      <c r="AW551" s="14" t="s">
        <v>33</v>
      </c>
      <c r="AX551" s="14" t="s">
        <v>85</v>
      </c>
      <c r="AY551" s="265" t="s">
        <v>152</v>
      </c>
    </row>
    <row r="552" s="2" customFormat="1" ht="24.15" customHeight="1">
      <c r="A552" s="39"/>
      <c r="B552" s="40"/>
      <c r="C552" s="227" t="s">
        <v>504</v>
      </c>
      <c r="D552" s="227" t="s">
        <v>154</v>
      </c>
      <c r="E552" s="228" t="s">
        <v>495</v>
      </c>
      <c r="F552" s="229" t="s">
        <v>496</v>
      </c>
      <c r="G552" s="230" t="s">
        <v>335</v>
      </c>
      <c r="H552" s="231">
        <v>9.6899999999999995</v>
      </c>
      <c r="I552" s="232"/>
      <c r="J552" s="233">
        <f>ROUND(I552*H552,2)</f>
        <v>0</v>
      </c>
      <c r="K552" s="229" t="s">
        <v>176</v>
      </c>
      <c r="L552" s="45"/>
      <c r="M552" s="234" t="s">
        <v>1</v>
      </c>
      <c r="N552" s="235" t="s">
        <v>42</v>
      </c>
      <c r="O552" s="92"/>
      <c r="P552" s="236">
        <f>O552*H552</f>
        <v>0</v>
      </c>
      <c r="Q552" s="236">
        <v>0</v>
      </c>
      <c r="R552" s="236">
        <f>Q552*H552</f>
        <v>0</v>
      </c>
      <c r="S552" s="236">
        <v>0</v>
      </c>
      <c r="T552" s="237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8" t="s">
        <v>158</v>
      </c>
      <c r="AT552" s="238" t="s">
        <v>154</v>
      </c>
      <c r="AU552" s="238" t="s">
        <v>87</v>
      </c>
      <c r="AY552" s="18" t="s">
        <v>152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8" t="s">
        <v>85</v>
      </c>
      <c r="BK552" s="239">
        <f>ROUND(I552*H552,2)</f>
        <v>0</v>
      </c>
      <c r="BL552" s="18" t="s">
        <v>158</v>
      </c>
      <c r="BM552" s="238" t="s">
        <v>505</v>
      </c>
    </row>
    <row r="553" s="2" customFormat="1">
      <c r="A553" s="39"/>
      <c r="B553" s="40"/>
      <c r="C553" s="41"/>
      <c r="D553" s="240" t="s">
        <v>160</v>
      </c>
      <c r="E553" s="41"/>
      <c r="F553" s="241" t="s">
        <v>415</v>
      </c>
      <c r="G553" s="41"/>
      <c r="H553" s="41"/>
      <c r="I553" s="242"/>
      <c r="J553" s="41"/>
      <c r="K553" s="41"/>
      <c r="L553" s="45"/>
      <c r="M553" s="243"/>
      <c r="N553" s="244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160</v>
      </c>
      <c r="AU553" s="18" t="s">
        <v>87</v>
      </c>
    </row>
    <row r="554" s="13" customFormat="1">
      <c r="A554" s="13"/>
      <c r="B554" s="245"/>
      <c r="C554" s="246"/>
      <c r="D554" s="240" t="s">
        <v>162</v>
      </c>
      <c r="E554" s="247" t="s">
        <v>1</v>
      </c>
      <c r="F554" s="248" t="s">
        <v>506</v>
      </c>
      <c r="G554" s="246"/>
      <c r="H554" s="247" t="s">
        <v>1</v>
      </c>
      <c r="I554" s="249"/>
      <c r="J554" s="246"/>
      <c r="K554" s="246"/>
      <c r="L554" s="250"/>
      <c r="M554" s="251"/>
      <c r="N554" s="252"/>
      <c r="O554" s="252"/>
      <c r="P554" s="252"/>
      <c r="Q554" s="252"/>
      <c r="R554" s="252"/>
      <c r="S554" s="252"/>
      <c r="T554" s="25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4" t="s">
        <v>162</v>
      </c>
      <c r="AU554" s="254" t="s">
        <v>87</v>
      </c>
      <c r="AV554" s="13" t="s">
        <v>85</v>
      </c>
      <c r="AW554" s="13" t="s">
        <v>33</v>
      </c>
      <c r="AX554" s="13" t="s">
        <v>77</v>
      </c>
      <c r="AY554" s="254" t="s">
        <v>152</v>
      </c>
    </row>
    <row r="555" s="14" customFormat="1">
      <c r="A555" s="14"/>
      <c r="B555" s="255"/>
      <c r="C555" s="256"/>
      <c r="D555" s="240" t="s">
        <v>162</v>
      </c>
      <c r="E555" s="257" t="s">
        <v>1</v>
      </c>
      <c r="F555" s="258" t="s">
        <v>507</v>
      </c>
      <c r="G555" s="256"/>
      <c r="H555" s="259">
        <v>9.6899999999999995</v>
      </c>
      <c r="I555" s="260"/>
      <c r="J555" s="256"/>
      <c r="K555" s="256"/>
      <c r="L555" s="261"/>
      <c r="M555" s="262"/>
      <c r="N555" s="263"/>
      <c r="O555" s="263"/>
      <c r="P555" s="263"/>
      <c r="Q555" s="263"/>
      <c r="R555" s="263"/>
      <c r="S555" s="263"/>
      <c r="T555" s="26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5" t="s">
        <v>162</v>
      </c>
      <c r="AU555" s="265" t="s">
        <v>87</v>
      </c>
      <c r="AV555" s="14" t="s">
        <v>87</v>
      </c>
      <c r="AW555" s="14" t="s">
        <v>33</v>
      </c>
      <c r="AX555" s="14" t="s">
        <v>77</v>
      </c>
      <c r="AY555" s="265" t="s">
        <v>152</v>
      </c>
    </row>
    <row r="556" s="16" customFormat="1">
      <c r="A556" s="16"/>
      <c r="B556" s="277"/>
      <c r="C556" s="278"/>
      <c r="D556" s="240" t="s">
        <v>162</v>
      </c>
      <c r="E556" s="279" t="s">
        <v>1</v>
      </c>
      <c r="F556" s="280" t="s">
        <v>172</v>
      </c>
      <c r="G556" s="278"/>
      <c r="H556" s="281">
        <v>9.6899999999999995</v>
      </c>
      <c r="I556" s="282"/>
      <c r="J556" s="278"/>
      <c r="K556" s="278"/>
      <c r="L556" s="283"/>
      <c r="M556" s="284"/>
      <c r="N556" s="285"/>
      <c r="O556" s="285"/>
      <c r="P556" s="285"/>
      <c r="Q556" s="285"/>
      <c r="R556" s="285"/>
      <c r="S556" s="285"/>
      <c r="T556" s="28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T556" s="287" t="s">
        <v>162</v>
      </c>
      <c r="AU556" s="287" t="s">
        <v>87</v>
      </c>
      <c r="AV556" s="16" t="s">
        <v>158</v>
      </c>
      <c r="AW556" s="16" t="s">
        <v>33</v>
      </c>
      <c r="AX556" s="16" t="s">
        <v>85</v>
      </c>
      <c r="AY556" s="287" t="s">
        <v>152</v>
      </c>
    </row>
    <row r="557" s="2" customFormat="1" ht="16.5" customHeight="1">
      <c r="A557" s="39"/>
      <c r="B557" s="40"/>
      <c r="C557" s="288" t="s">
        <v>508</v>
      </c>
      <c r="D557" s="288" t="s">
        <v>190</v>
      </c>
      <c r="E557" s="289" t="s">
        <v>500</v>
      </c>
      <c r="F557" s="290" t="s">
        <v>501</v>
      </c>
      <c r="G557" s="291" t="s">
        <v>335</v>
      </c>
      <c r="H557" s="292">
        <v>10.175000000000001</v>
      </c>
      <c r="I557" s="293"/>
      <c r="J557" s="294">
        <f>ROUND(I557*H557,2)</f>
        <v>0</v>
      </c>
      <c r="K557" s="290" t="s">
        <v>1</v>
      </c>
      <c r="L557" s="295"/>
      <c r="M557" s="296" t="s">
        <v>1</v>
      </c>
      <c r="N557" s="297" t="s">
        <v>42</v>
      </c>
      <c r="O557" s="92"/>
      <c r="P557" s="236">
        <f>O557*H557</f>
        <v>0</v>
      </c>
      <c r="Q557" s="236">
        <v>0.00010000000000000001</v>
      </c>
      <c r="R557" s="236">
        <f>Q557*H557</f>
        <v>0.0010175000000000002</v>
      </c>
      <c r="S557" s="236">
        <v>0</v>
      </c>
      <c r="T557" s="237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8" t="s">
        <v>193</v>
      </c>
      <c r="AT557" s="238" t="s">
        <v>190</v>
      </c>
      <c r="AU557" s="238" t="s">
        <v>87</v>
      </c>
      <c r="AY557" s="18" t="s">
        <v>152</v>
      </c>
      <c r="BE557" s="239">
        <f>IF(N557="základní",J557,0)</f>
        <v>0</v>
      </c>
      <c r="BF557" s="239">
        <f>IF(N557="snížená",J557,0)</f>
        <v>0</v>
      </c>
      <c r="BG557" s="239">
        <f>IF(N557="zákl. přenesená",J557,0)</f>
        <v>0</v>
      </c>
      <c r="BH557" s="239">
        <f>IF(N557="sníž. přenesená",J557,0)</f>
        <v>0</v>
      </c>
      <c r="BI557" s="239">
        <f>IF(N557="nulová",J557,0)</f>
        <v>0</v>
      </c>
      <c r="BJ557" s="18" t="s">
        <v>85</v>
      </c>
      <c r="BK557" s="239">
        <f>ROUND(I557*H557,2)</f>
        <v>0</v>
      </c>
      <c r="BL557" s="18" t="s">
        <v>158</v>
      </c>
      <c r="BM557" s="238" t="s">
        <v>509</v>
      </c>
    </row>
    <row r="558" s="2" customFormat="1">
      <c r="A558" s="39"/>
      <c r="B558" s="40"/>
      <c r="C558" s="41"/>
      <c r="D558" s="240" t="s">
        <v>160</v>
      </c>
      <c r="E558" s="41"/>
      <c r="F558" s="241" t="s">
        <v>415</v>
      </c>
      <c r="G558" s="41"/>
      <c r="H558" s="41"/>
      <c r="I558" s="242"/>
      <c r="J558" s="41"/>
      <c r="K558" s="41"/>
      <c r="L558" s="45"/>
      <c r="M558" s="243"/>
      <c r="N558" s="244"/>
      <c r="O558" s="92"/>
      <c r="P558" s="92"/>
      <c r="Q558" s="92"/>
      <c r="R558" s="92"/>
      <c r="S558" s="92"/>
      <c r="T558" s="93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160</v>
      </c>
      <c r="AU558" s="18" t="s">
        <v>87</v>
      </c>
    </row>
    <row r="559" s="14" customFormat="1">
      <c r="A559" s="14"/>
      <c r="B559" s="255"/>
      <c r="C559" s="256"/>
      <c r="D559" s="240" t="s">
        <v>162</v>
      </c>
      <c r="E559" s="257" t="s">
        <v>1</v>
      </c>
      <c r="F559" s="258" t="s">
        <v>510</v>
      </c>
      <c r="G559" s="256"/>
      <c r="H559" s="259">
        <v>10.175000000000001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5" t="s">
        <v>162</v>
      </c>
      <c r="AU559" s="265" t="s">
        <v>87</v>
      </c>
      <c r="AV559" s="14" t="s">
        <v>87</v>
      </c>
      <c r="AW559" s="14" t="s">
        <v>33</v>
      </c>
      <c r="AX559" s="14" t="s">
        <v>77</v>
      </c>
      <c r="AY559" s="265" t="s">
        <v>152</v>
      </c>
    </row>
    <row r="560" s="16" customFormat="1">
      <c r="A560" s="16"/>
      <c r="B560" s="277"/>
      <c r="C560" s="278"/>
      <c r="D560" s="240" t="s">
        <v>162</v>
      </c>
      <c r="E560" s="279" t="s">
        <v>1</v>
      </c>
      <c r="F560" s="280" t="s">
        <v>172</v>
      </c>
      <c r="G560" s="278"/>
      <c r="H560" s="281">
        <v>10.175000000000001</v>
      </c>
      <c r="I560" s="282"/>
      <c r="J560" s="278"/>
      <c r="K560" s="278"/>
      <c r="L560" s="283"/>
      <c r="M560" s="284"/>
      <c r="N560" s="285"/>
      <c r="O560" s="285"/>
      <c r="P560" s="285"/>
      <c r="Q560" s="285"/>
      <c r="R560" s="285"/>
      <c r="S560" s="285"/>
      <c r="T560" s="28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T560" s="287" t="s">
        <v>162</v>
      </c>
      <c r="AU560" s="287" t="s">
        <v>87</v>
      </c>
      <c r="AV560" s="16" t="s">
        <v>158</v>
      </c>
      <c r="AW560" s="16" t="s">
        <v>33</v>
      </c>
      <c r="AX560" s="16" t="s">
        <v>85</v>
      </c>
      <c r="AY560" s="287" t="s">
        <v>152</v>
      </c>
    </row>
    <row r="561" s="2" customFormat="1" ht="21.75" customHeight="1">
      <c r="A561" s="39"/>
      <c r="B561" s="40"/>
      <c r="C561" s="227" t="s">
        <v>511</v>
      </c>
      <c r="D561" s="227" t="s">
        <v>154</v>
      </c>
      <c r="E561" s="228" t="s">
        <v>512</v>
      </c>
      <c r="F561" s="229" t="s">
        <v>513</v>
      </c>
      <c r="G561" s="230" t="s">
        <v>198</v>
      </c>
      <c r="H561" s="231">
        <v>10.353999999999999</v>
      </c>
      <c r="I561" s="232"/>
      <c r="J561" s="233">
        <f>ROUND(I561*H561,2)</f>
        <v>0</v>
      </c>
      <c r="K561" s="229" t="s">
        <v>176</v>
      </c>
      <c r="L561" s="45"/>
      <c r="M561" s="234" t="s">
        <v>1</v>
      </c>
      <c r="N561" s="235" t="s">
        <v>42</v>
      </c>
      <c r="O561" s="92"/>
      <c r="P561" s="236">
        <f>O561*H561</f>
        <v>0</v>
      </c>
      <c r="Q561" s="236">
        <v>2.5018699999999998</v>
      </c>
      <c r="R561" s="236">
        <f>Q561*H561</f>
        <v>25.904361979999997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158</v>
      </c>
      <c r="AT561" s="238" t="s">
        <v>154</v>
      </c>
      <c r="AU561" s="238" t="s">
        <v>87</v>
      </c>
      <c r="AY561" s="18" t="s">
        <v>152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85</v>
      </c>
      <c r="BK561" s="239">
        <f>ROUND(I561*H561,2)</f>
        <v>0</v>
      </c>
      <c r="BL561" s="18" t="s">
        <v>158</v>
      </c>
      <c r="BM561" s="238" t="s">
        <v>514</v>
      </c>
    </row>
    <row r="562" s="2" customFormat="1">
      <c r="A562" s="39"/>
      <c r="B562" s="40"/>
      <c r="C562" s="41"/>
      <c r="D562" s="240" t="s">
        <v>160</v>
      </c>
      <c r="E562" s="41"/>
      <c r="F562" s="241" t="s">
        <v>282</v>
      </c>
      <c r="G562" s="41"/>
      <c r="H562" s="41"/>
      <c r="I562" s="242"/>
      <c r="J562" s="41"/>
      <c r="K562" s="41"/>
      <c r="L562" s="45"/>
      <c r="M562" s="243"/>
      <c r="N562" s="244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160</v>
      </c>
      <c r="AU562" s="18" t="s">
        <v>87</v>
      </c>
    </row>
    <row r="563" s="13" customFormat="1">
      <c r="A563" s="13"/>
      <c r="B563" s="245"/>
      <c r="C563" s="246"/>
      <c r="D563" s="240" t="s">
        <v>162</v>
      </c>
      <c r="E563" s="247" t="s">
        <v>1</v>
      </c>
      <c r="F563" s="248" t="s">
        <v>515</v>
      </c>
      <c r="G563" s="246"/>
      <c r="H563" s="247" t="s">
        <v>1</v>
      </c>
      <c r="I563" s="249"/>
      <c r="J563" s="246"/>
      <c r="K563" s="246"/>
      <c r="L563" s="250"/>
      <c r="M563" s="251"/>
      <c r="N563" s="252"/>
      <c r="O563" s="252"/>
      <c r="P563" s="252"/>
      <c r="Q563" s="252"/>
      <c r="R563" s="252"/>
      <c r="S563" s="252"/>
      <c r="T563" s="25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4" t="s">
        <v>162</v>
      </c>
      <c r="AU563" s="254" t="s">
        <v>87</v>
      </c>
      <c r="AV563" s="13" t="s">
        <v>85</v>
      </c>
      <c r="AW563" s="13" t="s">
        <v>33</v>
      </c>
      <c r="AX563" s="13" t="s">
        <v>77</v>
      </c>
      <c r="AY563" s="254" t="s">
        <v>152</v>
      </c>
    </row>
    <row r="564" s="14" customFormat="1">
      <c r="A564" s="14"/>
      <c r="B564" s="255"/>
      <c r="C564" s="256"/>
      <c r="D564" s="240" t="s">
        <v>162</v>
      </c>
      <c r="E564" s="257" t="s">
        <v>1</v>
      </c>
      <c r="F564" s="258" t="s">
        <v>516</v>
      </c>
      <c r="G564" s="256"/>
      <c r="H564" s="259">
        <v>10.436999999999999</v>
      </c>
      <c r="I564" s="260"/>
      <c r="J564" s="256"/>
      <c r="K564" s="256"/>
      <c r="L564" s="261"/>
      <c r="M564" s="262"/>
      <c r="N564" s="263"/>
      <c r="O564" s="263"/>
      <c r="P564" s="263"/>
      <c r="Q564" s="263"/>
      <c r="R564" s="263"/>
      <c r="S564" s="263"/>
      <c r="T564" s="26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5" t="s">
        <v>162</v>
      </c>
      <c r="AU564" s="265" t="s">
        <v>87</v>
      </c>
      <c r="AV564" s="14" t="s">
        <v>87</v>
      </c>
      <c r="AW564" s="14" t="s">
        <v>33</v>
      </c>
      <c r="AX564" s="14" t="s">
        <v>77</v>
      </c>
      <c r="AY564" s="265" t="s">
        <v>152</v>
      </c>
    </row>
    <row r="565" s="15" customFormat="1">
      <c r="A565" s="15"/>
      <c r="B565" s="266"/>
      <c r="C565" s="267"/>
      <c r="D565" s="240" t="s">
        <v>162</v>
      </c>
      <c r="E565" s="268" t="s">
        <v>1</v>
      </c>
      <c r="F565" s="269" t="s">
        <v>165</v>
      </c>
      <c r="G565" s="267"/>
      <c r="H565" s="270">
        <v>10.436999999999999</v>
      </c>
      <c r="I565" s="271"/>
      <c r="J565" s="267"/>
      <c r="K565" s="267"/>
      <c r="L565" s="272"/>
      <c r="M565" s="273"/>
      <c r="N565" s="274"/>
      <c r="O565" s="274"/>
      <c r="P565" s="274"/>
      <c r="Q565" s="274"/>
      <c r="R565" s="274"/>
      <c r="S565" s="274"/>
      <c r="T565" s="27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76" t="s">
        <v>162</v>
      </c>
      <c r="AU565" s="276" t="s">
        <v>87</v>
      </c>
      <c r="AV565" s="15" t="s">
        <v>166</v>
      </c>
      <c r="AW565" s="15" t="s">
        <v>33</v>
      </c>
      <c r="AX565" s="15" t="s">
        <v>77</v>
      </c>
      <c r="AY565" s="276" t="s">
        <v>152</v>
      </c>
    </row>
    <row r="566" s="13" customFormat="1">
      <c r="A566" s="13"/>
      <c r="B566" s="245"/>
      <c r="C566" s="246"/>
      <c r="D566" s="240" t="s">
        <v>162</v>
      </c>
      <c r="E566" s="247" t="s">
        <v>1</v>
      </c>
      <c r="F566" s="248" t="s">
        <v>183</v>
      </c>
      <c r="G566" s="246"/>
      <c r="H566" s="247" t="s">
        <v>1</v>
      </c>
      <c r="I566" s="249"/>
      <c r="J566" s="246"/>
      <c r="K566" s="246"/>
      <c r="L566" s="250"/>
      <c r="M566" s="251"/>
      <c r="N566" s="252"/>
      <c r="O566" s="252"/>
      <c r="P566" s="252"/>
      <c r="Q566" s="252"/>
      <c r="R566" s="252"/>
      <c r="S566" s="252"/>
      <c r="T566" s="25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4" t="s">
        <v>162</v>
      </c>
      <c r="AU566" s="254" t="s">
        <v>87</v>
      </c>
      <c r="AV566" s="13" t="s">
        <v>85</v>
      </c>
      <c r="AW566" s="13" t="s">
        <v>33</v>
      </c>
      <c r="AX566" s="13" t="s">
        <v>77</v>
      </c>
      <c r="AY566" s="254" t="s">
        <v>152</v>
      </c>
    </row>
    <row r="567" s="14" customFormat="1">
      <c r="A567" s="14"/>
      <c r="B567" s="255"/>
      <c r="C567" s="256"/>
      <c r="D567" s="240" t="s">
        <v>162</v>
      </c>
      <c r="E567" s="257" t="s">
        <v>1</v>
      </c>
      <c r="F567" s="258" t="s">
        <v>517</v>
      </c>
      <c r="G567" s="256"/>
      <c r="H567" s="259">
        <v>-0.034000000000000002</v>
      </c>
      <c r="I567" s="260"/>
      <c r="J567" s="256"/>
      <c r="K567" s="256"/>
      <c r="L567" s="261"/>
      <c r="M567" s="262"/>
      <c r="N567" s="263"/>
      <c r="O567" s="263"/>
      <c r="P567" s="263"/>
      <c r="Q567" s="263"/>
      <c r="R567" s="263"/>
      <c r="S567" s="263"/>
      <c r="T567" s="26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5" t="s">
        <v>162</v>
      </c>
      <c r="AU567" s="265" t="s">
        <v>87</v>
      </c>
      <c r="AV567" s="14" t="s">
        <v>87</v>
      </c>
      <c r="AW567" s="14" t="s">
        <v>33</v>
      </c>
      <c r="AX567" s="14" t="s">
        <v>77</v>
      </c>
      <c r="AY567" s="265" t="s">
        <v>152</v>
      </c>
    </row>
    <row r="568" s="14" customFormat="1">
      <c r="A568" s="14"/>
      <c r="B568" s="255"/>
      <c r="C568" s="256"/>
      <c r="D568" s="240" t="s">
        <v>162</v>
      </c>
      <c r="E568" s="257" t="s">
        <v>1</v>
      </c>
      <c r="F568" s="258" t="s">
        <v>518</v>
      </c>
      <c r="G568" s="256"/>
      <c r="H568" s="259">
        <v>-0.049000000000000002</v>
      </c>
      <c r="I568" s="260"/>
      <c r="J568" s="256"/>
      <c r="K568" s="256"/>
      <c r="L568" s="261"/>
      <c r="M568" s="262"/>
      <c r="N568" s="263"/>
      <c r="O568" s="263"/>
      <c r="P568" s="263"/>
      <c r="Q568" s="263"/>
      <c r="R568" s="263"/>
      <c r="S568" s="263"/>
      <c r="T568" s="26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5" t="s">
        <v>162</v>
      </c>
      <c r="AU568" s="265" t="s">
        <v>87</v>
      </c>
      <c r="AV568" s="14" t="s">
        <v>87</v>
      </c>
      <c r="AW568" s="14" t="s">
        <v>33</v>
      </c>
      <c r="AX568" s="14" t="s">
        <v>77</v>
      </c>
      <c r="AY568" s="265" t="s">
        <v>152</v>
      </c>
    </row>
    <row r="569" s="15" customFormat="1">
      <c r="A569" s="15"/>
      <c r="B569" s="266"/>
      <c r="C569" s="267"/>
      <c r="D569" s="240" t="s">
        <v>162</v>
      </c>
      <c r="E569" s="268" t="s">
        <v>1</v>
      </c>
      <c r="F569" s="269" t="s">
        <v>165</v>
      </c>
      <c r="G569" s="267"/>
      <c r="H569" s="270">
        <v>-0.083000000000000004</v>
      </c>
      <c r="I569" s="271"/>
      <c r="J569" s="267"/>
      <c r="K569" s="267"/>
      <c r="L569" s="272"/>
      <c r="M569" s="273"/>
      <c r="N569" s="274"/>
      <c r="O569" s="274"/>
      <c r="P569" s="274"/>
      <c r="Q569" s="274"/>
      <c r="R569" s="274"/>
      <c r="S569" s="274"/>
      <c r="T569" s="27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76" t="s">
        <v>162</v>
      </c>
      <c r="AU569" s="276" t="s">
        <v>87</v>
      </c>
      <c r="AV569" s="15" t="s">
        <v>166</v>
      </c>
      <c r="AW569" s="15" t="s">
        <v>33</v>
      </c>
      <c r="AX569" s="15" t="s">
        <v>77</v>
      </c>
      <c r="AY569" s="276" t="s">
        <v>152</v>
      </c>
    </row>
    <row r="570" s="16" customFormat="1">
      <c r="A570" s="16"/>
      <c r="B570" s="277"/>
      <c r="C570" s="278"/>
      <c r="D570" s="240" t="s">
        <v>162</v>
      </c>
      <c r="E570" s="279" t="s">
        <v>1</v>
      </c>
      <c r="F570" s="280" t="s">
        <v>172</v>
      </c>
      <c r="G570" s="278"/>
      <c r="H570" s="281">
        <v>10.353999999999999</v>
      </c>
      <c r="I570" s="282"/>
      <c r="J570" s="278"/>
      <c r="K570" s="278"/>
      <c r="L570" s="283"/>
      <c r="M570" s="284"/>
      <c r="N570" s="285"/>
      <c r="O570" s="285"/>
      <c r="P570" s="285"/>
      <c r="Q570" s="285"/>
      <c r="R570" s="285"/>
      <c r="S570" s="285"/>
      <c r="T570" s="28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T570" s="287" t="s">
        <v>162</v>
      </c>
      <c r="AU570" s="287" t="s">
        <v>87</v>
      </c>
      <c r="AV570" s="16" t="s">
        <v>158</v>
      </c>
      <c r="AW570" s="16" t="s">
        <v>33</v>
      </c>
      <c r="AX570" s="16" t="s">
        <v>85</v>
      </c>
      <c r="AY570" s="287" t="s">
        <v>152</v>
      </c>
    </row>
    <row r="571" s="2" customFormat="1" ht="21.75" customHeight="1">
      <c r="A571" s="39"/>
      <c r="B571" s="40"/>
      <c r="C571" s="227" t="s">
        <v>519</v>
      </c>
      <c r="D571" s="227" t="s">
        <v>154</v>
      </c>
      <c r="E571" s="228" t="s">
        <v>520</v>
      </c>
      <c r="F571" s="229" t="s">
        <v>521</v>
      </c>
      <c r="G571" s="230" t="s">
        <v>198</v>
      </c>
      <c r="H571" s="231">
        <v>0.93700000000000006</v>
      </c>
      <c r="I571" s="232"/>
      <c r="J571" s="233">
        <f>ROUND(I571*H571,2)</f>
        <v>0</v>
      </c>
      <c r="K571" s="229" t="s">
        <v>176</v>
      </c>
      <c r="L571" s="45"/>
      <c r="M571" s="234" t="s">
        <v>1</v>
      </c>
      <c r="N571" s="235" t="s">
        <v>42</v>
      </c>
      <c r="O571" s="92"/>
      <c r="P571" s="236">
        <f>O571*H571</f>
        <v>0</v>
      </c>
      <c r="Q571" s="236">
        <v>2.5018699999999998</v>
      </c>
      <c r="R571" s="236">
        <f>Q571*H571</f>
        <v>2.3442521900000002</v>
      </c>
      <c r="S571" s="236">
        <v>0</v>
      </c>
      <c r="T571" s="237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8" t="s">
        <v>158</v>
      </c>
      <c r="AT571" s="238" t="s">
        <v>154</v>
      </c>
      <c r="AU571" s="238" t="s">
        <v>87</v>
      </c>
      <c r="AY571" s="18" t="s">
        <v>152</v>
      </c>
      <c r="BE571" s="239">
        <f>IF(N571="základní",J571,0)</f>
        <v>0</v>
      </c>
      <c r="BF571" s="239">
        <f>IF(N571="snížená",J571,0)</f>
        <v>0</v>
      </c>
      <c r="BG571" s="239">
        <f>IF(N571="zákl. přenesená",J571,0)</f>
        <v>0</v>
      </c>
      <c r="BH571" s="239">
        <f>IF(N571="sníž. přenesená",J571,0)</f>
        <v>0</v>
      </c>
      <c r="BI571" s="239">
        <f>IF(N571="nulová",J571,0)</f>
        <v>0</v>
      </c>
      <c r="BJ571" s="18" t="s">
        <v>85</v>
      </c>
      <c r="BK571" s="239">
        <f>ROUND(I571*H571,2)</f>
        <v>0</v>
      </c>
      <c r="BL571" s="18" t="s">
        <v>158</v>
      </c>
      <c r="BM571" s="238" t="s">
        <v>522</v>
      </c>
    </row>
    <row r="572" s="13" customFormat="1">
      <c r="A572" s="13"/>
      <c r="B572" s="245"/>
      <c r="C572" s="246"/>
      <c r="D572" s="240" t="s">
        <v>162</v>
      </c>
      <c r="E572" s="247" t="s">
        <v>1</v>
      </c>
      <c r="F572" s="248" t="s">
        <v>271</v>
      </c>
      <c r="G572" s="246"/>
      <c r="H572" s="247" t="s">
        <v>1</v>
      </c>
      <c r="I572" s="249"/>
      <c r="J572" s="246"/>
      <c r="K572" s="246"/>
      <c r="L572" s="250"/>
      <c r="M572" s="251"/>
      <c r="N572" s="252"/>
      <c r="O572" s="252"/>
      <c r="P572" s="252"/>
      <c r="Q572" s="252"/>
      <c r="R572" s="252"/>
      <c r="S572" s="252"/>
      <c r="T572" s="25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4" t="s">
        <v>162</v>
      </c>
      <c r="AU572" s="254" t="s">
        <v>87</v>
      </c>
      <c r="AV572" s="13" t="s">
        <v>85</v>
      </c>
      <c r="AW572" s="13" t="s">
        <v>33</v>
      </c>
      <c r="AX572" s="13" t="s">
        <v>77</v>
      </c>
      <c r="AY572" s="254" t="s">
        <v>152</v>
      </c>
    </row>
    <row r="573" s="14" customFormat="1">
      <c r="A573" s="14"/>
      <c r="B573" s="255"/>
      <c r="C573" s="256"/>
      <c r="D573" s="240" t="s">
        <v>162</v>
      </c>
      <c r="E573" s="257" t="s">
        <v>1</v>
      </c>
      <c r="F573" s="258" t="s">
        <v>523</v>
      </c>
      <c r="G573" s="256"/>
      <c r="H573" s="259">
        <v>0.93700000000000006</v>
      </c>
      <c r="I573" s="260"/>
      <c r="J573" s="256"/>
      <c r="K573" s="256"/>
      <c r="L573" s="261"/>
      <c r="M573" s="262"/>
      <c r="N573" s="263"/>
      <c r="O573" s="263"/>
      <c r="P573" s="263"/>
      <c r="Q573" s="263"/>
      <c r="R573" s="263"/>
      <c r="S573" s="263"/>
      <c r="T573" s="26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5" t="s">
        <v>162</v>
      </c>
      <c r="AU573" s="265" t="s">
        <v>87</v>
      </c>
      <c r="AV573" s="14" t="s">
        <v>87</v>
      </c>
      <c r="AW573" s="14" t="s">
        <v>33</v>
      </c>
      <c r="AX573" s="14" t="s">
        <v>85</v>
      </c>
      <c r="AY573" s="265" t="s">
        <v>152</v>
      </c>
    </row>
    <row r="574" s="2" customFormat="1" ht="16.5" customHeight="1">
      <c r="A574" s="39"/>
      <c r="B574" s="40"/>
      <c r="C574" s="227" t="s">
        <v>357</v>
      </c>
      <c r="D574" s="227" t="s">
        <v>154</v>
      </c>
      <c r="E574" s="228" t="s">
        <v>524</v>
      </c>
      <c r="F574" s="229" t="s">
        <v>525</v>
      </c>
      <c r="G574" s="230" t="s">
        <v>198</v>
      </c>
      <c r="H574" s="231">
        <v>3.552</v>
      </c>
      <c r="I574" s="232"/>
      <c r="J574" s="233">
        <f>ROUND(I574*H574,2)</f>
        <v>0</v>
      </c>
      <c r="K574" s="229" t="s">
        <v>1</v>
      </c>
      <c r="L574" s="45"/>
      <c r="M574" s="234" t="s">
        <v>1</v>
      </c>
      <c r="N574" s="235" t="s">
        <v>42</v>
      </c>
      <c r="O574" s="92"/>
      <c r="P574" s="236">
        <f>O574*H574</f>
        <v>0</v>
      </c>
      <c r="Q574" s="236">
        <v>2.5018699999999998</v>
      </c>
      <c r="R574" s="236">
        <f>Q574*H574</f>
        <v>8.8866422399999987</v>
      </c>
      <c r="S574" s="236">
        <v>0</v>
      </c>
      <c r="T574" s="237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8" t="s">
        <v>158</v>
      </c>
      <c r="AT574" s="238" t="s">
        <v>154</v>
      </c>
      <c r="AU574" s="238" t="s">
        <v>87</v>
      </c>
      <c r="AY574" s="18" t="s">
        <v>152</v>
      </c>
      <c r="BE574" s="239">
        <f>IF(N574="základní",J574,0)</f>
        <v>0</v>
      </c>
      <c r="BF574" s="239">
        <f>IF(N574="snížená",J574,0)</f>
        <v>0</v>
      </c>
      <c r="BG574" s="239">
        <f>IF(N574="zákl. přenesená",J574,0)</f>
        <v>0</v>
      </c>
      <c r="BH574" s="239">
        <f>IF(N574="sníž. přenesená",J574,0)</f>
        <v>0</v>
      </c>
      <c r="BI574" s="239">
        <f>IF(N574="nulová",J574,0)</f>
        <v>0</v>
      </c>
      <c r="BJ574" s="18" t="s">
        <v>85</v>
      </c>
      <c r="BK574" s="239">
        <f>ROUND(I574*H574,2)</f>
        <v>0</v>
      </c>
      <c r="BL574" s="18" t="s">
        <v>158</v>
      </c>
      <c r="BM574" s="238" t="s">
        <v>526</v>
      </c>
    </row>
    <row r="575" s="13" customFormat="1">
      <c r="A575" s="13"/>
      <c r="B575" s="245"/>
      <c r="C575" s="246"/>
      <c r="D575" s="240" t="s">
        <v>162</v>
      </c>
      <c r="E575" s="247" t="s">
        <v>1</v>
      </c>
      <c r="F575" s="248" t="s">
        <v>271</v>
      </c>
      <c r="G575" s="246"/>
      <c r="H575" s="247" t="s">
        <v>1</v>
      </c>
      <c r="I575" s="249"/>
      <c r="J575" s="246"/>
      <c r="K575" s="246"/>
      <c r="L575" s="250"/>
      <c r="M575" s="251"/>
      <c r="N575" s="252"/>
      <c r="O575" s="252"/>
      <c r="P575" s="252"/>
      <c r="Q575" s="252"/>
      <c r="R575" s="252"/>
      <c r="S575" s="252"/>
      <c r="T575" s="25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4" t="s">
        <v>162</v>
      </c>
      <c r="AU575" s="254" t="s">
        <v>87</v>
      </c>
      <c r="AV575" s="13" t="s">
        <v>85</v>
      </c>
      <c r="AW575" s="13" t="s">
        <v>33</v>
      </c>
      <c r="AX575" s="13" t="s">
        <v>77</v>
      </c>
      <c r="AY575" s="254" t="s">
        <v>152</v>
      </c>
    </row>
    <row r="576" s="14" customFormat="1">
      <c r="A576" s="14"/>
      <c r="B576" s="255"/>
      <c r="C576" s="256"/>
      <c r="D576" s="240" t="s">
        <v>162</v>
      </c>
      <c r="E576" s="257" t="s">
        <v>1</v>
      </c>
      <c r="F576" s="258" t="s">
        <v>527</v>
      </c>
      <c r="G576" s="256"/>
      <c r="H576" s="259">
        <v>3.552</v>
      </c>
      <c r="I576" s="260"/>
      <c r="J576" s="256"/>
      <c r="K576" s="256"/>
      <c r="L576" s="261"/>
      <c r="M576" s="262"/>
      <c r="N576" s="263"/>
      <c r="O576" s="263"/>
      <c r="P576" s="263"/>
      <c r="Q576" s="263"/>
      <c r="R576" s="263"/>
      <c r="S576" s="263"/>
      <c r="T576" s="26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5" t="s">
        <v>162</v>
      </c>
      <c r="AU576" s="265" t="s">
        <v>87</v>
      </c>
      <c r="AV576" s="14" t="s">
        <v>87</v>
      </c>
      <c r="AW576" s="14" t="s">
        <v>33</v>
      </c>
      <c r="AX576" s="14" t="s">
        <v>85</v>
      </c>
      <c r="AY576" s="265" t="s">
        <v>152</v>
      </c>
    </row>
    <row r="577" s="2" customFormat="1" ht="21.75" customHeight="1">
      <c r="A577" s="39"/>
      <c r="B577" s="40"/>
      <c r="C577" s="227" t="s">
        <v>528</v>
      </c>
      <c r="D577" s="227" t="s">
        <v>154</v>
      </c>
      <c r="E577" s="228" t="s">
        <v>529</v>
      </c>
      <c r="F577" s="229" t="s">
        <v>530</v>
      </c>
      <c r="G577" s="230" t="s">
        <v>198</v>
      </c>
      <c r="H577" s="231">
        <v>0.93700000000000006</v>
      </c>
      <c r="I577" s="232"/>
      <c r="J577" s="233">
        <f>ROUND(I577*H577,2)</f>
        <v>0</v>
      </c>
      <c r="K577" s="229" t="s">
        <v>176</v>
      </c>
      <c r="L577" s="45"/>
      <c r="M577" s="234" t="s">
        <v>1</v>
      </c>
      <c r="N577" s="235" t="s">
        <v>42</v>
      </c>
      <c r="O577" s="92"/>
      <c r="P577" s="236">
        <f>O577*H577</f>
        <v>0</v>
      </c>
      <c r="Q577" s="236">
        <v>0</v>
      </c>
      <c r="R577" s="236">
        <f>Q577*H577</f>
        <v>0</v>
      </c>
      <c r="S577" s="236">
        <v>0</v>
      </c>
      <c r="T577" s="237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8" t="s">
        <v>158</v>
      </c>
      <c r="AT577" s="238" t="s">
        <v>154</v>
      </c>
      <c r="AU577" s="238" t="s">
        <v>87</v>
      </c>
      <c r="AY577" s="18" t="s">
        <v>152</v>
      </c>
      <c r="BE577" s="239">
        <f>IF(N577="základní",J577,0)</f>
        <v>0</v>
      </c>
      <c r="BF577" s="239">
        <f>IF(N577="snížená",J577,0)</f>
        <v>0</v>
      </c>
      <c r="BG577" s="239">
        <f>IF(N577="zákl. přenesená",J577,0)</f>
        <v>0</v>
      </c>
      <c r="BH577" s="239">
        <f>IF(N577="sníž. přenesená",J577,0)</f>
        <v>0</v>
      </c>
      <c r="BI577" s="239">
        <f>IF(N577="nulová",J577,0)</f>
        <v>0</v>
      </c>
      <c r="BJ577" s="18" t="s">
        <v>85</v>
      </c>
      <c r="BK577" s="239">
        <f>ROUND(I577*H577,2)</f>
        <v>0</v>
      </c>
      <c r="BL577" s="18" t="s">
        <v>158</v>
      </c>
      <c r="BM577" s="238" t="s">
        <v>531</v>
      </c>
    </row>
    <row r="578" s="2" customFormat="1" ht="21.75" customHeight="1">
      <c r="A578" s="39"/>
      <c r="B578" s="40"/>
      <c r="C578" s="227" t="s">
        <v>532</v>
      </c>
      <c r="D578" s="227" t="s">
        <v>154</v>
      </c>
      <c r="E578" s="228" t="s">
        <v>529</v>
      </c>
      <c r="F578" s="229" t="s">
        <v>530</v>
      </c>
      <c r="G578" s="230" t="s">
        <v>198</v>
      </c>
      <c r="H578" s="231">
        <v>10.353999999999999</v>
      </c>
      <c r="I578" s="232"/>
      <c r="J578" s="233">
        <f>ROUND(I578*H578,2)</f>
        <v>0</v>
      </c>
      <c r="K578" s="229" t="s">
        <v>176</v>
      </c>
      <c r="L578" s="45"/>
      <c r="M578" s="234" t="s">
        <v>1</v>
      </c>
      <c r="N578" s="235" t="s">
        <v>42</v>
      </c>
      <c r="O578" s="92"/>
      <c r="P578" s="236">
        <f>O578*H578</f>
        <v>0</v>
      </c>
      <c r="Q578" s="236">
        <v>0</v>
      </c>
      <c r="R578" s="236">
        <f>Q578*H578</f>
        <v>0</v>
      </c>
      <c r="S578" s="236">
        <v>0</v>
      </c>
      <c r="T578" s="237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8" t="s">
        <v>158</v>
      </c>
      <c r="AT578" s="238" t="s">
        <v>154</v>
      </c>
      <c r="AU578" s="238" t="s">
        <v>87</v>
      </c>
      <c r="AY578" s="18" t="s">
        <v>152</v>
      </c>
      <c r="BE578" s="239">
        <f>IF(N578="základní",J578,0)</f>
        <v>0</v>
      </c>
      <c r="BF578" s="239">
        <f>IF(N578="snížená",J578,0)</f>
        <v>0</v>
      </c>
      <c r="BG578" s="239">
        <f>IF(N578="zákl. přenesená",J578,0)</f>
        <v>0</v>
      </c>
      <c r="BH578" s="239">
        <f>IF(N578="sníž. přenesená",J578,0)</f>
        <v>0</v>
      </c>
      <c r="BI578" s="239">
        <f>IF(N578="nulová",J578,0)</f>
        <v>0</v>
      </c>
      <c r="BJ578" s="18" t="s">
        <v>85</v>
      </c>
      <c r="BK578" s="239">
        <f>ROUND(I578*H578,2)</f>
        <v>0</v>
      </c>
      <c r="BL578" s="18" t="s">
        <v>158</v>
      </c>
      <c r="BM578" s="238" t="s">
        <v>533</v>
      </c>
    </row>
    <row r="579" s="2" customFormat="1">
      <c r="A579" s="39"/>
      <c r="B579" s="40"/>
      <c r="C579" s="41"/>
      <c r="D579" s="240" t="s">
        <v>160</v>
      </c>
      <c r="E579" s="41"/>
      <c r="F579" s="241" t="s">
        <v>161</v>
      </c>
      <c r="G579" s="41"/>
      <c r="H579" s="41"/>
      <c r="I579" s="242"/>
      <c r="J579" s="41"/>
      <c r="K579" s="41"/>
      <c r="L579" s="45"/>
      <c r="M579" s="243"/>
      <c r="N579" s="244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160</v>
      </c>
      <c r="AU579" s="18" t="s">
        <v>87</v>
      </c>
    </row>
    <row r="580" s="13" customFormat="1">
      <c r="A580" s="13"/>
      <c r="B580" s="245"/>
      <c r="C580" s="246"/>
      <c r="D580" s="240" t="s">
        <v>162</v>
      </c>
      <c r="E580" s="247" t="s">
        <v>1</v>
      </c>
      <c r="F580" s="248" t="s">
        <v>515</v>
      </c>
      <c r="G580" s="246"/>
      <c r="H580" s="247" t="s">
        <v>1</v>
      </c>
      <c r="I580" s="249"/>
      <c r="J580" s="246"/>
      <c r="K580" s="246"/>
      <c r="L580" s="250"/>
      <c r="M580" s="251"/>
      <c r="N580" s="252"/>
      <c r="O580" s="252"/>
      <c r="P580" s="252"/>
      <c r="Q580" s="252"/>
      <c r="R580" s="252"/>
      <c r="S580" s="252"/>
      <c r="T580" s="25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4" t="s">
        <v>162</v>
      </c>
      <c r="AU580" s="254" t="s">
        <v>87</v>
      </c>
      <c r="AV580" s="13" t="s">
        <v>85</v>
      </c>
      <c r="AW580" s="13" t="s">
        <v>33</v>
      </c>
      <c r="AX580" s="13" t="s">
        <v>77</v>
      </c>
      <c r="AY580" s="254" t="s">
        <v>152</v>
      </c>
    </row>
    <row r="581" s="14" customFormat="1">
      <c r="A581" s="14"/>
      <c r="B581" s="255"/>
      <c r="C581" s="256"/>
      <c r="D581" s="240" t="s">
        <v>162</v>
      </c>
      <c r="E581" s="257" t="s">
        <v>1</v>
      </c>
      <c r="F581" s="258" t="s">
        <v>516</v>
      </c>
      <c r="G581" s="256"/>
      <c r="H581" s="259">
        <v>10.436999999999999</v>
      </c>
      <c r="I581" s="260"/>
      <c r="J581" s="256"/>
      <c r="K581" s="256"/>
      <c r="L581" s="261"/>
      <c r="M581" s="262"/>
      <c r="N581" s="263"/>
      <c r="O581" s="263"/>
      <c r="P581" s="263"/>
      <c r="Q581" s="263"/>
      <c r="R581" s="263"/>
      <c r="S581" s="263"/>
      <c r="T581" s="26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5" t="s">
        <v>162</v>
      </c>
      <c r="AU581" s="265" t="s">
        <v>87</v>
      </c>
      <c r="AV581" s="14" t="s">
        <v>87</v>
      </c>
      <c r="AW581" s="14" t="s">
        <v>33</v>
      </c>
      <c r="AX581" s="14" t="s">
        <v>77</v>
      </c>
      <c r="AY581" s="265" t="s">
        <v>152</v>
      </c>
    </row>
    <row r="582" s="15" customFormat="1">
      <c r="A582" s="15"/>
      <c r="B582" s="266"/>
      <c r="C582" s="267"/>
      <c r="D582" s="240" t="s">
        <v>162</v>
      </c>
      <c r="E582" s="268" t="s">
        <v>1</v>
      </c>
      <c r="F582" s="269" t="s">
        <v>165</v>
      </c>
      <c r="G582" s="267"/>
      <c r="H582" s="270">
        <v>10.436999999999999</v>
      </c>
      <c r="I582" s="271"/>
      <c r="J582" s="267"/>
      <c r="K582" s="267"/>
      <c r="L582" s="272"/>
      <c r="M582" s="273"/>
      <c r="N582" s="274"/>
      <c r="O582" s="274"/>
      <c r="P582" s="274"/>
      <c r="Q582" s="274"/>
      <c r="R582" s="274"/>
      <c r="S582" s="274"/>
      <c r="T582" s="27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6" t="s">
        <v>162</v>
      </c>
      <c r="AU582" s="276" t="s">
        <v>87</v>
      </c>
      <c r="AV582" s="15" t="s">
        <v>166</v>
      </c>
      <c r="AW582" s="15" t="s">
        <v>33</v>
      </c>
      <c r="AX582" s="15" t="s">
        <v>77</v>
      </c>
      <c r="AY582" s="276" t="s">
        <v>152</v>
      </c>
    </row>
    <row r="583" s="13" customFormat="1">
      <c r="A583" s="13"/>
      <c r="B583" s="245"/>
      <c r="C583" s="246"/>
      <c r="D583" s="240" t="s">
        <v>162</v>
      </c>
      <c r="E583" s="247" t="s">
        <v>1</v>
      </c>
      <c r="F583" s="248" t="s">
        <v>183</v>
      </c>
      <c r="G583" s="246"/>
      <c r="H583" s="247" t="s">
        <v>1</v>
      </c>
      <c r="I583" s="249"/>
      <c r="J583" s="246"/>
      <c r="K583" s="246"/>
      <c r="L583" s="250"/>
      <c r="M583" s="251"/>
      <c r="N583" s="252"/>
      <c r="O583" s="252"/>
      <c r="P583" s="252"/>
      <c r="Q583" s="252"/>
      <c r="R583" s="252"/>
      <c r="S583" s="252"/>
      <c r="T583" s="25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4" t="s">
        <v>162</v>
      </c>
      <c r="AU583" s="254" t="s">
        <v>87</v>
      </c>
      <c r="AV583" s="13" t="s">
        <v>85</v>
      </c>
      <c r="AW583" s="13" t="s">
        <v>33</v>
      </c>
      <c r="AX583" s="13" t="s">
        <v>77</v>
      </c>
      <c r="AY583" s="254" t="s">
        <v>152</v>
      </c>
    </row>
    <row r="584" s="14" customFormat="1">
      <c r="A584" s="14"/>
      <c r="B584" s="255"/>
      <c r="C584" s="256"/>
      <c r="D584" s="240" t="s">
        <v>162</v>
      </c>
      <c r="E584" s="257" t="s">
        <v>1</v>
      </c>
      <c r="F584" s="258" t="s">
        <v>517</v>
      </c>
      <c r="G584" s="256"/>
      <c r="H584" s="259">
        <v>-0.034000000000000002</v>
      </c>
      <c r="I584" s="260"/>
      <c r="J584" s="256"/>
      <c r="K584" s="256"/>
      <c r="L584" s="261"/>
      <c r="M584" s="262"/>
      <c r="N584" s="263"/>
      <c r="O584" s="263"/>
      <c r="P584" s="263"/>
      <c r="Q584" s="263"/>
      <c r="R584" s="263"/>
      <c r="S584" s="263"/>
      <c r="T584" s="26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5" t="s">
        <v>162</v>
      </c>
      <c r="AU584" s="265" t="s">
        <v>87</v>
      </c>
      <c r="AV584" s="14" t="s">
        <v>87</v>
      </c>
      <c r="AW584" s="14" t="s">
        <v>33</v>
      </c>
      <c r="AX584" s="14" t="s">
        <v>77</v>
      </c>
      <c r="AY584" s="265" t="s">
        <v>152</v>
      </c>
    </row>
    <row r="585" s="14" customFormat="1">
      <c r="A585" s="14"/>
      <c r="B585" s="255"/>
      <c r="C585" s="256"/>
      <c r="D585" s="240" t="s">
        <v>162</v>
      </c>
      <c r="E585" s="257" t="s">
        <v>1</v>
      </c>
      <c r="F585" s="258" t="s">
        <v>518</v>
      </c>
      <c r="G585" s="256"/>
      <c r="H585" s="259">
        <v>-0.049000000000000002</v>
      </c>
      <c r="I585" s="260"/>
      <c r="J585" s="256"/>
      <c r="K585" s="256"/>
      <c r="L585" s="261"/>
      <c r="M585" s="262"/>
      <c r="N585" s="263"/>
      <c r="O585" s="263"/>
      <c r="P585" s="263"/>
      <c r="Q585" s="263"/>
      <c r="R585" s="263"/>
      <c r="S585" s="263"/>
      <c r="T585" s="26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5" t="s">
        <v>162</v>
      </c>
      <c r="AU585" s="265" t="s">
        <v>87</v>
      </c>
      <c r="AV585" s="14" t="s">
        <v>87</v>
      </c>
      <c r="AW585" s="14" t="s">
        <v>33</v>
      </c>
      <c r="AX585" s="14" t="s">
        <v>77</v>
      </c>
      <c r="AY585" s="265" t="s">
        <v>152</v>
      </c>
    </row>
    <row r="586" s="15" customFormat="1">
      <c r="A586" s="15"/>
      <c r="B586" s="266"/>
      <c r="C586" s="267"/>
      <c r="D586" s="240" t="s">
        <v>162</v>
      </c>
      <c r="E586" s="268" t="s">
        <v>1</v>
      </c>
      <c r="F586" s="269" t="s">
        <v>165</v>
      </c>
      <c r="G586" s="267"/>
      <c r="H586" s="270">
        <v>-0.083000000000000004</v>
      </c>
      <c r="I586" s="271"/>
      <c r="J586" s="267"/>
      <c r="K586" s="267"/>
      <c r="L586" s="272"/>
      <c r="M586" s="273"/>
      <c r="N586" s="274"/>
      <c r="O586" s="274"/>
      <c r="P586" s="274"/>
      <c r="Q586" s="274"/>
      <c r="R586" s="274"/>
      <c r="S586" s="274"/>
      <c r="T586" s="27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76" t="s">
        <v>162</v>
      </c>
      <c r="AU586" s="276" t="s">
        <v>87</v>
      </c>
      <c r="AV586" s="15" t="s">
        <v>166</v>
      </c>
      <c r="AW586" s="15" t="s">
        <v>33</v>
      </c>
      <c r="AX586" s="15" t="s">
        <v>77</v>
      </c>
      <c r="AY586" s="276" t="s">
        <v>152</v>
      </c>
    </row>
    <row r="587" s="16" customFormat="1">
      <c r="A587" s="16"/>
      <c r="B587" s="277"/>
      <c r="C587" s="278"/>
      <c r="D587" s="240" t="s">
        <v>162</v>
      </c>
      <c r="E587" s="279" t="s">
        <v>1</v>
      </c>
      <c r="F587" s="280" t="s">
        <v>172</v>
      </c>
      <c r="G587" s="278"/>
      <c r="H587" s="281">
        <v>10.353999999999999</v>
      </c>
      <c r="I587" s="282"/>
      <c r="J587" s="278"/>
      <c r="K587" s="278"/>
      <c r="L587" s="283"/>
      <c r="M587" s="284"/>
      <c r="N587" s="285"/>
      <c r="O587" s="285"/>
      <c r="P587" s="285"/>
      <c r="Q587" s="285"/>
      <c r="R587" s="285"/>
      <c r="S587" s="285"/>
      <c r="T587" s="28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87" t="s">
        <v>162</v>
      </c>
      <c r="AU587" s="287" t="s">
        <v>87</v>
      </c>
      <c r="AV587" s="16" t="s">
        <v>158</v>
      </c>
      <c r="AW587" s="16" t="s">
        <v>33</v>
      </c>
      <c r="AX587" s="16" t="s">
        <v>85</v>
      </c>
      <c r="AY587" s="287" t="s">
        <v>152</v>
      </c>
    </row>
    <row r="588" s="2" customFormat="1" ht="24.15" customHeight="1">
      <c r="A588" s="39"/>
      <c r="B588" s="40"/>
      <c r="C588" s="227" t="s">
        <v>534</v>
      </c>
      <c r="D588" s="227" t="s">
        <v>154</v>
      </c>
      <c r="E588" s="228" t="s">
        <v>535</v>
      </c>
      <c r="F588" s="229" t="s">
        <v>536</v>
      </c>
      <c r="G588" s="230" t="s">
        <v>198</v>
      </c>
      <c r="H588" s="231">
        <v>0.93700000000000006</v>
      </c>
      <c r="I588" s="232"/>
      <c r="J588" s="233">
        <f>ROUND(I588*H588,2)</f>
        <v>0</v>
      </c>
      <c r="K588" s="229" t="s">
        <v>176</v>
      </c>
      <c r="L588" s="45"/>
      <c r="M588" s="234" t="s">
        <v>1</v>
      </c>
      <c r="N588" s="235" t="s">
        <v>42</v>
      </c>
      <c r="O588" s="92"/>
      <c r="P588" s="236">
        <f>O588*H588</f>
        <v>0</v>
      </c>
      <c r="Q588" s="236">
        <v>0</v>
      </c>
      <c r="R588" s="236">
        <f>Q588*H588</f>
        <v>0</v>
      </c>
      <c r="S588" s="236">
        <v>0</v>
      </c>
      <c r="T588" s="237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8" t="s">
        <v>158</v>
      </c>
      <c r="AT588" s="238" t="s">
        <v>154</v>
      </c>
      <c r="AU588" s="238" t="s">
        <v>87</v>
      </c>
      <c r="AY588" s="18" t="s">
        <v>152</v>
      </c>
      <c r="BE588" s="239">
        <f>IF(N588="základní",J588,0)</f>
        <v>0</v>
      </c>
      <c r="BF588" s="239">
        <f>IF(N588="snížená",J588,0)</f>
        <v>0</v>
      </c>
      <c r="BG588" s="239">
        <f>IF(N588="zákl. přenesená",J588,0)</f>
        <v>0</v>
      </c>
      <c r="BH588" s="239">
        <f>IF(N588="sníž. přenesená",J588,0)</f>
        <v>0</v>
      </c>
      <c r="BI588" s="239">
        <f>IF(N588="nulová",J588,0)</f>
        <v>0</v>
      </c>
      <c r="BJ588" s="18" t="s">
        <v>85</v>
      </c>
      <c r="BK588" s="239">
        <f>ROUND(I588*H588,2)</f>
        <v>0</v>
      </c>
      <c r="BL588" s="18" t="s">
        <v>158</v>
      </c>
      <c r="BM588" s="238" t="s">
        <v>537</v>
      </c>
    </row>
    <row r="589" s="14" customFormat="1">
      <c r="A589" s="14"/>
      <c r="B589" s="255"/>
      <c r="C589" s="256"/>
      <c r="D589" s="240" t="s">
        <v>162</v>
      </c>
      <c r="E589" s="257" t="s">
        <v>1</v>
      </c>
      <c r="F589" s="258" t="s">
        <v>538</v>
      </c>
      <c r="G589" s="256"/>
      <c r="H589" s="259">
        <v>0.93700000000000006</v>
      </c>
      <c r="I589" s="260"/>
      <c r="J589" s="256"/>
      <c r="K589" s="256"/>
      <c r="L589" s="261"/>
      <c r="M589" s="262"/>
      <c r="N589" s="263"/>
      <c r="O589" s="263"/>
      <c r="P589" s="263"/>
      <c r="Q589" s="263"/>
      <c r="R589" s="263"/>
      <c r="S589" s="263"/>
      <c r="T589" s="26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5" t="s">
        <v>162</v>
      </c>
      <c r="AU589" s="265" t="s">
        <v>87</v>
      </c>
      <c r="AV589" s="14" t="s">
        <v>87</v>
      </c>
      <c r="AW589" s="14" t="s">
        <v>33</v>
      </c>
      <c r="AX589" s="14" t="s">
        <v>85</v>
      </c>
      <c r="AY589" s="265" t="s">
        <v>152</v>
      </c>
    </row>
    <row r="590" s="2" customFormat="1" ht="24.15" customHeight="1">
      <c r="A590" s="39"/>
      <c r="B590" s="40"/>
      <c r="C590" s="227" t="s">
        <v>539</v>
      </c>
      <c r="D590" s="227" t="s">
        <v>154</v>
      </c>
      <c r="E590" s="228" t="s">
        <v>535</v>
      </c>
      <c r="F590" s="229" t="s">
        <v>536</v>
      </c>
      <c r="G590" s="230" t="s">
        <v>198</v>
      </c>
      <c r="H590" s="231">
        <v>10.353999999999999</v>
      </c>
      <c r="I590" s="232"/>
      <c r="J590" s="233">
        <f>ROUND(I590*H590,2)</f>
        <v>0</v>
      </c>
      <c r="K590" s="229" t="s">
        <v>176</v>
      </c>
      <c r="L590" s="45"/>
      <c r="M590" s="234" t="s">
        <v>1</v>
      </c>
      <c r="N590" s="235" t="s">
        <v>42</v>
      </c>
      <c r="O590" s="92"/>
      <c r="P590" s="236">
        <f>O590*H590</f>
        <v>0</v>
      </c>
      <c r="Q590" s="236">
        <v>0</v>
      </c>
      <c r="R590" s="236">
        <f>Q590*H590</f>
        <v>0</v>
      </c>
      <c r="S590" s="236">
        <v>0</v>
      </c>
      <c r="T590" s="237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8" t="s">
        <v>158</v>
      </c>
      <c r="AT590" s="238" t="s">
        <v>154</v>
      </c>
      <c r="AU590" s="238" t="s">
        <v>87</v>
      </c>
      <c r="AY590" s="18" t="s">
        <v>152</v>
      </c>
      <c r="BE590" s="239">
        <f>IF(N590="základní",J590,0)</f>
        <v>0</v>
      </c>
      <c r="BF590" s="239">
        <f>IF(N590="snížená",J590,0)</f>
        <v>0</v>
      </c>
      <c r="BG590" s="239">
        <f>IF(N590="zákl. přenesená",J590,0)</f>
        <v>0</v>
      </c>
      <c r="BH590" s="239">
        <f>IF(N590="sníž. přenesená",J590,0)</f>
        <v>0</v>
      </c>
      <c r="BI590" s="239">
        <f>IF(N590="nulová",J590,0)</f>
        <v>0</v>
      </c>
      <c r="BJ590" s="18" t="s">
        <v>85</v>
      </c>
      <c r="BK590" s="239">
        <f>ROUND(I590*H590,2)</f>
        <v>0</v>
      </c>
      <c r="BL590" s="18" t="s">
        <v>158</v>
      </c>
      <c r="BM590" s="238" t="s">
        <v>540</v>
      </c>
    </row>
    <row r="591" s="2" customFormat="1">
      <c r="A591" s="39"/>
      <c r="B591" s="40"/>
      <c r="C591" s="41"/>
      <c r="D591" s="240" t="s">
        <v>160</v>
      </c>
      <c r="E591" s="41"/>
      <c r="F591" s="241" t="s">
        <v>282</v>
      </c>
      <c r="G591" s="41"/>
      <c r="H591" s="41"/>
      <c r="I591" s="242"/>
      <c r="J591" s="41"/>
      <c r="K591" s="41"/>
      <c r="L591" s="45"/>
      <c r="M591" s="243"/>
      <c r="N591" s="244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160</v>
      </c>
      <c r="AU591" s="18" t="s">
        <v>87</v>
      </c>
    </row>
    <row r="592" s="14" customFormat="1">
      <c r="A592" s="14"/>
      <c r="B592" s="255"/>
      <c r="C592" s="256"/>
      <c r="D592" s="240" t="s">
        <v>162</v>
      </c>
      <c r="E592" s="257" t="s">
        <v>1</v>
      </c>
      <c r="F592" s="258" t="s">
        <v>541</v>
      </c>
      <c r="G592" s="256"/>
      <c r="H592" s="259">
        <v>10.353999999999999</v>
      </c>
      <c r="I592" s="260"/>
      <c r="J592" s="256"/>
      <c r="K592" s="256"/>
      <c r="L592" s="261"/>
      <c r="M592" s="262"/>
      <c r="N592" s="263"/>
      <c r="O592" s="263"/>
      <c r="P592" s="263"/>
      <c r="Q592" s="263"/>
      <c r="R592" s="263"/>
      <c r="S592" s="263"/>
      <c r="T592" s="26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5" t="s">
        <v>162</v>
      </c>
      <c r="AU592" s="265" t="s">
        <v>87</v>
      </c>
      <c r="AV592" s="14" t="s">
        <v>87</v>
      </c>
      <c r="AW592" s="14" t="s">
        <v>33</v>
      </c>
      <c r="AX592" s="14" t="s">
        <v>77</v>
      </c>
      <c r="AY592" s="265" t="s">
        <v>152</v>
      </c>
    </row>
    <row r="593" s="16" customFormat="1">
      <c r="A593" s="16"/>
      <c r="B593" s="277"/>
      <c r="C593" s="278"/>
      <c r="D593" s="240" t="s">
        <v>162</v>
      </c>
      <c r="E593" s="279" t="s">
        <v>1</v>
      </c>
      <c r="F593" s="280" t="s">
        <v>172</v>
      </c>
      <c r="G593" s="278"/>
      <c r="H593" s="281">
        <v>10.353999999999999</v>
      </c>
      <c r="I593" s="282"/>
      <c r="J593" s="278"/>
      <c r="K593" s="278"/>
      <c r="L593" s="283"/>
      <c r="M593" s="284"/>
      <c r="N593" s="285"/>
      <c r="O593" s="285"/>
      <c r="P593" s="285"/>
      <c r="Q593" s="285"/>
      <c r="R593" s="285"/>
      <c r="S593" s="285"/>
      <c r="T593" s="28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T593" s="287" t="s">
        <v>162</v>
      </c>
      <c r="AU593" s="287" t="s">
        <v>87</v>
      </c>
      <c r="AV593" s="16" t="s">
        <v>158</v>
      </c>
      <c r="AW593" s="16" t="s">
        <v>33</v>
      </c>
      <c r="AX593" s="16" t="s">
        <v>85</v>
      </c>
      <c r="AY593" s="287" t="s">
        <v>152</v>
      </c>
    </row>
    <row r="594" s="2" customFormat="1" ht="16.5" customHeight="1">
      <c r="A594" s="39"/>
      <c r="B594" s="40"/>
      <c r="C594" s="227" t="s">
        <v>542</v>
      </c>
      <c r="D594" s="227" t="s">
        <v>154</v>
      </c>
      <c r="E594" s="228" t="s">
        <v>543</v>
      </c>
      <c r="F594" s="229" t="s">
        <v>544</v>
      </c>
      <c r="G594" s="230" t="s">
        <v>232</v>
      </c>
      <c r="H594" s="231">
        <v>0.021000000000000001</v>
      </c>
      <c r="I594" s="232"/>
      <c r="J594" s="233">
        <f>ROUND(I594*H594,2)</f>
        <v>0</v>
      </c>
      <c r="K594" s="229" t="s">
        <v>176</v>
      </c>
      <c r="L594" s="45"/>
      <c r="M594" s="234" t="s">
        <v>1</v>
      </c>
      <c r="N594" s="235" t="s">
        <v>42</v>
      </c>
      <c r="O594" s="92"/>
      <c r="P594" s="236">
        <f>O594*H594</f>
        <v>0</v>
      </c>
      <c r="Q594" s="236">
        <v>1.0627727797</v>
      </c>
      <c r="R594" s="236">
        <f>Q594*H594</f>
        <v>0.0223182283737</v>
      </c>
      <c r="S594" s="236">
        <v>0</v>
      </c>
      <c r="T594" s="237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8" t="s">
        <v>158</v>
      </c>
      <c r="AT594" s="238" t="s">
        <v>154</v>
      </c>
      <c r="AU594" s="238" t="s">
        <v>87</v>
      </c>
      <c r="AY594" s="18" t="s">
        <v>152</v>
      </c>
      <c r="BE594" s="239">
        <f>IF(N594="základní",J594,0)</f>
        <v>0</v>
      </c>
      <c r="BF594" s="239">
        <f>IF(N594="snížená",J594,0)</f>
        <v>0</v>
      </c>
      <c r="BG594" s="239">
        <f>IF(N594="zákl. přenesená",J594,0)</f>
        <v>0</v>
      </c>
      <c r="BH594" s="239">
        <f>IF(N594="sníž. přenesená",J594,0)</f>
        <v>0</v>
      </c>
      <c r="BI594" s="239">
        <f>IF(N594="nulová",J594,0)</f>
        <v>0</v>
      </c>
      <c r="BJ594" s="18" t="s">
        <v>85</v>
      </c>
      <c r="BK594" s="239">
        <f>ROUND(I594*H594,2)</f>
        <v>0</v>
      </c>
      <c r="BL594" s="18" t="s">
        <v>158</v>
      </c>
      <c r="BM594" s="238" t="s">
        <v>545</v>
      </c>
    </row>
    <row r="595" s="13" customFormat="1">
      <c r="A595" s="13"/>
      <c r="B595" s="245"/>
      <c r="C595" s="246"/>
      <c r="D595" s="240" t="s">
        <v>162</v>
      </c>
      <c r="E595" s="247" t="s">
        <v>1</v>
      </c>
      <c r="F595" s="248" t="s">
        <v>271</v>
      </c>
      <c r="G595" s="246"/>
      <c r="H595" s="247" t="s">
        <v>1</v>
      </c>
      <c r="I595" s="249"/>
      <c r="J595" s="246"/>
      <c r="K595" s="246"/>
      <c r="L595" s="250"/>
      <c r="M595" s="251"/>
      <c r="N595" s="252"/>
      <c r="O595" s="252"/>
      <c r="P595" s="252"/>
      <c r="Q595" s="252"/>
      <c r="R595" s="252"/>
      <c r="S595" s="252"/>
      <c r="T595" s="25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4" t="s">
        <v>162</v>
      </c>
      <c r="AU595" s="254" t="s">
        <v>87</v>
      </c>
      <c r="AV595" s="13" t="s">
        <v>85</v>
      </c>
      <c r="AW595" s="13" t="s">
        <v>33</v>
      </c>
      <c r="AX595" s="13" t="s">
        <v>77</v>
      </c>
      <c r="AY595" s="254" t="s">
        <v>152</v>
      </c>
    </row>
    <row r="596" s="14" customFormat="1">
      <c r="A596" s="14"/>
      <c r="B596" s="255"/>
      <c r="C596" s="256"/>
      <c r="D596" s="240" t="s">
        <v>162</v>
      </c>
      <c r="E596" s="257" t="s">
        <v>1</v>
      </c>
      <c r="F596" s="258" t="s">
        <v>546</v>
      </c>
      <c r="G596" s="256"/>
      <c r="H596" s="259">
        <v>0.021000000000000001</v>
      </c>
      <c r="I596" s="260"/>
      <c r="J596" s="256"/>
      <c r="K596" s="256"/>
      <c r="L596" s="261"/>
      <c r="M596" s="262"/>
      <c r="N596" s="263"/>
      <c r="O596" s="263"/>
      <c r="P596" s="263"/>
      <c r="Q596" s="263"/>
      <c r="R596" s="263"/>
      <c r="S596" s="263"/>
      <c r="T596" s="26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5" t="s">
        <v>162</v>
      </c>
      <c r="AU596" s="265" t="s">
        <v>87</v>
      </c>
      <c r="AV596" s="14" t="s">
        <v>87</v>
      </c>
      <c r="AW596" s="14" t="s">
        <v>33</v>
      </c>
      <c r="AX596" s="14" t="s">
        <v>85</v>
      </c>
      <c r="AY596" s="265" t="s">
        <v>152</v>
      </c>
    </row>
    <row r="597" s="2" customFormat="1" ht="16.5" customHeight="1">
      <c r="A597" s="39"/>
      <c r="B597" s="40"/>
      <c r="C597" s="227" t="s">
        <v>547</v>
      </c>
      <c r="D597" s="227" t="s">
        <v>154</v>
      </c>
      <c r="E597" s="228" t="s">
        <v>543</v>
      </c>
      <c r="F597" s="229" t="s">
        <v>544</v>
      </c>
      <c r="G597" s="230" t="s">
        <v>232</v>
      </c>
      <c r="H597" s="231">
        <v>0.58299999999999996</v>
      </c>
      <c r="I597" s="232"/>
      <c r="J597" s="233">
        <f>ROUND(I597*H597,2)</f>
        <v>0</v>
      </c>
      <c r="K597" s="229" t="s">
        <v>176</v>
      </c>
      <c r="L597" s="45"/>
      <c r="M597" s="234" t="s">
        <v>1</v>
      </c>
      <c r="N597" s="235" t="s">
        <v>42</v>
      </c>
      <c r="O597" s="92"/>
      <c r="P597" s="236">
        <f>O597*H597</f>
        <v>0</v>
      </c>
      <c r="Q597" s="236">
        <v>1.06277</v>
      </c>
      <c r="R597" s="236">
        <f>Q597*H597</f>
        <v>0.61959491</v>
      </c>
      <c r="S597" s="236">
        <v>0</v>
      </c>
      <c r="T597" s="237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8" t="s">
        <v>158</v>
      </c>
      <c r="AT597" s="238" t="s">
        <v>154</v>
      </c>
      <c r="AU597" s="238" t="s">
        <v>87</v>
      </c>
      <c r="AY597" s="18" t="s">
        <v>152</v>
      </c>
      <c r="BE597" s="239">
        <f>IF(N597="základní",J597,0)</f>
        <v>0</v>
      </c>
      <c r="BF597" s="239">
        <f>IF(N597="snížená",J597,0)</f>
        <v>0</v>
      </c>
      <c r="BG597" s="239">
        <f>IF(N597="zákl. přenesená",J597,0)</f>
        <v>0</v>
      </c>
      <c r="BH597" s="239">
        <f>IF(N597="sníž. přenesená",J597,0)</f>
        <v>0</v>
      </c>
      <c r="BI597" s="239">
        <f>IF(N597="nulová",J597,0)</f>
        <v>0</v>
      </c>
      <c r="BJ597" s="18" t="s">
        <v>85</v>
      </c>
      <c r="BK597" s="239">
        <f>ROUND(I597*H597,2)</f>
        <v>0</v>
      </c>
      <c r="BL597" s="18" t="s">
        <v>158</v>
      </c>
      <c r="BM597" s="238" t="s">
        <v>548</v>
      </c>
    </row>
    <row r="598" s="2" customFormat="1">
      <c r="A598" s="39"/>
      <c r="B598" s="40"/>
      <c r="C598" s="41"/>
      <c r="D598" s="240" t="s">
        <v>160</v>
      </c>
      <c r="E598" s="41"/>
      <c r="F598" s="241" t="s">
        <v>282</v>
      </c>
      <c r="G598" s="41"/>
      <c r="H598" s="41"/>
      <c r="I598" s="242"/>
      <c r="J598" s="41"/>
      <c r="K598" s="41"/>
      <c r="L598" s="45"/>
      <c r="M598" s="243"/>
      <c r="N598" s="244"/>
      <c r="O598" s="92"/>
      <c r="P598" s="92"/>
      <c r="Q598" s="92"/>
      <c r="R598" s="92"/>
      <c r="S598" s="92"/>
      <c r="T598" s="93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160</v>
      </c>
      <c r="AU598" s="18" t="s">
        <v>87</v>
      </c>
    </row>
    <row r="599" s="13" customFormat="1">
      <c r="A599" s="13"/>
      <c r="B599" s="245"/>
      <c r="C599" s="246"/>
      <c r="D599" s="240" t="s">
        <v>162</v>
      </c>
      <c r="E599" s="247" t="s">
        <v>1</v>
      </c>
      <c r="F599" s="248" t="s">
        <v>515</v>
      </c>
      <c r="G599" s="246"/>
      <c r="H599" s="247" t="s">
        <v>1</v>
      </c>
      <c r="I599" s="249"/>
      <c r="J599" s="246"/>
      <c r="K599" s="246"/>
      <c r="L599" s="250"/>
      <c r="M599" s="251"/>
      <c r="N599" s="252"/>
      <c r="O599" s="252"/>
      <c r="P599" s="252"/>
      <c r="Q599" s="252"/>
      <c r="R599" s="252"/>
      <c r="S599" s="252"/>
      <c r="T599" s="25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54" t="s">
        <v>162</v>
      </c>
      <c r="AU599" s="254" t="s">
        <v>87</v>
      </c>
      <c r="AV599" s="13" t="s">
        <v>85</v>
      </c>
      <c r="AW599" s="13" t="s">
        <v>33</v>
      </c>
      <c r="AX599" s="13" t="s">
        <v>77</v>
      </c>
      <c r="AY599" s="254" t="s">
        <v>152</v>
      </c>
    </row>
    <row r="600" s="14" customFormat="1">
      <c r="A600" s="14"/>
      <c r="B600" s="255"/>
      <c r="C600" s="256"/>
      <c r="D600" s="240" t="s">
        <v>162</v>
      </c>
      <c r="E600" s="257" t="s">
        <v>1</v>
      </c>
      <c r="F600" s="258" t="s">
        <v>549</v>
      </c>
      <c r="G600" s="256"/>
      <c r="H600" s="259">
        <v>0.58299999999999996</v>
      </c>
      <c r="I600" s="260"/>
      <c r="J600" s="256"/>
      <c r="K600" s="256"/>
      <c r="L600" s="261"/>
      <c r="M600" s="262"/>
      <c r="N600" s="263"/>
      <c r="O600" s="263"/>
      <c r="P600" s="263"/>
      <c r="Q600" s="263"/>
      <c r="R600" s="263"/>
      <c r="S600" s="263"/>
      <c r="T600" s="26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5" t="s">
        <v>162</v>
      </c>
      <c r="AU600" s="265" t="s">
        <v>87</v>
      </c>
      <c r="AV600" s="14" t="s">
        <v>87</v>
      </c>
      <c r="AW600" s="14" t="s">
        <v>33</v>
      </c>
      <c r="AX600" s="14" t="s">
        <v>77</v>
      </c>
      <c r="AY600" s="265" t="s">
        <v>152</v>
      </c>
    </row>
    <row r="601" s="15" customFormat="1">
      <c r="A601" s="15"/>
      <c r="B601" s="266"/>
      <c r="C601" s="267"/>
      <c r="D601" s="240" t="s">
        <v>162</v>
      </c>
      <c r="E601" s="268" t="s">
        <v>1</v>
      </c>
      <c r="F601" s="269" t="s">
        <v>165</v>
      </c>
      <c r="G601" s="267"/>
      <c r="H601" s="270">
        <v>0.58299999999999996</v>
      </c>
      <c r="I601" s="271"/>
      <c r="J601" s="267"/>
      <c r="K601" s="267"/>
      <c r="L601" s="272"/>
      <c r="M601" s="273"/>
      <c r="N601" s="274"/>
      <c r="O601" s="274"/>
      <c r="P601" s="274"/>
      <c r="Q601" s="274"/>
      <c r="R601" s="274"/>
      <c r="S601" s="274"/>
      <c r="T601" s="27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76" t="s">
        <v>162</v>
      </c>
      <c r="AU601" s="276" t="s">
        <v>87</v>
      </c>
      <c r="AV601" s="15" t="s">
        <v>166</v>
      </c>
      <c r="AW601" s="15" t="s">
        <v>33</v>
      </c>
      <c r="AX601" s="15" t="s">
        <v>77</v>
      </c>
      <c r="AY601" s="276" t="s">
        <v>152</v>
      </c>
    </row>
    <row r="602" s="16" customFormat="1">
      <c r="A602" s="16"/>
      <c r="B602" s="277"/>
      <c r="C602" s="278"/>
      <c r="D602" s="240" t="s">
        <v>162</v>
      </c>
      <c r="E602" s="279" t="s">
        <v>1</v>
      </c>
      <c r="F602" s="280" t="s">
        <v>172</v>
      </c>
      <c r="G602" s="278"/>
      <c r="H602" s="281">
        <v>0.58299999999999996</v>
      </c>
      <c r="I602" s="282"/>
      <c r="J602" s="278"/>
      <c r="K602" s="278"/>
      <c r="L602" s="283"/>
      <c r="M602" s="284"/>
      <c r="N602" s="285"/>
      <c r="O602" s="285"/>
      <c r="P602" s="285"/>
      <c r="Q602" s="285"/>
      <c r="R602" s="285"/>
      <c r="S602" s="285"/>
      <c r="T602" s="28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87" t="s">
        <v>162</v>
      </c>
      <c r="AU602" s="287" t="s">
        <v>87</v>
      </c>
      <c r="AV602" s="16" t="s">
        <v>158</v>
      </c>
      <c r="AW602" s="16" t="s">
        <v>33</v>
      </c>
      <c r="AX602" s="16" t="s">
        <v>85</v>
      </c>
      <c r="AY602" s="287" t="s">
        <v>152</v>
      </c>
    </row>
    <row r="603" s="2" customFormat="1" ht="24.15" customHeight="1">
      <c r="A603" s="39"/>
      <c r="B603" s="40"/>
      <c r="C603" s="227" t="s">
        <v>550</v>
      </c>
      <c r="D603" s="227" t="s">
        <v>154</v>
      </c>
      <c r="E603" s="228" t="s">
        <v>551</v>
      </c>
      <c r="F603" s="229" t="s">
        <v>552</v>
      </c>
      <c r="G603" s="230" t="s">
        <v>275</v>
      </c>
      <c r="H603" s="231">
        <v>3</v>
      </c>
      <c r="I603" s="232"/>
      <c r="J603" s="233">
        <f>ROUND(I603*H603,2)</f>
        <v>0</v>
      </c>
      <c r="K603" s="229" t="s">
        <v>176</v>
      </c>
      <c r="L603" s="45"/>
      <c r="M603" s="234" t="s">
        <v>1</v>
      </c>
      <c r="N603" s="235" t="s">
        <v>42</v>
      </c>
      <c r="O603" s="92"/>
      <c r="P603" s="236">
        <f>O603*H603</f>
        <v>0</v>
      </c>
      <c r="Q603" s="236">
        <v>0.017770000000000001</v>
      </c>
      <c r="R603" s="236">
        <f>Q603*H603</f>
        <v>0.053310000000000003</v>
      </c>
      <c r="S603" s="236">
        <v>0</v>
      </c>
      <c r="T603" s="237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8" t="s">
        <v>158</v>
      </c>
      <c r="AT603" s="238" t="s">
        <v>154</v>
      </c>
      <c r="AU603" s="238" t="s">
        <v>87</v>
      </c>
      <c r="AY603" s="18" t="s">
        <v>152</v>
      </c>
      <c r="BE603" s="239">
        <f>IF(N603="základní",J603,0)</f>
        <v>0</v>
      </c>
      <c r="BF603" s="239">
        <f>IF(N603="snížená",J603,0)</f>
        <v>0</v>
      </c>
      <c r="BG603" s="239">
        <f>IF(N603="zákl. přenesená",J603,0)</f>
        <v>0</v>
      </c>
      <c r="BH603" s="239">
        <f>IF(N603="sníž. přenesená",J603,0)</f>
        <v>0</v>
      </c>
      <c r="BI603" s="239">
        <f>IF(N603="nulová",J603,0)</f>
        <v>0</v>
      </c>
      <c r="BJ603" s="18" t="s">
        <v>85</v>
      </c>
      <c r="BK603" s="239">
        <f>ROUND(I603*H603,2)</f>
        <v>0</v>
      </c>
      <c r="BL603" s="18" t="s">
        <v>158</v>
      </c>
      <c r="BM603" s="238" t="s">
        <v>553</v>
      </c>
    </row>
    <row r="604" s="2" customFormat="1">
      <c r="A604" s="39"/>
      <c r="B604" s="40"/>
      <c r="C604" s="41"/>
      <c r="D604" s="240" t="s">
        <v>160</v>
      </c>
      <c r="E604" s="41"/>
      <c r="F604" s="241" t="s">
        <v>554</v>
      </c>
      <c r="G604" s="41"/>
      <c r="H604" s="41"/>
      <c r="I604" s="242"/>
      <c r="J604" s="41"/>
      <c r="K604" s="41"/>
      <c r="L604" s="45"/>
      <c r="M604" s="243"/>
      <c r="N604" s="244"/>
      <c r="O604" s="92"/>
      <c r="P604" s="92"/>
      <c r="Q604" s="92"/>
      <c r="R604" s="92"/>
      <c r="S604" s="92"/>
      <c r="T604" s="93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160</v>
      </c>
      <c r="AU604" s="18" t="s">
        <v>87</v>
      </c>
    </row>
    <row r="605" s="13" customFormat="1">
      <c r="A605" s="13"/>
      <c r="B605" s="245"/>
      <c r="C605" s="246"/>
      <c r="D605" s="240" t="s">
        <v>162</v>
      </c>
      <c r="E605" s="247" t="s">
        <v>1</v>
      </c>
      <c r="F605" s="248" t="s">
        <v>555</v>
      </c>
      <c r="G605" s="246"/>
      <c r="H605" s="247" t="s">
        <v>1</v>
      </c>
      <c r="I605" s="249"/>
      <c r="J605" s="246"/>
      <c r="K605" s="246"/>
      <c r="L605" s="250"/>
      <c r="M605" s="251"/>
      <c r="N605" s="252"/>
      <c r="O605" s="252"/>
      <c r="P605" s="252"/>
      <c r="Q605" s="252"/>
      <c r="R605" s="252"/>
      <c r="S605" s="252"/>
      <c r="T605" s="25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4" t="s">
        <v>162</v>
      </c>
      <c r="AU605" s="254" t="s">
        <v>87</v>
      </c>
      <c r="AV605" s="13" t="s">
        <v>85</v>
      </c>
      <c r="AW605" s="13" t="s">
        <v>33</v>
      </c>
      <c r="AX605" s="13" t="s">
        <v>77</v>
      </c>
      <c r="AY605" s="254" t="s">
        <v>152</v>
      </c>
    </row>
    <row r="606" s="14" customFormat="1">
      <c r="A606" s="14"/>
      <c r="B606" s="255"/>
      <c r="C606" s="256"/>
      <c r="D606" s="240" t="s">
        <v>162</v>
      </c>
      <c r="E606" s="257" t="s">
        <v>1</v>
      </c>
      <c r="F606" s="258" t="s">
        <v>556</v>
      </c>
      <c r="G606" s="256"/>
      <c r="H606" s="259">
        <v>1</v>
      </c>
      <c r="I606" s="260"/>
      <c r="J606" s="256"/>
      <c r="K606" s="256"/>
      <c r="L606" s="261"/>
      <c r="M606" s="262"/>
      <c r="N606" s="263"/>
      <c r="O606" s="263"/>
      <c r="P606" s="263"/>
      <c r="Q606" s="263"/>
      <c r="R606" s="263"/>
      <c r="S606" s="263"/>
      <c r="T606" s="26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5" t="s">
        <v>162</v>
      </c>
      <c r="AU606" s="265" t="s">
        <v>87</v>
      </c>
      <c r="AV606" s="14" t="s">
        <v>87</v>
      </c>
      <c r="AW606" s="14" t="s">
        <v>33</v>
      </c>
      <c r="AX606" s="14" t="s">
        <v>77</v>
      </c>
      <c r="AY606" s="265" t="s">
        <v>152</v>
      </c>
    </row>
    <row r="607" s="14" customFormat="1">
      <c r="A607" s="14"/>
      <c r="B607" s="255"/>
      <c r="C607" s="256"/>
      <c r="D607" s="240" t="s">
        <v>162</v>
      </c>
      <c r="E607" s="257" t="s">
        <v>1</v>
      </c>
      <c r="F607" s="258" t="s">
        <v>557</v>
      </c>
      <c r="G607" s="256"/>
      <c r="H607" s="259">
        <v>2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5" t="s">
        <v>162</v>
      </c>
      <c r="AU607" s="265" t="s">
        <v>87</v>
      </c>
      <c r="AV607" s="14" t="s">
        <v>87</v>
      </c>
      <c r="AW607" s="14" t="s">
        <v>33</v>
      </c>
      <c r="AX607" s="14" t="s">
        <v>77</v>
      </c>
      <c r="AY607" s="265" t="s">
        <v>152</v>
      </c>
    </row>
    <row r="608" s="16" customFormat="1">
      <c r="A608" s="16"/>
      <c r="B608" s="277"/>
      <c r="C608" s="278"/>
      <c r="D608" s="240" t="s">
        <v>162</v>
      </c>
      <c r="E608" s="279" t="s">
        <v>1</v>
      </c>
      <c r="F608" s="280" t="s">
        <v>172</v>
      </c>
      <c r="G608" s="278"/>
      <c r="H608" s="281">
        <v>3</v>
      </c>
      <c r="I608" s="282"/>
      <c r="J608" s="278"/>
      <c r="K608" s="278"/>
      <c r="L608" s="283"/>
      <c r="M608" s="284"/>
      <c r="N608" s="285"/>
      <c r="O608" s="285"/>
      <c r="P608" s="285"/>
      <c r="Q608" s="285"/>
      <c r="R608" s="285"/>
      <c r="S608" s="285"/>
      <c r="T608" s="28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T608" s="287" t="s">
        <v>162</v>
      </c>
      <c r="AU608" s="287" t="s">
        <v>87</v>
      </c>
      <c r="AV608" s="16" t="s">
        <v>158</v>
      </c>
      <c r="AW608" s="16" t="s">
        <v>33</v>
      </c>
      <c r="AX608" s="16" t="s">
        <v>85</v>
      </c>
      <c r="AY608" s="287" t="s">
        <v>152</v>
      </c>
    </row>
    <row r="609" s="2" customFormat="1" ht="16.5" customHeight="1">
      <c r="A609" s="39"/>
      <c r="B609" s="40"/>
      <c r="C609" s="288" t="s">
        <v>558</v>
      </c>
      <c r="D609" s="288" t="s">
        <v>190</v>
      </c>
      <c r="E609" s="289" t="s">
        <v>559</v>
      </c>
      <c r="F609" s="290" t="s">
        <v>560</v>
      </c>
      <c r="G609" s="291" t="s">
        <v>275</v>
      </c>
      <c r="H609" s="292">
        <v>1</v>
      </c>
      <c r="I609" s="293"/>
      <c r="J609" s="294">
        <f>ROUND(I609*H609,2)</f>
        <v>0</v>
      </c>
      <c r="K609" s="290" t="s">
        <v>176</v>
      </c>
      <c r="L609" s="295"/>
      <c r="M609" s="296" t="s">
        <v>1</v>
      </c>
      <c r="N609" s="297" t="s">
        <v>42</v>
      </c>
      <c r="O609" s="92"/>
      <c r="P609" s="236">
        <f>O609*H609</f>
        <v>0</v>
      </c>
      <c r="Q609" s="236">
        <v>0.012489999999999999</v>
      </c>
      <c r="R609" s="236">
        <f>Q609*H609</f>
        <v>0.012489999999999999</v>
      </c>
      <c r="S609" s="236">
        <v>0</v>
      </c>
      <c r="T609" s="237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8" t="s">
        <v>193</v>
      </c>
      <c r="AT609" s="238" t="s">
        <v>190</v>
      </c>
      <c r="AU609" s="238" t="s">
        <v>87</v>
      </c>
      <c r="AY609" s="18" t="s">
        <v>152</v>
      </c>
      <c r="BE609" s="239">
        <f>IF(N609="základní",J609,0)</f>
        <v>0</v>
      </c>
      <c r="BF609" s="239">
        <f>IF(N609="snížená",J609,0)</f>
        <v>0</v>
      </c>
      <c r="BG609" s="239">
        <f>IF(N609="zákl. přenesená",J609,0)</f>
        <v>0</v>
      </c>
      <c r="BH609" s="239">
        <f>IF(N609="sníž. přenesená",J609,0)</f>
        <v>0</v>
      </c>
      <c r="BI609" s="239">
        <f>IF(N609="nulová",J609,0)</f>
        <v>0</v>
      </c>
      <c r="BJ609" s="18" t="s">
        <v>85</v>
      </c>
      <c r="BK609" s="239">
        <f>ROUND(I609*H609,2)</f>
        <v>0</v>
      </c>
      <c r="BL609" s="18" t="s">
        <v>158</v>
      </c>
      <c r="BM609" s="238" t="s">
        <v>561</v>
      </c>
    </row>
    <row r="610" s="2" customFormat="1">
      <c r="A610" s="39"/>
      <c r="B610" s="40"/>
      <c r="C610" s="41"/>
      <c r="D610" s="240" t="s">
        <v>160</v>
      </c>
      <c r="E610" s="41"/>
      <c r="F610" s="241" t="s">
        <v>562</v>
      </c>
      <c r="G610" s="41"/>
      <c r="H610" s="41"/>
      <c r="I610" s="242"/>
      <c r="J610" s="41"/>
      <c r="K610" s="41"/>
      <c r="L610" s="45"/>
      <c r="M610" s="243"/>
      <c r="N610" s="244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160</v>
      </c>
      <c r="AU610" s="18" t="s">
        <v>87</v>
      </c>
    </row>
    <row r="611" s="2" customFormat="1" ht="16.5" customHeight="1">
      <c r="A611" s="39"/>
      <c r="B611" s="40"/>
      <c r="C611" s="288" t="s">
        <v>563</v>
      </c>
      <c r="D611" s="288" t="s">
        <v>190</v>
      </c>
      <c r="E611" s="289" t="s">
        <v>564</v>
      </c>
      <c r="F611" s="290" t="s">
        <v>565</v>
      </c>
      <c r="G611" s="291" t="s">
        <v>275</v>
      </c>
      <c r="H611" s="292">
        <v>2</v>
      </c>
      <c r="I611" s="293"/>
      <c r="J611" s="294">
        <f>ROUND(I611*H611,2)</f>
        <v>0</v>
      </c>
      <c r="K611" s="290" t="s">
        <v>176</v>
      </c>
      <c r="L611" s="295"/>
      <c r="M611" s="296" t="s">
        <v>1</v>
      </c>
      <c r="N611" s="297" t="s">
        <v>42</v>
      </c>
      <c r="O611" s="92"/>
      <c r="P611" s="236">
        <f>O611*H611</f>
        <v>0</v>
      </c>
      <c r="Q611" s="236">
        <v>0.01521</v>
      </c>
      <c r="R611" s="236">
        <f>Q611*H611</f>
        <v>0.030419999999999999</v>
      </c>
      <c r="S611" s="236">
        <v>0</v>
      </c>
      <c r="T611" s="237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8" t="s">
        <v>193</v>
      </c>
      <c r="AT611" s="238" t="s">
        <v>190</v>
      </c>
      <c r="AU611" s="238" t="s">
        <v>87</v>
      </c>
      <c r="AY611" s="18" t="s">
        <v>152</v>
      </c>
      <c r="BE611" s="239">
        <f>IF(N611="základní",J611,0)</f>
        <v>0</v>
      </c>
      <c r="BF611" s="239">
        <f>IF(N611="snížená",J611,0)</f>
        <v>0</v>
      </c>
      <c r="BG611" s="239">
        <f>IF(N611="zákl. přenesená",J611,0)</f>
        <v>0</v>
      </c>
      <c r="BH611" s="239">
        <f>IF(N611="sníž. přenesená",J611,0)</f>
        <v>0</v>
      </c>
      <c r="BI611" s="239">
        <f>IF(N611="nulová",J611,0)</f>
        <v>0</v>
      </c>
      <c r="BJ611" s="18" t="s">
        <v>85</v>
      </c>
      <c r="BK611" s="239">
        <f>ROUND(I611*H611,2)</f>
        <v>0</v>
      </c>
      <c r="BL611" s="18" t="s">
        <v>158</v>
      </c>
      <c r="BM611" s="238" t="s">
        <v>566</v>
      </c>
    </row>
    <row r="612" s="2" customFormat="1">
      <c r="A612" s="39"/>
      <c r="B612" s="40"/>
      <c r="C612" s="41"/>
      <c r="D612" s="240" t="s">
        <v>160</v>
      </c>
      <c r="E612" s="41"/>
      <c r="F612" s="241" t="s">
        <v>567</v>
      </c>
      <c r="G612" s="41"/>
      <c r="H612" s="41"/>
      <c r="I612" s="242"/>
      <c r="J612" s="41"/>
      <c r="K612" s="41"/>
      <c r="L612" s="45"/>
      <c r="M612" s="243"/>
      <c r="N612" s="244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160</v>
      </c>
      <c r="AU612" s="18" t="s">
        <v>87</v>
      </c>
    </row>
    <row r="613" s="2" customFormat="1" ht="24.15" customHeight="1">
      <c r="A613" s="39"/>
      <c r="B613" s="40"/>
      <c r="C613" s="227" t="s">
        <v>568</v>
      </c>
      <c r="D613" s="227" t="s">
        <v>154</v>
      </c>
      <c r="E613" s="228" t="s">
        <v>569</v>
      </c>
      <c r="F613" s="229" t="s">
        <v>570</v>
      </c>
      <c r="G613" s="230" t="s">
        <v>275</v>
      </c>
      <c r="H613" s="231">
        <v>2</v>
      </c>
      <c r="I613" s="232"/>
      <c r="J613" s="233">
        <f>ROUND(I613*H613,2)</f>
        <v>0</v>
      </c>
      <c r="K613" s="229" t="s">
        <v>176</v>
      </c>
      <c r="L613" s="45"/>
      <c r="M613" s="234" t="s">
        <v>1</v>
      </c>
      <c r="N613" s="235" t="s">
        <v>42</v>
      </c>
      <c r="O613" s="92"/>
      <c r="P613" s="236">
        <f>O613*H613</f>
        <v>0</v>
      </c>
      <c r="Q613" s="236">
        <v>0.035319999999999997</v>
      </c>
      <c r="R613" s="236">
        <f>Q613*H613</f>
        <v>0.070639999999999994</v>
      </c>
      <c r="S613" s="236">
        <v>0</v>
      </c>
      <c r="T613" s="237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8" t="s">
        <v>158</v>
      </c>
      <c r="AT613" s="238" t="s">
        <v>154</v>
      </c>
      <c r="AU613" s="238" t="s">
        <v>87</v>
      </c>
      <c r="AY613" s="18" t="s">
        <v>152</v>
      </c>
      <c r="BE613" s="239">
        <f>IF(N613="základní",J613,0)</f>
        <v>0</v>
      </c>
      <c r="BF613" s="239">
        <f>IF(N613="snížená",J613,0)</f>
        <v>0</v>
      </c>
      <c r="BG613" s="239">
        <f>IF(N613="zákl. přenesená",J613,0)</f>
        <v>0</v>
      </c>
      <c r="BH613" s="239">
        <f>IF(N613="sníž. přenesená",J613,0)</f>
        <v>0</v>
      </c>
      <c r="BI613" s="239">
        <f>IF(N613="nulová",J613,0)</f>
        <v>0</v>
      </c>
      <c r="BJ613" s="18" t="s">
        <v>85</v>
      </c>
      <c r="BK613" s="239">
        <f>ROUND(I613*H613,2)</f>
        <v>0</v>
      </c>
      <c r="BL613" s="18" t="s">
        <v>158</v>
      </c>
      <c r="BM613" s="238" t="s">
        <v>571</v>
      </c>
    </row>
    <row r="614" s="2" customFormat="1">
      <c r="A614" s="39"/>
      <c r="B614" s="40"/>
      <c r="C614" s="41"/>
      <c r="D614" s="240" t="s">
        <v>160</v>
      </c>
      <c r="E614" s="41"/>
      <c r="F614" s="241" t="s">
        <v>572</v>
      </c>
      <c r="G614" s="41"/>
      <c r="H614" s="41"/>
      <c r="I614" s="242"/>
      <c r="J614" s="41"/>
      <c r="K614" s="41"/>
      <c r="L614" s="45"/>
      <c r="M614" s="243"/>
      <c r="N614" s="244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160</v>
      </c>
      <c r="AU614" s="18" t="s">
        <v>87</v>
      </c>
    </row>
    <row r="615" s="2" customFormat="1" ht="21.75" customHeight="1">
      <c r="A615" s="39"/>
      <c r="B615" s="40"/>
      <c r="C615" s="288" t="s">
        <v>573</v>
      </c>
      <c r="D615" s="288" t="s">
        <v>190</v>
      </c>
      <c r="E615" s="289" t="s">
        <v>574</v>
      </c>
      <c r="F615" s="290" t="s">
        <v>575</v>
      </c>
      <c r="G615" s="291" t="s">
        <v>275</v>
      </c>
      <c r="H615" s="292">
        <v>2</v>
      </c>
      <c r="I615" s="293"/>
      <c r="J615" s="294">
        <f>ROUND(I615*H615,2)</f>
        <v>0</v>
      </c>
      <c r="K615" s="290" t="s">
        <v>1</v>
      </c>
      <c r="L615" s="295"/>
      <c r="M615" s="296" t="s">
        <v>1</v>
      </c>
      <c r="N615" s="297" t="s">
        <v>42</v>
      </c>
      <c r="O615" s="92"/>
      <c r="P615" s="236">
        <f>O615*H615</f>
        <v>0</v>
      </c>
      <c r="Q615" s="236">
        <v>0.018679999999999999</v>
      </c>
      <c r="R615" s="236">
        <f>Q615*H615</f>
        <v>0.037359999999999997</v>
      </c>
      <c r="S615" s="236">
        <v>0</v>
      </c>
      <c r="T615" s="237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8" t="s">
        <v>193</v>
      </c>
      <c r="AT615" s="238" t="s">
        <v>190</v>
      </c>
      <c r="AU615" s="238" t="s">
        <v>87</v>
      </c>
      <c r="AY615" s="18" t="s">
        <v>152</v>
      </c>
      <c r="BE615" s="239">
        <f>IF(N615="základní",J615,0)</f>
        <v>0</v>
      </c>
      <c r="BF615" s="239">
        <f>IF(N615="snížená",J615,0)</f>
        <v>0</v>
      </c>
      <c r="BG615" s="239">
        <f>IF(N615="zákl. přenesená",J615,0)</f>
        <v>0</v>
      </c>
      <c r="BH615" s="239">
        <f>IF(N615="sníž. přenesená",J615,0)</f>
        <v>0</v>
      </c>
      <c r="BI615" s="239">
        <f>IF(N615="nulová",J615,0)</f>
        <v>0</v>
      </c>
      <c r="BJ615" s="18" t="s">
        <v>85</v>
      </c>
      <c r="BK615" s="239">
        <f>ROUND(I615*H615,2)</f>
        <v>0</v>
      </c>
      <c r="BL615" s="18" t="s">
        <v>158</v>
      </c>
      <c r="BM615" s="238" t="s">
        <v>576</v>
      </c>
    </row>
    <row r="616" s="2" customFormat="1" ht="24.15" customHeight="1">
      <c r="A616" s="39"/>
      <c r="B616" s="40"/>
      <c r="C616" s="227" t="s">
        <v>577</v>
      </c>
      <c r="D616" s="227" t="s">
        <v>154</v>
      </c>
      <c r="E616" s="228" t="s">
        <v>578</v>
      </c>
      <c r="F616" s="229" t="s">
        <v>579</v>
      </c>
      <c r="G616" s="230" t="s">
        <v>275</v>
      </c>
      <c r="H616" s="231">
        <v>1</v>
      </c>
      <c r="I616" s="232"/>
      <c r="J616" s="233">
        <f>ROUND(I616*H616,2)</f>
        <v>0</v>
      </c>
      <c r="K616" s="229" t="s">
        <v>176</v>
      </c>
      <c r="L616" s="45"/>
      <c r="M616" s="234" t="s">
        <v>1</v>
      </c>
      <c r="N616" s="235" t="s">
        <v>42</v>
      </c>
      <c r="O616" s="92"/>
      <c r="P616" s="236">
        <f>O616*H616</f>
        <v>0</v>
      </c>
      <c r="Q616" s="236">
        <v>0.42153000000000002</v>
      </c>
      <c r="R616" s="236">
        <f>Q616*H616</f>
        <v>0.42153000000000002</v>
      </c>
      <c r="S616" s="236">
        <v>0</v>
      </c>
      <c r="T616" s="237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8" t="s">
        <v>158</v>
      </c>
      <c r="AT616" s="238" t="s">
        <v>154</v>
      </c>
      <c r="AU616" s="238" t="s">
        <v>87</v>
      </c>
      <c r="AY616" s="18" t="s">
        <v>152</v>
      </c>
      <c r="BE616" s="239">
        <f>IF(N616="základní",J616,0)</f>
        <v>0</v>
      </c>
      <c r="BF616" s="239">
        <f>IF(N616="snížená",J616,0)</f>
        <v>0</v>
      </c>
      <c r="BG616" s="239">
        <f>IF(N616="zákl. přenesená",J616,0)</f>
        <v>0</v>
      </c>
      <c r="BH616" s="239">
        <f>IF(N616="sníž. přenesená",J616,0)</f>
        <v>0</v>
      </c>
      <c r="BI616" s="239">
        <f>IF(N616="nulová",J616,0)</f>
        <v>0</v>
      </c>
      <c r="BJ616" s="18" t="s">
        <v>85</v>
      </c>
      <c r="BK616" s="239">
        <f>ROUND(I616*H616,2)</f>
        <v>0</v>
      </c>
      <c r="BL616" s="18" t="s">
        <v>158</v>
      </c>
      <c r="BM616" s="238" t="s">
        <v>580</v>
      </c>
    </row>
    <row r="617" s="2" customFormat="1">
      <c r="A617" s="39"/>
      <c r="B617" s="40"/>
      <c r="C617" s="41"/>
      <c r="D617" s="240" t="s">
        <v>160</v>
      </c>
      <c r="E617" s="41"/>
      <c r="F617" s="241" t="s">
        <v>581</v>
      </c>
      <c r="G617" s="41"/>
      <c r="H617" s="41"/>
      <c r="I617" s="242"/>
      <c r="J617" s="41"/>
      <c r="K617" s="41"/>
      <c r="L617" s="45"/>
      <c r="M617" s="243"/>
      <c r="N617" s="244"/>
      <c r="O617" s="92"/>
      <c r="P617" s="92"/>
      <c r="Q617" s="92"/>
      <c r="R617" s="92"/>
      <c r="S617" s="92"/>
      <c r="T617" s="93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160</v>
      </c>
      <c r="AU617" s="18" t="s">
        <v>87</v>
      </c>
    </row>
    <row r="618" s="2" customFormat="1" ht="24.15" customHeight="1">
      <c r="A618" s="39"/>
      <c r="B618" s="40"/>
      <c r="C618" s="288" t="s">
        <v>582</v>
      </c>
      <c r="D618" s="288" t="s">
        <v>190</v>
      </c>
      <c r="E618" s="289" t="s">
        <v>583</v>
      </c>
      <c r="F618" s="290" t="s">
        <v>584</v>
      </c>
      <c r="G618" s="291" t="s">
        <v>275</v>
      </c>
      <c r="H618" s="292">
        <v>1</v>
      </c>
      <c r="I618" s="293"/>
      <c r="J618" s="294">
        <f>ROUND(I618*H618,2)</f>
        <v>0</v>
      </c>
      <c r="K618" s="290" t="s">
        <v>1</v>
      </c>
      <c r="L618" s="295"/>
      <c r="M618" s="296" t="s">
        <v>1</v>
      </c>
      <c r="N618" s="297" t="s">
        <v>42</v>
      </c>
      <c r="O618" s="92"/>
      <c r="P618" s="236">
        <f>O618*H618</f>
        <v>0</v>
      </c>
      <c r="Q618" s="236">
        <v>0.01553</v>
      </c>
      <c r="R618" s="236">
        <f>Q618*H618</f>
        <v>0.01553</v>
      </c>
      <c r="S618" s="236">
        <v>0</v>
      </c>
      <c r="T618" s="237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8" t="s">
        <v>193</v>
      </c>
      <c r="AT618" s="238" t="s">
        <v>190</v>
      </c>
      <c r="AU618" s="238" t="s">
        <v>87</v>
      </c>
      <c r="AY618" s="18" t="s">
        <v>152</v>
      </c>
      <c r="BE618" s="239">
        <f>IF(N618="základní",J618,0)</f>
        <v>0</v>
      </c>
      <c r="BF618" s="239">
        <f>IF(N618="snížená",J618,0)</f>
        <v>0</v>
      </c>
      <c r="BG618" s="239">
        <f>IF(N618="zákl. přenesená",J618,0)</f>
        <v>0</v>
      </c>
      <c r="BH618" s="239">
        <f>IF(N618="sníž. přenesená",J618,0)</f>
        <v>0</v>
      </c>
      <c r="BI618" s="239">
        <f>IF(N618="nulová",J618,0)</f>
        <v>0</v>
      </c>
      <c r="BJ618" s="18" t="s">
        <v>85</v>
      </c>
      <c r="BK618" s="239">
        <f>ROUND(I618*H618,2)</f>
        <v>0</v>
      </c>
      <c r="BL618" s="18" t="s">
        <v>158</v>
      </c>
      <c r="BM618" s="238" t="s">
        <v>585</v>
      </c>
    </row>
    <row r="619" s="2" customFormat="1">
      <c r="A619" s="39"/>
      <c r="B619" s="40"/>
      <c r="C619" s="41"/>
      <c r="D619" s="240" t="s">
        <v>160</v>
      </c>
      <c r="E619" s="41"/>
      <c r="F619" s="241" t="s">
        <v>586</v>
      </c>
      <c r="G619" s="41"/>
      <c r="H619" s="41"/>
      <c r="I619" s="242"/>
      <c r="J619" s="41"/>
      <c r="K619" s="41"/>
      <c r="L619" s="45"/>
      <c r="M619" s="243"/>
      <c r="N619" s="244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160</v>
      </c>
      <c r="AU619" s="18" t="s">
        <v>87</v>
      </c>
    </row>
    <row r="620" s="2" customFormat="1" ht="24.15" customHeight="1">
      <c r="A620" s="39"/>
      <c r="B620" s="40"/>
      <c r="C620" s="227" t="s">
        <v>587</v>
      </c>
      <c r="D620" s="227" t="s">
        <v>154</v>
      </c>
      <c r="E620" s="228" t="s">
        <v>588</v>
      </c>
      <c r="F620" s="229" t="s">
        <v>589</v>
      </c>
      <c r="G620" s="230" t="s">
        <v>275</v>
      </c>
      <c r="H620" s="231">
        <v>1</v>
      </c>
      <c r="I620" s="232"/>
      <c r="J620" s="233">
        <f>ROUND(I620*H620,2)</f>
        <v>0</v>
      </c>
      <c r="K620" s="229" t="s">
        <v>176</v>
      </c>
      <c r="L620" s="45"/>
      <c r="M620" s="234" t="s">
        <v>1</v>
      </c>
      <c r="N620" s="235" t="s">
        <v>42</v>
      </c>
      <c r="O620" s="92"/>
      <c r="P620" s="236">
        <f>O620*H620</f>
        <v>0</v>
      </c>
      <c r="Q620" s="236">
        <v>0.52571000000000001</v>
      </c>
      <c r="R620" s="236">
        <f>Q620*H620</f>
        <v>0.52571000000000001</v>
      </c>
      <c r="S620" s="236">
        <v>0</v>
      </c>
      <c r="T620" s="237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8" t="s">
        <v>158</v>
      </c>
      <c r="AT620" s="238" t="s">
        <v>154</v>
      </c>
      <c r="AU620" s="238" t="s">
        <v>87</v>
      </c>
      <c r="AY620" s="18" t="s">
        <v>152</v>
      </c>
      <c r="BE620" s="239">
        <f>IF(N620="základní",J620,0)</f>
        <v>0</v>
      </c>
      <c r="BF620" s="239">
        <f>IF(N620="snížená",J620,0)</f>
        <v>0</v>
      </c>
      <c r="BG620" s="239">
        <f>IF(N620="zákl. přenesená",J620,0)</f>
        <v>0</v>
      </c>
      <c r="BH620" s="239">
        <f>IF(N620="sníž. přenesená",J620,0)</f>
        <v>0</v>
      </c>
      <c r="BI620" s="239">
        <f>IF(N620="nulová",J620,0)</f>
        <v>0</v>
      </c>
      <c r="BJ620" s="18" t="s">
        <v>85</v>
      </c>
      <c r="BK620" s="239">
        <f>ROUND(I620*H620,2)</f>
        <v>0</v>
      </c>
      <c r="BL620" s="18" t="s">
        <v>158</v>
      </c>
      <c r="BM620" s="238" t="s">
        <v>590</v>
      </c>
    </row>
    <row r="621" s="2" customFormat="1">
      <c r="A621" s="39"/>
      <c r="B621" s="40"/>
      <c r="C621" s="41"/>
      <c r="D621" s="240" t="s">
        <v>160</v>
      </c>
      <c r="E621" s="41"/>
      <c r="F621" s="241" t="s">
        <v>591</v>
      </c>
      <c r="G621" s="41"/>
      <c r="H621" s="41"/>
      <c r="I621" s="242"/>
      <c r="J621" s="41"/>
      <c r="K621" s="41"/>
      <c r="L621" s="45"/>
      <c r="M621" s="243"/>
      <c r="N621" s="244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160</v>
      </c>
      <c r="AU621" s="18" t="s">
        <v>87</v>
      </c>
    </row>
    <row r="622" s="2" customFormat="1" ht="24.15" customHeight="1">
      <c r="A622" s="39"/>
      <c r="B622" s="40"/>
      <c r="C622" s="288" t="s">
        <v>592</v>
      </c>
      <c r="D622" s="288" t="s">
        <v>190</v>
      </c>
      <c r="E622" s="289" t="s">
        <v>593</v>
      </c>
      <c r="F622" s="290" t="s">
        <v>594</v>
      </c>
      <c r="G622" s="291" t="s">
        <v>275</v>
      </c>
      <c r="H622" s="292">
        <v>1</v>
      </c>
      <c r="I622" s="293"/>
      <c r="J622" s="294">
        <f>ROUND(I622*H622,2)</f>
        <v>0</v>
      </c>
      <c r="K622" s="290" t="s">
        <v>1</v>
      </c>
      <c r="L622" s="295"/>
      <c r="M622" s="296" t="s">
        <v>1</v>
      </c>
      <c r="N622" s="297" t="s">
        <v>42</v>
      </c>
      <c r="O622" s="92"/>
      <c r="P622" s="236">
        <f>O622*H622</f>
        <v>0</v>
      </c>
      <c r="Q622" s="236">
        <v>0.018679999999999999</v>
      </c>
      <c r="R622" s="236">
        <f>Q622*H622</f>
        <v>0.018679999999999999</v>
      </c>
      <c r="S622" s="236">
        <v>0</v>
      </c>
      <c r="T622" s="237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8" t="s">
        <v>193</v>
      </c>
      <c r="AT622" s="238" t="s">
        <v>190</v>
      </c>
      <c r="AU622" s="238" t="s">
        <v>87</v>
      </c>
      <c r="AY622" s="18" t="s">
        <v>152</v>
      </c>
      <c r="BE622" s="239">
        <f>IF(N622="základní",J622,0)</f>
        <v>0</v>
      </c>
      <c r="BF622" s="239">
        <f>IF(N622="snížená",J622,0)</f>
        <v>0</v>
      </c>
      <c r="BG622" s="239">
        <f>IF(N622="zákl. přenesená",J622,0)</f>
        <v>0</v>
      </c>
      <c r="BH622" s="239">
        <f>IF(N622="sníž. přenesená",J622,0)</f>
        <v>0</v>
      </c>
      <c r="BI622" s="239">
        <f>IF(N622="nulová",J622,0)</f>
        <v>0</v>
      </c>
      <c r="BJ622" s="18" t="s">
        <v>85</v>
      </c>
      <c r="BK622" s="239">
        <f>ROUND(I622*H622,2)</f>
        <v>0</v>
      </c>
      <c r="BL622" s="18" t="s">
        <v>158</v>
      </c>
      <c r="BM622" s="238" t="s">
        <v>595</v>
      </c>
    </row>
    <row r="623" s="12" customFormat="1" ht="22.8" customHeight="1">
      <c r="A623" s="12"/>
      <c r="B623" s="211"/>
      <c r="C623" s="212"/>
      <c r="D623" s="213" t="s">
        <v>76</v>
      </c>
      <c r="E623" s="225" t="s">
        <v>236</v>
      </c>
      <c r="F623" s="225" t="s">
        <v>596</v>
      </c>
      <c r="G623" s="212"/>
      <c r="H623" s="212"/>
      <c r="I623" s="215"/>
      <c r="J623" s="226">
        <f>BK623</f>
        <v>0</v>
      </c>
      <c r="K623" s="212"/>
      <c r="L623" s="217"/>
      <c r="M623" s="218"/>
      <c r="N623" s="219"/>
      <c r="O623" s="219"/>
      <c r="P623" s="220">
        <f>SUM(P624:P786)</f>
        <v>0</v>
      </c>
      <c r="Q623" s="219"/>
      <c r="R623" s="220">
        <f>SUM(R624:R786)</f>
        <v>0.035439150000000003</v>
      </c>
      <c r="S623" s="219"/>
      <c r="T623" s="221">
        <f>SUM(T624:T786)</f>
        <v>188.591677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22" t="s">
        <v>85</v>
      </c>
      <c r="AT623" s="223" t="s">
        <v>76</v>
      </c>
      <c r="AU623" s="223" t="s">
        <v>85</v>
      </c>
      <c r="AY623" s="222" t="s">
        <v>152</v>
      </c>
      <c r="BK623" s="224">
        <f>SUM(BK624:BK786)</f>
        <v>0</v>
      </c>
    </row>
    <row r="624" s="2" customFormat="1" ht="24.15" customHeight="1">
      <c r="A624" s="39"/>
      <c r="B624" s="40"/>
      <c r="C624" s="227" t="s">
        <v>597</v>
      </c>
      <c r="D624" s="227" t="s">
        <v>154</v>
      </c>
      <c r="E624" s="228" t="s">
        <v>598</v>
      </c>
      <c r="F624" s="229" t="s">
        <v>599</v>
      </c>
      <c r="G624" s="230" t="s">
        <v>157</v>
      </c>
      <c r="H624" s="231">
        <v>159.72</v>
      </c>
      <c r="I624" s="232"/>
      <c r="J624" s="233">
        <f>ROUND(I624*H624,2)</f>
        <v>0</v>
      </c>
      <c r="K624" s="229" t="s">
        <v>176</v>
      </c>
      <c r="L624" s="45"/>
      <c r="M624" s="234" t="s">
        <v>1</v>
      </c>
      <c r="N624" s="235" t="s">
        <v>42</v>
      </c>
      <c r="O624" s="92"/>
      <c r="P624" s="236">
        <f>O624*H624</f>
        <v>0</v>
      </c>
      <c r="Q624" s="236">
        <v>0</v>
      </c>
      <c r="R624" s="236">
        <f>Q624*H624</f>
        <v>0</v>
      </c>
      <c r="S624" s="236">
        <v>0</v>
      </c>
      <c r="T624" s="237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8" t="s">
        <v>158</v>
      </c>
      <c r="AT624" s="238" t="s">
        <v>154</v>
      </c>
      <c r="AU624" s="238" t="s">
        <v>87</v>
      </c>
      <c r="AY624" s="18" t="s">
        <v>152</v>
      </c>
      <c r="BE624" s="239">
        <f>IF(N624="základní",J624,0)</f>
        <v>0</v>
      </c>
      <c r="BF624" s="239">
        <f>IF(N624="snížená",J624,0)</f>
        <v>0</v>
      </c>
      <c r="BG624" s="239">
        <f>IF(N624="zákl. přenesená",J624,0)</f>
        <v>0</v>
      </c>
      <c r="BH624" s="239">
        <f>IF(N624="sníž. přenesená",J624,0)</f>
        <v>0</v>
      </c>
      <c r="BI624" s="239">
        <f>IF(N624="nulová",J624,0)</f>
        <v>0</v>
      </c>
      <c r="BJ624" s="18" t="s">
        <v>85</v>
      </c>
      <c r="BK624" s="239">
        <f>ROUND(I624*H624,2)</f>
        <v>0</v>
      </c>
      <c r="BL624" s="18" t="s">
        <v>158</v>
      </c>
      <c r="BM624" s="238" t="s">
        <v>600</v>
      </c>
    </row>
    <row r="625" s="14" customFormat="1">
      <c r="A625" s="14"/>
      <c r="B625" s="255"/>
      <c r="C625" s="256"/>
      <c r="D625" s="240" t="s">
        <v>162</v>
      </c>
      <c r="E625" s="257" t="s">
        <v>1</v>
      </c>
      <c r="F625" s="258" t="s">
        <v>601</v>
      </c>
      <c r="G625" s="256"/>
      <c r="H625" s="259">
        <v>159.72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5" t="s">
        <v>162</v>
      </c>
      <c r="AU625" s="265" t="s">
        <v>87</v>
      </c>
      <c r="AV625" s="14" t="s">
        <v>87</v>
      </c>
      <c r="AW625" s="14" t="s">
        <v>33</v>
      </c>
      <c r="AX625" s="14" t="s">
        <v>85</v>
      </c>
      <c r="AY625" s="265" t="s">
        <v>152</v>
      </c>
    </row>
    <row r="626" s="2" customFormat="1" ht="24.15" customHeight="1">
      <c r="A626" s="39"/>
      <c r="B626" s="40"/>
      <c r="C626" s="227" t="s">
        <v>602</v>
      </c>
      <c r="D626" s="227" t="s">
        <v>154</v>
      </c>
      <c r="E626" s="228" t="s">
        <v>603</v>
      </c>
      <c r="F626" s="229" t="s">
        <v>604</v>
      </c>
      <c r="G626" s="230" t="s">
        <v>157</v>
      </c>
      <c r="H626" s="231">
        <v>159.72</v>
      </c>
      <c r="I626" s="232"/>
      <c r="J626" s="233">
        <f>ROUND(I626*H626,2)</f>
        <v>0</v>
      </c>
      <c r="K626" s="229" t="s">
        <v>176</v>
      </c>
      <c r="L626" s="45"/>
      <c r="M626" s="234" t="s">
        <v>1</v>
      </c>
      <c r="N626" s="235" t="s">
        <v>42</v>
      </c>
      <c r="O626" s="92"/>
      <c r="P626" s="236">
        <f>O626*H626</f>
        <v>0</v>
      </c>
      <c r="Q626" s="236">
        <v>3.4999999999999997E-05</v>
      </c>
      <c r="R626" s="236">
        <f>Q626*H626</f>
        <v>0.0055901999999999992</v>
      </c>
      <c r="S626" s="236">
        <v>0</v>
      </c>
      <c r="T626" s="237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8" t="s">
        <v>158</v>
      </c>
      <c r="AT626" s="238" t="s">
        <v>154</v>
      </c>
      <c r="AU626" s="238" t="s">
        <v>87</v>
      </c>
      <c r="AY626" s="18" t="s">
        <v>152</v>
      </c>
      <c r="BE626" s="239">
        <f>IF(N626="základní",J626,0)</f>
        <v>0</v>
      </c>
      <c r="BF626" s="239">
        <f>IF(N626="snížená",J626,0)</f>
        <v>0</v>
      </c>
      <c r="BG626" s="239">
        <f>IF(N626="zákl. přenesená",J626,0)</f>
        <v>0</v>
      </c>
      <c r="BH626" s="239">
        <f>IF(N626="sníž. přenesená",J626,0)</f>
        <v>0</v>
      </c>
      <c r="BI626" s="239">
        <f>IF(N626="nulová",J626,0)</f>
        <v>0</v>
      </c>
      <c r="BJ626" s="18" t="s">
        <v>85</v>
      </c>
      <c r="BK626" s="239">
        <f>ROUND(I626*H626,2)</f>
        <v>0</v>
      </c>
      <c r="BL626" s="18" t="s">
        <v>158</v>
      </c>
      <c r="BM626" s="238" t="s">
        <v>605</v>
      </c>
    </row>
    <row r="627" s="14" customFormat="1">
      <c r="A627" s="14"/>
      <c r="B627" s="255"/>
      <c r="C627" s="256"/>
      <c r="D627" s="240" t="s">
        <v>162</v>
      </c>
      <c r="E627" s="257" t="s">
        <v>1</v>
      </c>
      <c r="F627" s="258" t="s">
        <v>601</v>
      </c>
      <c r="G627" s="256"/>
      <c r="H627" s="259">
        <v>159.72</v>
      </c>
      <c r="I627" s="260"/>
      <c r="J627" s="256"/>
      <c r="K627" s="256"/>
      <c r="L627" s="261"/>
      <c r="M627" s="262"/>
      <c r="N627" s="263"/>
      <c r="O627" s="263"/>
      <c r="P627" s="263"/>
      <c r="Q627" s="263"/>
      <c r="R627" s="263"/>
      <c r="S627" s="263"/>
      <c r="T627" s="26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5" t="s">
        <v>162</v>
      </c>
      <c r="AU627" s="265" t="s">
        <v>87</v>
      </c>
      <c r="AV627" s="14" t="s">
        <v>87</v>
      </c>
      <c r="AW627" s="14" t="s">
        <v>33</v>
      </c>
      <c r="AX627" s="14" t="s">
        <v>85</v>
      </c>
      <c r="AY627" s="265" t="s">
        <v>152</v>
      </c>
    </row>
    <row r="628" s="2" customFormat="1" ht="16.5" customHeight="1">
      <c r="A628" s="39"/>
      <c r="B628" s="40"/>
      <c r="C628" s="227" t="s">
        <v>606</v>
      </c>
      <c r="D628" s="227" t="s">
        <v>154</v>
      </c>
      <c r="E628" s="228" t="s">
        <v>607</v>
      </c>
      <c r="F628" s="229" t="s">
        <v>608</v>
      </c>
      <c r="G628" s="230" t="s">
        <v>275</v>
      </c>
      <c r="H628" s="231">
        <v>2</v>
      </c>
      <c r="I628" s="232"/>
      <c r="J628" s="233">
        <f>ROUND(I628*H628,2)</f>
        <v>0</v>
      </c>
      <c r="K628" s="229" t="s">
        <v>176</v>
      </c>
      <c r="L628" s="45"/>
      <c r="M628" s="234" t="s">
        <v>1</v>
      </c>
      <c r="N628" s="235" t="s">
        <v>42</v>
      </c>
      <c r="O628" s="92"/>
      <c r="P628" s="236">
        <f>O628*H628</f>
        <v>0</v>
      </c>
      <c r="Q628" s="236">
        <v>0.0001108</v>
      </c>
      <c r="R628" s="236">
        <f>Q628*H628</f>
        <v>0.00022159999999999999</v>
      </c>
      <c r="S628" s="236">
        <v>0</v>
      </c>
      <c r="T628" s="237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8" t="s">
        <v>158</v>
      </c>
      <c r="AT628" s="238" t="s">
        <v>154</v>
      </c>
      <c r="AU628" s="238" t="s">
        <v>87</v>
      </c>
      <c r="AY628" s="18" t="s">
        <v>152</v>
      </c>
      <c r="BE628" s="239">
        <f>IF(N628="základní",J628,0)</f>
        <v>0</v>
      </c>
      <c r="BF628" s="239">
        <f>IF(N628="snížená",J628,0)</f>
        <v>0</v>
      </c>
      <c r="BG628" s="239">
        <f>IF(N628="zákl. přenesená",J628,0)</f>
        <v>0</v>
      </c>
      <c r="BH628" s="239">
        <f>IF(N628="sníž. přenesená",J628,0)</f>
        <v>0</v>
      </c>
      <c r="BI628" s="239">
        <f>IF(N628="nulová",J628,0)</f>
        <v>0</v>
      </c>
      <c r="BJ628" s="18" t="s">
        <v>85</v>
      </c>
      <c r="BK628" s="239">
        <f>ROUND(I628*H628,2)</f>
        <v>0</v>
      </c>
      <c r="BL628" s="18" t="s">
        <v>158</v>
      </c>
      <c r="BM628" s="238" t="s">
        <v>609</v>
      </c>
    </row>
    <row r="629" s="2" customFormat="1" ht="16.5" customHeight="1">
      <c r="A629" s="39"/>
      <c r="B629" s="40"/>
      <c r="C629" s="288" t="s">
        <v>610</v>
      </c>
      <c r="D629" s="288" t="s">
        <v>190</v>
      </c>
      <c r="E629" s="289" t="s">
        <v>611</v>
      </c>
      <c r="F629" s="290" t="s">
        <v>612</v>
      </c>
      <c r="G629" s="291" t="s">
        <v>275</v>
      </c>
      <c r="H629" s="292">
        <v>2</v>
      </c>
      <c r="I629" s="293"/>
      <c r="J629" s="294">
        <f>ROUND(I629*H629,2)</f>
        <v>0</v>
      </c>
      <c r="K629" s="290" t="s">
        <v>1</v>
      </c>
      <c r="L629" s="295"/>
      <c r="M629" s="296" t="s">
        <v>1</v>
      </c>
      <c r="N629" s="297" t="s">
        <v>42</v>
      </c>
      <c r="O629" s="92"/>
      <c r="P629" s="236">
        <f>O629*H629</f>
        <v>0</v>
      </c>
      <c r="Q629" s="236">
        <v>0.012</v>
      </c>
      <c r="R629" s="236">
        <f>Q629*H629</f>
        <v>0.024</v>
      </c>
      <c r="S629" s="236">
        <v>0</v>
      </c>
      <c r="T629" s="237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8" t="s">
        <v>193</v>
      </c>
      <c r="AT629" s="238" t="s">
        <v>190</v>
      </c>
      <c r="AU629" s="238" t="s">
        <v>87</v>
      </c>
      <c r="AY629" s="18" t="s">
        <v>152</v>
      </c>
      <c r="BE629" s="239">
        <f>IF(N629="základní",J629,0)</f>
        <v>0</v>
      </c>
      <c r="BF629" s="239">
        <f>IF(N629="snížená",J629,0)</f>
        <v>0</v>
      </c>
      <c r="BG629" s="239">
        <f>IF(N629="zákl. přenesená",J629,0)</f>
        <v>0</v>
      </c>
      <c r="BH629" s="239">
        <f>IF(N629="sníž. přenesená",J629,0)</f>
        <v>0</v>
      </c>
      <c r="BI629" s="239">
        <f>IF(N629="nulová",J629,0)</f>
        <v>0</v>
      </c>
      <c r="BJ629" s="18" t="s">
        <v>85</v>
      </c>
      <c r="BK629" s="239">
        <f>ROUND(I629*H629,2)</f>
        <v>0</v>
      </c>
      <c r="BL629" s="18" t="s">
        <v>158</v>
      </c>
      <c r="BM629" s="238" t="s">
        <v>613</v>
      </c>
    </row>
    <row r="630" s="2" customFormat="1" ht="24.15" customHeight="1">
      <c r="A630" s="39"/>
      <c r="B630" s="40"/>
      <c r="C630" s="227" t="s">
        <v>614</v>
      </c>
      <c r="D630" s="227" t="s">
        <v>154</v>
      </c>
      <c r="E630" s="228" t="s">
        <v>615</v>
      </c>
      <c r="F630" s="229" t="s">
        <v>616</v>
      </c>
      <c r="G630" s="230" t="s">
        <v>275</v>
      </c>
      <c r="H630" s="231">
        <v>134</v>
      </c>
      <c r="I630" s="232"/>
      <c r="J630" s="233">
        <f>ROUND(I630*H630,2)</f>
        <v>0</v>
      </c>
      <c r="K630" s="229" t="s">
        <v>176</v>
      </c>
      <c r="L630" s="45"/>
      <c r="M630" s="234" t="s">
        <v>1</v>
      </c>
      <c r="N630" s="235" t="s">
        <v>42</v>
      </c>
      <c r="O630" s="92"/>
      <c r="P630" s="236">
        <f>O630*H630</f>
        <v>0</v>
      </c>
      <c r="Q630" s="236">
        <v>2.0000000000000002E-05</v>
      </c>
      <c r="R630" s="236">
        <f>Q630*H630</f>
        <v>0.0026800000000000001</v>
      </c>
      <c r="S630" s="236">
        <v>0</v>
      </c>
      <c r="T630" s="237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38" t="s">
        <v>158</v>
      </c>
      <c r="AT630" s="238" t="s">
        <v>154</v>
      </c>
      <c r="AU630" s="238" t="s">
        <v>87</v>
      </c>
      <c r="AY630" s="18" t="s">
        <v>152</v>
      </c>
      <c r="BE630" s="239">
        <f>IF(N630="základní",J630,0)</f>
        <v>0</v>
      </c>
      <c r="BF630" s="239">
        <f>IF(N630="snížená",J630,0)</f>
        <v>0</v>
      </c>
      <c r="BG630" s="239">
        <f>IF(N630="zákl. přenesená",J630,0)</f>
        <v>0</v>
      </c>
      <c r="BH630" s="239">
        <f>IF(N630="sníž. přenesená",J630,0)</f>
        <v>0</v>
      </c>
      <c r="BI630" s="239">
        <f>IF(N630="nulová",J630,0)</f>
        <v>0</v>
      </c>
      <c r="BJ630" s="18" t="s">
        <v>85</v>
      </c>
      <c r="BK630" s="239">
        <f>ROUND(I630*H630,2)</f>
        <v>0</v>
      </c>
      <c r="BL630" s="18" t="s">
        <v>158</v>
      </c>
      <c r="BM630" s="238" t="s">
        <v>617</v>
      </c>
    </row>
    <row r="631" s="2" customFormat="1">
      <c r="A631" s="39"/>
      <c r="B631" s="40"/>
      <c r="C631" s="41"/>
      <c r="D631" s="240" t="s">
        <v>160</v>
      </c>
      <c r="E631" s="41"/>
      <c r="F631" s="241" t="s">
        <v>161</v>
      </c>
      <c r="G631" s="41"/>
      <c r="H631" s="41"/>
      <c r="I631" s="242"/>
      <c r="J631" s="41"/>
      <c r="K631" s="41"/>
      <c r="L631" s="45"/>
      <c r="M631" s="243"/>
      <c r="N631" s="244"/>
      <c r="O631" s="92"/>
      <c r="P631" s="92"/>
      <c r="Q631" s="92"/>
      <c r="R631" s="92"/>
      <c r="S631" s="92"/>
      <c r="T631" s="93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160</v>
      </c>
      <c r="AU631" s="18" t="s">
        <v>87</v>
      </c>
    </row>
    <row r="632" s="13" customFormat="1">
      <c r="A632" s="13"/>
      <c r="B632" s="245"/>
      <c r="C632" s="246"/>
      <c r="D632" s="240" t="s">
        <v>162</v>
      </c>
      <c r="E632" s="247" t="s">
        <v>1</v>
      </c>
      <c r="F632" s="248" t="s">
        <v>618</v>
      </c>
      <c r="G632" s="246"/>
      <c r="H632" s="247" t="s">
        <v>1</v>
      </c>
      <c r="I632" s="249"/>
      <c r="J632" s="246"/>
      <c r="K632" s="246"/>
      <c r="L632" s="250"/>
      <c r="M632" s="251"/>
      <c r="N632" s="252"/>
      <c r="O632" s="252"/>
      <c r="P632" s="252"/>
      <c r="Q632" s="252"/>
      <c r="R632" s="252"/>
      <c r="S632" s="252"/>
      <c r="T632" s="25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4" t="s">
        <v>162</v>
      </c>
      <c r="AU632" s="254" t="s">
        <v>87</v>
      </c>
      <c r="AV632" s="13" t="s">
        <v>85</v>
      </c>
      <c r="AW632" s="13" t="s">
        <v>33</v>
      </c>
      <c r="AX632" s="13" t="s">
        <v>77</v>
      </c>
      <c r="AY632" s="254" t="s">
        <v>152</v>
      </c>
    </row>
    <row r="633" s="14" customFormat="1">
      <c r="A633" s="14"/>
      <c r="B633" s="255"/>
      <c r="C633" s="256"/>
      <c r="D633" s="240" t="s">
        <v>162</v>
      </c>
      <c r="E633" s="257" t="s">
        <v>1</v>
      </c>
      <c r="F633" s="258" t="s">
        <v>619</v>
      </c>
      <c r="G633" s="256"/>
      <c r="H633" s="259">
        <v>134</v>
      </c>
      <c r="I633" s="260"/>
      <c r="J633" s="256"/>
      <c r="K633" s="256"/>
      <c r="L633" s="261"/>
      <c r="M633" s="262"/>
      <c r="N633" s="263"/>
      <c r="O633" s="263"/>
      <c r="P633" s="263"/>
      <c r="Q633" s="263"/>
      <c r="R633" s="263"/>
      <c r="S633" s="263"/>
      <c r="T633" s="26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5" t="s">
        <v>162</v>
      </c>
      <c r="AU633" s="265" t="s">
        <v>87</v>
      </c>
      <c r="AV633" s="14" t="s">
        <v>87</v>
      </c>
      <c r="AW633" s="14" t="s">
        <v>33</v>
      </c>
      <c r="AX633" s="14" t="s">
        <v>77</v>
      </c>
      <c r="AY633" s="265" t="s">
        <v>152</v>
      </c>
    </row>
    <row r="634" s="16" customFormat="1">
      <c r="A634" s="16"/>
      <c r="B634" s="277"/>
      <c r="C634" s="278"/>
      <c r="D634" s="240" t="s">
        <v>162</v>
      </c>
      <c r="E634" s="279" t="s">
        <v>1</v>
      </c>
      <c r="F634" s="280" t="s">
        <v>172</v>
      </c>
      <c r="G634" s="278"/>
      <c r="H634" s="281">
        <v>134</v>
      </c>
      <c r="I634" s="282"/>
      <c r="J634" s="278"/>
      <c r="K634" s="278"/>
      <c r="L634" s="283"/>
      <c r="M634" s="284"/>
      <c r="N634" s="285"/>
      <c r="O634" s="285"/>
      <c r="P634" s="285"/>
      <c r="Q634" s="285"/>
      <c r="R634" s="285"/>
      <c r="S634" s="285"/>
      <c r="T634" s="28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T634" s="287" t="s">
        <v>162</v>
      </c>
      <c r="AU634" s="287" t="s">
        <v>87</v>
      </c>
      <c r="AV634" s="16" t="s">
        <v>158</v>
      </c>
      <c r="AW634" s="16" t="s">
        <v>33</v>
      </c>
      <c r="AX634" s="16" t="s">
        <v>85</v>
      </c>
      <c r="AY634" s="287" t="s">
        <v>152</v>
      </c>
    </row>
    <row r="635" s="2" customFormat="1" ht="16.5" customHeight="1">
      <c r="A635" s="39"/>
      <c r="B635" s="40"/>
      <c r="C635" s="227" t="s">
        <v>620</v>
      </c>
      <c r="D635" s="227" t="s">
        <v>154</v>
      </c>
      <c r="E635" s="228" t="s">
        <v>621</v>
      </c>
      <c r="F635" s="229" t="s">
        <v>622</v>
      </c>
      <c r="G635" s="230" t="s">
        <v>198</v>
      </c>
      <c r="H635" s="231">
        <v>3.3460000000000001</v>
      </c>
      <c r="I635" s="232"/>
      <c r="J635" s="233">
        <f>ROUND(I635*H635,2)</f>
        <v>0</v>
      </c>
      <c r="K635" s="229" t="s">
        <v>176</v>
      </c>
      <c r="L635" s="45"/>
      <c r="M635" s="234" t="s">
        <v>1</v>
      </c>
      <c r="N635" s="235" t="s">
        <v>42</v>
      </c>
      <c r="O635" s="92"/>
      <c r="P635" s="236">
        <f>O635*H635</f>
        <v>0</v>
      </c>
      <c r="Q635" s="236">
        <v>0</v>
      </c>
      <c r="R635" s="236">
        <f>Q635*H635</f>
        <v>0</v>
      </c>
      <c r="S635" s="236">
        <v>2.3999999999999999</v>
      </c>
      <c r="T635" s="237">
        <f>S635*H635</f>
        <v>8.0304000000000002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8" t="s">
        <v>158</v>
      </c>
      <c r="AT635" s="238" t="s">
        <v>154</v>
      </c>
      <c r="AU635" s="238" t="s">
        <v>87</v>
      </c>
      <c r="AY635" s="18" t="s">
        <v>152</v>
      </c>
      <c r="BE635" s="239">
        <f>IF(N635="základní",J635,0)</f>
        <v>0</v>
      </c>
      <c r="BF635" s="239">
        <f>IF(N635="snížená",J635,0)</f>
        <v>0</v>
      </c>
      <c r="BG635" s="239">
        <f>IF(N635="zákl. přenesená",J635,0)</f>
        <v>0</v>
      </c>
      <c r="BH635" s="239">
        <f>IF(N635="sníž. přenesená",J635,0)</f>
        <v>0</v>
      </c>
      <c r="BI635" s="239">
        <f>IF(N635="nulová",J635,0)</f>
        <v>0</v>
      </c>
      <c r="BJ635" s="18" t="s">
        <v>85</v>
      </c>
      <c r="BK635" s="239">
        <f>ROUND(I635*H635,2)</f>
        <v>0</v>
      </c>
      <c r="BL635" s="18" t="s">
        <v>158</v>
      </c>
      <c r="BM635" s="238" t="s">
        <v>623</v>
      </c>
    </row>
    <row r="636" s="2" customFormat="1">
      <c r="A636" s="39"/>
      <c r="B636" s="40"/>
      <c r="C636" s="41"/>
      <c r="D636" s="240" t="s">
        <v>160</v>
      </c>
      <c r="E636" s="41"/>
      <c r="F636" s="241" t="s">
        <v>624</v>
      </c>
      <c r="G636" s="41"/>
      <c r="H636" s="41"/>
      <c r="I636" s="242"/>
      <c r="J636" s="41"/>
      <c r="K636" s="41"/>
      <c r="L636" s="45"/>
      <c r="M636" s="243"/>
      <c r="N636" s="244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160</v>
      </c>
      <c r="AU636" s="18" t="s">
        <v>87</v>
      </c>
    </row>
    <row r="637" s="13" customFormat="1">
      <c r="A637" s="13"/>
      <c r="B637" s="245"/>
      <c r="C637" s="246"/>
      <c r="D637" s="240" t="s">
        <v>162</v>
      </c>
      <c r="E637" s="247" t="s">
        <v>1</v>
      </c>
      <c r="F637" s="248" t="s">
        <v>625</v>
      </c>
      <c r="G637" s="246"/>
      <c r="H637" s="247" t="s">
        <v>1</v>
      </c>
      <c r="I637" s="249"/>
      <c r="J637" s="246"/>
      <c r="K637" s="246"/>
      <c r="L637" s="250"/>
      <c r="M637" s="251"/>
      <c r="N637" s="252"/>
      <c r="O637" s="252"/>
      <c r="P637" s="252"/>
      <c r="Q637" s="252"/>
      <c r="R637" s="252"/>
      <c r="S637" s="252"/>
      <c r="T637" s="25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4" t="s">
        <v>162</v>
      </c>
      <c r="AU637" s="254" t="s">
        <v>87</v>
      </c>
      <c r="AV637" s="13" t="s">
        <v>85</v>
      </c>
      <c r="AW637" s="13" t="s">
        <v>33</v>
      </c>
      <c r="AX637" s="13" t="s">
        <v>77</v>
      </c>
      <c r="AY637" s="254" t="s">
        <v>152</v>
      </c>
    </row>
    <row r="638" s="14" customFormat="1">
      <c r="A638" s="14"/>
      <c r="B638" s="255"/>
      <c r="C638" s="256"/>
      <c r="D638" s="240" t="s">
        <v>162</v>
      </c>
      <c r="E638" s="257" t="s">
        <v>1</v>
      </c>
      <c r="F638" s="258" t="s">
        <v>626</v>
      </c>
      <c r="G638" s="256"/>
      <c r="H638" s="259">
        <v>2.1579999999999999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5" t="s">
        <v>162</v>
      </c>
      <c r="AU638" s="265" t="s">
        <v>87</v>
      </c>
      <c r="AV638" s="14" t="s">
        <v>87</v>
      </c>
      <c r="AW638" s="14" t="s">
        <v>33</v>
      </c>
      <c r="AX638" s="14" t="s">
        <v>77</v>
      </c>
      <c r="AY638" s="265" t="s">
        <v>152</v>
      </c>
    </row>
    <row r="639" s="14" customFormat="1">
      <c r="A639" s="14"/>
      <c r="B639" s="255"/>
      <c r="C639" s="256"/>
      <c r="D639" s="240" t="s">
        <v>162</v>
      </c>
      <c r="E639" s="257" t="s">
        <v>1</v>
      </c>
      <c r="F639" s="258" t="s">
        <v>627</v>
      </c>
      <c r="G639" s="256"/>
      <c r="H639" s="259">
        <v>0.037999999999999999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5" t="s">
        <v>162</v>
      </c>
      <c r="AU639" s="265" t="s">
        <v>87</v>
      </c>
      <c r="AV639" s="14" t="s">
        <v>87</v>
      </c>
      <c r="AW639" s="14" t="s">
        <v>33</v>
      </c>
      <c r="AX639" s="14" t="s">
        <v>77</v>
      </c>
      <c r="AY639" s="265" t="s">
        <v>152</v>
      </c>
    </row>
    <row r="640" s="14" customFormat="1">
      <c r="A640" s="14"/>
      <c r="B640" s="255"/>
      <c r="C640" s="256"/>
      <c r="D640" s="240" t="s">
        <v>162</v>
      </c>
      <c r="E640" s="257" t="s">
        <v>1</v>
      </c>
      <c r="F640" s="258" t="s">
        <v>628</v>
      </c>
      <c r="G640" s="256"/>
      <c r="H640" s="259">
        <v>0.042000000000000003</v>
      </c>
      <c r="I640" s="260"/>
      <c r="J640" s="256"/>
      <c r="K640" s="256"/>
      <c r="L640" s="261"/>
      <c r="M640" s="262"/>
      <c r="N640" s="263"/>
      <c r="O640" s="263"/>
      <c r="P640" s="263"/>
      <c r="Q640" s="263"/>
      <c r="R640" s="263"/>
      <c r="S640" s="263"/>
      <c r="T640" s="26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5" t="s">
        <v>162</v>
      </c>
      <c r="AU640" s="265" t="s">
        <v>87</v>
      </c>
      <c r="AV640" s="14" t="s">
        <v>87</v>
      </c>
      <c r="AW640" s="14" t="s">
        <v>33</v>
      </c>
      <c r="AX640" s="14" t="s">
        <v>77</v>
      </c>
      <c r="AY640" s="265" t="s">
        <v>152</v>
      </c>
    </row>
    <row r="641" s="14" customFormat="1">
      <c r="A641" s="14"/>
      <c r="B641" s="255"/>
      <c r="C641" s="256"/>
      <c r="D641" s="240" t="s">
        <v>162</v>
      </c>
      <c r="E641" s="257" t="s">
        <v>1</v>
      </c>
      <c r="F641" s="258" t="s">
        <v>627</v>
      </c>
      <c r="G641" s="256"/>
      <c r="H641" s="259">
        <v>0.037999999999999999</v>
      </c>
      <c r="I641" s="260"/>
      <c r="J641" s="256"/>
      <c r="K641" s="256"/>
      <c r="L641" s="261"/>
      <c r="M641" s="262"/>
      <c r="N641" s="263"/>
      <c r="O641" s="263"/>
      <c r="P641" s="263"/>
      <c r="Q641" s="263"/>
      <c r="R641" s="263"/>
      <c r="S641" s="263"/>
      <c r="T641" s="26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5" t="s">
        <v>162</v>
      </c>
      <c r="AU641" s="265" t="s">
        <v>87</v>
      </c>
      <c r="AV641" s="14" t="s">
        <v>87</v>
      </c>
      <c r="AW641" s="14" t="s">
        <v>33</v>
      </c>
      <c r="AX641" s="14" t="s">
        <v>77</v>
      </c>
      <c r="AY641" s="265" t="s">
        <v>152</v>
      </c>
    </row>
    <row r="642" s="15" customFormat="1">
      <c r="A642" s="15"/>
      <c r="B642" s="266"/>
      <c r="C642" s="267"/>
      <c r="D642" s="240" t="s">
        <v>162</v>
      </c>
      <c r="E642" s="268" t="s">
        <v>1</v>
      </c>
      <c r="F642" s="269" t="s">
        <v>165</v>
      </c>
      <c r="G642" s="267"/>
      <c r="H642" s="270">
        <v>2.2759999999999994</v>
      </c>
      <c r="I642" s="271"/>
      <c r="J642" s="267"/>
      <c r="K642" s="267"/>
      <c r="L642" s="272"/>
      <c r="M642" s="273"/>
      <c r="N642" s="274"/>
      <c r="O642" s="274"/>
      <c r="P642" s="274"/>
      <c r="Q642" s="274"/>
      <c r="R642" s="274"/>
      <c r="S642" s="274"/>
      <c r="T642" s="27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76" t="s">
        <v>162</v>
      </c>
      <c r="AU642" s="276" t="s">
        <v>87</v>
      </c>
      <c r="AV642" s="15" t="s">
        <v>166</v>
      </c>
      <c r="AW642" s="15" t="s">
        <v>33</v>
      </c>
      <c r="AX642" s="15" t="s">
        <v>77</v>
      </c>
      <c r="AY642" s="276" t="s">
        <v>152</v>
      </c>
    </row>
    <row r="643" s="13" customFormat="1">
      <c r="A643" s="13"/>
      <c r="B643" s="245"/>
      <c r="C643" s="246"/>
      <c r="D643" s="240" t="s">
        <v>162</v>
      </c>
      <c r="E643" s="247" t="s">
        <v>1</v>
      </c>
      <c r="F643" s="248" t="s">
        <v>629</v>
      </c>
      <c r="G643" s="246"/>
      <c r="H643" s="247" t="s">
        <v>1</v>
      </c>
      <c r="I643" s="249"/>
      <c r="J643" s="246"/>
      <c r="K643" s="246"/>
      <c r="L643" s="250"/>
      <c r="M643" s="251"/>
      <c r="N643" s="252"/>
      <c r="O643" s="252"/>
      <c r="P643" s="252"/>
      <c r="Q643" s="252"/>
      <c r="R643" s="252"/>
      <c r="S643" s="252"/>
      <c r="T643" s="25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4" t="s">
        <v>162</v>
      </c>
      <c r="AU643" s="254" t="s">
        <v>87</v>
      </c>
      <c r="AV643" s="13" t="s">
        <v>85</v>
      </c>
      <c r="AW643" s="13" t="s">
        <v>33</v>
      </c>
      <c r="AX643" s="13" t="s">
        <v>77</v>
      </c>
      <c r="AY643" s="254" t="s">
        <v>152</v>
      </c>
    </row>
    <row r="644" s="14" customFormat="1">
      <c r="A644" s="14"/>
      <c r="B644" s="255"/>
      <c r="C644" s="256"/>
      <c r="D644" s="240" t="s">
        <v>162</v>
      </c>
      <c r="E644" s="257" t="s">
        <v>1</v>
      </c>
      <c r="F644" s="258" t="s">
        <v>630</v>
      </c>
      <c r="G644" s="256"/>
      <c r="H644" s="259">
        <v>0.53900000000000003</v>
      </c>
      <c r="I644" s="260"/>
      <c r="J644" s="256"/>
      <c r="K644" s="256"/>
      <c r="L644" s="261"/>
      <c r="M644" s="262"/>
      <c r="N644" s="263"/>
      <c r="O644" s="263"/>
      <c r="P644" s="263"/>
      <c r="Q644" s="263"/>
      <c r="R644" s="263"/>
      <c r="S644" s="263"/>
      <c r="T644" s="26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5" t="s">
        <v>162</v>
      </c>
      <c r="AU644" s="265" t="s">
        <v>87</v>
      </c>
      <c r="AV644" s="14" t="s">
        <v>87</v>
      </c>
      <c r="AW644" s="14" t="s">
        <v>33</v>
      </c>
      <c r="AX644" s="14" t="s">
        <v>77</v>
      </c>
      <c r="AY644" s="265" t="s">
        <v>152</v>
      </c>
    </row>
    <row r="645" s="14" customFormat="1">
      <c r="A645" s="14"/>
      <c r="B645" s="255"/>
      <c r="C645" s="256"/>
      <c r="D645" s="240" t="s">
        <v>162</v>
      </c>
      <c r="E645" s="257" t="s">
        <v>1</v>
      </c>
      <c r="F645" s="258" t="s">
        <v>631</v>
      </c>
      <c r="G645" s="256"/>
      <c r="H645" s="259">
        <v>0.45500000000000002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5" t="s">
        <v>162</v>
      </c>
      <c r="AU645" s="265" t="s">
        <v>87</v>
      </c>
      <c r="AV645" s="14" t="s">
        <v>87</v>
      </c>
      <c r="AW645" s="14" t="s">
        <v>33</v>
      </c>
      <c r="AX645" s="14" t="s">
        <v>77</v>
      </c>
      <c r="AY645" s="265" t="s">
        <v>152</v>
      </c>
    </row>
    <row r="646" s="14" customFormat="1">
      <c r="A646" s="14"/>
      <c r="B646" s="255"/>
      <c r="C646" s="256"/>
      <c r="D646" s="240" t="s">
        <v>162</v>
      </c>
      <c r="E646" s="257" t="s">
        <v>1</v>
      </c>
      <c r="F646" s="258" t="s">
        <v>632</v>
      </c>
      <c r="G646" s="256"/>
      <c r="H646" s="259">
        <v>0.075999999999999998</v>
      </c>
      <c r="I646" s="260"/>
      <c r="J646" s="256"/>
      <c r="K646" s="256"/>
      <c r="L646" s="261"/>
      <c r="M646" s="262"/>
      <c r="N646" s="263"/>
      <c r="O646" s="263"/>
      <c r="P646" s="263"/>
      <c r="Q646" s="263"/>
      <c r="R646" s="263"/>
      <c r="S646" s="263"/>
      <c r="T646" s="26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5" t="s">
        <v>162</v>
      </c>
      <c r="AU646" s="265" t="s">
        <v>87</v>
      </c>
      <c r="AV646" s="14" t="s">
        <v>87</v>
      </c>
      <c r="AW646" s="14" t="s">
        <v>33</v>
      </c>
      <c r="AX646" s="14" t="s">
        <v>77</v>
      </c>
      <c r="AY646" s="265" t="s">
        <v>152</v>
      </c>
    </row>
    <row r="647" s="15" customFormat="1">
      <c r="A647" s="15"/>
      <c r="B647" s="266"/>
      <c r="C647" s="267"/>
      <c r="D647" s="240" t="s">
        <v>162</v>
      </c>
      <c r="E647" s="268" t="s">
        <v>1</v>
      </c>
      <c r="F647" s="269" t="s">
        <v>165</v>
      </c>
      <c r="G647" s="267"/>
      <c r="H647" s="270">
        <v>1.0700000000000001</v>
      </c>
      <c r="I647" s="271"/>
      <c r="J647" s="267"/>
      <c r="K647" s="267"/>
      <c r="L647" s="272"/>
      <c r="M647" s="273"/>
      <c r="N647" s="274"/>
      <c r="O647" s="274"/>
      <c r="P647" s="274"/>
      <c r="Q647" s="274"/>
      <c r="R647" s="274"/>
      <c r="S647" s="274"/>
      <c r="T647" s="27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76" t="s">
        <v>162</v>
      </c>
      <c r="AU647" s="276" t="s">
        <v>87</v>
      </c>
      <c r="AV647" s="15" t="s">
        <v>166</v>
      </c>
      <c r="AW647" s="15" t="s">
        <v>33</v>
      </c>
      <c r="AX647" s="15" t="s">
        <v>77</v>
      </c>
      <c r="AY647" s="276" t="s">
        <v>152</v>
      </c>
    </row>
    <row r="648" s="16" customFormat="1">
      <c r="A648" s="16"/>
      <c r="B648" s="277"/>
      <c r="C648" s="278"/>
      <c r="D648" s="240" t="s">
        <v>162</v>
      </c>
      <c r="E648" s="279" t="s">
        <v>1</v>
      </c>
      <c r="F648" s="280" t="s">
        <v>172</v>
      </c>
      <c r="G648" s="278"/>
      <c r="H648" s="281">
        <v>3.3459999999999996</v>
      </c>
      <c r="I648" s="282"/>
      <c r="J648" s="278"/>
      <c r="K648" s="278"/>
      <c r="L648" s="283"/>
      <c r="M648" s="284"/>
      <c r="N648" s="285"/>
      <c r="O648" s="285"/>
      <c r="P648" s="285"/>
      <c r="Q648" s="285"/>
      <c r="R648" s="285"/>
      <c r="S648" s="285"/>
      <c r="T648" s="28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T648" s="287" t="s">
        <v>162</v>
      </c>
      <c r="AU648" s="287" t="s">
        <v>87</v>
      </c>
      <c r="AV648" s="16" t="s">
        <v>158</v>
      </c>
      <c r="AW648" s="16" t="s">
        <v>33</v>
      </c>
      <c r="AX648" s="16" t="s">
        <v>85</v>
      </c>
      <c r="AY648" s="287" t="s">
        <v>152</v>
      </c>
    </row>
    <row r="649" s="2" customFormat="1" ht="16.5" customHeight="1">
      <c r="A649" s="39"/>
      <c r="B649" s="40"/>
      <c r="C649" s="227" t="s">
        <v>633</v>
      </c>
      <c r="D649" s="227" t="s">
        <v>154</v>
      </c>
      <c r="E649" s="228" t="s">
        <v>634</v>
      </c>
      <c r="F649" s="229" t="s">
        <v>635</v>
      </c>
      <c r="G649" s="230" t="s">
        <v>157</v>
      </c>
      <c r="H649" s="231">
        <v>2.9009999999999998</v>
      </c>
      <c r="I649" s="232"/>
      <c r="J649" s="233">
        <f>ROUND(I649*H649,2)</f>
        <v>0</v>
      </c>
      <c r="K649" s="229" t="s">
        <v>176</v>
      </c>
      <c r="L649" s="45"/>
      <c r="M649" s="234" t="s">
        <v>1</v>
      </c>
      <c r="N649" s="235" t="s">
        <v>42</v>
      </c>
      <c r="O649" s="92"/>
      <c r="P649" s="236">
        <f>O649*H649</f>
        <v>0</v>
      </c>
      <c r="Q649" s="236">
        <v>0</v>
      </c>
      <c r="R649" s="236">
        <f>Q649*H649</f>
        <v>0</v>
      </c>
      <c r="S649" s="236">
        <v>0.20799999999999999</v>
      </c>
      <c r="T649" s="237">
        <f>S649*H649</f>
        <v>0.60340799999999994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8" t="s">
        <v>158</v>
      </c>
      <c r="AT649" s="238" t="s">
        <v>154</v>
      </c>
      <c r="AU649" s="238" t="s">
        <v>87</v>
      </c>
      <c r="AY649" s="18" t="s">
        <v>152</v>
      </c>
      <c r="BE649" s="239">
        <f>IF(N649="základní",J649,0)</f>
        <v>0</v>
      </c>
      <c r="BF649" s="239">
        <f>IF(N649="snížená",J649,0)</f>
        <v>0</v>
      </c>
      <c r="BG649" s="239">
        <f>IF(N649="zákl. přenesená",J649,0)</f>
        <v>0</v>
      </c>
      <c r="BH649" s="239">
        <f>IF(N649="sníž. přenesená",J649,0)</f>
        <v>0</v>
      </c>
      <c r="BI649" s="239">
        <f>IF(N649="nulová",J649,0)</f>
        <v>0</v>
      </c>
      <c r="BJ649" s="18" t="s">
        <v>85</v>
      </c>
      <c r="BK649" s="239">
        <f>ROUND(I649*H649,2)</f>
        <v>0</v>
      </c>
      <c r="BL649" s="18" t="s">
        <v>158</v>
      </c>
      <c r="BM649" s="238" t="s">
        <v>636</v>
      </c>
    </row>
    <row r="650" s="2" customFormat="1">
      <c r="A650" s="39"/>
      <c r="B650" s="40"/>
      <c r="C650" s="41"/>
      <c r="D650" s="240" t="s">
        <v>160</v>
      </c>
      <c r="E650" s="41"/>
      <c r="F650" s="241" t="s">
        <v>624</v>
      </c>
      <c r="G650" s="41"/>
      <c r="H650" s="41"/>
      <c r="I650" s="242"/>
      <c r="J650" s="41"/>
      <c r="K650" s="41"/>
      <c r="L650" s="45"/>
      <c r="M650" s="243"/>
      <c r="N650" s="244"/>
      <c r="O650" s="92"/>
      <c r="P650" s="92"/>
      <c r="Q650" s="92"/>
      <c r="R650" s="92"/>
      <c r="S650" s="92"/>
      <c r="T650" s="93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160</v>
      </c>
      <c r="AU650" s="18" t="s">
        <v>87</v>
      </c>
    </row>
    <row r="651" s="13" customFormat="1">
      <c r="A651" s="13"/>
      <c r="B651" s="245"/>
      <c r="C651" s="246"/>
      <c r="D651" s="240" t="s">
        <v>162</v>
      </c>
      <c r="E651" s="247" t="s">
        <v>1</v>
      </c>
      <c r="F651" s="248" t="s">
        <v>637</v>
      </c>
      <c r="G651" s="246"/>
      <c r="H651" s="247" t="s">
        <v>1</v>
      </c>
      <c r="I651" s="249"/>
      <c r="J651" s="246"/>
      <c r="K651" s="246"/>
      <c r="L651" s="250"/>
      <c r="M651" s="251"/>
      <c r="N651" s="252"/>
      <c r="O651" s="252"/>
      <c r="P651" s="252"/>
      <c r="Q651" s="252"/>
      <c r="R651" s="252"/>
      <c r="S651" s="252"/>
      <c r="T651" s="25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4" t="s">
        <v>162</v>
      </c>
      <c r="AU651" s="254" t="s">
        <v>87</v>
      </c>
      <c r="AV651" s="13" t="s">
        <v>85</v>
      </c>
      <c r="AW651" s="13" t="s">
        <v>33</v>
      </c>
      <c r="AX651" s="13" t="s">
        <v>77</v>
      </c>
      <c r="AY651" s="254" t="s">
        <v>152</v>
      </c>
    </row>
    <row r="652" s="14" customFormat="1">
      <c r="A652" s="14"/>
      <c r="B652" s="255"/>
      <c r="C652" s="256"/>
      <c r="D652" s="240" t="s">
        <v>162</v>
      </c>
      <c r="E652" s="257" t="s">
        <v>1</v>
      </c>
      <c r="F652" s="258" t="s">
        <v>638</v>
      </c>
      <c r="G652" s="256"/>
      <c r="H652" s="259">
        <v>1.9339999999999999</v>
      </c>
      <c r="I652" s="260"/>
      <c r="J652" s="256"/>
      <c r="K652" s="256"/>
      <c r="L652" s="261"/>
      <c r="M652" s="262"/>
      <c r="N652" s="263"/>
      <c r="O652" s="263"/>
      <c r="P652" s="263"/>
      <c r="Q652" s="263"/>
      <c r="R652" s="263"/>
      <c r="S652" s="263"/>
      <c r="T652" s="26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5" t="s">
        <v>162</v>
      </c>
      <c r="AU652" s="265" t="s">
        <v>87</v>
      </c>
      <c r="AV652" s="14" t="s">
        <v>87</v>
      </c>
      <c r="AW652" s="14" t="s">
        <v>33</v>
      </c>
      <c r="AX652" s="14" t="s">
        <v>77</v>
      </c>
      <c r="AY652" s="265" t="s">
        <v>152</v>
      </c>
    </row>
    <row r="653" s="14" customFormat="1">
      <c r="A653" s="14"/>
      <c r="B653" s="255"/>
      <c r="C653" s="256"/>
      <c r="D653" s="240" t="s">
        <v>162</v>
      </c>
      <c r="E653" s="257" t="s">
        <v>1</v>
      </c>
      <c r="F653" s="258" t="s">
        <v>639</v>
      </c>
      <c r="G653" s="256"/>
      <c r="H653" s="259">
        <v>0.96699999999999997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5" t="s">
        <v>162</v>
      </c>
      <c r="AU653" s="265" t="s">
        <v>87</v>
      </c>
      <c r="AV653" s="14" t="s">
        <v>87</v>
      </c>
      <c r="AW653" s="14" t="s">
        <v>33</v>
      </c>
      <c r="AX653" s="14" t="s">
        <v>77</v>
      </c>
      <c r="AY653" s="265" t="s">
        <v>152</v>
      </c>
    </row>
    <row r="654" s="16" customFormat="1">
      <c r="A654" s="16"/>
      <c r="B654" s="277"/>
      <c r="C654" s="278"/>
      <c r="D654" s="240" t="s">
        <v>162</v>
      </c>
      <c r="E654" s="279" t="s">
        <v>1</v>
      </c>
      <c r="F654" s="280" t="s">
        <v>172</v>
      </c>
      <c r="G654" s="278"/>
      <c r="H654" s="281">
        <v>2.9009999999999998</v>
      </c>
      <c r="I654" s="282"/>
      <c r="J654" s="278"/>
      <c r="K654" s="278"/>
      <c r="L654" s="283"/>
      <c r="M654" s="284"/>
      <c r="N654" s="285"/>
      <c r="O654" s="285"/>
      <c r="P654" s="285"/>
      <c r="Q654" s="285"/>
      <c r="R654" s="285"/>
      <c r="S654" s="285"/>
      <c r="T654" s="28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T654" s="287" t="s">
        <v>162</v>
      </c>
      <c r="AU654" s="287" t="s">
        <v>87</v>
      </c>
      <c r="AV654" s="16" t="s">
        <v>158</v>
      </c>
      <c r="AW654" s="16" t="s">
        <v>33</v>
      </c>
      <c r="AX654" s="16" t="s">
        <v>85</v>
      </c>
      <c r="AY654" s="287" t="s">
        <v>152</v>
      </c>
    </row>
    <row r="655" s="2" customFormat="1" ht="16.5" customHeight="1">
      <c r="A655" s="39"/>
      <c r="B655" s="40"/>
      <c r="C655" s="227" t="s">
        <v>640</v>
      </c>
      <c r="D655" s="227" t="s">
        <v>154</v>
      </c>
      <c r="E655" s="228" t="s">
        <v>641</v>
      </c>
      <c r="F655" s="229" t="s">
        <v>642</v>
      </c>
      <c r="G655" s="230" t="s">
        <v>157</v>
      </c>
      <c r="H655" s="231">
        <v>27.027000000000001</v>
      </c>
      <c r="I655" s="232"/>
      <c r="J655" s="233">
        <f>ROUND(I655*H655,2)</f>
        <v>0</v>
      </c>
      <c r="K655" s="229" t="s">
        <v>176</v>
      </c>
      <c r="L655" s="45"/>
      <c r="M655" s="234" t="s">
        <v>1</v>
      </c>
      <c r="N655" s="235" t="s">
        <v>42</v>
      </c>
      <c r="O655" s="92"/>
      <c r="P655" s="236">
        <f>O655*H655</f>
        <v>0</v>
      </c>
      <c r="Q655" s="236">
        <v>0</v>
      </c>
      <c r="R655" s="236">
        <f>Q655*H655</f>
        <v>0</v>
      </c>
      <c r="S655" s="236">
        <v>0.308</v>
      </c>
      <c r="T655" s="237">
        <f>S655*H655</f>
        <v>8.3243159999999996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8" t="s">
        <v>158</v>
      </c>
      <c r="AT655" s="238" t="s">
        <v>154</v>
      </c>
      <c r="AU655" s="238" t="s">
        <v>87</v>
      </c>
      <c r="AY655" s="18" t="s">
        <v>152</v>
      </c>
      <c r="BE655" s="239">
        <f>IF(N655="základní",J655,0)</f>
        <v>0</v>
      </c>
      <c r="BF655" s="239">
        <f>IF(N655="snížená",J655,0)</f>
        <v>0</v>
      </c>
      <c r="BG655" s="239">
        <f>IF(N655="zákl. přenesená",J655,0)</f>
        <v>0</v>
      </c>
      <c r="BH655" s="239">
        <f>IF(N655="sníž. přenesená",J655,0)</f>
        <v>0</v>
      </c>
      <c r="BI655" s="239">
        <f>IF(N655="nulová",J655,0)</f>
        <v>0</v>
      </c>
      <c r="BJ655" s="18" t="s">
        <v>85</v>
      </c>
      <c r="BK655" s="239">
        <f>ROUND(I655*H655,2)</f>
        <v>0</v>
      </c>
      <c r="BL655" s="18" t="s">
        <v>158</v>
      </c>
      <c r="BM655" s="238" t="s">
        <v>643</v>
      </c>
    </row>
    <row r="656" s="13" customFormat="1">
      <c r="A656" s="13"/>
      <c r="B656" s="245"/>
      <c r="C656" s="246"/>
      <c r="D656" s="240" t="s">
        <v>162</v>
      </c>
      <c r="E656" s="247" t="s">
        <v>1</v>
      </c>
      <c r="F656" s="248" t="s">
        <v>644</v>
      </c>
      <c r="G656" s="246"/>
      <c r="H656" s="247" t="s">
        <v>1</v>
      </c>
      <c r="I656" s="249"/>
      <c r="J656" s="246"/>
      <c r="K656" s="246"/>
      <c r="L656" s="250"/>
      <c r="M656" s="251"/>
      <c r="N656" s="252"/>
      <c r="O656" s="252"/>
      <c r="P656" s="252"/>
      <c r="Q656" s="252"/>
      <c r="R656" s="252"/>
      <c r="S656" s="252"/>
      <c r="T656" s="25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4" t="s">
        <v>162</v>
      </c>
      <c r="AU656" s="254" t="s">
        <v>87</v>
      </c>
      <c r="AV656" s="13" t="s">
        <v>85</v>
      </c>
      <c r="AW656" s="13" t="s">
        <v>33</v>
      </c>
      <c r="AX656" s="13" t="s">
        <v>77</v>
      </c>
      <c r="AY656" s="254" t="s">
        <v>152</v>
      </c>
    </row>
    <row r="657" s="14" customFormat="1">
      <c r="A657" s="14"/>
      <c r="B657" s="255"/>
      <c r="C657" s="256"/>
      <c r="D657" s="240" t="s">
        <v>162</v>
      </c>
      <c r="E657" s="257" t="s">
        <v>1</v>
      </c>
      <c r="F657" s="258" t="s">
        <v>645</v>
      </c>
      <c r="G657" s="256"/>
      <c r="H657" s="259">
        <v>27.027000000000001</v>
      </c>
      <c r="I657" s="260"/>
      <c r="J657" s="256"/>
      <c r="K657" s="256"/>
      <c r="L657" s="261"/>
      <c r="M657" s="262"/>
      <c r="N657" s="263"/>
      <c r="O657" s="263"/>
      <c r="P657" s="263"/>
      <c r="Q657" s="263"/>
      <c r="R657" s="263"/>
      <c r="S657" s="263"/>
      <c r="T657" s="26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5" t="s">
        <v>162</v>
      </c>
      <c r="AU657" s="265" t="s">
        <v>87</v>
      </c>
      <c r="AV657" s="14" t="s">
        <v>87</v>
      </c>
      <c r="AW657" s="14" t="s">
        <v>33</v>
      </c>
      <c r="AX657" s="14" t="s">
        <v>77</v>
      </c>
      <c r="AY657" s="265" t="s">
        <v>152</v>
      </c>
    </row>
    <row r="658" s="16" customFormat="1">
      <c r="A658" s="16"/>
      <c r="B658" s="277"/>
      <c r="C658" s="278"/>
      <c r="D658" s="240" t="s">
        <v>162</v>
      </c>
      <c r="E658" s="279" t="s">
        <v>1</v>
      </c>
      <c r="F658" s="280" t="s">
        <v>172</v>
      </c>
      <c r="G658" s="278"/>
      <c r="H658" s="281">
        <v>27.027000000000001</v>
      </c>
      <c r="I658" s="282"/>
      <c r="J658" s="278"/>
      <c r="K658" s="278"/>
      <c r="L658" s="283"/>
      <c r="M658" s="284"/>
      <c r="N658" s="285"/>
      <c r="O658" s="285"/>
      <c r="P658" s="285"/>
      <c r="Q658" s="285"/>
      <c r="R658" s="285"/>
      <c r="S658" s="285"/>
      <c r="T658" s="28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T658" s="287" t="s">
        <v>162</v>
      </c>
      <c r="AU658" s="287" t="s">
        <v>87</v>
      </c>
      <c r="AV658" s="16" t="s">
        <v>158</v>
      </c>
      <c r="AW658" s="16" t="s">
        <v>33</v>
      </c>
      <c r="AX658" s="16" t="s">
        <v>85</v>
      </c>
      <c r="AY658" s="287" t="s">
        <v>152</v>
      </c>
    </row>
    <row r="659" s="2" customFormat="1" ht="16.5" customHeight="1">
      <c r="A659" s="39"/>
      <c r="B659" s="40"/>
      <c r="C659" s="227" t="s">
        <v>646</v>
      </c>
      <c r="D659" s="227" t="s">
        <v>154</v>
      </c>
      <c r="E659" s="228" t="s">
        <v>641</v>
      </c>
      <c r="F659" s="229" t="s">
        <v>642</v>
      </c>
      <c r="G659" s="230" t="s">
        <v>157</v>
      </c>
      <c r="H659" s="231">
        <v>44.631999999999998</v>
      </c>
      <c r="I659" s="232"/>
      <c r="J659" s="233">
        <f>ROUND(I659*H659,2)</f>
        <v>0</v>
      </c>
      <c r="K659" s="229" t="s">
        <v>176</v>
      </c>
      <c r="L659" s="45"/>
      <c r="M659" s="234" t="s">
        <v>1</v>
      </c>
      <c r="N659" s="235" t="s">
        <v>42</v>
      </c>
      <c r="O659" s="92"/>
      <c r="P659" s="236">
        <f>O659*H659</f>
        <v>0</v>
      </c>
      <c r="Q659" s="236">
        <v>0</v>
      </c>
      <c r="R659" s="236">
        <f>Q659*H659</f>
        <v>0</v>
      </c>
      <c r="S659" s="236">
        <v>0.308</v>
      </c>
      <c r="T659" s="237">
        <f>S659*H659</f>
        <v>13.746656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8" t="s">
        <v>158</v>
      </c>
      <c r="AT659" s="238" t="s">
        <v>154</v>
      </c>
      <c r="AU659" s="238" t="s">
        <v>87</v>
      </c>
      <c r="AY659" s="18" t="s">
        <v>152</v>
      </c>
      <c r="BE659" s="239">
        <f>IF(N659="základní",J659,0)</f>
        <v>0</v>
      </c>
      <c r="BF659" s="239">
        <f>IF(N659="snížená",J659,0)</f>
        <v>0</v>
      </c>
      <c r="BG659" s="239">
        <f>IF(N659="zákl. přenesená",J659,0)</f>
        <v>0</v>
      </c>
      <c r="BH659" s="239">
        <f>IF(N659="sníž. přenesená",J659,0)</f>
        <v>0</v>
      </c>
      <c r="BI659" s="239">
        <f>IF(N659="nulová",J659,0)</f>
        <v>0</v>
      </c>
      <c r="BJ659" s="18" t="s">
        <v>85</v>
      </c>
      <c r="BK659" s="239">
        <f>ROUND(I659*H659,2)</f>
        <v>0</v>
      </c>
      <c r="BL659" s="18" t="s">
        <v>158</v>
      </c>
      <c r="BM659" s="238" t="s">
        <v>647</v>
      </c>
    </row>
    <row r="660" s="2" customFormat="1">
      <c r="A660" s="39"/>
      <c r="B660" s="40"/>
      <c r="C660" s="41"/>
      <c r="D660" s="240" t="s">
        <v>160</v>
      </c>
      <c r="E660" s="41"/>
      <c r="F660" s="241" t="s">
        <v>624</v>
      </c>
      <c r="G660" s="41"/>
      <c r="H660" s="41"/>
      <c r="I660" s="242"/>
      <c r="J660" s="41"/>
      <c r="K660" s="41"/>
      <c r="L660" s="45"/>
      <c r="M660" s="243"/>
      <c r="N660" s="244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160</v>
      </c>
      <c r="AU660" s="18" t="s">
        <v>87</v>
      </c>
    </row>
    <row r="661" s="13" customFormat="1">
      <c r="A661" s="13"/>
      <c r="B661" s="245"/>
      <c r="C661" s="246"/>
      <c r="D661" s="240" t="s">
        <v>162</v>
      </c>
      <c r="E661" s="247" t="s">
        <v>1</v>
      </c>
      <c r="F661" s="248" t="s">
        <v>648</v>
      </c>
      <c r="G661" s="246"/>
      <c r="H661" s="247" t="s">
        <v>1</v>
      </c>
      <c r="I661" s="249"/>
      <c r="J661" s="246"/>
      <c r="K661" s="246"/>
      <c r="L661" s="250"/>
      <c r="M661" s="251"/>
      <c r="N661" s="252"/>
      <c r="O661" s="252"/>
      <c r="P661" s="252"/>
      <c r="Q661" s="252"/>
      <c r="R661" s="252"/>
      <c r="S661" s="252"/>
      <c r="T661" s="25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4" t="s">
        <v>162</v>
      </c>
      <c r="AU661" s="254" t="s">
        <v>87</v>
      </c>
      <c r="AV661" s="13" t="s">
        <v>85</v>
      </c>
      <c r="AW661" s="13" t="s">
        <v>33</v>
      </c>
      <c r="AX661" s="13" t="s">
        <v>77</v>
      </c>
      <c r="AY661" s="254" t="s">
        <v>152</v>
      </c>
    </row>
    <row r="662" s="14" customFormat="1">
      <c r="A662" s="14"/>
      <c r="B662" s="255"/>
      <c r="C662" s="256"/>
      <c r="D662" s="240" t="s">
        <v>162</v>
      </c>
      <c r="E662" s="257" t="s">
        <v>1</v>
      </c>
      <c r="F662" s="258" t="s">
        <v>649</v>
      </c>
      <c r="G662" s="256"/>
      <c r="H662" s="259">
        <v>20.844000000000001</v>
      </c>
      <c r="I662" s="260"/>
      <c r="J662" s="256"/>
      <c r="K662" s="256"/>
      <c r="L662" s="261"/>
      <c r="M662" s="262"/>
      <c r="N662" s="263"/>
      <c r="O662" s="263"/>
      <c r="P662" s="263"/>
      <c r="Q662" s="263"/>
      <c r="R662" s="263"/>
      <c r="S662" s="263"/>
      <c r="T662" s="26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5" t="s">
        <v>162</v>
      </c>
      <c r="AU662" s="265" t="s">
        <v>87</v>
      </c>
      <c r="AV662" s="14" t="s">
        <v>87</v>
      </c>
      <c r="AW662" s="14" t="s">
        <v>33</v>
      </c>
      <c r="AX662" s="14" t="s">
        <v>77</v>
      </c>
      <c r="AY662" s="265" t="s">
        <v>152</v>
      </c>
    </row>
    <row r="663" s="13" customFormat="1">
      <c r="A663" s="13"/>
      <c r="B663" s="245"/>
      <c r="C663" s="246"/>
      <c r="D663" s="240" t="s">
        <v>162</v>
      </c>
      <c r="E663" s="247" t="s">
        <v>1</v>
      </c>
      <c r="F663" s="248" t="s">
        <v>650</v>
      </c>
      <c r="G663" s="246"/>
      <c r="H663" s="247" t="s">
        <v>1</v>
      </c>
      <c r="I663" s="249"/>
      <c r="J663" s="246"/>
      <c r="K663" s="246"/>
      <c r="L663" s="250"/>
      <c r="M663" s="251"/>
      <c r="N663" s="252"/>
      <c r="O663" s="252"/>
      <c r="P663" s="252"/>
      <c r="Q663" s="252"/>
      <c r="R663" s="252"/>
      <c r="S663" s="252"/>
      <c r="T663" s="25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4" t="s">
        <v>162</v>
      </c>
      <c r="AU663" s="254" t="s">
        <v>87</v>
      </c>
      <c r="AV663" s="13" t="s">
        <v>85</v>
      </c>
      <c r="AW663" s="13" t="s">
        <v>33</v>
      </c>
      <c r="AX663" s="13" t="s">
        <v>77</v>
      </c>
      <c r="AY663" s="254" t="s">
        <v>152</v>
      </c>
    </row>
    <row r="664" s="14" customFormat="1">
      <c r="A664" s="14"/>
      <c r="B664" s="255"/>
      <c r="C664" s="256"/>
      <c r="D664" s="240" t="s">
        <v>162</v>
      </c>
      <c r="E664" s="257" t="s">
        <v>1</v>
      </c>
      <c r="F664" s="258" t="s">
        <v>417</v>
      </c>
      <c r="G664" s="256"/>
      <c r="H664" s="259">
        <v>-2.8570000000000002</v>
      </c>
      <c r="I664" s="260"/>
      <c r="J664" s="256"/>
      <c r="K664" s="256"/>
      <c r="L664" s="261"/>
      <c r="M664" s="262"/>
      <c r="N664" s="263"/>
      <c r="O664" s="263"/>
      <c r="P664" s="263"/>
      <c r="Q664" s="263"/>
      <c r="R664" s="263"/>
      <c r="S664" s="263"/>
      <c r="T664" s="26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5" t="s">
        <v>162</v>
      </c>
      <c r="AU664" s="265" t="s">
        <v>87</v>
      </c>
      <c r="AV664" s="14" t="s">
        <v>87</v>
      </c>
      <c r="AW664" s="14" t="s">
        <v>33</v>
      </c>
      <c r="AX664" s="14" t="s">
        <v>77</v>
      </c>
      <c r="AY664" s="265" t="s">
        <v>152</v>
      </c>
    </row>
    <row r="665" s="15" customFormat="1">
      <c r="A665" s="15"/>
      <c r="B665" s="266"/>
      <c r="C665" s="267"/>
      <c r="D665" s="240" t="s">
        <v>162</v>
      </c>
      <c r="E665" s="268" t="s">
        <v>1</v>
      </c>
      <c r="F665" s="269" t="s">
        <v>165</v>
      </c>
      <c r="G665" s="267"/>
      <c r="H665" s="270">
        <v>17.987000000000002</v>
      </c>
      <c r="I665" s="271"/>
      <c r="J665" s="267"/>
      <c r="K665" s="267"/>
      <c r="L665" s="272"/>
      <c r="M665" s="273"/>
      <c r="N665" s="274"/>
      <c r="O665" s="274"/>
      <c r="P665" s="274"/>
      <c r="Q665" s="274"/>
      <c r="R665" s="274"/>
      <c r="S665" s="274"/>
      <c r="T665" s="27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76" t="s">
        <v>162</v>
      </c>
      <c r="AU665" s="276" t="s">
        <v>87</v>
      </c>
      <c r="AV665" s="15" t="s">
        <v>166</v>
      </c>
      <c r="AW665" s="15" t="s">
        <v>33</v>
      </c>
      <c r="AX665" s="15" t="s">
        <v>77</v>
      </c>
      <c r="AY665" s="276" t="s">
        <v>152</v>
      </c>
    </row>
    <row r="666" s="13" customFormat="1">
      <c r="A666" s="13"/>
      <c r="B666" s="245"/>
      <c r="C666" s="246"/>
      <c r="D666" s="240" t="s">
        <v>162</v>
      </c>
      <c r="E666" s="247" t="s">
        <v>1</v>
      </c>
      <c r="F666" s="248" t="s">
        <v>651</v>
      </c>
      <c r="G666" s="246"/>
      <c r="H666" s="247" t="s">
        <v>1</v>
      </c>
      <c r="I666" s="249"/>
      <c r="J666" s="246"/>
      <c r="K666" s="246"/>
      <c r="L666" s="250"/>
      <c r="M666" s="251"/>
      <c r="N666" s="252"/>
      <c r="O666" s="252"/>
      <c r="P666" s="252"/>
      <c r="Q666" s="252"/>
      <c r="R666" s="252"/>
      <c r="S666" s="252"/>
      <c r="T666" s="25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4" t="s">
        <v>162</v>
      </c>
      <c r="AU666" s="254" t="s">
        <v>87</v>
      </c>
      <c r="AV666" s="13" t="s">
        <v>85</v>
      </c>
      <c r="AW666" s="13" t="s">
        <v>33</v>
      </c>
      <c r="AX666" s="13" t="s">
        <v>77</v>
      </c>
      <c r="AY666" s="254" t="s">
        <v>152</v>
      </c>
    </row>
    <row r="667" s="14" customFormat="1">
      <c r="A667" s="14"/>
      <c r="B667" s="255"/>
      <c r="C667" s="256"/>
      <c r="D667" s="240" t="s">
        <v>162</v>
      </c>
      <c r="E667" s="257" t="s">
        <v>1</v>
      </c>
      <c r="F667" s="258" t="s">
        <v>652</v>
      </c>
      <c r="G667" s="256"/>
      <c r="H667" s="259">
        <v>24.079000000000001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5" t="s">
        <v>162</v>
      </c>
      <c r="AU667" s="265" t="s">
        <v>87</v>
      </c>
      <c r="AV667" s="14" t="s">
        <v>87</v>
      </c>
      <c r="AW667" s="14" t="s">
        <v>33</v>
      </c>
      <c r="AX667" s="14" t="s">
        <v>77</v>
      </c>
      <c r="AY667" s="265" t="s">
        <v>152</v>
      </c>
    </row>
    <row r="668" s="13" customFormat="1">
      <c r="A668" s="13"/>
      <c r="B668" s="245"/>
      <c r="C668" s="246"/>
      <c r="D668" s="240" t="s">
        <v>162</v>
      </c>
      <c r="E668" s="247" t="s">
        <v>1</v>
      </c>
      <c r="F668" s="248" t="s">
        <v>650</v>
      </c>
      <c r="G668" s="246"/>
      <c r="H668" s="247" t="s">
        <v>1</v>
      </c>
      <c r="I668" s="249"/>
      <c r="J668" s="246"/>
      <c r="K668" s="246"/>
      <c r="L668" s="250"/>
      <c r="M668" s="251"/>
      <c r="N668" s="252"/>
      <c r="O668" s="252"/>
      <c r="P668" s="252"/>
      <c r="Q668" s="252"/>
      <c r="R668" s="252"/>
      <c r="S668" s="252"/>
      <c r="T668" s="25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4" t="s">
        <v>162</v>
      </c>
      <c r="AU668" s="254" t="s">
        <v>87</v>
      </c>
      <c r="AV668" s="13" t="s">
        <v>85</v>
      </c>
      <c r="AW668" s="13" t="s">
        <v>33</v>
      </c>
      <c r="AX668" s="13" t="s">
        <v>77</v>
      </c>
      <c r="AY668" s="254" t="s">
        <v>152</v>
      </c>
    </row>
    <row r="669" s="14" customFormat="1">
      <c r="A669" s="14"/>
      <c r="B669" s="255"/>
      <c r="C669" s="256"/>
      <c r="D669" s="240" t="s">
        <v>162</v>
      </c>
      <c r="E669" s="257" t="s">
        <v>1</v>
      </c>
      <c r="F669" s="258" t="s">
        <v>417</v>
      </c>
      <c r="G669" s="256"/>
      <c r="H669" s="259">
        <v>-2.8570000000000002</v>
      </c>
      <c r="I669" s="260"/>
      <c r="J669" s="256"/>
      <c r="K669" s="256"/>
      <c r="L669" s="261"/>
      <c r="M669" s="262"/>
      <c r="N669" s="263"/>
      <c r="O669" s="263"/>
      <c r="P669" s="263"/>
      <c r="Q669" s="263"/>
      <c r="R669" s="263"/>
      <c r="S669" s="263"/>
      <c r="T669" s="26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5" t="s">
        <v>162</v>
      </c>
      <c r="AU669" s="265" t="s">
        <v>87</v>
      </c>
      <c r="AV669" s="14" t="s">
        <v>87</v>
      </c>
      <c r="AW669" s="14" t="s">
        <v>33</v>
      </c>
      <c r="AX669" s="14" t="s">
        <v>77</v>
      </c>
      <c r="AY669" s="265" t="s">
        <v>152</v>
      </c>
    </row>
    <row r="670" s="15" customFormat="1">
      <c r="A670" s="15"/>
      <c r="B670" s="266"/>
      <c r="C670" s="267"/>
      <c r="D670" s="240" t="s">
        <v>162</v>
      </c>
      <c r="E670" s="268" t="s">
        <v>1</v>
      </c>
      <c r="F670" s="269" t="s">
        <v>165</v>
      </c>
      <c r="G670" s="267"/>
      <c r="H670" s="270">
        <v>21.222000000000001</v>
      </c>
      <c r="I670" s="271"/>
      <c r="J670" s="267"/>
      <c r="K670" s="267"/>
      <c r="L670" s="272"/>
      <c r="M670" s="273"/>
      <c r="N670" s="274"/>
      <c r="O670" s="274"/>
      <c r="P670" s="274"/>
      <c r="Q670" s="274"/>
      <c r="R670" s="274"/>
      <c r="S670" s="274"/>
      <c r="T670" s="27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76" t="s">
        <v>162</v>
      </c>
      <c r="AU670" s="276" t="s">
        <v>87</v>
      </c>
      <c r="AV670" s="15" t="s">
        <v>166</v>
      </c>
      <c r="AW670" s="15" t="s">
        <v>33</v>
      </c>
      <c r="AX670" s="15" t="s">
        <v>77</v>
      </c>
      <c r="AY670" s="276" t="s">
        <v>152</v>
      </c>
    </row>
    <row r="671" s="13" customFormat="1">
      <c r="A671" s="13"/>
      <c r="B671" s="245"/>
      <c r="C671" s="246"/>
      <c r="D671" s="240" t="s">
        <v>162</v>
      </c>
      <c r="E671" s="247" t="s">
        <v>1</v>
      </c>
      <c r="F671" s="248" t="s">
        <v>637</v>
      </c>
      <c r="G671" s="246"/>
      <c r="H671" s="247" t="s">
        <v>1</v>
      </c>
      <c r="I671" s="249"/>
      <c r="J671" s="246"/>
      <c r="K671" s="246"/>
      <c r="L671" s="250"/>
      <c r="M671" s="251"/>
      <c r="N671" s="252"/>
      <c r="O671" s="252"/>
      <c r="P671" s="252"/>
      <c r="Q671" s="252"/>
      <c r="R671" s="252"/>
      <c r="S671" s="252"/>
      <c r="T671" s="25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4" t="s">
        <v>162</v>
      </c>
      <c r="AU671" s="254" t="s">
        <v>87</v>
      </c>
      <c r="AV671" s="13" t="s">
        <v>85</v>
      </c>
      <c r="AW671" s="13" t="s">
        <v>33</v>
      </c>
      <c r="AX671" s="13" t="s">
        <v>77</v>
      </c>
      <c r="AY671" s="254" t="s">
        <v>152</v>
      </c>
    </row>
    <row r="672" s="14" customFormat="1">
      <c r="A672" s="14"/>
      <c r="B672" s="255"/>
      <c r="C672" s="256"/>
      <c r="D672" s="240" t="s">
        <v>162</v>
      </c>
      <c r="E672" s="257" t="s">
        <v>1</v>
      </c>
      <c r="F672" s="258" t="s">
        <v>653</v>
      </c>
      <c r="G672" s="256"/>
      <c r="H672" s="259">
        <v>3.1349999999999998</v>
      </c>
      <c r="I672" s="260"/>
      <c r="J672" s="256"/>
      <c r="K672" s="256"/>
      <c r="L672" s="261"/>
      <c r="M672" s="262"/>
      <c r="N672" s="263"/>
      <c r="O672" s="263"/>
      <c r="P672" s="263"/>
      <c r="Q672" s="263"/>
      <c r="R672" s="263"/>
      <c r="S672" s="263"/>
      <c r="T672" s="26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5" t="s">
        <v>162</v>
      </c>
      <c r="AU672" s="265" t="s">
        <v>87</v>
      </c>
      <c r="AV672" s="14" t="s">
        <v>87</v>
      </c>
      <c r="AW672" s="14" t="s">
        <v>33</v>
      </c>
      <c r="AX672" s="14" t="s">
        <v>77</v>
      </c>
      <c r="AY672" s="265" t="s">
        <v>152</v>
      </c>
    </row>
    <row r="673" s="14" customFormat="1">
      <c r="A673" s="14"/>
      <c r="B673" s="255"/>
      <c r="C673" s="256"/>
      <c r="D673" s="240" t="s">
        <v>162</v>
      </c>
      <c r="E673" s="257" t="s">
        <v>1</v>
      </c>
      <c r="F673" s="258" t="s">
        <v>654</v>
      </c>
      <c r="G673" s="256"/>
      <c r="H673" s="259">
        <v>2.468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5" t="s">
        <v>162</v>
      </c>
      <c r="AU673" s="265" t="s">
        <v>87</v>
      </c>
      <c r="AV673" s="14" t="s">
        <v>87</v>
      </c>
      <c r="AW673" s="14" t="s">
        <v>33</v>
      </c>
      <c r="AX673" s="14" t="s">
        <v>77</v>
      </c>
      <c r="AY673" s="265" t="s">
        <v>152</v>
      </c>
    </row>
    <row r="674" s="13" customFormat="1">
      <c r="A674" s="13"/>
      <c r="B674" s="245"/>
      <c r="C674" s="246"/>
      <c r="D674" s="240" t="s">
        <v>162</v>
      </c>
      <c r="E674" s="247" t="s">
        <v>1</v>
      </c>
      <c r="F674" s="248" t="s">
        <v>655</v>
      </c>
      <c r="G674" s="246"/>
      <c r="H674" s="247" t="s">
        <v>1</v>
      </c>
      <c r="I674" s="249"/>
      <c r="J674" s="246"/>
      <c r="K674" s="246"/>
      <c r="L674" s="250"/>
      <c r="M674" s="251"/>
      <c r="N674" s="252"/>
      <c r="O674" s="252"/>
      <c r="P674" s="252"/>
      <c r="Q674" s="252"/>
      <c r="R674" s="252"/>
      <c r="S674" s="252"/>
      <c r="T674" s="25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4" t="s">
        <v>162</v>
      </c>
      <c r="AU674" s="254" t="s">
        <v>87</v>
      </c>
      <c r="AV674" s="13" t="s">
        <v>85</v>
      </c>
      <c r="AW674" s="13" t="s">
        <v>33</v>
      </c>
      <c r="AX674" s="13" t="s">
        <v>77</v>
      </c>
      <c r="AY674" s="254" t="s">
        <v>152</v>
      </c>
    </row>
    <row r="675" s="14" customFormat="1">
      <c r="A675" s="14"/>
      <c r="B675" s="255"/>
      <c r="C675" s="256"/>
      <c r="D675" s="240" t="s">
        <v>162</v>
      </c>
      <c r="E675" s="257" t="s">
        <v>1</v>
      </c>
      <c r="F675" s="258" t="s">
        <v>656</v>
      </c>
      <c r="G675" s="256"/>
      <c r="H675" s="259">
        <v>-0.17999999999999999</v>
      </c>
      <c r="I675" s="260"/>
      <c r="J675" s="256"/>
      <c r="K675" s="256"/>
      <c r="L675" s="261"/>
      <c r="M675" s="262"/>
      <c r="N675" s="263"/>
      <c r="O675" s="263"/>
      <c r="P675" s="263"/>
      <c r="Q675" s="263"/>
      <c r="R675" s="263"/>
      <c r="S675" s="263"/>
      <c r="T675" s="26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5" t="s">
        <v>162</v>
      </c>
      <c r="AU675" s="265" t="s">
        <v>87</v>
      </c>
      <c r="AV675" s="14" t="s">
        <v>87</v>
      </c>
      <c r="AW675" s="14" t="s">
        <v>33</v>
      </c>
      <c r="AX675" s="14" t="s">
        <v>77</v>
      </c>
      <c r="AY675" s="265" t="s">
        <v>152</v>
      </c>
    </row>
    <row r="676" s="15" customFormat="1">
      <c r="A676" s="15"/>
      <c r="B676" s="266"/>
      <c r="C676" s="267"/>
      <c r="D676" s="240" t="s">
        <v>162</v>
      </c>
      <c r="E676" s="268" t="s">
        <v>1</v>
      </c>
      <c r="F676" s="269" t="s">
        <v>165</v>
      </c>
      <c r="G676" s="267"/>
      <c r="H676" s="270">
        <v>5.423</v>
      </c>
      <c r="I676" s="271"/>
      <c r="J676" s="267"/>
      <c r="K676" s="267"/>
      <c r="L676" s="272"/>
      <c r="M676" s="273"/>
      <c r="N676" s="274"/>
      <c r="O676" s="274"/>
      <c r="P676" s="274"/>
      <c r="Q676" s="274"/>
      <c r="R676" s="274"/>
      <c r="S676" s="274"/>
      <c r="T676" s="27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76" t="s">
        <v>162</v>
      </c>
      <c r="AU676" s="276" t="s">
        <v>87</v>
      </c>
      <c r="AV676" s="15" t="s">
        <v>166</v>
      </c>
      <c r="AW676" s="15" t="s">
        <v>33</v>
      </c>
      <c r="AX676" s="15" t="s">
        <v>77</v>
      </c>
      <c r="AY676" s="276" t="s">
        <v>152</v>
      </c>
    </row>
    <row r="677" s="16" customFormat="1">
      <c r="A677" s="16"/>
      <c r="B677" s="277"/>
      <c r="C677" s="278"/>
      <c r="D677" s="240" t="s">
        <v>162</v>
      </c>
      <c r="E677" s="279" t="s">
        <v>1</v>
      </c>
      <c r="F677" s="280" t="s">
        <v>172</v>
      </c>
      <c r="G677" s="278"/>
      <c r="H677" s="281">
        <v>44.631999999999998</v>
      </c>
      <c r="I677" s="282"/>
      <c r="J677" s="278"/>
      <c r="K677" s="278"/>
      <c r="L677" s="283"/>
      <c r="M677" s="284"/>
      <c r="N677" s="285"/>
      <c r="O677" s="285"/>
      <c r="P677" s="285"/>
      <c r="Q677" s="285"/>
      <c r="R677" s="285"/>
      <c r="S677" s="285"/>
      <c r="T677" s="28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T677" s="287" t="s">
        <v>162</v>
      </c>
      <c r="AU677" s="287" t="s">
        <v>87</v>
      </c>
      <c r="AV677" s="16" t="s">
        <v>158</v>
      </c>
      <c r="AW677" s="16" t="s">
        <v>33</v>
      </c>
      <c r="AX677" s="16" t="s">
        <v>85</v>
      </c>
      <c r="AY677" s="287" t="s">
        <v>152</v>
      </c>
    </row>
    <row r="678" s="2" customFormat="1" ht="16.5" customHeight="1">
      <c r="A678" s="39"/>
      <c r="B678" s="40"/>
      <c r="C678" s="227" t="s">
        <v>657</v>
      </c>
      <c r="D678" s="227" t="s">
        <v>154</v>
      </c>
      <c r="E678" s="228" t="s">
        <v>658</v>
      </c>
      <c r="F678" s="229" t="s">
        <v>659</v>
      </c>
      <c r="G678" s="230" t="s">
        <v>275</v>
      </c>
      <c r="H678" s="231">
        <v>2</v>
      </c>
      <c r="I678" s="232"/>
      <c r="J678" s="233">
        <f>ROUND(I678*H678,2)</f>
        <v>0</v>
      </c>
      <c r="K678" s="229" t="s">
        <v>1</v>
      </c>
      <c r="L678" s="45"/>
      <c r="M678" s="234" t="s">
        <v>1</v>
      </c>
      <c r="N678" s="235" t="s">
        <v>42</v>
      </c>
      <c r="O678" s="92"/>
      <c r="P678" s="236">
        <f>O678*H678</f>
        <v>0</v>
      </c>
      <c r="Q678" s="236">
        <v>0</v>
      </c>
      <c r="R678" s="236">
        <f>Q678*H678</f>
        <v>0</v>
      </c>
      <c r="S678" s="236">
        <v>0.0060000000000000001</v>
      </c>
      <c r="T678" s="237">
        <f>S678*H678</f>
        <v>0.012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8" t="s">
        <v>278</v>
      </c>
      <c r="AT678" s="238" t="s">
        <v>154</v>
      </c>
      <c r="AU678" s="238" t="s">
        <v>87</v>
      </c>
      <c r="AY678" s="18" t="s">
        <v>152</v>
      </c>
      <c r="BE678" s="239">
        <f>IF(N678="základní",J678,0)</f>
        <v>0</v>
      </c>
      <c r="BF678" s="239">
        <f>IF(N678="snížená",J678,0)</f>
        <v>0</v>
      </c>
      <c r="BG678" s="239">
        <f>IF(N678="zákl. přenesená",J678,0)</f>
        <v>0</v>
      </c>
      <c r="BH678" s="239">
        <f>IF(N678="sníž. přenesená",J678,0)</f>
        <v>0</v>
      </c>
      <c r="BI678" s="239">
        <f>IF(N678="nulová",J678,0)</f>
        <v>0</v>
      </c>
      <c r="BJ678" s="18" t="s">
        <v>85</v>
      </c>
      <c r="BK678" s="239">
        <f>ROUND(I678*H678,2)</f>
        <v>0</v>
      </c>
      <c r="BL678" s="18" t="s">
        <v>278</v>
      </c>
      <c r="BM678" s="238" t="s">
        <v>660</v>
      </c>
    </row>
    <row r="679" s="13" customFormat="1">
      <c r="A679" s="13"/>
      <c r="B679" s="245"/>
      <c r="C679" s="246"/>
      <c r="D679" s="240" t="s">
        <v>162</v>
      </c>
      <c r="E679" s="247" t="s">
        <v>1</v>
      </c>
      <c r="F679" s="248" t="s">
        <v>644</v>
      </c>
      <c r="G679" s="246"/>
      <c r="H679" s="247" t="s">
        <v>1</v>
      </c>
      <c r="I679" s="249"/>
      <c r="J679" s="246"/>
      <c r="K679" s="246"/>
      <c r="L679" s="250"/>
      <c r="M679" s="251"/>
      <c r="N679" s="252"/>
      <c r="O679" s="252"/>
      <c r="P679" s="252"/>
      <c r="Q679" s="252"/>
      <c r="R679" s="252"/>
      <c r="S679" s="252"/>
      <c r="T679" s="25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4" t="s">
        <v>162</v>
      </c>
      <c r="AU679" s="254" t="s">
        <v>87</v>
      </c>
      <c r="AV679" s="13" t="s">
        <v>85</v>
      </c>
      <c r="AW679" s="13" t="s">
        <v>33</v>
      </c>
      <c r="AX679" s="13" t="s">
        <v>77</v>
      </c>
      <c r="AY679" s="254" t="s">
        <v>152</v>
      </c>
    </row>
    <row r="680" s="14" customFormat="1">
      <c r="A680" s="14"/>
      <c r="B680" s="255"/>
      <c r="C680" s="256"/>
      <c r="D680" s="240" t="s">
        <v>162</v>
      </c>
      <c r="E680" s="257" t="s">
        <v>1</v>
      </c>
      <c r="F680" s="258" t="s">
        <v>661</v>
      </c>
      <c r="G680" s="256"/>
      <c r="H680" s="259">
        <v>1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5" t="s">
        <v>162</v>
      </c>
      <c r="AU680" s="265" t="s">
        <v>87</v>
      </c>
      <c r="AV680" s="14" t="s">
        <v>87</v>
      </c>
      <c r="AW680" s="14" t="s">
        <v>33</v>
      </c>
      <c r="AX680" s="14" t="s">
        <v>77</v>
      </c>
      <c r="AY680" s="265" t="s">
        <v>152</v>
      </c>
    </row>
    <row r="681" s="14" customFormat="1">
      <c r="A681" s="14"/>
      <c r="B681" s="255"/>
      <c r="C681" s="256"/>
      <c r="D681" s="240" t="s">
        <v>162</v>
      </c>
      <c r="E681" s="257" t="s">
        <v>1</v>
      </c>
      <c r="F681" s="258" t="s">
        <v>662</v>
      </c>
      <c r="G681" s="256"/>
      <c r="H681" s="259">
        <v>1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5" t="s">
        <v>162</v>
      </c>
      <c r="AU681" s="265" t="s">
        <v>87</v>
      </c>
      <c r="AV681" s="14" t="s">
        <v>87</v>
      </c>
      <c r="AW681" s="14" t="s">
        <v>33</v>
      </c>
      <c r="AX681" s="14" t="s">
        <v>77</v>
      </c>
      <c r="AY681" s="265" t="s">
        <v>152</v>
      </c>
    </row>
    <row r="682" s="16" customFormat="1">
      <c r="A682" s="16"/>
      <c r="B682" s="277"/>
      <c r="C682" s="278"/>
      <c r="D682" s="240" t="s">
        <v>162</v>
      </c>
      <c r="E682" s="279" t="s">
        <v>1</v>
      </c>
      <c r="F682" s="280" t="s">
        <v>172</v>
      </c>
      <c r="G682" s="278"/>
      <c r="H682" s="281">
        <v>2</v>
      </c>
      <c r="I682" s="282"/>
      <c r="J682" s="278"/>
      <c r="K682" s="278"/>
      <c r="L682" s="283"/>
      <c r="M682" s="284"/>
      <c r="N682" s="285"/>
      <c r="O682" s="285"/>
      <c r="P682" s="285"/>
      <c r="Q682" s="285"/>
      <c r="R682" s="285"/>
      <c r="S682" s="285"/>
      <c r="T682" s="28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T682" s="287" t="s">
        <v>162</v>
      </c>
      <c r="AU682" s="287" t="s">
        <v>87</v>
      </c>
      <c r="AV682" s="16" t="s">
        <v>158</v>
      </c>
      <c r="AW682" s="16" t="s">
        <v>33</v>
      </c>
      <c r="AX682" s="16" t="s">
        <v>85</v>
      </c>
      <c r="AY682" s="287" t="s">
        <v>152</v>
      </c>
    </row>
    <row r="683" s="2" customFormat="1" ht="16.5" customHeight="1">
      <c r="A683" s="39"/>
      <c r="B683" s="40"/>
      <c r="C683" s="227" t="s">
        <v>663</v>
      </c>
      <c r="D683" s="227" t="s">
        <v>154</v>
      </c>
      <c r="E683" s="228" t="s">
        <v>664</v>
      </c>
      <c r="F683" s="229" t="s">
        <v>665</v>
      </c>
      <c r="G683" s="230" t="s">
        <v>275</v>
      </c>
      <c r="H683" s="231">
        <v>6</v>
      </c>
      <c r="I683" s="232"/>
      <c r="J683" s="233">
        <f>ROUND(I683*H683,2)</f>
        <v>0</v>
      </c>
      <c r="K683" s="229" t="s">
        <v>176</v>
      </c>
      <c r="L683" s="45"/>
      <c r="M683" s="234" t="s">
        <v>1</v>
      </c>
      <c r="N683" s="235" t="s">
        <v>42</v>
      </c>
      <c r="O683" s="92"/>
      <c r="P683" s="236">
        <f>O683*H683</f>
        <v>0</v>
      </c>
      <c r="Q683" s="236">
        <v>0</v>
      </c>
      <c r="R683" s="236">
        <f>Q683*H683</f>
        <v>0</v>
      </c>
      <c r="S683" s="236">
        <v>0.053999999999999999</v>
      </c>
      <c r="T683" s="237">
        <f>S683*H683</f>
        <v>0.32400000000000001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38" t="s">
        <v>158</v>
      </c>
      <c r="AT683" s="238" t="s">
        <v>154</v>
      </c>
      <c r="AU683" s="238" t="s">
        <v>87</v>
      </c>
      <c r="AY683" s="18" t="s">
        <v>152</v>
      </c>
      <c r="BE683" s="239">
        <f>IF(N683="základní",J683,0)</f>
        <v>0</v>
      </c>
      <c r="BF683" s="239">
        <f>IF(N683="snížená",J683,0)</f>
        <v>0</v>
      </c>
      <c r="BG683" s="239">
        <f>IF(N683="zákl. přenesená",J683,0)</f>
        <v>0</v>
      </c>
      <c r="BH683" s="239">
        <f>IF(N683="sníž. přenesená",J683,0)</f>
        <v>0</v>
      </c>
      <c r="BI683" s="239">
        <f>IF(N683="nulová",J683,0)</f>
        <v>0</v>
      </c>
      <c r="BJ683" s="18" t="s">
        <v>85</v>
      </c>
      <c r="BK683" s="239">
        <f>ROUND(I683*H683,2)</f>
        <v>0</v>
      </c>
      <c r="BL683" s="18" t="s">
        <v>158</v>
      </c>
      <c r="BM683" s="238" t="s">
        <v>666</v>
      </c>
    </row>
    <row r="684" s="2" customFormat="1">
      <c r="A684" s="39"/>
      <c r="B684" s="40"/>
      <c r="C684" s="41"/>
      <c r="D684" s="240" t="s">
        <v>160</v>
      </c>
      <c r="E684" s="41"/>
      <c r="F684" s="241" t="s">
        <v>624</v>
      </c>
      <c r="G684" s="41"/>
      <c r="H684" s="41"/>
      <c r="I684" s="242"/>
      <c r="J684" s="41"/>
      <c r="K684" s="41"/>
      <c r="L684" s="45"/>
      <c r="M684" s="243"/>
      <c r="N684" s="244"/>
      <c r="O684" s="92"/>
      <c r="P684" s="92"/>
      <c r="Q684" s="92"/>
      <c r="R684" s="92"/>
      <c r="S684" s="92"/>
      <c r="T684" s="93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18" t="s">
        <v>160</v>
      </c>
      <c r="AU684" s="18" t="s">
        <v>87</v>
      </c>
    </row>
    <row r="685" s="13" customFormat="1">
      <c r="A685" s="13"/>
      <c r="B685" s="245"/>
      <c r="C685" s="246"/>
      <c r="D685" s="240" t="s">
        <v>162</v>
      </c>
      <c r="E685" s="247" t="s">
        <v>1</v>
      </c>
      <c r="F685" s="248" t="s">
        <v>667</v>
      </c>
      <c r="G685" s="246"/>
      <c r="H685" s="247" t="s">
        <v>1</v>
      </c>
      <c r="I685" s="249"/>
      <c r="J685" s="246"/>
      <c r="K685" s="246"/>
      <c r="L685" s="250"/>
      <c r="M685" s="251"/>
      <c r="N685" s="252"/>
      <c r="O685" s="252"/>
      <c r="P685" s="252"/>
      <c r="Q685" s="252"/>
      <c r="R685" s="252"/>
      <c r="S685" s="252"/>
      <c r="T685" s="25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4" t="s">
        <v>162</v>
      </c>
      <c r="AU685" s="254" t="s">
        <v>87</v>
      </c>
      <c r="AV685" s="13" t="s">
        <v>85</v>
      </c>
      <c r="AW685" s="13" t="s">
        <v>33</v>
      </c>
      <c r="AX685" s="13" t="s">
        <v>77</v>
      </c>
      <c r="AY685" s="254" t="s">
        <v>152</v>
      </c>
    </row>
    <row r="686" s="14" customFormat="1">
      <c r="A686" s="14"/>
      <c r="B686" s="255"/>
      <c r="C686" s="256"/>
      <c r="D686" s="240" t="s">
        <v>162</v>
      </c>
      <c r="E686" s="257" t="s">
        <v>1</v>
      </c>
      <c r="F686" s="258" t="s">
        <v>219</v>
      </c>
      <c r="G686" s="256"/>
      <c r="H686" s="259">
        <v>6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5" t="s">
        <v>162</v>
      </c>
      <c r="AU686" s="265" t="s">
        <v>87</v>
      </c>
      <c r="AV686" s="14" t="s">
        <v>87</v>
      </c>
      <c r="AW686" s="14" t="s">
        <v>33</v>
      </c>
      <c r="AX686" s="14" t="s">
        <v>85</v>
      </c>
      <c r="AY686" s="265" t="s">
        <v>152</v>
      </c>
    </row>
    <row r="687" s="2" customFormat="1" ht="16.5" customHeight="1">
      <c r="A687" s="39"/>
      <c r="B687" s="40"/>
      <c r="C687" s="227" t="s">
        <v>668</v>
      </c>
      <c r="D687" s="227" t="s">
        <v>154</v>
      </c>
      <c r="E687" s="228" t="s">
        <v>669</v>
      </c>
      <c r="F687" s="229" t="s">
        <v>670</v>
      </c>
      <c r="G687" s="230" t="s">
        <v>275</v>
      </c>
      <c r="H687" s="231">
        <v>60</v>
      </c>
      <c r="I687" s="232"/>
      <c r="J687" s="233">
        <f>ROUND(I687*H687,2)</f>
        <v>0</v>
      </c>
      <c r="K687" s="229" t="s">
        <v>176</v>
      </c>
      <c r="L687" s="45"/>
      <c r="M687" s="234" t="s">
        <v>1</v>
      </c>
      <c r="N687" s="235" t="s">
        <v>42</v>
      </c>
      <c r="O687" s="92"/>
      <c r="P687" s="236">
        <f>O687*H687</f>
        <v>0</v>
      </c>
      <c r="Q687" s="236">
        <v>0</v>
      </c>
      <c r="R687" s="236">
        <f>Q687*H687</f>
        <v>0</v>
      </c>
      <c r="S687" s="236">
        <v>0.109</v>
      </c>
      <c r="T687" s="237">
        <f>S687*H687</f>
        <v>6.54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38" t="s">
        <v>158</v>
      </c>
      <c r="AT687" s="238" t="s">
        <v>154</v>
      </c>
      <c r="AU687" s="238" t="s">
        <v>87</v>
      </c>
      <c r="AY687" s="18" t="s">
        <v>152</v>
      </c>
      <c r="BE687" s="239">
        <f>IF(N687="základní",J687,0)</f>
        <v>0</v>
      </c>
      <c r="BF687" s="239">
        <f>IF(N687="snížená",J687,0)</f>
        <v>0</v>
      </c>
      <c r="BG687" s="239">
        <f>IF(N687="zákl. přenesená",J687,0)</f>
        <v>0</v>
      </c>
      <c r="BH687" s="239">
        <f>IF(N687="sníž. přenesená",J687,0)</f>
        <v>0</v>
      </c>
      <c r="BI687" s="239">
        <f>IF(N687="nulová",J687,0)</f>
        <v>0</v>
      </c>
      <c r="BJ687" s="18" t="s">
        <v>85</v>
      </c>
      <c r="BK687" s="239">
        <f>ROUND(I687*H687,2)</f>
        <v>0</v>
      </c>
      <c r="BL687" s="18" t="s">
        <v>158</v>
      </c>
      <c r="BM687" s="238" t="s">
        <v>671</v>
      </c>
    </row>
    <row r="688" s="2" customFormat="1">
      <c r="A688" s="39"/>
      <c r="B688" s="40"/>
      <c r="C688" s="41"/>
      <c r="D688" s="240" t="s">
        <v>160</v>
      </c>
      <c r="E688" s="41"/>
      <c r="F688" s="241" t="s">
        <v>624</v>
      </c>
      <c r="G688" s="41"/>
      <c r="H688" s="41"/>
      <c r="I688" s="242"/>
      <c r="J688" s="41"/>
      <c r="K688" s="41"/>
      <c r="L688" s="45"/>
      <c r="M688" s="243"/>
      <c r="N688" s="244"/>
      <c r="O688" s="92"/>
      <c r="P688" s="92"/>
      <c r="Q688" s="92"/>
      <c r="R688" s="92"/>
      <c r="S688" s="92"/>
      <c r="T688" s="93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T688" s="18" t="s">
        <v>160</v>
      </c>
      <c r="AU688" s="18" t="s">
        <v>87</v>
      </c>
    </row>
    <row r="689" s="13" customFormat="1">
      <c r="A689" s="13"/>
      <c r="B689" s="245"/>
      <c r="C689" s="246"/>
      <c r="D689" s="240" t="s">
        <v>162</v>
      </c>
      <c r="E689" s="247" t="s">
        <v>1</v>
      </c>
      <c r="F689" s="248" t="s">
        <v>672</v>
      </c>
      <c r="G689" s="246"/>
      <c r="H689" s="247" t="s">
        <v>1</v>
      </c>
      <c r="I689" s="249"/>
      <c r="J689" s="246"/>
      <c r="K689" s="246"/>
      <c r="L689" s="250"/>
      <c r="M689" s="251"/>
      <c r="N689" s="252"/>
      <c r="O689" s="252"/>
      <c r="P689" s="252"/>
      <c r="Q689" s="252"/>
      <c r="R689" s="252"/>
      <c r="S689" s="252"/>
      <c r="T689" s="25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4" t="s">
        <v>162</v>
      </c>
      <c r="AU689" s="254" t="s">
        <v>87</v>
      </c>
      <c r="AV689" s="13" t="s">
        <v>85</v>
      </c>
      <c r="AW689" s="13" t="s">
        <v>33</v>
      </c>
      <c r="AX689" s="13" t="s">
        <v>77</v>
      </c>
      <c r="AY689" s="254" t="s">
        <v>152</v>
      </c>
    </row>
    <row r="690" s="14" customFormat="1">
      <c r="A690" s="14"/>
      <c r="B690" s="255"/>
      <c r="C690" s="256"/>
      <c r="D690" s="240" t="s">
        <v>162</v>
      </c>
      <c r="E690" s="257" t="s">
        <v>1</v>
      </c>
      <c r="F690" s="258" t="s">
        <v>357</v>
      </c>
      <c r="G690" s="256"/>
      <c r="H690" s="259">
        <v>60</v>
      </c>
      <c r="I690" s="260"/>
      <c r="J690" s="256"/>
      <c r="K690" s="256"/>
      <c r="L690" s="261"/>
      <c r="M690" s="262"/>
      <c r="N690" s="263"/>
      <c r="O690" s="263"/>
      <c r="P690" s="263"/>
      <c r="Q690" s="263"/>
      <c r="R690" s="263"/>
      <c r="S690" s="263"/>
      <c r="T690" s="26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5" t="s">
        <v>162</v>
      </c>
      <c r="AU690" s="265" t="s">
        <v>87</v>
      </c>
      <c r="AV690" s="14" t="s">
        <v>87</v>
      </c>
      <c r="AW690" s="14" t="s">
        <v>33</v>
      </c>
      <c r="AX690" s="14" t="s">
        <v>85</v>
      </c>
      <c r="AY690" s="265" t="s">
        <v>152</v>
      </c>
    </row>
    <row r="691" s="2" customFormat="1" ht="16.5" customHeight="1">
      <c r="A691" s="39"/>
      <c r="B691" s="40"/>
      <c r="C691" s="227" t="s">
        <v>673</v>
      </c>
      <c r="D691" s="227" t="s">
        <v>154</v>
      </c>
      <c r="E691" s="228" t="s">
        <v>674</v>
      </c>
      <c r="F691" s="229" t="s">
        <v>675</v>
      </c>
      <c r="G691" s="230" t="s">
        <v>198</v>
      </c>
      <c r="H691" s="231">
        <v>10.361000000000001</v>
      </c>
      <c r="I691" s="232"/>
      <c r="J691" s="233">
        <f>ROUND(I691*H691,2)</f>
        <v>0</v>
      </c>
      <c r="K691" s="229" t="s">
        <v>176</v>
      </c>
      <c r="L691" s="45"/>
      <c r="M691" s="234" t="s">
        <v>1</v>
      </c>
      <c r="N691" s="235" t="s">
        <v>42</v>
      </c>
      <c r="O691" s="92"/>
      <c r="P691" s="236">
        <f>O691*H691</f>
        <v>0</v>
      </c>
      <c r="Q691" s="236">
        <v>0</v>
      </c>
      <c r="R691" s="236">
        <f>Q691*H691</f>
        <v>0</v>
      </c>
      <c r="S691" s="236">
        <v>2.2000000000000002</v>
      </c>
      <c r="T691" s="237">
        <f>S691*H691</f>
        <v>22.794200000000004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8" t="s">
        <v>158</v>
      </c>
      <c r="AT691" s="238" t="s">
        <v>154</v>
      </c>
      <c r="AU691" s="238" t="s">
        <v>87</v>
      </c>
      <c r="AY691" s="18" t="s">
        <v>152</v>
      </c>
      <c r="BE691" s="239">
        <f>IF(N691="základní",J691,0)</f>
        <v>0</v>
      </c>
      <c r="BF691" s="239">
        <f>IF(N691="snížená",J691,0)</f>
        <v>0</v>
      </c>
      <c r="BG691" s="239">
        <f>IF(N691="zákl. přenesená",J691,0)</f>
        <v>0</v>
      </c>
      <c r="BH691" s="239">
        <f>IF(N691="sníž. přenesená",J691,0)</f>
        <v>0</v>
      </c>
      <c r="BI691" s="239">
        <f>IF(N691="nulová",J691,0)</f>
        <v>0</v>
      </c>
      <c r="BJ691" s="18" t="s">
        <v>85</v>
      </c>
      <c r="BK691" s="239">
        <f>ROUND(I691*H691,2)</f>
        <v>0</v>
      </c>
      <c r="BL691" s="18" t="s">
        <v>158</v>
      </c>
      <c r="BM691" s="238" t="s">
        <v>676</v>
      </c>
    </row>
    <row r="692" s="2" customFormat="1">
      <c r="A692" s="39"/>
      <c r="B692" s="40"/>
      <c r="C692" s="41"/>
      <c r="D692" s="240" t="s">
        <v>160</v>
      </c>
      <c r="E692" s="41"/>
      <c r="F692" s="241" t="s">
        <v>677</v>
      </c>
      <c r="G692" s="41"/>
      <c r="H692" s="41"/>
      <c r="I692" s="242"/>
      <c r="J692" s="41"/>
      <c r="K692" s="41"/>
      <c r="L692" s="45"/>
      <c r="M692" s="243"/>
      <c r="N692" s="244"/>
      <c r="O692" s="92"/>
      <c r="P692" s="92"/>
      <c r="Q692" s="92"/>
      <c r="R692" s="92"/>
      <c r="S692" s="92"/>
      <c r="T692" s="93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160</v>
      </c>
      <c r="AU692" s="18" t="s">
        <v>87</v>
      </c>
    </row>
    <row r="693" s="13" customFormat="1">
      <c r="A693" s="13"/>
      <c r="B693" s="245"/>
      <c r="C693" s="246"/>
      <c r="D693" s="240" t="s">
        <v>162</v>
      </c>
      <c r="E693" s="247" t="s">
        <v>1</v>
      </c>
      <c r="F693" s="248" t="s">
        <v>678</v>
      </c>
      <c r="G693" s="246"/>
      <c r="H693" s="247" t="s">
        <v>1</v>
      </c>
      <c r="I693" s="249"/>
      <c r="J693" s="246"/>
      <c r="K693" s="246"/>
      <c r="L693" s="250"/>
      <c r="M693" s="251"/>
      <c r="N693" s="252"/>
      <c r="O693" s="252"/>
      <c r="P693" s="252"/>
      <c r="Q693" s="252"/>
      <c r="R693" s="252"/>
      <c r="S693" s="252"/>
      <c r="T693" s="25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54" t="s">
        <v>162</v>
      </c>
      <c r="AU693" s="254" t="s">
        <v>87</v>
      </c>
      <c r="AV693" s="13" t="s">
        <v>85</v>
      </c>
      <c r="AW693" s="13" t="s">
        <v>33</v>
      </c>
      <c r="AX693" s="13" t="s">
        <v>77</v>
      </c>
      <c r="AY693" s="254" t="s">
        <v>152</v>
      </c>
    </row>
    <row r="694" s="13" customFormat="1">
      <c r="A694" s="13"/>
      <c r="B694" s="245"/>
      <c r="C694" s="246"/>
      <c r="D694" s="240" t="s">
        <v>162</v>
      </c>
      <c r="E694" s="247" t="s">
        <v>1</v>
      </c>
      <c r="F694" s="248" t="s">
        <v>338</v>
      </c>
      <c r="G694" s="246"/>
      <c r="H694" s="247" t="s">
        <v>1</v>
      </c>
      <c r="I694" s="249"/>
      <c r="J694" s="246"/>
      <c r="K694" s="246"/>
      <c r="L694" s="250"/>
      <c r="M694" s="251"/>
      <c r="N694" s="252"/>
      <c r="O694" s="252"/>
      <c r="P694" s="252"/>
      <c r="Q694" s="252"/>
      <c r="R694" s="252"/>
      <c r="S694" s="252"/>
      <c r="T694" s="25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4" t="s">
        <v>162</v>
      </c>
      <c r="AU694" s="254" t="s">
        <v>87</v>
      </c>
      <c r="AV694" s="13" t="s">
        <v>85</v>
      </c>
      <c r="AW694" s="13" t="s">
        <v>33</v>
      </c>
      <c r="AX694" s="13" t="s">
        <v>77</v>
      </c>
      <c r="AY694" s="254" t="s">
        <v>152</v>
      </c>
    </row>
    <row r="695" s="14" customFormat="1">
      <c r="A695" s="14"/>
      <c r="B695" s="255"/>
      <c r="C695" s="256"/>
      <c r="D695" s="240" t="s">
        <v>162</v>
      </c>
      <c r="E695" s="257" t="s">
        <v>1</v>
      </c>
      <c r="F695" s="258" t="s">
        <v>679</v>
      </c>
      <c r="G695" s="256"/>
      <c r="H695" s="259">
        <v>7.2859999999999996</v>
      </c>
      <c r="I695" s="260"/>
      <c r="J695" s="256"/>
      <c r="K695" s="256"/>
      <c r="L695" s="261"/>
      <c r="M695" s="262"/>
      <c r="N695" s="263"/>
      <c r="O695" s="263"/>
      <c r="P695" s="263"/>
      <c r="Q695" s="263"/>
      <c r="R695" s="263"/>
      <c r="S695" s="263"/>
      <c r="T695" s="26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5" t="s">
        <v>162</v>
      </c>
      <c r="AU695" s="265" t="s">
        <v>87</v>
      </c>
      <c r="AV695" s="14" t="s">
        <v>87</v>
      </c>
      <c r="AW695" s="14" t="s">
        <v>33</v>
      </c>
      <c r="AX695" s="14" t="s">
        <v>77</v>
      </c>
      <c r="AY695" s="265" t="s">
        <v>152</v>
      </c>
    </row>
    <row r="696" s="13" customFormat="1">
      <c r="A696" s="13"/>
      <c r="B696" s="245"/>
      <c r="C696" s="246"/>
      <c r="D696" s="240" t="s">
        <v>162</v>
      </c>
      <c r="E696" s="247" t="s">
        <v>1</v>
      </c>
      <c r="F696" s="248" t="s">
        <v>418</v>
      </c>
      <c r="G696" s="246"/>
      <c r="H696" s="247" t="s">
        <v>1</v>
      </c>
      <c r="I696" s="249"/>
      <c r="J696" s="246"/>
      <c r="K696" s="246"/>
      <c r="L696" s="250"/>
      <c r="M696" s="251"/>
      <c r="N696" s="252"/>
      <c r="O696" s="252"/>
      <c r="P696" s="252"/>
      <c r="Q696" s="252"/>
      <c r="R696" s="252"/>
      <c r="S696" s="252"/>
      <c r="T696" s="25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4" t="s">
        <v>162</v>
      </c>
      <c r="AU696" s="254" t="s">
        <v>87</v>
      </c>
      <c r="AV696" s="13" t="s">
        <v>85</v>
      </c>
      <c r="AW696" s="13" t="s">
        <v>33</v>
      </c>
      <c r="AX696" s="13" t="s">
        <v>77</v>
      </c>
      <c r="AY696" s="254" t="s">
        <v>152</v>
      </c>
    </row>
    <row r="697" s="14" customFormat="1">
      <c r="A697" s="14"/>
      <c r="B697" s="255"/>
      <c r="C697" s="256"/>
      <c r="D697" s="240" t="s">
        <v>162</v>
      </c>
      <c r="E697" s="257" t="s">
        <v>1</v>
      </c>
      <c r="F697" s="258" t="s">
        <v>680</v>
      </c>
      <c r="G697" s="256"/>
      <c r="H697" s="259">
        <v>1.5700000000000001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5" t="s">
        <v>162</v>
      </c>
      <c r="AU697" s="265" t="s">
        <v>87</v>
      </c>
      <c r="AV697" s="14" t="s">
        <v>87</v>
      </c>
      <c r="AW697" s="14" t="s">
        <v>33</v>
      </c>
      <c r="AX697" s="14" t="s">
        <v>77</v>
      </c>
      <c r="AY697" s="265" t="s">
        <v>152</v>
      </c>
    </row>
    <row r="698" s="13" customFormat="1">
      <c r="A698" s="13"/>
      <c r="B698" s="245"/>
      <c r="C698" s="246"/>
      <c r="D698" s="240" t="s">
        <v>162</v>
      </c>
      <c r="E698" s="247" t="s">
        <v>1</v>
      </c>
      <c r="F698" s="248" t="s">
        <v>421</v>
      </c>
      <c r="G698" s="246"/>
      <c r="H698" s="247" t="s">
        <v>1</v>
      </c>
      <c r="I698" s="249"/>
      <c r="J698" s="246"/>
      <c r="K698" s="246"/>
      <c r="L698" s="250"/>
      <c r="M698" s="251"/>
      <c r="N698" s="252"/>
      <c r="O698" s="252"/>
      <c r="P698" s="252"/>
      <c r="Q698" s="252"/>
      <c r="R698" s="252"/>
      <c r="S698" s="252"/>
      <c r="T698" s="25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4" t="s">
        <v>162</v>
      </c>
      <c r="AU698" s="254" t="s">
        <v>87</v>
      </c>
      <c r="AV698" s="13" t="s">
        <v>85</v>
      </c>
      <c r="AW698" s="13" t="s">
        <v>33</v>
      </c>
      <c r="AX698" s="13" t="s">
        <v>77</v>
      </c>
      <c r="AY698" s="254" t="s">
        <v>152</v>
      </c>
    </row>
    <row r="699" s="14" customFormat="1">
      <c r="A699" s="14"/>
      <c r="B699" s="255"/>
      <c r="C699" s="256"/>
      <c r="D699" s="240" t="s">
        <v>162</v>
      </c>
      <c r="E699" s="257" t="s">
        <v>1</v>
      </c>
      <c r="F699" s="258" t="s">
        <v>681</v>
      </c>
      <c r="G699" s="256"/>
      <c r="H699" s="259">
        <v>1.5049999999999999</v>
      </c>
      <c r="I699" s="260"/>
      <c r="J699" s="256"/>
      <c r="K699" s="256"/>
      <c r="L699" s="261"/>
      <c r="M699" s="262"/>
      <c r="N699" s="263"/>
      <c r="O699" s="263"/>
      <c r="P699" s="263"/>
      <c r="Q699" s="263"/>
      <c r="R699" s="263"/>
      <c r="S699" s="263"/>
      <c r="T699" s="26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5" t="s">
        <v>162</v>
      </c>
      <c r="AU699" s="265" t="s">
        <v>87</v>
      </c>
      <c r="AV699" s="14" t="s">
        <v>87</v>
      </c>
      <c r="AW699" s="14" t="s">
        <v>33</v>
      </c>
      <c r="AX699" s="14" t="s">
        <v>77</v>
      </c>
      <c r="AY699" s="265" t="s">
        <v>152</v>
      </c>
    </row>
    <row r="700" s="16" customFormat="1">
      <c r="A700" s="16"/>
      <c r="B700" s="277"/>
      <c r="C700" s="278"/>
      <c r="D700" s="240" t="s">
        <v>162</v>
      </c>
      <c r="E700" s="279" t="s">
        <v>1</v>
      </c>
      <c r="F700" s="280" t="s">
        <v>172</v>
      </c>
      <c r="G700" s="278"/>
      <c r="H700" s="281">
        <v>10.361000000000001</v>
      </c>
      <c r="I700" s="282"/>
      <c r="J700" s="278"/>
      <c r="K700" s="278"/>
      <c r="L700" s="283"/>
      <c r="M700" s="284"/>
      <c r="N700" s="285"/>
      <c r="O700" s="285"/>
      <c r="P700" s="285"/>
      <c r="Q700" s="285"/>
      <c r="R700" s="285"/>
      <c r="S700" s="285"/>
      <c r="T700" s="28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T700" s="287" t="s">
        <v>162</v>
      </c>
      <c r="AU700" s="287" t="s">
        <v>87</v>
      </c>
      <c r="AV700" s="16" t="s">
        <v>158</v>
      </c>
      <c r="AW700" s="16" t="s">
        <v>33</v>
      </c>
      <c r="AX700" s="16" t="s">
        <v>85</v>
      </c>
      <c r="AY700" s="287" t="s">
        <v>152</v>
      </c>
    </row>
    <row r="701" s="2" customFormat="1" ht="16.5" customHeight="1">
      <c r="A701" s="39"/>
      <c r="B701" s="40"/>
      <c r="C701" s="227" t="s">
        <v>682</v>
      </c>
      <c r="D701" s="227" t="s">
        <v>154</v>
      </c>
      <c r="E701" s="228" t="s">
        <v>683</v>
      </c>
      <c r="F701" s="229" t="s">
        <v>684</v>
      </c>
      <c r="G701" s="230" t="s">
        <v>198</v>
      </c>
      <c r="H701" s="231">
        <v>16.262</v>
      </c>
      <c r="I701" s="232"/>
      <c r="J701" s="233">
        <f>ROUND(I701*H701,2)</f>
        <v>0</v>
      </c>
      <c r="K701" s="229" t="s">
        <v>176</v>
      </c>
      <c r="L701" s="45"/>
      <c r="M701" s="234" t="s">
        <v>1</v>
      </c>
      <c r="N701" s="235" t="s">
        <v>42</v>
      </c>
      <c r="O701" s="92"/>
      <c r="P701" s="236">
        <f>O701*H701</f>
        <v>0</v>
      </c>
      <c r="Q701" s="236">
        <v>0</v>
      </c>
      <c r="R701" s="236">
        <f>Q701*H701</f>
        <v>0</v>
      </c>
      <c r="S701" s="236">
        <v>2.2000000000000002</v>
      </c>
      <c r="T701" s="237">
        <f>S701*H701</f>
        <v>35.776400000000002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8" t="s">
        <v>158</v>
      </c>
      <c r="AT701" s="238" t="s">
        <v>154</v>
      </c>
      <c r="AU701" s="238" t="s">
        <v>87</v>
      </c>
      <c r="AY701" s="18" t="s">
        <v>152</v>
      </c>
      <c r="BE701" s="239">
        <f>IF(N701="základní",J701,0)</f>
        <v>0</v>
      </c>
      <c r="BF701" s="239">
        <f>IF(N701="snížená",J701,0)</f>
        <v>0</v>
      </c>
      <c r="BG701" s="239">
        <f>IF(N701="zákl. přenesená",J701,0)</f>
        <v>0</v>
      </c>
      <c r="BH701" s="239">
        <f>IF(N701="sníž. přenesená",J701,0)</f>
        <v>0</v>
      </c>
      <c r="BI701" s="239">
        <f>IF(N701="nulová",J701,0)</f>
        <v>0</v>
      </c>
      <c r="BJ701" s="18" t="s">
        <v>85</v>
      </c>
      <c r="BK701" s="239">
        <f>ROUND(I701*H701,2)</f>
        <v>0</v>
      </c>
      <c r="BL701" s="18" t="s">
        <v>158</v>
      </c>
      <c r="BM701" s="238" t="s">
        <v>685</v>
      </c>
    </row>
    <row r="702" s="2" customFormat="1">
      <c r="A702" s="39"/>
      <c r="B702" s="40"/>
      <c r="C702" s="41"/>
      <c r="D702" s="240" t="s">
        <v>160</v>
      </c>
      <c r="E702" s="41"/>
      <c r="F702" s="241" t="s">
        <v>686</v>
      </c>
      <c r="G702" s="41"/>
      <c r="H702" s="41"/>
      <c r="I702" s="242"/>
      <c r="J702" s="41"/>
      <c r="K702" s="41"/>
      <c r="L702" s="45"/>
      <c r="M702" s="243"/>
      <c r="N702" s="244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160</v>
      </c>
      <c r="AU702" s="18" t="s">
        <v>87</v>
      </c>
    </row>
    <row r="703" s="13" customFormat="1">
      <c r="A703" s="13"/>
      <c r="B703" s="245"/>
      <c r="C703" s="246"/>
      <c r="D703" s="240" t="s">
        <v>162</v>
      </c>
      <c r="E703" s="247" t="s">
        <v>1</v>
      </c>
      <c r="F703" s="248" t="s">
        <v>687</v>
      </c>
      <c r="G703" s="246"/>
      <c r="H703" s="247" t="s">
        <v>1</v>
      </c>
      <c r="I703" s="249"/>
      <c r="J703" s="246"/>
      <c r="K703" s="246"/>
      <c r="L703" s="250"/>
      <c r="M703" s="251"/>
      <c r="N703" s="252"/>
      <c r="O703" s="252"/>
      <c r="P703" s="252"/>
      <c r="Q703" s="252"/>
      <c r="R703" s="252"/>
      <c r="S703" s="252"/>
      <c r="T703" s="25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4" t="s">
        <v>162</v>
      </c>
      <c r="AU703" s="254" t="s">
        <v>87</v>
      </c>
      <c r="AV703" s="13" t="s">
        <v>85</v>
      </c>
      <c r="AW703" s="13" t="s">
        <v>33</v>
      </c>
      <c r="AX703" s="13" t="s">
        <v>77</v>
      </c>
      <c r="AY703" s="254" t="s">
        <v>152</v>
      </c>
    </row>
    <row r="704" s="13" customFormat="1">
      <c r="A704" s="13"/>
      <c r="B704" s="245"/>
      <c r="C704" s="246"/>
      <c r="D704" s="240" t="s">
        <v>162</v>
      </c>
      <c r="E704" s="247" t="s">
        <v>1</v>
      </c>
      <c r="F704" s="248" t="s">
        <v>163</v>
      </c>
      <c r="G704" s="246"/>
      <c r="H704" s="247" t="s">
        <v>1</v>
      </c>
      <c r="I704" s="249"/>
      <c r="J704" s="246"/>
      <c r="K704" s="246"/>
      <c r="L704" s="250"/>
      <c r="M704" s="251"/>
      <c r="N704" s="252"/>
      <c r="O704" s="252"/>
      <c r="P704" s="252"/>
      <c r="Q704" s="252"/>
      <c r="R704" s="252"/>
      <c r="S704" s="252"/>
      <c r="T704" s="25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4" t="s">
        <v>162</v>
      </c>
      <c r="AU704" s="254" t="s">
        <v>87</v>
      </c>
      <c r="AV704" s="13" t="s">
        <v>85</v>
      </c>
      <c r="AW704" s="13" t="s">
        <v>33</v>
      </c>
      <c r="AX704" s="13" t="s">
        <v>77</v>
      </c>
      <c r="AY704" s="254" t="s">
        <v>152</v>
      </c>
    </row>
    <row r="705" s="14" customFormat="1">
      <c r="A705" s="14"/>
      <c r="B705" s="255"/>
      <c r="C705" s="256"/>
      <c r="D705" s="240" t="s">
        <v>162</v>
      </c>
      <c r="E705" s="257" t="s">
        <v>1</v>
      </c>
      <c r="F705" s="258" t="s">
        <v>688</v>
      </c>
      <c r="G705" s="256"/>
      <c r="H705" s="259">
        <v>19.710999999999999</v>
      </c>
      <c r="I705" s="260"/>
      <c r="J705" s="256"/>
      <c r="K705" s="256"/>
      <c r="L705" s="261"/>
      <c r="M705" s="262"/>
      <c r="N705" s="263"/>
      <c r="O705" s="263"/>
      <c r="P705" s="263"/>
      <c r="Q705" s="263"/>
      <c r="R705" s="263"/>
      <c r="S705" s="263"/>
      <c r="T705" s="26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5" t="s">
        <v>162</v>
      </c>
      <c r="AU705" s="265" t="s">
        <v>87</v>
      </c>
      <c r="AV705" s="14" t="s">
        <v>87</v>
      </c>
      <c r="AW705" s="14" t="s">
        <v>33</v>
      </c>
      <c r="AX705" s="14" t="s">
        <v>77</v>
      </c>
      <c r="AY705" s="265" t="s">
        <v>152</v>
      </c>
    </row>
    <row r="706" s="15" customFormat="1">
      <c r="A706" s="15"/>
      <c r="B706" s="266"/>
      <c r="C706" s="267"/>
      <c r="D706" s="240" t="s">
        <v>162</v>
      </c>
      <c r="E706" s="268" t="s">
        <v>1</v>
      </c>
      <c r="F706" s="269" t="s">
        <v>165</v>
      </c>
      <c r="G706" s="267"/>
      <c r="H706" s="270">
        <v>19.710999999999999</v>
      </c>
      <c r="I706" s="271"/>
      <c r="J706" s="267"/>
      <c r="K706" s="267"/>
      <c r="L706" s="272"/>
      <c r="M706" s="273"/>
      <c r="N706" s="274"/>
      <c r="O706" s="274"/>
      <c r="P706" s="274"/>
      <c r="Q706" s="274"/>
      <c r="R706" s="274"/>
      <c r="S706" s="274"/>
      <c r="T706" s="27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76" t="s">
        <v>162</v>
      </c>
      <c r="AU706" s="276" t="s">
        <v>87</v>
      </c>
      <c r="AV706" s="15" t="s">
        <v>166</v>
      </c>
      <c r="AW706" s="15" t="s">
        <v>33</v>
      </c>
      <c r="AX706" s="15" t="s">
        <v>77</v>
      </c>
      <c r="AY706" s="276" t="s">
        <v>152</v>
      </c>
    </row>
    <row r="707" s="13" customFormat="1">
      <c r="A707" s="13"/>
      <c r="B707" s="245"/>
      <c r="C707" s="246"/>
      <c r="D707" s="240" t="s">
        <v>162</v>
      </c>
      <c r="E707" s="247" t="s">
        <v>1</v>
      </c>
      <c r="F707" s="248" t="s">
        <v>180</v>
      </c>
      <c r="G707" s="246"/>
      <c r="H707" s="247" t="s">
        <v>1</v>
      </c>
      <c r="I707" s="249"/>
      <c r="J707" s="246"/>
      <c r="K707" s="246"/>
      <c r="L707" s="250"/>
      <c r="M707" s="251"/>
      <c r="N707" s="252"/>
      <c r="O707" s="252"/>
      <c r="P707" s="252"/>
      <c r="Q707" s="252"/>
      <c r="R707" s="252"/>
      <c r="S707" s="252"/>
      <c r="T707" s="25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4" t="s">
        <v>162</v>
      </c>
      <c r="AU707" s="254" t="s">
        <v>87</v>
      </c>
      <c r="AV707" s="13" t="s">
        <v>85</v>
      </c>
      <c r="AW707" s="13" t="s">
        <v>33</v>
      </c>
      <c r="AX707" s="13" t="s">
        <v>77</v>
      </c>
      <c r="AY707" s="254" t="s">
        <v>152</v>
      </c>
    </row>
    <row r="708" s="14" customFormat="1">
      <c r="A708" s="14"/>
      <c r="B708" s="255"/>
      <c r="C708" s="256"/>
      <c r="D708" s="240" t="s">
        <v>162</v>
      </c>
      <c r="E708" s="257" t="s">
        <v>1</v>
      </c>
      <c r="F708" s="258" t="s">
        <v>689</v>
      </c>
      <c r="G708" s="256"/>
      <c r="H708" s="259">
        <v>-2.8050000000000002</v>
      </c>
      <c r="I708" s="260"/>
      <c r="J708" s="256"/>
      <c r="K708" s="256"/>
      <c r="L708" s="261"/>
      <c r="M708" s="262"/>
      <c r="N708" s="263"/>
      <c r="O708" s="263"/>
      <c r="P708" s="263"/>
      <c r="Q708" s="263"/>
      <c r="R708" s="263"/>
      <c r="S708" s="263"/>
      <c r="T708" s="26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5" t="s">
        <v>162</v>
      </c>
      <c r="AU708" s="265" t="s">
        <v>87</v>
      </c>
      <c r="AV708" s="14" t="s">
        <v>87</v>
      </c>
      <c r="AW708" s="14" t="s">
        <v>33</v>
      </c>
      <c r="AX708" s="14" t="s">
        <v>77</v>
      </c>
      <c r="AY708" s="265" t="s">
        <v>152</v>
      </c>
    </row>
    <row r="709" s="14" customFormat="1">
      <c r="A709" s="14"/>
      <c r="B709" s="255"/>
      <c r="C709" s="256"/>
      <c r="D709" s="240" t="s">
        <v>162</v>
      </c>
      <c r="E709" s="257" t="s">
        <v>1</v>
      </c>
      <c r="F709" s="258" t="s">
        <v>690</v>
      </c>
      <c r="G709" s="256"/>
      <c r="H709" s="259">
        <v>-0.153</v>
      </c>
      <c r="I709" s="260"/>
      <c r="J709" s="256"/>
      <c r="K709" s="256"/>
      <c r="L709" s="261"/>
      <c r="M709" s="262"/>
      <c r="N709" s="263"/>
      <c r="O709" s="263"/>
      <c r="P709" s="263"/>
      <c r="Q709" s="263"/>
      <c r="R709" s="263"/>
      <c r="S709" s="263"/>
      <c r="T709" s="26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5" t="s">
        <v>162</v>
      </c>
      <c r="AU709" s="265" t="s">
        <v>87</v>
      </c>
      <c r="AV709" s="14" t="s">
        <v>87</v>
      </c>
      <c r="AW709" s="14" t="s">
        <v>33</v>
      </c>
      <c r="AX709" s="14" t="s">
        <v>77</v>
      </c>
      <c r="AY709" s="265" t="s">
        <v>152</v>
      </c>
    </row>
    <row r="710" s="15" customFormat="1">
      <c r="A710" s="15"/>
      <c r="B710" s="266"/>
      <c r="C710" s="267"/>
      <c r="D710" s="240" t="s">
        <v>162</v>
      </c>
      <c r="E710" s="268" t="s">
        <v>1</v>
      </c>
      <c r="F710" s="269" t="s">
        <v>165</v>
      </c>
      <c r="G710" s="267"/>
      <c r="H710" s="270">
        <v>-2.9580000000000002</v>
      </c>
      <c r="I710" s="271"/>
      <c r="J710" s="267"/>
      <c r="K710" s="267"/>
      <c r="L710" s="272"/>
      <c r="M710" s="273"/>
      <c r="N710" s="274"/>
      <c r="O710" s="274"/>
      <c r="P710" s="274"/>
      <c r="Q710" s="274"/>
      <c r="R710" s="274"/>
      <c r="S710" s="274"/>
      <c r="T710" s="27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76" t="s">
        <v>162</v>
      </c>
      <c r="AU710" s="276" t="s">
        <v>87</v>
      </c>
      <c r="AV710" s="15" t="s">
        <v>166</v>
      </c>
      <c r="AW710" s="15" t="s">
        <v>33</v>
      </c>
      <c r="AX710" s="15" t="s">
        <v>77</v>
      </c>
      <c r="AY710" s="276" t="s">
        <v>152</v>
      </c>
    </row>
    <row r="711" s="13" customFormat="1">
      <c r="A711" s="13"/>
      <c r="B711" s="245"/>
      <c r="C711" s="246"/>
      <c r="D711" s="240" t="s">
        <v>162</v>
      </c>
      <c r="E711" s="247" t="s">
        <v>1</v>
      </c>
      <c r="F711" s="248" t="s">
        <v>183</v>
      </c>
      <c r="G711" s="246"/>
      <c r="H711" s="247" t="s">
        <v>1</v>
      </c>
      <c r="I711" s="249"/>
      <c r="J711" s="246"/>
      <c r="K711" s="246"/>
      <c r="L711" s="250"/>
      <c r="M711" s="251"/>
      <c r="N711" s="252"/>
      <c r="O711" s="252"/>
      <c r="P711" s="252"/>
      <c r="Q711" s="252"/>
      <c r="R711" s="252"/>
      <c r="S711" s="252"/>
      <c r="T711" s="25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54" t="s">
        <v>162</v>
      </c>
      <c r="AU711" s="254" t="s">
        <v>87</v>
      </c>
      <c r="AV711" s="13" t="s">
        <v>85</v>
      </c>
      <c r="AW711" s="13" t="s">
        <v>33</v>
      </c>
      <c r="AX711" s="13" t="s">
        <v>77</v>
      </c>
      <c r="AY711" s="254" t="s">
        <v>152</v>
      </c>
    </row>
    <row r="712" s="14" customFormat="1">
      <c r="A712" s="14"/>
      <c r="B712" s="255"/>
      <c r="C712" s="256"/>
      <c r="D712" s="240" t="s">
        <v>162</v>
      </c>
      <c r="E712" s="257" t="s">
        <v>1</v>
      </c>
      <c r="F712" s="258" t="s">
        <v>691</v>
      </c>
      <c r="G712" s="256"/>
      <c r="H712" s="259">
        <v>-0.063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5" t="s">
        <v>162</v>
      </c>
      <c r="AU712" s="265" t="s">
        <v>87</v>
      </c>
      <c r="AV712" s="14" t="s">
        <v>87</v>
      </c>
      <c r="AW712" s="14" t="s">
        <v>33</v>
      </c>
      <c r="AX712" s="14" t="s">
        <v>77</v>
      </c>
      <c r="AY712" s="265" t="s">
        <v>152</v>
      </c>
    </row>
    <row r="713" s="14" customFormat="1">
      <c r="A713" s="14"/>
      <c r="B713" s="255"/>
      <c r="C713" s="256"/>
      <c r="D713" s="240" t="s">
        <v>162</v>
      </c>
      <c r="E713" s="257" t="s">
        <v>1</v>
      </c>
      <c r="F713" s="258" t="s">
        <v>692</v>
      </c>
      <c r="G713" s="256"/>
      <c r="H713" s="259">
        <v>-0.091999999999999998</v>
      </c>
      <c r="I713" s="260"/>
      <c r="J713" s="256"/>
      <c r="K713" s="256"/>
      <c r="L713" s="261"/>
      <c r="M713" s="262"/>
      <c r="N713" s="263"/>
      <c r="O713" s="263"/>
      <c r="P713" s="263"/>
      <c r="Q713" s="263"/>
      <c r="R713" s="263"/>
      <c r="S713" s="263"/>
      <c r="T713" s="26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5" t="s">
        <v>162</v>
      </c>
      <c r="AU713" s="265" t="s">
        <v>87</v>
      </c>
      <c r="AV713" s="14" t="s">
        <v>87</v>
      </c>
      <c r="AW713" s="14" t="s">
        <v>33</v>
      </c>
      <c r="AX713" s="14" t="s">
        <v>77</v>
      </c>
      <c r="AY713" s="265" t="s">
        <v>152</v>
      </c>
    </row>
    <row r="714" s="15" customFormat="1">
      <c r="A714" s="15"/>
      <c r="B714" s="266"/>
      <c r="C714" s="267"/>
      <c r="D714" s="240" t="s">
        <v>162</v>
      </c>
      <c r="E714" s="268" t="s">
        <v>1</v>
      </c>
      <c r="F714" s="269" t="s">
        <v>165</v>
      </c>
      <c r="G714" s="267"/>
      <c r="H714" s="270">
        <v>-0.155</v>
      </c>
      <c r="I714" s="271"/>
      <c r="J714" s="267"/>
      <c r="K714" s="267"/>
      <c r="L714" s="272"/>
      <c r="M714" s="273"/>
      <c r="N714" s="274"/>
      <c r="O714" s="274"/>
      <c r="P714" s="274"/>
      <c r="Q714" s="274"/>
      <c r="R714" s="274"/>
      <c r="S714" s="274"/>
      <c r="T714" s="27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76" t="s">
        <v>162</v>
      </c>
      <c r="AU714" s="276" t="s">
        <v>87</v>
      </c>
      <c r="AV714" s="15" t="s">
        <v>166</v>
      </c>
      <c r="AW714" s="15" t="s">
        <v>33</v>
      </c>
      <c r="AX714" s="15" t="s">
        <v>77</v>
      </c>
      <c r="AY714" s="276" t="s">
        <v>152</v>
      </c>
    </row>
    <row r="715" s="13" customFormat="1">
      <c r="A715" s="13"/>
      <c r="B715" s="245"/>
      <c r="C715" s="246"/>
      <c r="D715" s="240" t="s">
        <v>162</v>
      </c>
      <c r="E715" s="247" t="s">
        <v>1</v>
      </c>
      <c r="F715" s="248" t="s">
        <v>170</v>
      </c>
      <c r="G715" s="246"/>
      <c r="H715" s="247" t="s">
        <v>1</v>
      </c>
      <c r="I715" s="249"/>
      <c r="J715" s="246"/>
      <c r="K715" s="246"/>
      <c r="L715" s="250"/>
      <c r="M715" s="251"/>
      <c r="N715" s="252"/>
      <c r="O715" s="252"/>
      <c r="P715" s="252"/>
      <c r="Q715" s="252"/>
      <c r="R715" s="252"/>
      <c r="S715" s="252"/>
      <c r="T715" s="25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4" t="s">
        <v>162</v>
      </c>
      <c r="AU715" s="254" t="s">
        <v>87</v>
      </c>
      <c r="AV715" s="13" t="s">
        <v>85</v>
      </c>
      <c r="AW715" s="13" t="s">
        <v>33</v>
      </c>
      <c r="AX715" s="13" t="s">
        <v>77</v>
      </c>
      <c r="AY715" s="254" t="s">
        <v>152</v>
      </c>
    </row>
    <row r="716" s="14" customFormat="1">
      <c r="A716" s="14"/>
      <c r="B716" s="255"/>
      <c r="C716" s="256"/>
      <c r="D716" s="240" t="s">
        <v>162</v>
      </c>
      <c r="E716" s="257" t="s">
        <v>1</v>
      </c>
      <c r="F716" s="258" t="s">
        <v>693</v>
      </c>
      <c r="G716" s="256"/>
      <c r="H716" s="259">
        <v>-0.33600000000000002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5" t="s">
        <v>162</v>
      </c>
      <c r="AU716" s="265" t="s">
        <v>87</v>
      </c>
      <c r="AV716" s="14" t="s">
        <v>87</v>
      </c>
      <c r="AW716" s="14" t="s">
        <v>33</v>
      </c>
      <c r="AX716" s="14" t="s">
        <v>77</v>
      </c>
      <c r="AY716" s="265" t="s">
        <v>152</v>
      </c>
    </row>
    <row r="717" s="15" customFormat="1">
      <c r="A717" s="15"/>
      <c r="B717" s="266"/>
      <c r="C717" s="267"/>
      <c r="D717" s="240" t="s">
        <v>162</v>
      </c>
      <c r="E717" s="268" t="s">
        <v>1</v>
      </c>
      <c r="F717" s="269" t="s">
        <v>165</v>
      </c>
      <c r="G717" s="267"/>
      <c r="H717" s="270">
        <v>-0.33600000000000002</v>
      </c>
      <c r="I717" s="271"/>
      <c r="J717" s="267"/>
      <c r="K717" s="267"/>
      <c r="L717" s="272"/>
      <c r="M717" s="273"/>
      <c r="N717" s="274"/>
      <c r="O717" s="274"/>
      <c r="P717" s="274"/>
      <c r="Q717" s="274"/>
      <c r="R717" s="274"/>
      <c r="S717" s="274"/>
      <c r="T717" s="27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76" t="s">
        <v>162</v>
      </c>
      <c r="AU717" s="276" t="s">
        <v>87</v>
      </c>
      <c r="AV717" s="15" t="s">
        <v>166</v>
      </c>
      <c r="AW717" s="15" t="s">
        <v>33</v>
      </c>
      <c r="AX717" s="15" t="s">
        <v>77</v>
      </c>
      <c r="AY717" s="276" t="s">
        <v>152</v>
      </c>
    </row>
    <row r="718" s="16" customFormat="1">
      <c r="A718" s="16"/>
      <c r="B718" s="277"/>
      <c r="C718" s="278"/>
      <c r="D718" s="240" t="s">
        <v>162</v>
      </c>
      <c r="E718" s="279" t="s">
        <v>1</v>
      </c>
      <c r="F718" s="280" t="s">
        <v>172</v>
      </c>
      <c r="G718" s="278"/>
      <c r="H718" s="281">
        <v>16.262000000000004</v>
      </c>
      <c r="I718" s="282"/>
      <c r="J718" s="278"/>
      <c r="K718" s="278"/>
      <c r="L718" s="283"/>
      <c r="M718" s="284"/>
      <c r="N718" s="285"/>
      <c r="O718" s="285"/>
      <c r="P718" s="285"/>
      <c r="Q718" s="285"/>
      <c r="R718" s="285"/>
      <c r="S718" s="285"/>
      <c r="T718" s="28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T718" s="287" t="s">
        <v>162</v>
      </c>
      <c r="AU718" s="287" t="s">
        <v>87</v>
      </c>
      <c r="AV718" s="16" t="s">
        <v>158</v>
      </c>
      <c r="AW718" s="16" t="s">
        <v>33</v>
      </c>
      <c r="AX718" s="16" t="s">
        <v>85</v>
      </c>
      <c r="AY718" s="287" t="s">
        <v>152</v>
      </c>
    </row>
    <row r="719" s="2" customFormat="1" ht="16.5" customHeight="1">
      <c r="A719" s="39"/>
      <c r="B719" s="40"/>
      <c r="C719" s="227" t="s">
        <v>694</v>
      </c>
      <c r="D719" s="227" t="s">
        <v>154</v>
      </c>
      <c r="E719" s="228" t="s">
        <v>695</v>
      </c>
      <c r="F719" s="229" t="s">
        <v>696</v>
      </c>
      <c r="G719" s="230" t="s">
        <v>198</v>
      </c>
      <c r="H719" s="231">
        <v>1.262</v>
      </c>
      <c r="I719" s="232"/>
      <c r="J719" s="233">
        <f>ROUND(I719*H719,2)</f>
        <v>0</v>
      </c>
      <c r="K719" s="229" t="s">
        <v>176</v>
      </c>
      <c r="L719" s="45"/>
      <c r="M719" s="234" t="s">
        <v>1</v>
      </c>
      <c r="N719" s="235" t="s">
        <v>42</v>
      </c>
      <c r="O719" s="92"/>
      <c r="P719" s="236">
        <f>O719*H719</f>
        <v>0</v>
      </c>
      <c r="Q719" s="236">
        <v>0</v>
      </c>
      <c r="R719" s="236">
        <f>Q719*H719</f>
        <v>0</v>
      </c>
      <c r="S719" s="236">
        <v>2.2000000000000002</v>
      </c>
      <c r="T719" s="237">
        <f>S719*H719</f>
        <v>2.7764000000000002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8" t="s">
        <v>158</v>
      </c>
      <c r="AT719" s="238" t="s">
        <v>154</v>
      </c>
      <c r="AU719" s="238" t="s">
        <v>87</v>
      </c>
      <c r="AY719" s="18" t="s">
        <v>152</v>
      </c>
      <c r="BE719" s="239">
        <f>IF(N719="základní",J719,0)</f>
        <v>0</v>
      </c>
      <c r="BF719" s="239">
        <f>IF(N719="snížená",J719,0)</f>
        <v>0</v>
      </c>
      <c r="BG719" s="239">
        <f>IF(N719="zákl. přenesená",J719,0)</f>
        <v>0</v>
      </c>
      <c r="BH719" s="239">
        <f>IF(N719="sníž. přenesená",J719,0)</f>
        <v>0</v>
      </c>
      <c r="BI719" s="239">
        <f>IF(N719="nulová",J719,0)</f>
        <v>0</v>
      </c>
      <c r="BJ719" s="18" t="s">
        <v>85</v>
      </c>
      <c r="BK719" s="239">
        <f>ROUND(I719*H719,2)</f>
        <v>0</v>
      </c>
      <c r="BL719" s="18" t="s">
        <v>158</v>
      </c>
      <c r="BM719" s="238" t="s">
        <v>697</v>
      </c>
    </row>
    <row r="720" s="13" customFormat="1">
      <c r="A720" s="13"/>
      <c r="B720" s="245"/>
      <c r="C720" s="246"/>
      <c r="D720" s="240" t="s">
        <v>162</v>
      </c>
      <c r="E720" s="247" t="s">
        <v>1</v>
      </c>
      <c r="F720" s="248" t="s">
        <v>644</v>
      </c>
      <c r="G720" s="246"/>
      <c r="H720" s="247" t="s">
        <v>1</v>
      </c>
      <c r="I720" s="249"/>
      <c r="J720" s="246"/>
      <c r="K720" s="246"/>
      <c r="L720" s="250"/>
      <c r="M720" s="251"/>
      <c r="N720" s="252"/>
      <c r="O720" s="252"/>
      <c r="P720" s="252"/>
      <c r="Q720" s="252"/>
      <c r="R720" s="252"/>
      <c r="S720" s="252"/>
      <c r="T720" s="25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4" t="s">
        <v>162</v>
      </c>
      <c r="AU720" s="254" t="s">
        <v>87</v>
      </c>
      <c r="AV720" s="13" t="s">
        <v>85</v>
      </c>
      <c r="AW720" s="13" t="s">
        <v>33</v>
      </c>
      <c r="AX720" s="13" t="s">
        <v>77</v>
      </c>
      <c r="AY720" s="254" t="s">
        <v>152</v>
      </c>
    </row>
    <row r="721" s="14" customFormat="1">
      <c r="A721" s="14"/>
      <c r="B721" s="255"/>
      <c r="C721" s="256"/>
      <c r="D721" s="240" t="s">
        <v>162</v>
      </c>
      <c r="E721" s="257" t="s">
        <v>1</v>
      </c>
      <c r="F721" s="258" t="s">
        <v>698</v>
      </c>
      <c r="G721" s="256"/>
      <c r="H721" s="259">
        <v>1.262</v>
      </c>
      <c r="I721" s="260"/>
      <c r="J721" s="256"/>
      <c r="K721" s="256"/>
      <c r="L721" s="261"/>
      <c r="M721" s="262"/>
      <c r="N721" s="263"/>
      <c r="O721" s="263"/>
      <c r="P721" s="263"/>
      <c r="Q721" s="263"/>
      <c r="R721" s="263"/>
      <c r="S721" s="263"/>
      <c r="T721" s="26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5" t="s">
        <v>162</v>
      </c>
      <c r="AU721" s="265" t="s">
        <v>87</v>
      </c>
      <c r="AV721" s="14" t="s">
        <v>87</v>
      </c>
      <c r="AW721" s="14" t="s">
        <v>33</v>
      </c>
      <c r="AX721" s="14" t="s">
        <v>85</v>
      </c>
      <c r="AY721" s="265" t="s">
        <v>152</v>
      </c>
    </row>
    <row r="722" s="2" customFormat="1" ht="24.15" customHeight="1">
      <c r="A722" s="39"/>
      <c r="B722" s="40"/>
      <c r="C722" s="227" t="s">
        <v>699</v>
      </c>
      <c r="D722" s="227" t="s">
        <v>154</v>
      </c>
      <c r="E722" s="228" t="s">
        <v>700</v>
      </c>
      <c r="F722" s="229" t="s">
        <v>701</v>
      </c>
      <c r="G722" s="230" t="s">
        <v>157</v>
      </c>
      <c r="H722" s="231">
        <v>11.470000000000001</v>
      </c>
      <c r="I722" s="232"/>
      <c r="J722" s="233">
        <f>ROUND(I722*H722,2)</f>
        <v>0</v>
      </c>
      <c r="K722" s="229" t="s">
        <v>176</v>
      </c>
      <c r="L722" s="45"/>
      <c r="M722" s="234" t="s">
        <v>1</v>
      </c>
      <c r="N722" s="235" t="s">
        <v>42</v>
      </c>
      <c r="O722" s="92"/>
      <c r="P722" s="236">
        <f>O722*H722</f>
        <v>0</v>
      </c>
      <c r="Q722" s="236">
        <v>0</v>
      </c>
      <c r="R722" s="236">
        <f>Q722*H722</f>
        <v>0</v>
      </c>
      <c r="S722" s="236">
        <v>0.035000000000000003</v>
      </c>
      <c r="T722" s="237">
        <f>S722*H722</f>
        <v>0.40145000000000008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38" t="s">
        <v>158</v>
      </c>
      <c r="AT722" s="238" t="s">
        <v>154</v>
      </c>
      <c r="AU722" s="238" t="s">
        <v>87</v>
      </c>
      <c r="AY722" s="18" t="s">
        <v>152</v>
      </c>
      <c r="BE722" s="239">
        <f>IF(N722="základní",J722,0)</f>
        <v>0</v>
      </c>
      <c r="BF722" s="239">
        <f>IF(N722="snížená",J722,0)</f>
        <v>0</v>
      </c>
      <c r="BG722" s="239">
        <f>IF(N722="zákl. přenesená",J722,0)</f>
        <v>0</v>
      </c>
      <c r="BH722" s="239">
        <f>IF(N722="sníž. přenesená",J722,0)</f>
        <v>0</v>
      </c>
      <c r="BI722" s="239">
        <f>IF(N722="nulová",J722,0)</f>
        <v>0</v>
      </c>
      <c r="BJ722" s="18" t="s">
        <v>85</v>
      </c>
      <c r="BK722" s="239">
        <f>ROUND(I722*H722,2)</f>
        <v>0</v>
      </c>
      <c r="BL722" s="18" t="s">
        <v>158</v>
      </c>
      <c r="BM722" s="238" t="s">
        <v>702</v>
      </c>
    </row>
    <row r="723" s="13" customFormat="1">
      <c r="A723" s="13"/>
      <c r="B723" s="245"/>
      <c r="C723" s="246"/>
      <c r="D723" s="240" t="s">
        <v>162</v>
      </c>
      <c r="E723" s="247" t="s">
        <v>1</v>
      </c>
      <c r="F723" s="248" t="s">
        <v>644</v>
      </c>
      <c r="G723" s="246"/>
      <c r="H723" s="247" t="s">
        <v>1</v>
      </c>
      <c r="I723" s="249"/>
      <c r="J723" s="246"/>
      <c r="K723" s="246"/>
      <c r="L723" s="250"/>
      <c r="M723" s="251"/>
      <c r="N723" s="252"/>
      <c r="O723" s="252"/>
      <c r="P723" s="252"/>
      <c r="Q723" s="252"/>
      <c r="R723" s="252"/>
      <c r="S723" s="252"/>
      <c r="T723" s="25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4" t="s">
        <v>162</v>
      </c>
      <c r="AU723" s="254" t="s">
        <v>87</v>
      </c>
      <c r="AV723" s="13" t="s">
        <v>85</v>
      </c>
      <c r="AW723" s="13" t="s">
        <v>33</v>
      </c>
      <c r="AX723" s="13" t="s">
        <v>77</v>
      </c>
      <c r="AY723" s="254" t="s">
        <v>152</v>
      </c>
    </row>
    <row r="724" s="14" customFormat="1">
      <c r="A724" s="14"/>
      <c r="B724" s="255"/>
      <c r="C724" s="256"/>
      <c r="D724" s="240" t="s">
        <v>162</v>
      </c>
      <c r="E724" s="257" t="s">
        <v>1</v>
      </c>
      <c r="F724" s="258" t="s">
        <v>703</v>
      </c>
      <c r="G724" s="256"/>
      <c r="H724" s="259">
        <v>11.470000000000001</v>
      </c>
      <c r="I724" s="260"/>
      <c r="J724" s="256"/>
      <c r="K724" s="256"/>
      <c r="L724" s="261"/>
      <c r="M724" s="262"/>
      <c r="N724" s="263"/>
      <c r="O724" s="263"/>
      <c r="P724" s="263"/>
      <c r="Q724" s="263"/>
      <c r="R724" s="263"/>
      <c r="S724" s="263"/>
      <c r="T724" s="26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5" t="s">
        <v>162</v>
      </c>
      <c r="AU724" s="265" t="s">
        <v>87</v>
      </c>
      <c r="AV724" s="14" t="s">
        <v>87</v>
      </c>
      <c r="AW724" s="14" t="s">
        <v>33</v>
      </c>
      <c r="AX724" s="14" t="s">
        <v>85</v>
      </c>
      <c r="AY724" s="265" t="s">
        <v>152</v>
      </c>
    </row>
    <row r="725" s="2" customFormat="1" ht="21.75" customHeight="1">
      <c r="A725" s="39"/>
      <c r="B725" s="40"/>
      <c r="C725" s="227" t="s">
        <v>704</v>
      </c>
      <c r="D725" s="227" t="s">
        <v>154</v>
      </c>
      <c r="E725" s="228" t="s">
        <v>705</v>
      </c>
      <c r="F725" s="229" t="s">
        <v>706</v>
      </c>
      <c r="G725" s="230" t="s">
        <v>198</v>
      </c>
      <c r="H725" s="231">
        <v>14.801</v>
      </c>
      <c r="I725" s="232"/>
      <c r="J725" s="233">
        <f>ROUND(I725*H725,2)</f>
        <v>0</v>
      </c>
      <c r="K725" s="229" t="s">
        <v>176</v>
      </c>
      <c r="L725" s="45"/>
      <c r="M725" s="234" t="s">
        <v>1</v>
      </c>
      <c r="N725" s="235" t="s">
        <v>42</v>
      </c>
      <c r="O725" s="92"/>
      <c r="P725" s="236">
        <f>O725*H725</f>
        <v>0</v>
      </c>
      <c r="Q725" s="236">
        <v>0</v>
      </c>
      <c r="R725" s="236">
        <f>Q725*H725</f>
        <v>0</v>
      </c>
      <c r="S725" s="236">
        <v>1.3999999999999999</v>
      </c>
      <c r="T725" s="237">
        <f>S725*H725</f>
        <v>20.721399999999999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38" t="s">
        <v>158</v>
      </c>
      <c r="AT725" s="238" t="s">
        <v>154</v>
      </c>
      <c r="AU725" s="238" t="s">
        <v>87</v>
      </c>
      <c r="AY725" s="18" t="s">
        <v>152</v>
      </c>
      <c r="BE725" s="239">
        <f>IF(N725="základní",J725,0)</f>
        <v>0</v>
      </c>
      <c r="BF725" s="239">
        <f>IF(N725="snížená",J725,0)</f>
        <v>0</v>
      </c>
      <c r="BG725" s="239">
        <f>IF(N725="zákl. přenesená",J725,0)</f>
        <v>0</v>
      </c>
      <c r="BH725" s="239">
        <f>IF(N725="sníž. přenesená",J725,0)</f>
        <v>0</v>
      </c>
      <c r="BI725" s="239">
        <f>IF(N725="nulová",J725,0)</f>
        <v>0</v>
      </c>
      <c r="BJ725" s="18" t="s">
        <v>85</v>
      </c>
      <c r="BK725" s="239">
        <f>ROUND(I725*H725,2)</f>
        <v>0</v>
      </c>
      <c r="BL725" s="18" t="s">
        <v>158</v>
      </c>
      <c r="BM725" s="238" t="s">
        <v>707</v>
      </c>
    </row>
    <row r="726" s="2" customFormat="1">
      <c r="A726" s="39"/>
      <c r="B726" s="40"/>
      <c r="C726" s="41"/>
      <c r="D726" s="240" t="s">
        <v>160</v>
      </c>
      <c r="E726" s="41"/>
      <c r="F726" s="241" t="s">
        <v>686</v>
      </c>
      <c r="G726" s="41"/>
      <c r="H726" s="41"/>
      <c r="I726" s="242"/>
      <c r="J726" s="41"/>
      <c r="K726" s="41"/>
      <c r="L726" s="45"/>
      <c r="M726" s="243"/>
      <c r="N726" s="244"/>
      <c r="O726" s="92"/>
      <c r="P726" s="92"/>
      <c r="Q726" s="92"/>
      <c r="R726" s="92"/>
      <c r="S726" s="92"/>
      <c r="T726" s="93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160</v>
      </c>
      <c r="AU726" s="18" t="s">
        <v>87</v>
      </c>
    </row>
    <row r="727" s="13" customFormat="1">
      <c r="A727" s="13"/>
      <c r="B727" s="245"/>
      <c r="C727" s="246"/>
      <c r="D727" s="240" t="s">
        <v>162</v>
      </c>
      <c r="E727" s="247" t="s">
        <v>1</v>
      </c>
      <c r="F727" s="248" t="s">
        <v>708</v>
      </c>
      <c r="G727" s="246"/>
      <c r="H727" s="247" t="s">
        <v>1</v>
      </c>
      <c r="I727" s="249"/>
      <c r="J727" s="246"/>
      <c r="K727" s="246"/>
      <c r="L727" s="250"/>
      <c r="M727" s="251"/>
      <c r="N727" s="252"/>
      <c r="O727" s="252"/>
      <c r="P727" s="252"/>
      <c r="Q727" s="252"/>
      <c r="R727" s="252"/>
      <c r="S727" s="252"/>
      <c r="T727" s="25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4" t="s">
        <v>162</v>
      </c>
      <c r="AU727" s="254" t="s">
        <v>87</v>
      </c>
      <c r="AV727" s="13" t="s">
        <v>85</v>
      </c>
      <c r="AW727" s="13" t="s">
        <v>33</v>
      </c>
      <c r="AX727" s="13" t="s">
        <v>77</v>
      </c>
      <c r="AY727" s="254" t="s">
        <v>152</v>
      </c>
    </row>
    <row r="728" s="13" customFormat="1">
      <c r="A728" s="13"/>
      <c r="B728" s="245"/>
      <c r="C728" s="246"/>
      <c r="D728" s="240" t="s">
        <v>162</v>
      </c>
      <c r="E728" s="247" t="s">
        <v>1</v>
      </c>
      <c r="F728" s="248" t="s">
        <v>163</v>
      </c>
      <c r="G728" s="246"/>
      <c r="H728" s="247" t="s">
        <v>1</v>
      </c>
      <c r="I728" s="249"/>
      <c r="J728" s="246"/>
      <c r="K728" s="246"/>
      <c r="L728" s="250"/>
      <c r="M728" s="251"/>
      <c r="N728" s="252"/>
      <c r="O728" s="252"/>
      <c r="P728" s="252"/>
      <c r="Q728" s="252"/>
      <c r="R728" s="252"/>
      <c r="S728" s="252"/>
      <c r="T728" s="25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4" t="s">
        <v>162</v>
      </c>
      <c r="AU728" s="254" t="s">
        <v>87</v>
      </c>
      <c r="AV728" s="13" t="s">
        <v>85</v>
      </c>
      <c r="AW728" s="13" t="s">
        <v>33</v>
      </c>
      <c r="AX728" s="13" t="s">
        <v>77</v>
      </c>
      <c r="AY728" s="254" t="s">
        <v>152</v>
      </c>
    </row>
    <row r="729" s="14" customFormat="1">
      <c r="A729" s="14"/>
      <c r="B729" s="255"/>
      <c r="C729" s="256"/>
      <c r="D729" s="240" t="s">
        <v>162</v>
      </c>
      <c r="E729" s="257" t="s">
        <v>1</v>
      </c>
      <c r="F729" s="258" t="s">
        <v>709</v>
      </c>
      <c r="G729" s="256"/>
      <c r="H729" s="259">
        <v>15.162000000000001</v>
      </c>
      <c r="I729" s="260"/>
      <c r="J729" s="256"/>
      <c r="K729" s="256"/>
      <c r="L729" s="261"/>
      <c r="M729" s="262"/>
      <c r="N729" s="263"/>
      <c r="O729" s="263"/>
      <c r="P729" s="263"/>
      <c r="Q729" s="263"/>
      <c r="R729" s="263"/>
      <c r="S729" s="263"/>
      <c r="T729" s="26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5" t="s">
        <v>162</v>
      </c>
      <c r="AU729" s="265" t="s">
        <v>87</v>
      </c>
      <c r="AV729" s="14" t="s">
        <v>87</v>
      </c>
      <c r="AW729" s="14" t="s">
        <v>33</v>
      </c>
      <c r="AX729" s="14" t="s">
        <v>77</v>
      </c>
      <c r="AY729" s="265" t="s">
        <v>152</v>
      </c>
    </row>
    <row r="730" s="15" customFormat="1">
      <c r="A730" s="15"/>
      <c r="B730" s="266"/>
      <c r="C730" s="267"/>
      <c r="D730" s="240" t="s">
        <v>162</v>
      </c>
      <c r="E730" s="268" t="s">
        <v>1</v>
      </c>
      <c r="F730" s="269" t="s">
        <v>165</v>
      </c>
      <c r="G730" s="267"/>
      <c r="H730" s="270">
        <v>15.162000000000001</v>
      </c>
      <c r="I730" s="271"/>
      <c r="J730" s="267"/>
      <c r="K730" s="267"/>
      <c r="L730" s="272"/>
      <c r="M730" s="273"/>
      <c r="N730" s="274"/>
      <c r="O730" s="274"/>
      <c r="P730" s="274"/>
      <c r="Q730" s="274"/>
      <c r="R730" s="274"/>
      <c r="S730" s="274"/>
      <c r="T730" s="27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76" t="s">
        <v>162</v>
      </c>
      <c r="AU730" s="276" t="s">
        <v>87</v>
      </c>
      <c r="AV730" s="15" t="s">
        <v>166</v>
      </c>
      <c r="AW730" s="15" t="s">
        <v>33</v>
      </c>
      <c r="AX730" s="15" t="s">
        <v>77</v>
      </c>
      <c r="AY730" s="276" t="s">
        <v>152</v>
      </c>
    </row>
    <row r="731" s="13" customFormat="1">
      <c r="A731" s="13"/>
      <c r="B731" s="245"/>
      <c r="C731" s="246"/>
      <c r="D731" s="240" t="s">
        <v>162</v>
      </c>
      <c r="E731" s="247" t="s">
        <v>1</v>
      </c>
      <c r="F731" s="248" t="s">
        <v>183</v>
      </c>
      <c r="G731" s="246"/>
      <c r="H731" s="247" t="s">
        <v>1</v>
      </c>
      <c r="I731" s="249"/>
      <c r="J731" s="246"/>
      <c r="K731" s="246"/>
      <c r="L731" s="250"/>
      <c r="M731" s="251"/>
      <c r="N731" s="252"/>
      <c r="O731" s="252"/>
      <c r="P731" s="252"/>
      <c r="Q731" s="252"/>
      <c r="R731" s="252"/>
      <c r="S731" s="252"/>
      <c r="T731" s="25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4" t="s">
        <v>162</v>
      </c>
      <c r="AU731" s="254" t="s">
        <v>87</v>
      </c>
      <c r="AV731" s="13" t="s">
        <v>85</v>
      </c>
      <c r="AW731" s="13" t="s">
        <v>33</v>
      </c>
      <c r="AX731" s="13" t="s">
        <v>77</v>
      </c>
      <c r="AY731" s="254" t="s">
        <v>152</v>
      </c>
    </row>
    <row r="732" s="14" customFormat="1">
      <c r="A732" s="14"/>
      <c r="B732" s="255"/>
      <c r="C732" s="256"/>
      <c r="D732" s="240" t="s">
        <v>162</v>
      </c>
      <c r="E732" s="257" t="s">
        <v>1</v>
      </c>
      <c r="F732" s="258" t="s">
        <v>710</v>
      </c>
      <c r="G732" s="256"/>
      <c r="H732" s="259">
        <v>-0.049000000000000002</v>
      </c>
      <c r="I732" s="260"/>
      <c r="J732" s="256"/>
      <c r="K732" s="256"/>
      <c r="L732" s="261"/>
      <c r="M732" s="262"/>
      <c r="N732" s="263"/>
      <c r="O732" s="263"/>
      <c r="P732" s="263"/>
      <c r="Q732" s="263"/>
      <c r="R732" s="263"/>
      <c r="S732" s="263"/>
      <c r="T732" s="26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5" t="s">
        <v>162</v>
      </c>
      <c r="AU732" s="265" t="s">
        <v>87</v>
      </c>
      <c r="AV732" s="14" t="s">
        <v>87</v>
      </c>
      <c r="AW732" s="14" t="s">
        <v>33</v>
      </c>
      <c r="AX732" s="14" t="s">
        <v>77</v>
      </c>
      <c r="AY732" s="265" t="s">
        <v>152</v>
      </c>
    </row>
    <row r="733" s="14" customFormat="1">
      <c r="A733" s="14"/>
      <c r="B733" s="255"/>
      <c r="C733" s="256"/>
      <c r="D733" s="240" t="s">
        <v>162</v>
      </c>
      <c r="E733" s="257" t="s">
        <v>1</v>
      </c>
      <c r="F733" s="258" t="s">
        <v>711</v>
      </c>
      <c r="G733" s="256"/>
      <c r="H733" s="259">
        <v>-0.070999999999999994</v>
      </c>
      <c r="I733" s="260"/>
      <c r="J733" s="256"/>
      <c r="K733" s="256"/>
      <c r="L733" s="261"/>
      <c r="M733" s="262"/>
      <c r="N733" s="263"/>
      <c r="O733" s="263"/>
      <c r="P733" s="263"/>
      <c r="Q733" s="263"/>
      <c r="R733" s="263"/>
      <c r="S733" s="263"/>
      <c r="T733" s="26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5" t="s">
        <v>162</v>
      </c>
      <c r="AU733" s="265" t="s">
        <v>87</v>
      </c>
      <c r="AV733" s="14" t="s">
        <v>87</v>
      </c>
      <c r="AW733" s="14" t="s">
        <v>33</v>
      </c>
      <c r="AX733" s="14" t="s">
        <v>77</v>
      </c>
      <c r="AY733" s="265" t="s">
        <v>152</v>
      </c>
    </row>
    <row r="734" s="15" customFormat="1">
      <c r="A734" s="15"/>
      <c r="B734" s="266"/>
      <c r="C734" s="267"/>
      <c r="D734" s="240" t="s">
        <v>162</v>
      </c>
      <c r="E734" s="268" t="s">
        <v>1</v>
      </c>
      <c r="F734" s="269" t="s">
        <v>165</v>
      </c>
      <c r="G734" s="267"/>
      <c r="H734" s="270">
        <v>-0.12</v>
      </c>
      <c r="I734" s="271"/>
      <c r="J734" s="267"/>
      <c r="K734" s="267"/>
      <c r="L734" s="272"/>
      <c r="M734" s="273"/>
      <c r="N734" s="274"/>
      <c r="O734" s="274"/>
      <c r="P734" s="274"/>
      <c r="Q734" s="274"/>
      <c r="R734" s="274"/>
      <c r="S734" s="274"/>
      <c r="T734" s="27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76" t="s">
        <v>162</v>
      </c>
      <c r="AU734" s="276" t="s">
        <v>87</v>
      </c>
      <c r="AV734" s="15" t="s">
        <v>166</v>
      </c>
      <c r="AW734" s="15" t="s">
        <v>33</v>
      </c>
      <c r="AX734" s="15" t="s">
        <v>77</v>
      </c>
      <c r="AY734" s="276" t="s">
        <v>152</v>
      </c>
    </row>
    <row r="735" s="13" customFormat="1">
      <c r="A735" s="13"/>
      <c r="B735" s="245"/>
      <c r="C735" s="246"/>
      <c r="D735" s="240" t="s">
        <v>162</v>
      </c>
      <c r="E735" s="247" t="s">
        <v>1</v>
      </c>
      <c r="F735" s="248" t="s">
        <v>170</v>
      </c>
      <c r="G735" s="246"/>
      <c r="H735" s="247" t="s">
        <v>1</v>
      </c>
      <c r="I735" s="249"/>
      <c r="J735" s="246"/>
      <c r="K735" s="246"/>
      <c r="L735" s="250"/>
      <c r="M735" s="251"/>
      <c r="N735" s="252"/>
      <c r="O735" s="252"/>
      <c r="P735" s="252"/>
      <c r="Q735" s="252"/>
      <c r="R735" s="252"/>
      <c r="S735" s="252"/>
      <c r="T735" s="25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4" t="s">
        <v>162</v>
      </c>
      <c r="AU735" s="254" t="s">
        <v>87</v>
      </c>
      <c r="AV735" s="13" t="s">
        <v>85</v>
      </c>
      <c r="AW735" s="13" t="s">
        <v>33</v>
      </c>
      <c r="AX735" s="13" t="s">
        <v>77</v>
      </c>
      <c r="AY735" s="254" t="s">
        <v>152</v>
      </c>
    </row>
    <row r="736" s="14" customFormat="1">
      <c r="A736" s="14"/>
      <c r="B736" s="255"/>
      <c r="C736" s="256"/>
      <c r="D736" s="240" t="s">
        <v>162</v>
      </c>
      <c r="E736" s="257" t="s">
        <v>1</v>
      </c>
      <c r="F736" s="258" t="s">
        <v>205</v>
      </c>
      <c r="G736" s="256"/>
      <c r="H736" s="259">
        <v>-0.24099999999999999</v>
      </c>
      <c r="I736" s="260"/>
      <c r="J736" s="256"/>
      <c r="K736" s="256"/>
      <c r="L736" s="261"/>
      <c r="M736" s="262"/>
      <c r="N736" s="263"/>
      <c r="O736" s="263"/>
      <c r="P736" s="263"/>
      <c r="Q736" s="263"/>
      <c r="R736" s="263"/>
      <c r="S736" s="263"/>
      <c r="T736" s="26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5" t="s">
        <v>162</v>
      </c>
      <c r="AU736" s="265" t="s">
        <v>87</v>
      </c>
      <c r="AV736" s="14" t="s">
        <v>87</v>
      </c>
      <c r="AW736" s="14" t="s">
        <v>33</v>
      </c>
      <c r="AX736" s="14" t="s">
        <v>77</v>
      </c>
      <c r="AY736" s="265" t="s">
        <v>152</v>
      </c>
    </row>
    <row r="737" s="15" customFormat="1">
      <c r="A737" s="15"/>
      <c r="B737" s="266"/>
      <c r="C737" s="267"/>
      <c r="D737" s="240" t="s">
        <v>162</v>
      </c>
      <c r="E737" s="268" t="s">
        <v>1</v>
      </c>
      <c r="F737" s="269" t="s">
        <v>165</v>
      </c>
      <c r="G737" s="267"/>
      <c r="H737" s="270">
        <v>-0.24099999999999999</v>
      </c>
      <c r="I737" s="271"/>
      <c r="J737" s="267"/>
      <c r="K737" s="267"/>
      <c r="L737" s="272"/>
      <c r="M737" s="273"/>
      <c r="N737" s="274"/>
      <c r="O737" s="274"/>
      <c r="P737" s="274"/>
      <c r="Q737" s="274"/>
      <c r="R737" s="274"/>
      <c r="S737" s="274"/>
      <c r="T737" s="27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76" t="s">
        <v>162</v>
      </c>
      <c r="AU737" s="276" t="s">
        <v>87</v>
      </c>
      <c r="AV737" s="15" t="s">
        <v>166</v>
      </c>
      <c r="AW737" s="15" t="s">
        <v>33</v>
      </c>
      <c r="AX737" s="15" t="s">
        <v>77</v>
      </c>
      <c r="AY737" s="276" t="s">
        <v>152</v>
      </c>
    </row>
    <row r="738" s="16" customFormat="1">
      <c r="A738" s="16"/>
      <c r="B738" s="277"/>
      <c r="C738" s="278"/>
      <c r="D738" s="240" t="s">
        <v>162</v>
      </c>
      <c r="E738" s="279" t="s">
        <v>1</v>
      </c>
      <c r="F738" s="280" t="s">
        <v>172</v>
      </c>
      <c r="G738" s="278"/>
      <c r="H738" s="281">
        <v>14.801000000000002</v>
      </c>
      <c r="I738" s="282"/>
      <c r="J738" s="278"/>
      <c r="K738" s="278"/>
      <c r="L738" s="283"/>
      <c r="M738" s="284"/>
      <c r="N738" s="285"/>
      <c r="O738" s="285"/>
      <c r="P738" s="285"/>
      <c r="Q738" s="285"/>
      <c r="R738" s="285"/>
      <c r="S738" s="285"/>
      <c r="T738" s="28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T738" s="287" t="s">
        <v>162</v>
      </c>
      <c r="AU738" s="287" t="s">
        <v>87</v>
      </c>
      <c r="AV738" s="16" t="s">
        <v>158</v>
      </c>
      <c r="AW738" s="16" t="s">
        <v>33</v>
      </c>
      <c r="AX738" s="16" t="s">
        <v>85</v>
      </c>
      <c r="AY738" s="287" t="s">
        <v>152</v>
      </c>
    </row>
    <row r="739" s="2" customFormat="1" ht="21.75" customHeight="1">
      <c r="A739" s="39"/>
      <c r="B739" s="40"/>
      <c r="C739" s="227" t="s">
        <v>712</v>
      </c>
      <c r="D739" s="227" t="s">
        <v>154</v>
      </c>
      <c r="E739" s="228" t="s">
        <v>713</v>
      </c>
      <c r="F739" s="229" t="s">
        <v>714</v>
      </c>
      <c r="G739" s="230" t="s">
        <v>198</v>
      </c>
      <c r="H739" s="231">
        <v>44.960999999999999</v>
      </c>
      <c r="I739" s="232"/>
      <c r="J739" s="233">
        <f>ROUND(I739*H739,2)</f>
        <v>0</v>
      </c>
      <c r="K739" s="229" t="s">
        <v>176</v>
      </c>
      <c r="L739" s="45"/>
      <c r="M739" s="234" t="s">
        <v>1</v>
      </c>
      <c r="N739" s="235" t="s">
        <v>42</v>
      </c>
      <c r="O739" s="92"/>
      <c r="P739" s="236">
        <f>O739*H739</f>
        <v>0</v>
      </c>
      <c r="Q739" s="236">
        <v>0</v>
      </c>
      <c r="R739" s="236">
        <f>Q739*H739</f>
        <v>0</v>
      </c>
      <c r="S739" s="236">
        <v>1.3999999999999999</v>
      </c>
      <c r="T739" s="237">
        <f>S739*H739</f>
        <v>62.945399999999992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8" t="s">
        <v>158</v>
      </c>
      <c r="AT739" s="238" t="s">
        <v>154</v>
      </c>
      <c r="AU739" s="238" t="s">
        <v>87</v>
      </c>
      <c r="AY739" s="18" t="s">
        <v>152</v>
      </c>
      <c r="BE739" s="239">
        <f>IF(N739="základní",J739,0)</f>
        <v>0</v>
      </c>
      <c r="BF739" s="239">
        <f>IF(N739="snížená",J739,0)</f>
        <v>0</v>
      </c>
      <c r="BG739" s="239">
        <f>IF(N739="zákl. přenesená",J739,0)</f>
        <v>0</v>
      </c>
      <c r="BH739" s="239">
        <f>IF(N739="sníž. přenesená",J739,0)</f>
        <v>0</v>
      </c>
      <c r="BI739" s="239">
        <f>IF(N739="nulová",J739,0)</f>
        <v>0</v>
      </c>
      <c r="BJ739" s="18" t="s">
        <v>85</v>
      </c>
      <c r="BK739" s="239">
        <f>ROUND(I739*H739,2)</f>
        <v>0</v>
      </c>
      <c r="BL739" s="18" t="s">
        <v>158</v>
      </c>
      <c r="BM739" s="238" t="s">
        <v>715</v>
      </c>
    </row>
    <row r="740" s="2" customFormat="1">
      <c r="A740" s="39"/>
      <c r="B740" s="40"/>
      <c r="C740" s="41"/>
      <c r="D740" s="240" t="s">
        <v>160</v>
      </c>
      <c r="E740" s="41"/>
      <c r="F740" s="241" t="s">
        <v>686</v>
      </c>
      <c r="G740" s="41"/>
      <c r="H740" s="41"/>
      <c r="I740" s="242"/>
      <c r="J740" s="41"/>
      <c r="K740" s="41"/>
      <c r="L740" s="45"/>
      <c r="M740" s="243"/>
      <c r="N740" s="244"/>
      <c r="O740" s="92"/>
      <c r="P740" s="92"/>
      <c r="Q740" s="92"/>
      <c r="R740" s="92"/>
      <c r="S740" s="92"/>
      <c r="T740" s="93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160</v>
      </c>
      <c r="AU740" s="18" t="s">
        <v>87</v>
      </c>
    </row>
    <row r="741" s="13" customFormat="1">
      <c r="A741" s="13"/>
      <c r="B741" s="245"/>
      <c r="C741" s="246"/>
      <c r="D741" s="240" t="s">
        <v>162</v>
      </c>
      <c r="E741" s="247" t="s">
        <v>1</v>
      </c>
      <c r="F741" s="248" t="s">
        <v>716</v>
      </c>
      <c r="G741" s="246"/>
      <c r="H741" s="247" t="s">
        <v>1</v>
      </c>
      <c r="I741" s="249"/>
      <c r="J741" s="246"/>
      <c r="K741" s="246"/>
      <c r="L741" s="250"/>
      <c r="M741" s="251"/>
      <c r="N741" s="252"/>
      <c r="O741" s="252"/>
      <c r="P741" s="252"/>
      <c r="Q741" s="252"/>
      <c r="R741" s="252"/>
      <c r="S741" s="252"/>
      <c r="T741" s="25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4" t="s">
        <v>162</v>
      </c>
      <c r="AU741" s="254" t="s">
        <v>87</v>
      </c>
      <c r="AV741" s="13" t="s">
        <v>85</v>
      </c>
      <c r="AW741" s="13" t="s">
        <v>33</v>
      </c>
      <c r="AX741" s="13" t="s">
        <v>77</v>
      </c>
      <c r="AY741" s="254" t="s">
        <v>152</v>
      </c>
    </row>
    <row r="742" s="13" customFormat="1">
      <c r="A742" s="13"/>
      <c r="B742" s="245"/>
      <c r="C742" s="246"/>
      <c r="D742" s="240" t="s">
        <v>162</v>
      </c>
      <c r="E742" s="247" t="s">
        <v>1</v>
      </c>
      <c r="F742" s="248" t="s">
        <v>163</v>
      </c>
      <c r="G742" s="246"/>
      <c r="H742" s="247" t="s">
        <v>1</v>
      </c>
      <c r="I742" s="249"/>
      <c r="J742" s="246"/>
      <c r="K742" s="246"/>
      <c r="L742" s="250"/>
      <c r="M742" s="251"/>
      <c r="N742" s="252"/>
      <c r="O742" s="252"/>
      <c r="P742" s="252"/>
      <c r="Q742" s="252"/>
      <c r="R742" s="252"/>
      <c r="S742" s="252"/>
      <c r="T742" s="25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4" t="s">
        <v>162</v>
      </c>
      <c r="AU742" s="254" t="s">
        <v>87</v>
      </c>
      <c r="AV742" s="13" t="s">
        <v>85</v>
      </c>
      <c r="AW742" s="13" t="s">
        <v>33</v>
      </c>
      <c r="AX742" s="13" t="s">
        <v>77</v>
      </c>
      <c r="AY742" s="254" t="s">
        <v>152</v>
      </c>
    </row>
    <row r="743" s="14" customFormat="1">
      <c r="A743" s="14"/>
      <c r="B743" s="255"/>
      <c r="C743" s="256"/>
      <c r="D743" s="240" t="s">
        <v>162</v>
      </c>
      <c r="E743" s="257" t="s">
        <v>1</v>
      </c>
      <c r="F743" s="258" t="s">
        <v>717</v>
      </c>
      <c r="G743" s="256"/>
      <c r="H743" s="259">
        <v>24.084</v>
      </c>
      <c r="I743" s="260"/>
      <c r="J743" s="256"/>
      <c r="K743" s="256"/>
      <c r="L743" s="261"/>
      <c r="M743" s="262"/>
      <c r="N743" s="263"/>
      <c r="O743" s="263"/>
      <c r="P743" s="263"/>
      <c r="Q743" s="263"/>
      <c r="R743" s="263"/>
      <c r="S743" s="263"/>
      <c r="T743" s="26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5" t="s">
        <v>162</v>
      </c>
      <c r="AU743" s="265" t="s">
        <v>87</v>
      </c>
      <c r="AV743" s="14" t="s">
        <v>87</v>
      </c>
      <c r="AW743" s="14" t="s">
        <v>33</v>
      </c>
      <c r="AX743" s="14" t="s">
        <v>77</v>
      </c>
      <c r="AY743" s="265" t="s">
        <v>152</v>
      </c>
    </row>
    <row r="744" s="14" customFormat="1">
      <c r="A744" s="14"/>
      <c r="B744" s="255"/>
      <c r="C744" s="256"/>
      <c r="D744" s="240" t="s">
        <v>162</v>
      </c>
      <c r="E744" s="257" t="s">
        <v>1</v>
      </c>
      <c r="F744" s="258" t="s">
        <v>718</v>
      </c>
      <c r="G744" s="256"/>
      <c r="H744" s="259">
        <v>23.727</v>
      </c>
      <c r="I744" s="260"/>
      <c r="J744" s="256"/>
      <c r="K744" s="256"/>
      <c r="L744" s="261"/>
      <c r="M744" s="262"/>
      <c r="N744" s="263"/>
      <c r="O744" s="263"/>
      <c r="P744" s="263"/>
      <c r="Q744" s="263"/>
      <c r="R744" s="263"/>
      <c r="S744" s="263"/>
      <c r="T744" s="26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5" t="s">
        <v>162</v>
      </c>
      <c r="AU744" s="265" t="s">
        <v>87</v>
      </c>
      <c r="AV744" s="14" t="s">
        <v>87</v>
      </c>
      <c r="AW744" s="14" t="s">
        <v>33</v>
      </c>
      <c r="AX744" s="14" t="s">
        <v>77</v>
      </c>
      <c r="AY744" s="265" t="s">
        <v>152</v>
      </c>
    </row>
    <row r="745" s="14" customFormat="1">
      <c r="A745" s="14"/>
      <c r="B745" s="255"/>
      <c r="C745" s="256"/>
      <c r="D745" s="240" t="s">
        <v>162</v>
      </c>
      <c r="E745" s="257" t="s">
        <v>1</v>
      </c>
      <c r="F745" s="258" t="s">
        <v>719</v>
      </c>
      <c r="G745" s="256"/>
      <c r="H745" s="259">
        <v>5.5599999999999996</v>
      </c>
      <c r="I745" s="260"/>
      <c r="J745" s="256"/>
      <c r="K745" s="256"/>
      <c r="L745" s="261"/>
      <c r="M745" s="262"/>
      <c r="N745" s="263"/>
      <c r="O745" s="263"/>
      <c r="P745" s="263"/>
      <c r="Q745" s="263"/>
      <c r="R745" s="263"/>
      <c r="S745" s="263"/>
      <c r="T745" s="26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5" t="s">
        <v>162</v>
      </c>
      <c r="AU745" s="265" t="s">
        <v>87</v>
      </c>
      <c r="AV745" s="14" t="s">
        <v>87</v>
      </c>
      <c r="AW745" s="14" t="s">
        <v>33</v>
      </c>
      <c r="AX745" s="14" t="s">
        <v>77</v>
      </c>
      <c r="AY745" s="265" t="s">
        <v>152</v>
      </c>
    </row>
    <row r="746" s="15" customFormat="1">
      <c r="A746" s="15"/>
      <c r="B746" s="266"/>
      <c r="C746" s="267"/>
      <c r="D746" s="240" t="s">
        <v>162</v>
      </c>
      <c r="E746" s="268" t="s">
        <v>1</v>
      </c>
      <c r="F746" s="269" t="s">
        <v>165</v>
      </c>
      <c r="G746" s="267"/>
      <c r="H746" s="270">
        <v>53.371000000000002</v>
      </c>
      <c r="I746" s="271"/>
      <c r="J746" s="267"/>
      <c r="K746" s="267"/>
      <c r="L746" s="272"/>
      <c r="M746" s="273"/>
      <c r="N746" s="274"/>
      <c r="O746" s="274"/>
      <c r="P746" s="274"/>
      <c r="Q746" s="274"/>
      <c r="R746" s="274"/>
      <c r="S746" s="274"/>
      <c r="T746" s="27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76" t="s">
        <v>162</v>
      </c>
      <c r="AU746" s="276" t="s">
        <v>87</v>
      </c>
      <c r="AV746" s="15" t="s">
        <v>166</v>
      </c>
      <c r="AW746" s="15" t="s">
        <v>33</v>
      </c>
      <c r="AX746" s="15" t="s">
        <v>77</v>
      </c>
      <c r="AY746" s="276" t="s">
        <v>152</v>
      </c>
    </row>
    <row r="747" s="13" customFormat="1">
      <c r="A747" s="13"/>
      <c r="B747" s="245"/>
      <c r="C747" s="246"/>
      <c r="D747" s="240" t="s">
        <v>162</v>
      </c>
      <c r="E747" s="247" t="s">
        <v>1</v>
      </c>
      <c r="F747" s="248" t="s">
        <v>183</v>
      </c>
      <c r="G747" s="246"/>
      <c r="H747" s="247" t="s">
        <v>1</v>
      </c>
      <c r="I747" s="249"/>
      <c r="J747" s="246"/>
      <c r="K747" s="246"/>
      <c r="L747" s="250"/>
      <c r="M747" s="251"/>
      <c r="N747" s="252"/>
      <c r="O747" s="252"/>
      <c r="P747" s="252"/>
      <c r="Q747" s="252"/>
      <c r="R747" s="252"/>
      <c r="S747" s="252"/>
      <c r="T747" s="25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4" t="s">
        <v>162</v>
      </c>
      <c r="AU747" s="254" t="s">
        <v>87</v>
      </c>
      <c r="AV747" s="13" t="s">
        <v>85</v>
      </c>
      <c r="AW747" s="13" t="s">
        <v>33</v>
      </c>
      <c r="AX747" s="13" t="s">
        <v>77</v>
      </c>
      <c r="AY747" s="254" t="s">
        <v>152</v>
      </c>
    </row>
    <row r="748" s="14" customFormat="1">
      <c r="A748" s="14"/>
      <c r="B748" s="255"/>
      <c r="C748" s="256"/>
      <c r="D748" s="240" t="s">
        <v>162</v>
      </c>
      <c r="E748" s="257" t="s">
        <v>1</v>
      </c>
      <c r="F748" s="258" t="s">
        <v>720</v>
      </c>
      <c r="G748" s="256"/>
      <c r="H748" s="259">
        <v>-0.31900000000000001</v>
      </c>
      <c r="I748" s="260"/>
      <c r="J748" s="256"/>
      <c r="K748" s="256"/>
      <c r="L748" s="261"/>
      <c r="M748" s="262"/>
      <c r="N748" s="263"/>
      <c r="O748" s="263"/>
      <c r="P748" s="263"/>
      <c r="Q748" s="263"/>
      <c r="R748" s="263"/>
      <c r="S748" s="263"/>
      <c r="T748" s="26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5" t="s">
        <v>162</v>
      </c>
      <c r="AU748" s="265" t="s">
        <v>87</v>
      </c>
      <c r="AV748" s="14" t="s">
        <v>87</v>
      </c>
      <c r="AW748" s="14" t="s">
        <v>33</v>
      </c>
      <c r="AX748" s="14" t="s">
        <v>77</v>
      </c>
      <c r="AY748" s="265" t="s">
        <v>152</v>
      </c>
    </row>
    <row r="749" s="14" customFormat="1">
      <c r="A749" s="14"/>
      <c r="B749" s="255"/>
      <c r="C749" s="256"/>
      <c r="D749" s="240" t="s">
        <v>162</v>
      </c>
      <c r="E749" s="257" t="s">
        <v>1</v>
      </c>
      <c r="F749" s="258" t="s">
        <v>721</v>
      </c>
      <c r="G749" s="256"/>
      <c r="H749" s="259">
        <v>-0.17999999999999999</v>
      </c>
      <c r="I749" s="260"/>
      <c r="J749" s="256"/>
      <c r="K749" s="256"/>
      <c r="L749" s="261"/>
      <c r="M749" s="262"/>
      <c r="N749" s="263"/>
      <c r="O749" s="263"/>
      <c r="P749" s="263"/>
      <c r="Q749" s="263"/>
      <c r="R749" s="263"/>
      <c r="S749" s="263"/>
      <c r="T749" s="26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5" t="s">
        <v>162</v>
      </c>
      <c r="AU749" s="265" t="s">
        <v>87</v>
      </c>
      <c r="AV749" s="14" t="s">
        <v>87</v>
      </c>
      <c r="AW749" s="14" t="s">
        <v>33</v>
      </c>
      <c r="AX749" s="14" t="s">
        <v>77</v>
      </c>
      <c r="AY749" s="265" t="s">
        <v>152</v>
      </c>
    </row>
    <row r="750" s="15" customFormat="1">
      <c r="A750" s="15"/>
      <c r="B750" s="266"/>
      <c r="C750" s="267"/>
      <c r="D750" s="240" t="s">
        <v>162</v>
      </c>
      <c r="E750" s="268" t="s">
        <v>1</v>
      </c>
      <c r="F750" s="269" t="s">
        <v>165</v>
      </c>
      <c r="G750" s="267"/>
      <c r="H750" s="270">
        <v>-0.499</v>
      </c>
      <c r="I750" s="271"/>
      <c r="J750" s="267"/>
      <c r="K750" s="267"/>
      <c r="L750" s="272"/>
      <c r="M750" s="273"/>
      <c r="N750" s="274"/>
      <c r="O750" s="274"/>
      <c r="P750" s="274"/>
      <c r="Q750" s="274"/>
      <c r="R750" s="274"/>
      <c r="S750" s="274"/>
      <c r="T750" s="27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76" t="s">
        <v>162</v>
      </c>
      <c r="AU750" s="276" t="s">
        <v>87</v>
      </c>
      <c r="AV750" s="15" t="s">
        <v>166</v>
      </c>
      <c r="AW750" s="15" t="s">
        <v>33</v>
      </c>
      <c r="AX750" s="15" t="s">
        <v>77</v>
      </c>
      <c r="AY750" s="276" t="s">
        <v>152</v>
      </c>
    </row>
    <row r="751" s="13" customFormat="1">
      <c r="A751" s="13"/>
      <c r="B751" s="245"/>
      <c r="C751" s="246"/>
      <c r="D751" s="240" t="s">
        <v>162</v>
      </c>
      <c r="E751" s="247" t="s">
        <v>1</v>
      </c>
      <c r="F751" s="248" t="s">
        <v>170</v>
      </c>
      <c r="G751" s="246"/>
      <c r="H751" s="247" t="s">
        <v>1</v>
      </c>
      <c r="I751" s="249"/>
      <c r="J751" s="246"/>
      <c r="K751" s="246"/>
      <c r="L751" s="250"/>
      <c r="M751" s="251"/>
      <c r="N751" s="252"/>
      <c r="O751" s="252"/>
      <c r="P751" s="252"/>
      <c r="Q751" s="252"/>
      <c r="R751" s="252"/>
      <c r="S751" s="252"/>
      <c r="T751" s="25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4" t="s">
        <v>162</v>
      </c>
      <c r="AU751" s="254" t="s">
        <v>87</v>
      </c>
      <c r="AV751" s="13" t="s">
        <v>85</v>
      </c>
      <c r="AW751" s="13" t="s">
        <v>33</v>
      </c>
      <c r="AX751" s="13" t="s">
        <v>77</v>
      </c>
      <c r="AY751" s="254" t="s">
        <v>152</v>
      </c>
    </row>
    <row r="752" s="14" customFormat="1">
      <c r="A752" s="14"/>
      <c r="B752" s="255"/>
      <c r="C752" s="256"/>
      <c r="D752" s="240" t="s">
        <v>162</v>
      </c>
      <c r="E752" s="257" t="s">
        <v>1</v>
      </c>
      <c r="F752" s="258" t="s">
        <v>722</v>
      </c>
      <c r="G752" s="256"/>
      <c r="H752" s="259">
        <v>-1.2649999999999999</v>
      </c>
      <c r="I752" s="260"/>
      <c r="J752" s="256"/>
      <c r="K752" s="256"/>
      <c r="L752" s="261"/>
      <c r="M752" s="262"/>
      <c r="N752" s="263"/>
      <c r="O752" s="263"/>
      <c r="P752" s="263"/>
      <c r="Q752" s="263"/>
      <c r="R752" s="263"/>
      <c r="S752" s="263"/>
      <c r="T752" s="26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5" t="s">
        <v>162</v>
      </c>
      <c r="AU752" s="265" t="s">
        <v>87</v>
      </c>
      <c r="AV752" s="14" t="s">
        <v>87</v>
      </c>
      <c r="AW752" s="14" t="s">
        <v>33</v>
      </c>
      <c r="AX752" s="14" t="s">
        <v>77</v>
      </c>
      <c r="AY752" s="265" t="s">
        <v>152</v>
      </c>
    </row>
    <row r="753" s="14" customFormat="1">
      <c r="A753" s="14"/>
      <c r="B753" s="255"/>
      <c r="C753" s="256"/>
      <c r="D753" s="240" t="s">
        <v>162</v>
      </c>
      <c r="E753" s="257" t="s">
        <v>1</v>
      </c>
      <c r="F753" s="258" t="s">
        <v>723</v>
      </c>
      <c r="G753" s="256"/>
      <c r="H753" s="259">
        <v>-0.16600000000000001</v>
      </c>
      <c r="I753" s="260"/>
      <c r="J753" s="256"/>
      <c r="K753" s="256"/>
      <c r="L753" s="261"/>
      <c r="M753" s="262"/>
      <c r="N753" s="263"/>
      <c r="O753" s="263"/>
      <c r="P753" s="263"/>
      <c r="Q753" s="263"/>
      <c r="R753" s="263"/>
      <c r="S753" s="263"/>
      <c r="T753" s="26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5" t="s">
        <v>162</v>
      </c>
      <c r="AU753" s="265" t="s">
        <v>87</v>
      </c>
      <c r="AV753" s="14" t="s">
        <v>87</v>
      </c>
      <c r="AW753" s="14" t="s">
        <v>33</v>
      </c>
      <c r="AX753" s="14" t="s">
        <v>77</v>
      </c>
      <c r="AY753" s="265" t="s">
        <v>152</v>
      </c>
    </row>
    <row r="754" s="15" customFormat="1">
      <c r="A754" s="15"/>
      <c r="B754" s="266"/>
      <c r="C754" s="267"/>
      <c r="D754" s="240" t="s">
        <v>162</v>
      </c>
      <c r="E754" s="268" t="s">
        <v>1</v>
      </c>
      <c r="F754" s="269" t="s">
        <v>165</v>
      </c>
      <c r="G754" s="267"/>
      <c r="H754" s="270">
        <v>-1.4309999999999998</v>
      </c>
      <c r="I754" s="271"/>
      <c r="J754" s="267"/>
      <c r="K754" s="267"/>
      <c r="L754" s="272"/>
      <c r="M754" s="273"/>
      <c r="N754" s="274"/>
      <c r="O754" s="274"/>
      <c r="P754" s="274"/>
      <c r="Q754" s="274"/>
      <c r="R754" s="274"/>
      <c r="S754" s="274"/>
      <c r="T754" s="27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76" t="s">
        <v>162</v>
      </c>
      <c r="AU754" s="276" t="s">
        <v>87</v>
      </c>
      <c r="AV754" s="15" t="s">
        <v>166</v>
      </c>
      <c r="AW754" s="15" t="s">
        <v>33</v>
      </c>
      <c r="AX754" s="15" t="s">
        <v>77</v>
      </c>
      <c r="AY754" s="276" t="s">
        <v>152</v>
      </c>
    </row>
    <row r="755" s="13" customFormat="1">
      <c r="A755" s="13"/>
      <c r="B755" s="245"/>
      <c r="C755" s="246"/>
      <c r="D755" s="240" t="s">
        <v>162</v>
      </c>
      <c r="E755" s="247" t="s">
        <v>1</v>
      </c>
      <c r="F755" s="248" t="s">
        <v>180</v>
      </c>
      <c r="G755" s="246"/>
      <c r="H755" s="247" t="s">
        <v>1</v>
      </c>
      <c r="I755" s="249"/>
      <c r="J755" s="246"/>
      <c r="K755" s="246"/>
      <c r="L755" s="250"/>
      <c r="M755" s="251"/>
      <c r="N755" s="252"/>
      <c r="O755" s="252"/>
      <c r="P755" s="252"/>
      <c r="Q755" s="252"/>
      <c r="R755" s="252"/>
      <c r="S755" s="252"/>
      <c r="T755" s="25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4" t="s">
        <v>162</v>
      </c>
      <c r="AU755" s="254" t="s">
        <v>87</v>
      </c>
      <c r="AV755" s="13" t="s">
        <v>85</v>
      </c>
      <c r="AW755" s="13" t="s">
        <v>33</v>
      </c>
      <c r="AX755" s="13" t="s">
        <v>77</v>
      </c>
      <c r="AY755" s="254" t="s">
        <v>152</v>
      </c>
    </row>
    <row r="756" s="14" customFormat="1">
      <c r="A756" s="14"/>
      <c r="B756" s="255"/>
      <c r="C756" s="256"/>
      <c r="D756" s="240" t="s">
        <v>162</v>
      </c>
      <c r="E756" s="257" t="s">
        <v>1</v>
      </c>
      <c r="F756" s="258" t="s">
        <v>724</v>
      </c>
      <c r="G756" s="256"/>
      <c r="H756" s="259">
        <v>-6.4800000000000004</v>
      </c>
      <c r="I756" s="260"/>
      <c r="J756" s="256"/>
      <c r="K756" s="256"/>
      <c r="L756" s="261"/>
      <c r="M756" s="262"/>
      <c r="N756" s="263"/>
      <c r="O756" s="263"/>
      <c r="P756" s="263"/>
      <c r="Q756" s="263"/>
      <c r="R756" s="263"/>
      <c r="S756" s="263"/>
      <c r="T756" s="26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5" t="s">
        <v>162</v>
      </c>
      <c r="AU756" s="265" t="s">
        <v>87</v>
      </c>
      <c r="AV756" s="14" t="s">
        <v>87</v>
      </c>
      <c r="AW756" s="14" t="s">
        <v>33</v>
      </c>
      <c r="AX756" s="14" t="s">
        <v>77</v>
      </c>
      <c r="AY756" s="265" t="s">
        <v>152</v>
      </c>
    </row>
    <row r="757" s="16" customFormat="1">
      <c r="A757" s="16"/>
      <c r="B757" s="277"/>
      <c r="C757" s="278"/>
      <c r="D757" s="240" t="s">
        <v>162</v>
      </c>
      <c r="E757" s="279" t="s">
        <v>1</v>
      </c>
      <c r="F757" s="280" t="s">
        <v>172</v>
      </c>
      <c r="G757" s="278"/>
      <c r="H757" s="281">
        <v>44.960999999999999</v>
      </c>
      <c r="I757" s="282"/>
      <c r="J757" s="278"/>
      <c r="K757" s="278"/>
      <c r="L757" s="283"/>
      <c r="M757" s="284"/>
      <c r="N757" s="285"/>
      <c r="O757" s="285"/>
      <c r="P757" s="285"/>
      <c r="Q757" s="285"/>
      <c r="R757" s="285"/>
      <c r="S757" s="285"/>
      <c r="T757" s="28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T757" s="287" t="s">
        <v>162</v>
      </c>
      <c r="AU757" s="287" t="s">
        <v>87</v>
      </c>
      <c r="AV757" s="16" t="s">
        <v>158</v>
      </c>
      <c r="AW757" s="16" t="s">
        <v>33</v>
      </c>
      <c r="AX757" s="16" t="s">
        <v>85</v>
      </c>
      <c r="AY757" s="287" t="s">
        <v>152</v>
      </c>
    </row>
    <row r="758" s="2" customFormat="1" ht="24.15" customHeight="1">
      <c r="A758" s="39"/>
      <c r="B758" s="40"/>
      <c r="C758" s="227" t="s">
        <v>725</v>
      </c>
      <c r="D758" s="227" t="s">
        <v>154</v>
      </c>
      <c r="E758" s="228" t="s">
        <v>726</v>
      </c>
      <c r="F758" s="229" t="s">
        <v>727</v>
      </c>
      <c r="G758" s="230" t="s">
        <v>157</v>
      </c>
      <c r="H758" s="231">
        <v>9.6530000000000005</v>
      </c>
      <c r="I758" s="232"/>
      <c r="J758" s="233">
        <f>ROUND(I758*H758,2)</f>
        <v>0</v>
      </c>
      <c r="K758" s="229" t="s">
        <v>176</v>
      </c>
      <c r="L758" s="45"/>
      <c r="M758" s="234" t="s">
        <v>1</v>
      </c>
      <c r="N758" s="235" t="s">
        <v>42</v>
      </c>
      <c r="O758" s="92"/>
      <c r="P758" s="236">
        <f>O758*H758</f>
        <v>0</v>
      </c>
      <c r="Q758" s="236">
        <v>0</v>
      </c>
      <c r="R758" s="236">
        <f>Q758*H758</f>
        <v>0</v>
      </c>
      <c r="S758" s="236">
        <v>0.075999999999999998</v>
      </c>
      <c r="T758" s="237">
        <f>S758*H758</f>
        <v>0.73362800000000006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38" t="s">
        <v>158</v>
      </c>
      <c r="AT758" s="238" t="s">
        <v>154</v>
      </c>
      <c r="AU758" s="238" t="s">
        <v>87</v>
      </c>
      <c r="AY758" s="18" t="s">
        <v>152</v>
      </c>
      <c r="BE758" s="239">
        <f>IF(N758="základní",J758,0)</f>
        <v>0</v>
      </c>
      <c r="BF758" s="239">
        <f>IF(N758="snížená",J758,0)</f>
        <v>0</v>
      </c>
      <c r="BG758" s="239">
        <f>IF(N758="zákl. přenesená",J758,0)</f>
        <v>0</v>
      </c>
      <c r="BH758" s="239">
        <f>IF(N758="sníž. přenesená",J758,0)</f>
        <v>0</v>
      </c>
      <c r="BI758" s="239">
        <f>IF(N758="nulová",J758,0)</f>
        <v>0</v>
      </c>
      <c r="BJ758" s="18" t="s">
        <v>85</v>
      </c>
      <c r="BK758" s="239">
        <f>ROUND(I758*H758,2)</f>
        <v>0</v>
      </c>
      <c r="BL758" s="18" t="s">
        <v>158</v>
      </c>
      <c r="BM758" s="238" t="s">
        <v>728</v>
      </c>
    </row>
    <row r="759" s="13" customFormat="1">
      <c r="A759" s="13"/>
      <c r="B759" s="245"/>
      <c r="C759" s="246"/>
      <c r="D759" s="240" t="s">
        <v>162</v>
      </c>
      <c r="E759" s="247" t="s">
        <v>1</v>
      </c>
      <c r="F759" s="248" t="s">
        <v>644</v>
      </c>
      <c r="G759" s="246"/>
      <c r="H759" s="247" t="s">
        <v>1</v>
      </c>
      <c r="I759" s="249"/>
      <c r="J759" s="246"/>
      <c r="K759" s="246"/>
      <c r="L759" s="250"/>
      <c r="M759" s="251"/>
      <c r="N759" s="252"/>
      <c r="O759" s="252"/>
      <c r="P759" s="252"/>
      <c r="Q759" s="252"/>
      <c r="R759" s="252"/>
      <c r="S759" s="252"/>
      <c r="T759" s="25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4" t="s">
        <v>162</v>
      </c>
      <c r="AU759" s="254" t="s">
        <v>87</v>
      </c>
      <c r="AV759" s="13" t="s">
        <v>85</v>
      </c>
      <c r="AW759" s="13" t="s">
        <v>33</v>
      </c>
      <c r="AX759" s="13" t="s">
        <v>77</v>
      </c>
      <c r="AY759" s="254" t="s">
        <v>152</v>
      </c>
    </row>
    <row r="760" s="14" customFormat="1">
      <c r="A760" s="14"/>
      <c r="B760" s="255"/>
      <c r="C760" s="256"/>
      <c r="D760" s="240" t="s">
        <v>162</v>
      </c>
      <c r="E760" s="257" t="s">
        <v>1</v>
      </c>
      <c r="F760" s="258" t="s">
        <v>729</v>
      </c>
      <c r="G760" s="256"/>
      <c r="H760" s="259">
        <v>1.7729999999999999</v>
      </c>
      <c r="I760" s="260"/>
      <c r="J760" s="256"/>
      <c r="K760" s="256"/>
      <c r="L760" s="261"/>
      <c r="M760" s="262"/>
      <c r="N760" s="263"/>
      <c r="O760" s="263"/>
      <c r="P760" s="263"/>
      <c r="Q760" s="263"/>
      <c r="R760" s="263"/>
      <c r="S760" s="263"/>
      <c r="T760" s="26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5" t="s">
        <v>162</v>
      </c>
      <c r="AU760" s="265" t="s">
        <v>87</v>
      </c>
      <c r="AV760" s="14" t="s">
        <v>87</v>
      </c>
      <c r="AW760" s="14" t="s">
        <v>33</v>
      </c>
      <c r="AX760" s="14" t="s">
        <v>77</v>
      </c>
      <c r="AY760" s="265" t="s">
        <v>152</v>
      </c>
    </row>
    <row r="761" s="14" customFormat="1">
      <c r="A761" s="14"/>
      <c r="B761" s="255"/>
      <c r="C761" s="256"/>
      <c r="D761" s="240" t="s">
        <v>162</v>
      </c>
      <c r="E761" s="257" t="s">
        <v>1</v>
      </c>
      <c r="F761" s="258" t="s">
        <v>730</v>
      </c>
      <c r="G761" s="256"/>
      <c r="H761" s="259">
        <v>7.8799999999999999</v>
      </c>
      <c r="I761" s="260"/>
      <c r="J761" s="256"/>
      <c r="K761" s="256"/>
      <c r="L761" s="261"/>
      <c r="M761" s="262"/>
      <c r="N761" s="263"/>
      <c r="O761" s="263"/>
      <c r="P761" s="263"/>
      <c r="Q761" s="263"/>
      <c r="R761" s="263"/>
      <c r="S761" s="263"/>
      <c r="T761" s="26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5" t="s">
        <v>162</v>
      </c>
      <c r="AU761" s="265" t="s">
        <v>87</v>
      </c>
      <c r="AV761" s="14" t="s">
        <v>87</v>
      </c>
      <c r="AW761" s="14" t="s">
        <v>33</v>
      </c>
      <c r="AX761" s="14" t="s">
        <v>77</v>
      </c>
      <c r="AY761" s="265" t="s">
        <v>152</v>
      </c>
    </row>
    <row r="762" s="16" customFormat="1">
      <c r="A762" s="16"/>
      <c r="B762" s="277"/>
      <c r="C762" s="278"/>
      <c r="D762" s="240" t="s">
        <v>162</v>
      </c>
      <c r="E762" s="279" t="s">
        <v>1</v>
      </c>
      <c r="F762" s="280" t="s">
        <v>172</v>
      </c>
      <c r="G762" s="278"/>
      <c r="H762" s="281">
        <v>9.6530000000000005</v>
      </c>
      <c r="I762" s="282"/>
      <c r="J762" s="278"/>
      <c r="K762" s="278"/>
      <c r="L762" s="283"/>
      <c r="M762" s="284"/>
      <c r="N762" s="285"/>
      <c r="O762" s="285"/>
      <c r="P762" s="285"/>
      <c r="Q762" s="285"/>
      <c r="R762" s="285"/>
      <c r="S762" s="285"/>
      <c r="T762" s="28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T762" s="287" t="s">
        <v>162</v>
      </c>
      <c r="AU762" s="287" t="s">
        <v>87</v>
      </c>
      <c r="AV762" s="16" t="s">
        <v>158</v>
      </c>
      <c r="AW762" s="16" t="s">
        <v>33</v>
      </c>
      <c r="AX762" s="16" t="s">
        <v>85</v>
      </c>
      <c r="AY762" s="287" t="s">
        <v>152</v>
      </c>
    </row>
    <row r="763" s="2" customFormat="1" ht="24.15" customHeight="1">
      <c r="A763" s="39"/>
      <c r="B763" s="40"/>
      <c r="C763" s="227" t="s">
        <v>731</v>
      </c>
      <c r="D763" s="227" t="s">
        <v>154</v>
      </c>
      <c r="E763" s="228" t="s">
        <v>732</v>
      </c>
      <c r="F763" s="229" t="s">
        <v>733</v>
      </c>
      <c r="G763" s="230" t="s">
        <v>157</v>
      </c>
      <c r="H763" s="231">
        <v>5.7130000000000001</v>
      </c>
      <c r="I763" s="232"/>
      <c r="J763" s="233">
        <f>ROUND(I763*H763,2)</f>
        <v>0</v>
      </c>
      <c r="K763" s="229" t="s">
        <v>176</v>
      </c>
      <c r="L763" s="45"/>
      <c r="M763" s="234" t="s">
        <v>1</v>
      </c>
      <c r="N763" s="235" t="s">
        <v>42</v>
      </c>
      <c r="O763" s="92"/>
      <c r="P763" s="236">
        <f>O763*H763</f>
        <v>0</v>
      </c>
      <c r="Q763" s="236">
        <v>0</v>
      </c>
      <c r="R763" s="236">
        <f>Q763*H763</f>
        <v>0</v>
      </c>
      <c r="S763" s="236">
        <v>0.063</v>
      </c>
      <c r="T763" s="237">
        <f>S763*H763</f>
        <v>0.35991899999999999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38" t="s">
        <v>158</v>
      </c>
      <c r="AT763" s="238" t="s">
        <v>154</v>
      </c>
      <c r="AU763" s="238" t="s">
        <v>87</v>
      </c>
      <c r="AY763" s="18" t="s">
        <v>152</v>
      </c>
      <c r="BE763" s="239">
        <f>IF(N763="základní",J763,0)</f>
        <v>0</v>
      </c>
      <c r="BF763" s="239">
        <f>IF(N763="snížená",J763,0)</f>
        <v>0</v>
      </c>
      <c r="BG763" s="239">
        <f>IF(N763="zákl. přenesená",J763,0)</f>
        <v>0</v>
      </c>
      <c r="BH763" s="239">
        <f>IF(N763="sníž. přenesená",J763,0)</f>
        <v>0</v>
      </c>
      <c r="BI763" s="239">
        <f>IF(N763="nulová",J763,0)</f>
        <v>0</v>
      </c>
      <c r="BJ763" s="18" t="s">
        <v>85</v>
      </c>
      <c r="BK763" s="239">
        <f>ROUND(I763*H763,2)</f>
        <v>0</v>
      </c>
      <c r="BL763" s="18" t="s">
        <v>158</v>
      </c>
      <c r="BM763" s="238" t="s">
        <v>734</v>
      </c>
    </row>
    <row r="764" s="13" customFormat="1">
      <c r="A764" s="13"/>
      <c r="B764" s="245"/>
      <c r="C764" s="246"/>
      <c r="D764" s="240" t="s">
        <v>162</v>
      </c>
      <c r="E764" s="247" t="s">
        <v>1</v>
      </c>
      <c r="F764" s="248" t="s">
        <v>644</v>
      </c>
      <c r="G764" s="246"/>
      <c r="H764" s="247" t="s">
        <v>1</v>
      </c>
      <c r="I764" s="249"/>
      <c r="J764" s="246"/>
      <c r="K764" s="246"/>
      <c r="L764" s="250"/>
      <c r="M764" s="251"/>
      <c r="N764" s="252"/>
      <c r="O764" s="252"/>
      <c r="P764" s="252"/>
      <c r="Q764" s="252"/>
      <c r="R764" s="252"/>
      <c r="S764" s="252"/>
      <c r="T764" s="25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4" t="s">
        <v>162</v>
      </c>
      <c r="AU764" s="254" t="s">
        <v>87</v>
      </c>
      <c r="AV764" s="13" t="s">
        <v>85</v>
      </c>
      <c r="AW764" s="13" t="s">
        <v>33</v>
      </c>
      <c r="AX764" s="13" t="s">
        <v>77</v>
      </c>
      <c r="AY764" s="254" t="s">
        <v>152</v>
      </c>
    </row>
    <row r="765" s="14" customFormat="1">
      <c r="A765" s="14"/>
      <c r="B765" s="255"/>
      <c r="C765" s="256"/>
      <c r="D765" s="240" t="s">
        <v>162</v>
      </c>
      <c r="E765" s="257" t="s">
        <v>1</v>
      </c>
      <c r="F765" s="258" t="s">
        <v>735</v>
      </c>
      <c r="G765" s="256"/>
      <c r="H765" s="259">
        <v>5.7130000000000001</v>
      </c>
      <c r="I765" s="260"/>
      <c r="J765" s="256"/>
      <c r="K765" s="256"/>
      <c r="L765" s="261"/>
      <c r="M765" s="262"/>
      <c r="N765" s="263"/>
      <c r="O765" s="263"/>
      <c r="P765" s="263"/>
      <c r="Q765" s="263"/>
      <c r="R765" s="263"/>
      <c r="S765" s="263"/>
      <c r="T765" s="26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5" t="s">
        <v>162</v>
      </c>
      <c r="AU765" s="265" t="s">
        <v>87</v>
      </c>
      <c r="AV765" s="14" t="s">
        <v>87</v>
      </c>
      <c r="AW765" s="14" t="s">
        <v>33</v>
      </c>
      <c r="AX765" s="14" t="s">
        <v>85</v>
      </c>
      <c r="AY765" s="265" t="s">
        <v>152</v>
      </c>
    </row>
    <row r="766" s="2" customFormat="1" ht="24.15" customHeight="1">
      <c r="A766" s="39"/>
      <c r="B766" s="40"/>
      <c r="C766" s="227" t="s">
        <v>736</v>
      </c>
      <c r="D766" s="227" t="s">
        <v>154</v>
      </c>
      <c r="E766" s="228" t="s">
        <v>737</v>
      </c>
      <c r="F766" s="229" t="s">
        <v>738</v>
      </c>
      <c r="G766" s="230" t="s">
        <v>275</v>
      </c>
      <c r="H766" s="231">
        <v>1</v>
      </c>
      <c r="I766" s="232"/>
      <c r="J766" s="233">
        <f>ROUND(I766*H766,2)</f>
        <v>0</v>
      </c>
      <c r="K766" s="229" t="s">
        <v>176</v>
      </c>
      <c r="L766" s="45"/>
      <c r="M766" s="234" t="s">
        <v>1</v>
      </c>
      <c r="N766" s="235" t="s">
        <v>42</v>
      </c>
      <c r="O766" s="92"/>
      <c r="P766" s="236">
        <f>O766*H766</f>
        <v>0</v>
      </c>
      <c r="Q766" s="236">
        <v>0</v>
      </c>
      <c r="R766" s="236">
        <f>Q766*H766</f>
        <v>0</v>
      </c>
      <c r="S766" s="236">
        <v>0.0040000000000000001</v>
      </c>
      <c r="T766" s="237">
        <f>S766*H766</f>
        <v>0.0040000000000000001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38" t="s">
        <v>158</v>
      </c>
      <c r="AT766" s="238" t="s">
        <v>154</v>
      </c>
      <c r="AU766" s="238" t="s">
        <v>87</v>
      </c>
      <c r="AY766" s="18" t="s">
        <v>152</v>
      </c>
      <c r="BE766" s="239">
        <f>IF(N766="základní",J766,0)</f>
        <v>0</v>
      </c>
      <c r="BF766" s="239">
        <f>IF(N766="snížená",J766,0)</f>
        <v>0</v>
      </c>
      <c r="BG766" s="239">
        <f>IF(N766="zákl. přenesená",J766,0)</f>
        <v>0</v>
      </c>
      <c r="BH766" s="239">
        <f>IF(N766="sníž. přenesená",J766,0)</f>
        <v>0</v>
      </c>
      <c r="BI766" s="239">
        <f>IF(N766="nulová",J766,0)</f>
        <v>0</v>
      </c>
      <c r="BJ766" s="18" t="s">
        <v>85</v>
      </c>
      <c r="BK766" s="239">
        <f>ROUND(I766*H766,2)</f>
        <v>0</v>
      </c>
      <c r="BL766" s="18" t="s">
        <v>158</v>
      </c>
      <c r="BM766" s="238" t="s">
        <v>739</v>
      </c>
    </row>
    <row r="767" s="13" customFormat="1">
      <c r="A767" s="13"/>
      <c r="B767" s="245"/>
      <c r="C767" s="246"/>
      <c r="D767" s="240" t="s">
        <v>162</v>
      </c>
      <c r="E767" s="247" t="s">
        <v>1</v>
      </c>
      <c r="F767" s="248" t="s">
        <v>644</v>
      </c>
      <c r="G767" s="246"/>
      <c r="H767" s="247" t="s">
        <v>1</v>
      </c>
      <c r="I767" s="249"/>
      <c r="J767" s="246"/>
      <c r="K767" s="246"/>
      <c r="L767" s="250"/>
      <c r="M767" s="251"/>
      <c r="N767" s="252"/>
      <c r="O767" s="252"/>
      <c r="P767" s="252"/>
      <c r="Q767" s="252"/>
      <c r="R767" s="252"/>
      <c r="S767" s="252"/>
      <c r="T767" s="25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4" t="s">
        <v>162</v>
      </c>
      <c r="AU767" s="254" t="s">
        <v>87</v>
      </c>
      <c r="AV767" s="13" t="s">
        <v>85</v>
      </c>
      <c r="AW767" s="13" t="s">
        <v>33</v>
      </c>
      <c r="AX767" s="13" t="s">
        <v>77</v>
      </c>
      <c r="AY767" s="254" t="s">
        <v>152</v>
      </c>
    </row>
    <row r="768" s="14" customFormat="1">
      <c r="A768" s="14"/>
      <c r="B768" s="255"/>
      <c r="C768" s="256"/>
      <c r="D768" s="240" t="s">
        <v>162</v>
      </c>
      <c r="E768" s="257" t="s">
        <v>1</v>
      </c>
      <c r="F768" s="258" t="s">
        <v>740</v>
      </c>
      <c r="G768" s="256"/>
      <c r="H768" s="259">
        <v>1</v>
      </c>
      <c r="I768" s="260"/>
      <c r="J768" s="256"/>
      <c r="K768" s="256"/>
      <c r="L768" s="261"/>
      <c r="M768" s="262"/>
      <c r="N768" s="263"/>
      <c r="O768" s="263"/>
      <c r="P768" s="263"/>
      <c r="Q768" s="263"/>
      <c r="R768" s="263"/>
      <c r="S768" s="263"/>
      <c r="T768" s="26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5" t="s">
        <v>162</v>
      </c>
      <c r="AU768" s="265" t="s">
        <v>87</v>
      </c>
      <c r="AV768" s="14" t="s">
        <v>87</v>
      </c>
      <c r="AW768" s="14" t="s">
        <v>33</v>
      </c>
      <c r="AX768" s="14" t="s">
        <v>77</v>
      </c>
      <c r="AY768" s="265" t="s">
        <v>152</v>
      </c>
    </row>
    <row r="769" s="16" customFormat="1">
      <c r="A769" s="16"/>
      <c r="B769" s="277"/>
      <c r="C769" s="278"/>
      <c r="D769" s="240" t="s">
        <v>162</v>
      </c>
      <c r="E769" s="279" t="s">
        <v>1</v>
      </c>
      <c r="F769" s="280" t="s">
        <v>172</v>
      </c>
      <c r="G769" s="278"/>
      <c r="H769" s="281">
        <v>1</v>
      </c>
      <c r="I769" s="282"/>
      <c r="J769" s="278"/>
      <c r="K769" s="278"/>
      <c r="L769" s="283"/>
      <c r="M769" s="284"/>
      <c r="N769" s="285"/>
      <c r="O769" s="285"/>
      <c r="P769" s="285"/>
      <c r="Q769" s="285"/>
      <c r="R769" s="285"/>
      <c r="S769" s="285"/>
      <c r="T769" s="28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87" t="s">
        <v>162</v>
      </c>
      <c r="AU769" s="287" t="s">
        <v>87</v>
      </c>
      <c r="AV769" s="16" t="s">
        <v>158</v>
      </c>
      <c r="AW769" s="16" t="s">
        <v>33</v>
      </c>
      <c r="AX769" s="16" t="s">
        <v>85</v>
      </c>
      <c r="AY769" s="287" t="s">
        <v>152</v>
      </c>
    </row>
    <row r="770" s="2" customFormat="1" ht="24.15" customHeight="1">
      <c r="A770" s="39"/>
      <c r="B770" s="40"/>
      <c r="C770" s="227" t="s">
        <v>741</v>
      </c>
      <c r="D770" s="227" t="s">
        <v>154</v>
      </c>
      <c r="E770" s="228" t="s">
        <v>742</v>
      </c>
      <c r="F770" s="229" t="s">
        <v>743</v>
      </c>
      <c r="G770" s="230" t="s">
        <v>335</v>
      </c>
      <c r="H770" s="231">
        <v>2.5</v>
      </c>
      <c r="I770" s="232"/>
      <c r="J770" s="233">
        <f>ROUND(I770*H770,2)</f>
        <v>0</v>
      </c>
      <c r="K770" s="229" t="s">
        <v>176</v>
      </c>
      <c r="L770" s="45"/>
      <c r="M770" s="234" t="s">
        <v>1</v>
      </c>
      <c r="N770" s="235" t="s">
        <v>42</v>
      </c>
      <c r="O770" s="92"/>
      <c r="P770" s="236">
        <f>O770*H770</f>
        <v>0</v>
      </c>
      <c r="Q770" s="236">
        <v>0</v>
      </c>
      <c r="R770" s="236">
        <f>Q770*H770</f>
        <v>0</v>
      </c>
      <c r="S770" s="236">
        <v>0.044999999999999998</v>
      </c>
      <c r="T770" s="237">
        <f>S770*H770</f>
        <v>0.11249999999999999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8" t="s">
        <v>158</v>
      </c>
      <c r="AT770" s="238" t="s">
        <v>154</v>
      </c>
      <c r="AU770" s="238" t="s">
        <v>87</v>
      </c>
      <c r="AY770" s="18" t="s">
        <v>152</v>
      </c>
      <c r="BE770" s="239">
        <f>IF(N770="základní",J770,0)</f>
        <v>0</v>
      </c>
      <c r="BF770" s="239">
        <f>IF(N770="snížená",J770,0)</f>
        <v>0</v>
      </c>
      <c r="BG770" s="239">
        <f>IF(N770="zákl. přenesená",J770,0)</f>
        <v>0</v>
      </c>
      <c r="BH770" s="239">
        <f>IF(N770="sníž. přenesená",J770,0)</f>
        <v>0</v>
      </c>
      <c r="BI770" s="239">
        <f>IF(N770="nulová",J770,0)</f>
        <v>0</v>
      </c>
      <c r="BJ770" s="18" t="s">
        <v>85</v>
      </c>
      <c r="BK770" s="239">
        <f>ROUND(I770*H770,2)</f>
        <v>0</v>
      </c>
      <c r="BL770" s="18" t="s">
        <v>158</v>
      </c>
      <c r="BM770" s="238" t="s">
        <v>744</v>
      </c>
    </row>
    <row r="771" s="13" customFormat="1">
      <c r="A771" s="13"/>
      <c r="B771" s="245"/>
      <c r="C771" s="246"/>
      <c r="D771" s="240" t="s">
        <v>162</v>
      </c>
      <c r="E771" s="247" t="s">
        <v>1</v>
      </c>
      <c r="F771" s="248" t="s">
        <v>644</v>
      </c>
      <c r="G771" s="246"/>
      <c r="H771" s="247" t="s">
        <v>1</v>
      </c>
      <c r="I771" s="249"/>
      <c r="J771" s="246"/>
      <c r="K771" s="246"/>
      <c r="L771" s="250"/>
      <c r="M771" s="251"/>
      <c r="N771" s="252"/>
      <c r="O771" s="252"/>
      <c r="P771" s="252"/>
      <c r="Q771" s="252"/>
      <c r="R771" s="252"/>
      <c r="S771" s="252"/>
      <c r="T771" s="25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4" t="s">
        <v>162</v>
      </c>
      <c r="AU771" s="254" t="s">
        <v>87</v>
      </c>
      <c r="AV771" s="13" t="s">
        <v>85</v>
      </c>
      <c r="AW771" s="13" t="s">
        <v>33</v>
      </c>
      <c r="AX771" s="13" t="s">
        <v>77</v>
      </c>
      <c r="AY771" s="254" t="s">
        <v>152</v>
      </c>
    </row>
    <row r="772" s="14" customFormat="1">
      <c r="A772" s="14"/>
      <c r="B772" s="255"/>
      <c r="C772" s="256"/>
      <c r="D772" s="240" t="s">
        <v>162</v>
      </c>
      <c r="E772" s="257" t="s">
        <v>1</v>
      </c>
      <c r="F772" s="258" t="s">
        <v>745</v>
      </c>
      <c r="G772" s="256"/>
      <c r="H772" s="259">
        <v>2.5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5" t="s">
        <v>162</v>
      </c>
      <c r="AU772" s="265" t="s">
        <v>87</v>
      </c>
      <c r="AV772" s="14" t="s">
        <v>87</v>
      </c>
      <c r="AW772" s="14" t="s">
        <v>33</v>
      </c>
      <c r="AX772" s="14" t="s">
        <v>85</v>
      </c>
      <c r="AY772" s="265" t="s">
        <v>152</v>
      </c>
    </row>
    <row r="773" s="2" customFormat="1" ht="24.15" customHeight="1">
      <c r="A773" s="39"/>
      <c r="B773" s="40"/>
      <c r="C773" s="227" t="s">
        <v>746</v>
      </c>
      <c r="D773" s="227" t="s">
        <v>154</v>
      </c>
      <c r="E773" s="228" t="s">
        <v>747</v>
      </c>
      <c r="F773" s="229" t="s">
        <v>748</v>
      </c>
      <c r="G773" s="230" t="s">
        <v>335</v>
      </c>
      <c r="H773" s="231">
        <v>1.05</v>
      </c>
      <c r="I773" s="232"/>
      <c r="J773" s="233">
        <f>ROUND(I773*H773,2)</f>
        <v>0</v>
      </c>
      <c r="K773" s="229" t="s">
        <v>176</v>
      </c>
      <c r="L773" s="45"/>
      <c r="M773" s="234" t="s">
        <v>1</v>
      </c>
      <c r="N773" s="235" t="s">
        <v>42</v>
      </c>
      <c r="O773" s="92"/>
      <c r="P773" s="236">
        <f>O773*H773</f>
        <v>0</v>
      </c>
      <c r="Q773" s="236">
        <v>0.002807</v>
      </c>
      <c r="R773" s="236">
        <f>Q773*H773</f>
        <v>0.0029473500000000001</v>
      </c>
      <c r="S773" s="236">
        <v>0.069000000000000006</v>
      </c>
      <c r="T773" s="237">
        <f>S773*H773</f>
        <v>0.072450000000000014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8" t="s">
        <v>158</v>
      </c>
      <c r="AT773" s="238" t="s">
        <v>154</v>
      </c>
      <c r="AU773" s="238" t="s">
        <v>87</v>
      </c>
      <c r="AY773" s="18" t="s">
        <v>152</v>
      </c>
      <c r="BE773" s="239">
        <f>IF(N773="základní",J773,0)</f>
        <v>0</v>
      </c>
      <c r="BF773" s="239">
        <f>IF(N773="snížená",J773,0)</f>
        <v>0</v>
      </c>
      <c r="BG773" s="239">
        <f>IF(N773="zákl. přenesená",J773,0)</f>
        <v>0</v>
      </c>
      <c r="BH773" s="239">
        <f>IF(N773="sníž. přenesená",J773,0)</f>
        <v>0</v>
      </c>
      <c r="BI773" s="239">
        <f>IF(N773="nulová",J773,0)</f>
        <v>0</v>
      </c>
      <c r="BJ773" s="18" t="s">
        <v>85</v>
      </c>
      <c r="BK773" s="239">
        <f>ROUND(I773*H773,2)</f>
        <v>0</v>
      </c>
      <c r="BL773" s="18" t="s">
        <v>158</v>
      </c>
      <c r="BM773" s="238" t="s">
        <v>749</v>
      </c>
    </row>
    <row r="774" s="13" customFormat="1">
      <c r="A774" s="13"/>
      <c r="B774" s="245"/>
      <c r="C774" s="246"/>
      <c r="D774" s="240" t="s">
        <v>162</v>
      </c>
      <c r="E774" s="247" t="s">
        <v>1</v>
      </c>
      <c r="F774" s="248" t="s">
        <v>644</v>
      </c>
      <c r="G774" s="246"/>
      <c r="H774" s="247" t="s">
        <v>1</v>
      </c>
      <c r="I774" s="249"/>
      <c r="J774" s="246"/>
      <c r="K774" s="246"/>
      <c r="L774" s="250"/>
      <c r="M774" s="251"/>
      <c r="N774" s="252"/>
      <c r="O774" s="252"/>
      <c r="P774" s="252"/>
      <c r="Q774" s="252"/>
      <c r="R774" s="252"/>
      <c r="S774" s="252"/>
      <c r="T774" s="25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4" t="s">
        <v>162</v>
      </c>
      <c r="AU774" s="254" t="s">
        <v>87</v>
      </c>
      <c r="AV774" s="13" t="s">
        <v>85</v>
      </c>
      <c r="AW774" s="13" t="s">
        <v>33</v>
      </c>
      <c r="AX774" s="13" t="s">
        <v>77</v>
      </c>
      <c r="AY774" s="254" t="s">
        <v>152</v>
      </c>
    </row>
    <row r="775" s="14" customFormat="1">
      <c r="A775" s="14"/>
      <c r="B775" s="255"/>
      <c r="C775" s="256"/>
      <c r="D775" s="240" t="s">
        <v>162</v>
      </c>
      <c r="E775" s="257" t="s">
        <v>1</v>
      </c>
      <c r="F775" s="258" t="s">
        <v>750</v>
      </c>
      <c r="G775" s="256"/>
      <c r="H775" s="259">
        <v>1.05</v>
      </c>
      <c r="I775" s="260"/>
      <c r="J775" s="256"/>
      <c r="K775" s="256"/>
      <c r="L775" s="261"/>
      <c r="M775" s="262"/>
      <c r="N775" s="263"/>
      <c r="O775" s="263"/>
      <c r="P775" s="263"/>
      <c r="Q775" s="263"/>
      <c r="R775" s="263"/>
      <c r="S775" s="263"/>
      <c r="T775" s="26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5" t="s">
        <v>162</v>
      </c>
      <c r="AU775" s="265" t="s">
        <v>87</v>
      </c>
      <c r="AV775" s="14" t="s">
        <v>87</v>
      </c>
      <c r="AW775" s="14" t="s">
        <v>33</v>
      </c>
      <c r="AX775" s="14" t="s">
        <v>77</v>
      </c>
      <c r="AY775" s="265" t="s">
        <v>152</v>
      </c>
    </row>
    <row r="776" s="16" customFormat="1">
      <c r="A776" s="16"/>
      <c r="B776" s="277"/>
      <c r="C776" s="278"/>
      <c r="D776" s="240" t="s">
        <v>162</v>
      </c>
      <c r="E776" s="279" t="s">
        <v>1</v>
      </c>
      <c r="F776" s="280" t="s">
        <v>172</v>
      </c>
      <c r="G776" s="278"/>
      <c r="H776" s="281">
        <v>1.05</v>
      </c>
      <c r="I776" s="282"/>
      <c r="J776" s="278"/>
      <c r="K776" s="278"/>
      <c r="L776" s="283"/>
      <c r="M776" s="284"/>
      <c r="N776" s="285"/>
      <c r="O776" s="285"/>
      <c r="P776" s="285"/>
      <c r="Q776" s="285"/>
      <c r="R776" s="285"/>
      <c r="S776" s="285"/>
      <c r="T776" s="28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T776" s="287" t="s">
        <v>162</v>
      </c>
      <c r="AU776" s="287" t="s">
        <v>87</v>
      </c>
      <c r="AV776" s="16" t="s">
        <v>158</v>
      </c>
      <c r="AW776" s="16" t="s">
        <v>33</v>
      </c>
      <c r="AX776" s="16" t="s">
        <v>85</v>
      </c>
      <c r="AY776" s="287" t="s">
        <v>152</v>
      </c>
    </row>
    <row r="777" s="2" customFormat="1" ht="21.75" customHeight="1">
      <c r="A777" s="39"/>
      <c r="B777" s="40"/>
      <c r="C777" s="227" t="s">
        <v>751</v>
      </c>
      <c r="D777" s="227" t="s">
        <v>154</v>
      </c>
      <c r="E777" s="228" t="s">
        <v>752</v>
      </c>
      <c r="F777" s="229" t="s">
        <v>753</v>
      </c>
      <c r="G777" s="230" t="s">
        <v>157</v>
      </c>
      <c r="H777" s="231">
        <v>12.962999999999999</v>
      </c>
      <c r="I777" s="232"/>
      <c r="J777" s="233">
        <f>ROUND(I777*H777,2)</f>
        <v>0</v>
      </c>
      <c r="K777" s="229" t="s">
        <v>176</v>
      </c>
      <c r="L777" s="45"/>
      <c r="M777" s="234" t="s">
        <v>1</v>
      </c>
      <c r="N777" s="235" t="s">
        <v>42</v>
      </c>
      <c r="O777" s="92"/>
      <c r="P777" s="236">
        <f>O777*H777</f>
        <v>0</v>
      </c>
      <c r="Q777" s="236">
        <v>0</v>
      </c>
      <c r="R777" s="236">
        <f>Q777*H777</f>
        <v>0</v>
      </c>
      <c r="S777" s="236">
        <v>0.050000000000000003</v>
      </c>
      <c r="T777" s="237">
        <f>S777*H777</f>
        <v>0.64815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8" t="s">
        <v>158</v>
      </c>
      <c r="AT777" s="238" t="s">
        <v>154</v>
      </c>
      <c r="AU777" s="238" t="s">
        <v>87</v>
      </c>
      <c r="AY777" s="18" t="s">
        <v>152</v>
      </c>
      <c r="BE777" s="239">
        <f>IF(N777="základní",J777,0)</f>
        <v>0</v>
      </c>
      <c r="BF777" s="239">
        <f>IF(N777="snížená",J777,0)</f>
        <v>0</v>
      </c>
      <c r="BG777" s="239">
        <f>IF(N777="zákl. přenesená",J777,0)</f>
        <v>0</v>
      </c>
      <c r="BH777" s="239">
        <f>IF(N777="sníž. přenesená",J777,0)</f>
        <v>0</v>
      </c>
      <c r="BI777" s="239">
        <f>IF(N777="nulová",J777,0)</f>
        <v>0</v>
      </c>
      <c r="BJ777" s="18" t="s">
        <v>85</v>
      </c>
      <c r="BK777" s="239">
        <f>ROUND(I777*H777,2)</f>
        <v>0</v>
      </c>
      <c r="BL777" s="18" t="s">
        <v>158</v>
      </c>
      <c r="BM777" s="238" t="s">
        <v>754</v>
      </c>
    </row>
    <row r="778" s="13" customFormat="1">
      <c r="A778" s="13"/>
      <c r="B778" s="245"/>
      <c r="C778" s="246"/>
      <c r="D778" s="240" t="s">
        <v>162</v>
      </c>
      <c r="E778" s="247" t="s">
        <v>1</v>
      </c>
      <c r="F778" s="248" t="s">
        <v>644</v>
      </c>
      <c r="G778" s="246"/>
      <c r="H778" s="247" t="s">
        <v>1</v>
      </c>
      <c r="I778" s="249"/>
      <c r="J778" s="246"/>
      <c r="K778" s="246"/>
      <c r="L778" s="250"/>
      <c r="M778" s="251"/>
      <c r="N778" s="252"/>
      <c r="O778" s="252"/>
      <c r="P778" s="252"/>
      <c r="Q778" s="252"/>
      <c r="R778" s="252"/>
      <c r="S778" s="252"/>
      <c r="T778" s="25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4" t="s">
        <v>162</v>
      </c>
      <c r="AU778" s="254" t="s">
        <v>87</v>
      </c>
      <c r="AV778" s="13" t="s">
        <v>85</v>
      </c>
      <c r="AW778" s="13" t="s">
        <v>33</v>
      </c>
      <c r="AX778" s="13" t="s">
        <v>77</v>
      </c>
      <c r="AY778" s="254" t="s">
        <v>152</v>
      </c>
    </row>
    <row r="779" s="14" customFormat="1">
      <c r="A779" s="14"/>
      <c r="B779" s="255"/>
      <c r="C779" s="256"/>
      <c r="D779" s="240" t="s">
        <v>162</v>
      </c>
      <c r="E779" s="257" t="s">
        <v>1</v>
      </c>
      <c r="F779" s="258" t="s">
        <v>755</v>
      </c>
      <c r="G779" s="256"/>
      <c r="H779" s="259">
        <v>12.962999999999999</v>
      </c>
      <c r="I779" s="260"/>
      <c r="J779" s="256"/>
      <c r="K779" s="256"/>
      <c r="L779" s="261"/>
      <c r="M779" s="262"/>
      <c r="N779" s="263"/>
      <c r="O779" s="263"/>
      <c r="P779" s="263"/>
      <c r="Q779" s="263"/>
      <c r="R779" s="263"/>
      <c r="S779" s="263"/>
      <c r="T779" s="26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5" t="s">
        <v>162</v>
      </c>
      <c r="AU779" s="265" t="s">
        <v>87</v>
      </c>
      <c r="AV779" s="14" t="s">
        <v>87</v>
      </c>
      <c r="AW779" s="14" t="s">
        <v>33</v>
      </c>
      <c r="AX779" s="14" t="s">
        <v>85</v>
      </c>
      <c r="AY779" s="265" t="s">
        <v>152</v>
      </c>
    </row>
    <row r="780" s="2" customFormat="1" ht="24.15" customHeight="1">
      <c r="A780" s="39"/>
      <c r="B780" s="40"/>
      <c r="C780" s="227" t="s">
        <v>756</v>
      </c>
      <c r="D780" s="227" t="s">
        <v>154</v>
      </c>
      <c r="E780" s="228" t="s">
        <v>757</v>
      </c>
      <c r="F780" s="229" t="s">
        <v>758</v>
      </c>
      <c r="G780" s="230" t="s">
        <v>157</v>
      </c>
      <c r="H780" s="231">
        <v>39.582000000000001</v>
      </c>
      <c r="I780" s="232"/>
      <c r="J780" s="233">
        <f>ROUND(I780*H780,2)</f>
        <v>0</v>
      </c>
      <c r="K780" s="229" t="s">
        <v>176</v>
      </c>
      <c r="L780" s="45"/>
      <c r="M780" s="234" t="s">
        <v>1</v>
      </c>
      <c r="N780" s="235" t="s">
        <v>42</v>
      </c>
      <c r="O780" s="92"/>
      <c r="P780" s="236">
        <f>O780*H780</f>
        <v>0</v>
      </c>
      <c r="Q780" s="236">
        <v>0</v>
      </c>
      <c r="R780" s="236">
        <f>Q780*H780</f>
        <v>0</v>
      </c>
      <c r="S780" s="236">
        <v>0.045999999999999999</v>
      </c>
      <c r="T780" s="237">
        <f>S780*H780</f>
        <v>1.8207720000000001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38" t="s">
        <v>158</v>
      </c>
      <c r="AT780" s="238" t="s">
        <v>154</v>
      </c>
      <c r="AU780" s="238" t="s">
        <v>87</v>
      </c>
      <c r="AY780" s="18" t="s">
        <v>152</v>
      </c>
      <c r="BE780" s="239">
        <f>IF(N780="základní",J780,0)</f>
        <v>0</v>
      </c>
      <c r="BF780" s="239">
        <f>IF(N780="snížená",J780,0)</f>
        <v>0</v>
      </c>
      <c r="BG780" s="239">
        <f>IF(N780="zákl. přenesená",J780,0)</f>
        <v>0</v>
      </c>
      <c r="BH780" s="239">
        <f>IF(N780="sníž. přenesená",J780,0)</f>
        <v>0</v>
      </c>
      <c r="BI780" s="239">
        <f>IF(N780="nulová",J780,0)</f>
        <v>0</v>
      </c>
      <c r="BJ780" s="18" t="s">
        <v>85</v>
      </c>
      <c r="BK780" s="239">
        <f>ROUND(I780*H780,2)</f>
        <v>0</v>
      </c>
      <c r="BL780" s="18" t="s">
        <v>158</v>
      </c>
      <c r="BM780" s="238" t="s">
        <v>759</v>
      </c>
    </row>
    <row r="781" s="13" customFormat="1">
      <c r="A781" s="13"/>
      <c r="B781" s="245"/>
      <c r="C781" s="246"/>
      <c r="D781" s="240" t="s">
        <v>162</v>
      </c>
      <c r="E781" s="247" t="s">
        <v>1</v>
      </c>
      <c r="F781" s="248" t="s">
        <v>644</v>
      </c>
      <c r="G781" s="246"/>
      <c r="H781" s="247" t="s">
        <v>1</v>
      </c>
      <c r="I781" s="249"/>
      <c r="J781" s="246"/>
      <c r="K781" s="246"/>
      <c r="L781" s="250"/>
      <c r="M781" s="251"/>
      <c r="N781" s="252"/>
      <c r="O781" s="252"/>
      <c r="P781" s="252"/>
      <c r="Q781" s="252"/>
      <c r="R781" s="252"/>
      <c r="S781" s="252"/>
      <c r="T781" s="25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4" t="s">
        <v>162</v>
      </c>
      <c r="AU781" s="254" t="s">
        <v>87</v>
      </c>
      <c r="AV781" s="13" t="s">
        <v>85</v>
      </c>
      <c r="AW781" s="13" t="s">
        <v>33</v>
      </c>
      <c r="AX781" s="13" t="s">
        <v>77</v>
      </c>
      <c r="AY781" s="254" t="s">
        <v>152</v>
      </c>
    </row>
    <row r="782" s="14" customFormat="1">
      <c r="A782" s="14"/>
      <c r="B782" s="255"/>
      <c r="C782" s="256"/>
      <c r="D782" s="240" t="s">
        <v>162</v>
      </c>
      <c r="E782" s="257" t="s">
        <v>1</v>
      </c>
      <c r="F782" s="258" t="s">
        <v>760</v>
      </c>
      <c r="G782" s="256"/>
      <c r="H782" s="259">
        <v>39.582000000000001</v>
      </c>
      <c r="I782" s="260"/>
      <c r="J782" s="256"/>
      <c r="K782" s="256"/>
      <c r="L782" s="261"/>
      <c r="M782" s="262"/>
      <c r="N782" s="263"/>
      <c r="O782" s="263"/>
      <c r="P782" s="263"/>
      <c r="Q782" s="263"/>
      <c r="R782" s="263"/>
      <c r="S782" s="263"/>
      <c r="T782" s="26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5" t="s">
        <v>162</v>
      </c>
      <c r="AU782" s="265" t="s">
        <v>87</v>
      </c>
      <c r="AV782" s="14" t="s">
        <v>87</v>
      </c>
      <c r="AW782" s="14" t="s">
        <v>33</v>
      </c>
      <c r="AX782" s="14" t="s">
        <v>85</v>
      </c>
      <c r="AY782" s="265" t="s">
        <v>152</v>
      </c>
    </row>
    <row r="783" s="2" customFormat="1" ht="24.15" customHeight="1">
      <c r="A783" s="39"/>
      <c r="B783" s="40"/>
      <c r="C783" s="227" t="s">
        <v>761</v>
      </c>
      <c r="D783" s="227" t="s">
        <v>154</v>
      </c>
      <c r="E783" s="228" t="s">
        <v>762</v>
      </c>
      <c r="F783" s="229" t="s">
        <v>763</v>
      </c>
      <c r="G783" s="230" t="s">
        <v>157</v>
      </c>
      <c r="H783" s="231">
        <v>27.120999999999999</v>
      </c>
      <c r="I783" s="232"/>
      <c r="J783" s="233">
        <f>ROUND(I783*H783,2)</f>
        <v>0</v>
      </c>
      <c r="K783" s="229" t="s">
        <v>176</v>
      </c>
      <c r="L783" s="45"/>
      <c r="M783" s="234" t="s">
        <v>1</v>
      </c>
      <c r="N783" s="235" t="s">
        <v>42</v>
      </c>
      <c r="O783" s="92"/>
      <c r="P783" s="236">
        <f>O783*H783</f>
        <v>0</v>
      </c>
      <c r="Q783" s="236">
        <v>0</v>
      </c>
      <c r="R783" s="236">
        <f>Q783*H783</f>
        <v>0</v>
      </c>
      <c r="S783" s="236">
        <v>0.068000000000000005</v>
      </c>
      <c r="T783" s="237">
        <f>S783*H783</f>
        <v>1.844228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38" t="s">
        <v>158</v>
      </c>
      <c r="AT783" s="238" t="s">
        <v>154</v>
      </c>
      <c r="AU783" s="238" t="s">
        <v>87</v>
      </c>
      <c r="AY783" s="18" t="s">
        <v>152</v>
      </c>
      <c r="BE783" s="239">
        <f>IF(N783="základní",J783,0)</f>
        <v>0</v>
      </c>
      <c r="BF783" s="239">
        <f>IF(N783="snížená",J783,0)</f>
        <v>0</v>
      </c>
      <c r="BG783" s="239">
        <f>IF(N783="zákl. přenesená",J783,0)</f>
        <v>0</v>
      </c>
      <c r="BH783" s="239">
        <f>IF(N783="sníž. přenesená",J783,0)</f>
        <v>0</v>
      </c>
      <c r="BI783" s="239">
        <f>IF(N783="nulová",J783,0)</f>
        <v>0</v>
      </c>
      <c r="BJ783" s="18" t="s">
        <v>85</v>
      </c>
      <c r="BK783" s="239">
        <f>ROUND(I783*H783,2)</f>
        <v>0</v>
      </c>
      <c r="BL783" s="18" t="s">
        <v>158</v>
      </c>
      <c r="BM783" s="238" t="s">
        <v>764</v>
      </c>
    </row>
    <row r="784" s="13" customFormat="1">
      <c r="A784" s="13"/>
      <c r="B784" s="245"/>
      <c r="C784" s="246"/>
      <c r="D784" s="240" t="s">
        <v>162</v>
      </c>
      <c r="E784" s="247" t="s">
        <v>1</v>
      </c>
      <c r="F784" s="248" t="s">
        <v>644</v>
      </c>
      <c r="G784" s="246"/>
      <c r="H784" s="247" t="s">
        <v>1</v>
      </c>
      <c r="I784" s="249"/>
      <c r="J784" s="246"/>
      <c r="K784" s="246"/>
      <c r="L784" s="250"/>
      <c r="M784" s="251"/>
      <c r="N784" s="252"/>
      <c r="O784" s="252"/>
      <c r="P784" s="252"/>
      <c r="Q784" s="252"/>
      <c r="R784" s="252"/>
      <c r="S784" s="252"/>
      <c r="T784" s="25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4" t="s">
        <v>162</v>
      </c>
      <c r="AU784" s="254" t="s">
        <v>87</v>
      </c>
      <c r="AV784" s="13" t="s">
        <v>85</v>
      </c>
      <c r="AW784" s="13" t="s">
        <v>33</v>
      </c>
      <c r="AX784" s="13" t="s">
        <v>77</v>
      </c>
      <c r="AY784" s="254" t="s">
        <v>152</v>
      </c>
    </row>
    <row r="785" s="14" customFormat="1">
      <c r="A785" s="14"/>
      <c r="B785" s="255"/>
      <c r="C785" s="256"/>
      <c r="D785" s="240" t="s">
        <v>162</v>
      </c>
      <c r="E785" s="257" t="s">
        <v>1</v>
      </c>
      <c r="F785" s="258" t="s">
        <v>765</v>
      </c>
      <c r="G785" s="256"/>
      <c r="H785" s="259">
        <v>27.120999999999999</v>
      </c>
      <c r="I785" s="260"/>
      <c r="J785" s="256"/>
      <c r="K785" s="256"/>
      <c r="L785" s="261"/>
      <c r="M785" s="262"/>
      <c r="N785" s="263"/>
      <c r="O785" s="263"/>
      <c r="P785" s="263"/>
      <c r="Q785" s="263"/>
      <c r="R785" s="263"/>
      <c r="S785" s="263"/>
      <c r="T785" s="26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5" t="s">
        <v>162</v>
      </c>
      <c r="AU785" s="265" t="s">
        <v>87</v>
      </c>
      <c r="AV785" s="14" t="s">
        <v>87</v>
      </c>
      <c r="AW785" s="14" t="s">
        <v>33</v>
      </c>
      <c r="AX785" s="14" t="s">
        <v>77</v>
      </c>
      <c r="AY785" s="265" t="s">
        <v>152</v>
      </c>
    </row>
    <row r="786" s="16" customFormat="1">
      <c r="A786" s="16"/>
      <c r="B786" s="277"/>
      <c r="C786" s="278"/>
      <c r="D786" s="240" t="s">
        <v>162</v>
      </c>
      <c r="E786" s="279" t="s">
        <v>1</v>
      </c>
      <c r="F786" s="280" t="s">
        <v>172</v>
      </c>
      <c r="G786" s="278"/>
      <c r="H786" s="281">
        <v>27.120999999999999</v>
      </c>
      <c r="I786" s="282"/>
      <c r="J786" s="278"/>
      <c r="K786" s="278"/>
      <c r="L786" s="283"/>
      <c r="M786" s="284"/>
      <c r="N786" s="285"/>
      <c r="O786" s="285"/>
      <c r="P786" s="285"/>
      <c r="Q786" s="285"/>
      <c r="R786" s="285"/>
      <c r="S786" s="285"/>
      <c r="T786" s="28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T786" s="287" t="s">
        <v>162</v>
      </c>
      <c r="AU786" s="287" t="s">
        <v>87</v>
      </c>
      <c r="AV786" s="16" t="s">
        <v>158</v>
      </c>
      <c r="AW786" s="16" t="s">
        <v>33</v>
      </c>
      <c r="AX786" s="16" t="s">
        <v>85</v>
      </c>
      <c r="AY786" s="287" t="s">
        <v>152</v>
      </c>
    </row>
    <row r="787" s="12" customFormat="1" ht="22.8" customHeight="1">
      <c r="A787" s="12"/>
      <c r="B787" s="211"/>
      <c r="C787" s="212"/>
      <c r="D787" s="213" t="s">
        <v>76</v>
      </c>
      <c r="E787" s="225" t="s">
        <v>766</v>
      </c>
      <c r="F787" s="225" t="s">
        <v>767</v>
      </c>
      <c r="G787" s="212"/>
      <c r="H787" s="212"/>
      <c r="I787" s="215"/>
      <c r="J787" s="226">
        <f>BK787</f>
        <v>0</v>
      </c>
      <c r="K787" s="212"/>
      <c r="L787" s="217"/>
      <c r="M787" s="218"/>
      <c r="N787" s="219"/>
      <c r="O787" s="219"/>
      <c r="P787" s="220">
        <f>SUM(P788:P829)</f>
        <v>0</v>
      </c>
      <c r="Q787" s="219"/>
      <c r="R787" s="220">
        <f>SUM(R788:R829)</f>
        <v>0</v>
      </c>
      <c r="S787" s="219"/>
      <c r="T787" s="221">
        <f>SUM(T788:T829)</f>
        <v>0</v>
      </c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R787" s="222" t="s">
        <v>85</v>
      </c>
      <c r="AT787" s="223" t="s">
        <v>76</v>
      </c>
      <c r="AU787" s="223" t="s">
        <v>85</v>
      </c>
      <c r="AY787" s="222" t="s">
        <v>152</v>
      </c>
      <c r="BK787" s="224">
        <f>SUM(BK788:BK829)</f>
        <v>0</v>
      </c>
    </row>
    <row r="788" s="2" customFormat="1" ht="16.5" customHeight="1">
      <c r="A788" s="39"/>
      <c r="B788" s="40"/>
      <c r="C788" s="227" t="s">
        <v>768</v>
      </c>
      <c r="D788" s="227" t="s">
        <v>154</v>
      </c>
      <c r="E788" s="228" t="s">
        <v>769</v>
      </c>
      <c r="F788" s="229" t="s">
        <v>770</v>
      </c>
      <c r="G788" s="230" t="s">
        <v>232</v>
      </c>
      <c r="H788" s="231">
        <v>192.40600000000001</v>
      </c>
      <c r="I788" s="232"/>
      <c r="J788" s="233">
        <f>ROUND(I788*H788,2)</f>
        <v>0</v>
      </c>
      <c r="K788" s="229" t="s">
        <v>176</v>
      </c>
      <c r="L788" s="45"/>
      <c r="M788" s="234" t="s">
        <v>1</v>
      </c>
      <c r="N788" s="235" t="s">
        <v>42</v>
      </c>
      <c r="O788" s="92"/>
      <c r="P788" s="236">
        <f>O788*H788</f>
        <v>0</v>
      </c>
      <c r="Q788" s="236">
        <v>0</v>
      </c>
      <c r="R788" s="236">
        <f>Q788*H788</f>
        <v>0</v>
      </c>
      <c r="S788" s="236">
        <v>0</v>
      </c>
      <c r="T788" s="237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38" t="s">
        <v>158</v>
      </c>
      <c r="AT788" s="238" t="s">
        <v>154</v>
      </c>
      <c r="AU788" s="238" t="s">
        <v>87</v>
      </c>
      <c r="AY788" s="18" t="s">
        <v>152</v>
      </c>
      <c r="BE788" s="239">
        <f>IF(N788="základní",J788,0)</f>
        <v>0</v>
      </c>
      <c r="BF788" s="239">
        <f>IF(N788="snížená",J788,0)</f>
        <v>0</v>
      </c>
      <c r="BG788" s="239">
        <f>IF(N788="zákl. přenesená",J788,0)</f>
        <v>0</v>
      </c>
      <c r="BH788" s="239">
        <f>IF(N788="sníž. přenesená",J788,0)</f>
        <v>0</v>
      </c>
      <c r="BI788" s="239">
        <f>IF(N788="nulová",J788,0)</f>
        <v>0</v>
      </c>
      <c r="BJ788" s="18" t="s">
        <v>85</v>
      </c>
      <c r="BK788" s="239">
        <f>ROUND(I788*H788,2)</f>
        <v>0</v>
      </c>
      <c r="BL788" s="18" t="s">
        <v>158</v>
      </c>
      <c r="BM788" s="238" t="s">
        <v>771</v>
      </c>
    </row>
    <row r="789" s="2" customFormat="1" ht="24.15" customHeight="1">
      <c r="A789" s="39"/>
      <c r="B789" s="40"/>
      <c r="C789" s="227" t="s">
        <v>772</v>
      </c>
      <c r="D789" s="227" t="s">
        <v>154</v>
      </c>
      <c r="E789" s="228" t="s">
        <v>773</v>
      </c>
      <c r="F789" s="229" t="s">
        <v>774</v>
      </c>
      <c r="G789" s="230" t="s">
        <v>232</v>
      </c>
      <c r="H789" s="231">
        <v>192.40600000000001</v>
      </c>
      <c r="I789" s="232"/>
      <c r="J789" s="233">
        <f>ROUND(I789*H789,2)</f>
        <v>0</v>
      </c>
      <c r="K789" s="229" t="s">
        <v>176</v>
      </c>
      <c r="L789" s="45"/>
      <c r="M789" s="234" t="s">
        <v>1</v>
      </c>
      <c r="N789" s="235" t="s">
        <v>42</v>
      </c>
      <c r="O789" s="92"/>
      <c r="P789" s="236">
        <f>O789*H789</f>
        <v>0</v>
      </c>
      <c r="Q789" s="236">
        <v>0</v>
      </c>
      <c r="R789" s="236">
        <f>Q789*H789</f>
        <v>0</v>
      </c>
      <c r="S789" s="236">
        <v>0</v>
      </c>
      <c r="T789" s="237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8" t="s">
        <v>158</v>
      </c>
      <c r="AT789" s="238" t="s">
        <v>154</v>
      </c>
      <c r="AU789" s="238" t="s">
        <v>87</v>
      </c>
      <c r="AY789" s="18" t="s">
        <v>152</v>
      </c>
      <c r="BE789" s="239">
        <f>IF(N789="základní",J789,0)</f>
        <v>0</v>
      </c>
      <c r="BF789" s="239">
        <f>IF(N789="snížená",J789,0)</f>
        <v>0</v>
      </c>
      <c r="BG789" s="239">
        <f>IF(N789="zákl. přenesená",J789,0)</f>
        <v>0</v>
      </c>
      <c r="BH789" s="239">
        <f>IF(N789="sníž. přenesená",J789,0)</f>
        <v>0</v>
      </c>
      <c r="BI789" s="239">
        <f>IF(N789="nulová",J789,0)</f>
        <v>0</v>
      </c>
      <c r="BJ789" s="18" t="s">
        <v>85</v>
      </c>
      <c r="BK789" s="239">
        <f>ROUND(I789*H789,2)</f>
        <v>0</v>
      </c>
      <c r="BL789" s="18" t="s">
        <v>158</v>
      </c>
      <c r="BM789" s="238" t="s">
        <v>775</v>
      </c>
    </row>
    <row r="790" s="2" customFormat="1" ht="21.75" customHeight="1">
      <c r="A790" s="39"/>
      <c r="B790" s="40"/>
      <c r="C790" s="227" t="s">
        <v>776</v>
      </c>
      <c r="D790" s="227" t="s">
        <v>154</v>
      </c>
      <c r="E790" s="228" t="s">
        <v>777</v>
      </c>
      <c r="F790" s="229" t="s">
        <v>778</v>
      </c>
      <c r="G790" s="230" t="s">
        <v>232</v>
      </c>
      <c r="H790" s="231">
        <v>192.40600000000001</v>
      </c>
      <c r="I790" s="232"/>
      <c r="J790" s="233">
        <f>ROUND(I790*H790,2)</f>
        <v>0</v>
      </c>
      <c r="K790" s="229" t="s">
        <v>176</v>
      </c>
      <c r="L790" s="45"/>
      <c r="M790" s="234" t="s">
        <v>1</v>
      </c>
      <c r="N790" s="235" t="s">
        <v>42</v>
      </c>
      <c r="O790" s="92"/>
      <c r="P790" s="236">
        <f>O790*H790</f>
        <v>0</v>
      </c>
      <c r="Q790" s="236">
        <v>0</v>
      </c>
      <c r="R790" s="236">
        <f>Q790*H790</f>
        <v>0</v>
      </c>
      <c r="S790" s="236">
        <v>0</v>
      </c>
      <c r="T790" s="237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8" t="s">
        <v>158</v>
      </c>
      <c r="AT790" s="238" t="s">
        <v>154</v>
      </c>
      <c r="AU790" s="238" t="s">
        <v>87</v>
      </c>
      <c r="AY790" s="18" t="s">
        <v>152</v>
      </c>
      <c r="BE790" s="239">
        <f>IF(N790="základní",J790,0)</f>
        <v>0</v>
      </c>
      <c r="BF790" s="239">
        <f>IF(N790="snížená",J790,0)</f>
        <v>0</v>
      </c>
      <c r="BG790" s="239">
        <f>IF(N790="zákl. přenesená",J790,0)</f>
        <v>0</v>
      </c>
      <c r="BH790" s="239">
        <f>IF(N790="sníž. přenesená",J790,0)</f>
        <v>0</v>
      </c>
      <c r="BI790" s="239">
        <f>IF(N790="nulová",J790,0)</f>
        <v>0</v>
      </c>
      <c r="BJ790" s="18" t="s">
        <v>85</v>
      </c>
      <c r="BK790" s="239">
        <f>ROUND(I790*H790,2)</f>
        <v>0</v>
      </c>
      <c r="BL790" s="18" t="s">
        <v>158</v>
      </c>
      <c r="BM790" s="238" t="s">
        <v>779</v>
      </c>
    </row>
    <row r="791" s="2" customFormat="1" ht="24.15" customHeight="1">
      <c r="A791" s="39"/>
      <c r="B791" s="40"/>
      <c r="C791" s="227" t="s">
        <v>780</v>
      </c>
      <c r="D791" s="227" t="s">
        <v>154</v>
      </c>
      <c r="E791" s="228" t="s">
        <v>781</v>
      </c>
      <c r="F791" s="229" t="s">
        <v>782</v>
      </c>
      <c r="G791" s="230" t="s">
        <v>232</v>
      </c>
      <c r="H791" s="231">
        <v>3848.1199999999999</v>
      </c>
      <c r="I791" s="232"/>
      <c r="J791" s="233">
        <f>ROUND(I791*H791,2)</f>
        <v>0</v>
      </c>
      <c r="K791" s="229" t="s">
        <v>176</v>
      </c>
      <c r="L791" s="45"/>
      <c r="M791" s="234" t="s">
        <v>1</v>
      </c>
      <c r="N791" s="235" t="s">
        <v>42</v>
      </c>
      <c r="O791" s="92"/>
      <c r="P791" s="236">
        <f>O791*H791</f>
        <v>0</v>
      </c>
      <c r="Q791" s="236">
        <v>0</v>
      </c>
      <c r="R791" s="236">
        <f>Q791*H791</f>
        <v>0</v>
      </c>
      <c r="S791" s="236">
        <v>0</v>
      </c>
      <c r="T791" s="237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38" t="s">
        <v>158</v>
      </c>
      <c r="AT791" s="238" t="s">
        <v>154</v>
      </c>
      <c r="AU791" s="238" t="s">
        <v>87</v>
      </c>
      <c r="AY791" s="18" t="s">
        <v>152</v>
      </c>
      <c r="BE791" s="239">
        <f>IF(N791="základní",J791,0)</f>
        <v>0</v>
      </c>
      <c r="BF791" s="239">
        <f>IF(N791="snížená",J791,0)</f>
        <v>0</v>
      </c>
      <c r="BG791" s="239">
        <f>IF(N791="zákl. přenesená",J791,0)</f>
        <v>0</v>
      </c>
      <c r="BH791" s="239">
        <f>IF(N791="sníž. přenesená",J791,0)</f>
        <v>0</v>
      </c>
      <c r="BI791" s="239">
        <f>IF(N791="nulová",J791,0)</f>
        <v>0</v>
      </c>
      <c r="BJ791" s="18" t="s">
        <v>85</v>
      </c>
      <c r="BK791" s="239">
        <f>ROUND(I791*H791,2)</f>
        <v>0</v>
      </c>
      <c r="BL791" s="18" t="s">
        <v>158</v>
      </c>
      <c r="BM791" s="238" t="s">
        <v>783</v>
      </c>
    </row>
    <row r="792" s="13" customFormat="1">
      <c r="A792" s="13"/>
      <c r="B792" s="245"/>
      <c r="C792" s="246"/>
      <c r="D792" s="240" t="s">
        <v>162</v>
      </c>
      <c r="E792" s="247" t="s">
        <v>1</v>
      </c>
      <c r="F792" s="248" t="s">
        <v>784</v>
      </c>
      <c r="G792" s="246"/>
      <c r="H792" s="247" t="s">
        <v>1</v>
      </c>
      <c r="I792" s="249"/>
      <c r="J792" s="246"/>
      <c r="K792" s="246"/>
      <c r="L792" s="250"/>
      <c r="M792" s="251"/>
      <c r="N792" s="252"/>
      <c r="O792" s="252"/>
      <c r="P792" s="252"/>
      <c r="Q792" s="252"/>
      <c r="R792" s="252"/>
      <c r="S792" s="252"/>
      <c r="T792" s="25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4" t="s">
        <v>162</v>
      </c>
      <c r="AU792" s="254" t="s">
        <v>87</v>
      </c>
      <c r="AV792" s="13" t="s">
        <v>85</v>
      </c>
      <c r="AW792" s="13" t="s">
        <v>33</v>
      </c>
      <c r="AX792" s="13" t="s">
        <v>77</v>
      </c>
      <c r="AY792" s="254" t="s">
        <v>152</v>
      </c>
    </row>
    <row r="793" s="14" customFormat="1">
      <c r="A793" s="14"/>
      <c r="B793" s="255"/>
      <c r="C793" s="256"/>
      <c r="D793" s="240" t="s">
        <v>162</v>
      </c>
      <c r="E793" s="257" t="s">
        <v>1</v>
      </c>
      <c r="F793" s="258" t="s">
        <v>785</v>
      </c>
      <c r="G793" s="256"/>
      <c r="H793" s="259">
        <v>3848.1199999999999</v>
      </c>
      <c r="I793" s="260"/>
      <c r="J793" s="256"/>
      <c r="K793" s="256"/>
      <c r="L793" s="261"/>
      <c r="M793" s="262"/>
      <c r="N793" s="263"/>
      <c r="O793" s="263"/>
      <c r="P793" s="263"/>
      <c r="Q793" s="263"/>
      <c r="R793" s="263"/>
      <c r="S793" s="263"/>
      <c r="T793" s="26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5" t="s">
        <v>162</v>
      </c>
      <c r="AU793" s="265" t="s">
        <v>87</v>
      </c>
      <c r="AV793" s="14" t="s">
        <v>87</v>
      </c>
      <c r="AW793" s="14" t="s">
        <v>33</v>
      </c>
      <c r="AX793" s="14" t="s">
        <v>85</v>
      </c>
      <c r="AY793" s="265" t="s">
        <v>152</v>
      </c>
    </row>
    <row r="794" s="2" customFormat="1" ht="24.15" customHeight="1">
      <c r="A794" s="39"/>
      <c r="B794" s="40"/>
      <c r="C794" s="227" t="s">
        <v>786</v>
      </c>
      <c r="D794" s="227" t="s">
        <v>154</v>
      </c>
      <c r="E794" s="228" t="s">
        <v>787</v>
      </c>
      <c r="F794" s="229" t="s">
        <v>788</v>
      </c>
      <c r="G794" s="230" t="s">
        <v>232</v>
      </c>
      <c r="H794" s="231">
        <v>1.8720000000000001</v>
      </c>
      <c r="I794" s="232"/>
      <c r="J794" s="233">
        <f>ROUND(I794*H794,2)</f>
        <v>0</v>
      </c>
      <c r="K794" s="229" t="s">
        <v>176</v>
      </c>
      <c r="L794" s="45"/>
      <c r="M794" s="234" t="s">
        <v>1</v>
      </c>
      <c r="N794" s="235" t="s">
        <v>42</v>
      </c>
      <c r="O794" s="92"/>
      <c r="P794" s="236">
        <f>O794*H794</f>
        <v>0</v>
      </c>
      <c r="Q794" s="236">
        <v>0</v>
      </c>
      <c r="R794" s="236">
        <f>Q794*H794</f>
        <v>0</v>
      </c>
      <c r="S794" s="236">
        <v>0</v>
      </c>
      <c r="T794" s="237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38" t="s">
        <v>158</v>
      </c>
      <c r="AT794" s="238" t="s">
        <v>154</v>
      </c>
      <c r="AU794" s="238" t="s">
        <v>87</v>
      </c>
      <c r="AY794" s="18" t="s">
        <v>152</v>
      </c>
      <c r="BE794" s="239">
        <f>IF(N794="základní",J794,0)</f>
        <v>0</v>
      </c>
      <c r="BF794" s="239">
        <f>IF(N794="snížená",J794,0)</f>
        <v>0</v>
      </c>
      <c r="BG794" s="239">
        <f>IF(N794="zákl. přenesená",J794,0)</f>
        <v>0</v>
      </c>
      <c r="BH794" s="239">
        <f>IF(N794="sníž. přenesená",J794,0)</f>
        <v>0</v>
      </c>
      <c r="BI794" s="239">
        <f>IF(N794="nulová",J794,0)</f>
        <v>0</v>
      </c>
      <c r="BJ794" s="18" t="s">
        <v>85</v>
      </c>
      <c r="BK794" s="239">
        <f>ROUND(I794*H794,2)</f>
        <v>0</v>
      </c>
      <c r="BL794" s="18" t="s">
        <v>158</v>
      </c>
      <c r="BM794" s="238" t="s">
        <v>789</v>
      </c>
    </row>
    <row r="795" s="13" customFormat="1">
      <c r="A795" s="13"/>
      <c r="B795" s="245"/>
      <c r="C795" s="246"/>
      <c r="D795" s="240" t="s">
        <v>162</v>
      </c>
      <c r="E795" s="247" t="s">
        <v>1</v>
      </c>
      <c r="F795" s="248" t="s">
        <v>790</v>
      </c>
      <c r="G795" s="246"/>
      <c r="H795" s="247" t="s">
        <v>1</v>
      </c>
      <c r="I795" s="249"/>
      <c r="J795" s="246"/>
      <c r="K795" s="246"/>
      <c r="L795" s="250"/>
      <c r="M795" s="251"/>
      <c r="N795" s="252"/>
      <c r="O795" s="252"/>
      <c r="P795" s="252"/>
      <c r="Q795" s="252"/>
      <c r="R795" s="252"/>
      <c r="S795" s="252"/>
      <c r="T795" s="25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4" t="s">
        <v>162</v>
      </c>
      <c r="AU795" s="254" t="s">
        <v>87</v>
      </c>
      <c r="AV795" s="13" t="s">
        <v>85</v>
      </c>
      <c r="AW795" s="13" t="s">
        <v>33</v>
      </c>
      <c r="AX795" s="13" t="s">
        <v>77</v>
      </c>
      <c r="AY795" s="254" t="s">
        <v>152</v>
      </c>
    </row>
    <row r="796" s="14" customFormat="1">
      <c r="A796" s="14"/>
      <c r="B796" s="255"/>
      <c r="C796" s="256"/>
      <c r="D796" s="240" t="s">
        <v>162</v>
      </c>
      <c r="E796" s="257" t="s">
        <v>1</v>
      </c>
      <c r="F796" s="258" t="s">
        <v>791</v>
      </c>
      <c r="G796" s="256"/>
      <c r="H796" s="259">
        <v>1.1319999999999999</v>
      </c>
      <c r="I796" s="260"/>
      <c r="J796" s="256"/>
      <c r="K796" s="256"/>
      <c r="L796" s="261"/>
      <c r="M796" s="262"/>
      <c r="N796" s="263"/>
      <c r="O796" s="263"/>
      <c r="P796" s="263"/>
      <c r="Q796" s="263"/>
      <c r="R796" s="263"/>
      <c r="S796" s="263"/>
      <c r="T796" s="26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5" t="s">
        <v>162</v>
      </c>
      <c r="AU796" s="265" t="s">
        <v>87</v>
      </c>
      <c r="AV796" s="14" t="s">
        <v>87</v>
      </c>
      <c r="AW796" s="14" t="s">
        <v>33</v>
      </c>
      <c r="AX796" s="14" t="s">
        <v>77</v>
      </c>
      <c r="AY796" s="265" t="s">
        <v>152</v>
      </c>
    </row>
    <row r="797" s="13" customFormat="1">
      <c r="A797" s="13"/>
      <c r="B797" s="245"/>
      <c r="C797" s="246"/>
      <c r="D797" s="240" t="s">
        <v>162</v>
      </c>
      <c r="E797" s="247" t="s">
        <v>1</v>
      </c>
      <c r="F797" s="248" t="s">
        <v>792</v>
      </c>
      <c r="G797" s="246"/>
      <c r="H797" s="247" t="s">
        <v>1</v>
      </c>
      <c r="I797" s="249"/>
      <c r="J797" s="246"/>
      <c r="K797" s="246"/>
      <c r="L797" s="250"/>
      <c r="M797" s="251"/>
      <c r="N797" s="252"/>
      <c r="O797" s="252"/>
      <c r="P797" s="252"/>
      <c r="Q797" s="252"/>
      <c r="R797" s="252"/>
      <c r="S797" s="252"/>
      <c r="T797" s="25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4" t="s">
        <v>162</v>
      </c>
      <c r="AU797" s="254" t="s">
        <v>87</v>
      </c>
      <c r="AV797" s="13" t="s">
        <v>85</v>
      </c>
      <c r="AW797" s="13" t="s">
        <v>33</v>
      </c>
      <c r="AX797" s="13" t="s">
        <v>77</v>
      </c>
      <c r="AY797" s="254" t="s">
        <v>152</v>
      </c>
    </row>
    <row r="798" s="14" customFormat="1">
      <c r="A798" s="14"/>
      <c r="B798" s="255"/>
      <c r="C798" s="256"/>
      <c r="D798" s="240" t="s">
        <v>162</v>
      </c>
      <c r="E798" s="257" t="s">
        <v>1</v>
      </c>
      <c r="F798" s="258" t="s">
        <v>793</v>
      </c>
      <c r="G798" s="256"/>
      <c r="H798" s="259">
        <v>0.37</v>
      </c>
      <c r="I798" s="260"/>
      <c r="J798" s="256"/>
      <c r="K798" s="256"/>
      <c r="L798" s="261"/>
      <c r="M798" s="262"/>
      <c r="N798" s="263"/>
      <c r="O798" s="263"/>
      <c r="P798" s="263"/>
      <c r="Q798" s="263"/>
      <c r="R798" s="263"/>
      <c r="S798" s="263"/>
      <c r="T798" s="26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5" t="s">
        <v>162</v>
      </c>
      <c r="AU798" s="265" t="s">
        <v>87</v>
      </c>
      <c r="AV798" s="14" t="s">
        <v>87</v>
      </c>
      <c r="AW798" s="14" t="s">
        <v>33</v>
      </c>
      <c r="AX798" s="14" t="s">
        <v>77</v>
      </c>
      <c r="AY798" s="265" t="s">
        <v>152</v>
      </c>
    </row>
    <row r="799" s="13" customFormat="1">
      <c r="A799" s="13"/>
      <c r="B799" s="245"/>
      <c r="C799" s="246"/>
      <c r="D799" s="240" t="s">
        <v>162</v>
      </c>
      <c r="E799" s="247" t="s">
        <v>1</v>
      </c>
      <c r="F799" s="248" t="s">
        <v>794</v>
      </c>
      <c r="G799" s="246"/>
      <c r="H799" s="247" t="s">
        <v>1</v>
      </c>
      <c r="I799" s="249"/>
      <c r="J799" s="246"/>
      <c r="K799" s="246"/>
      <c r="L799" s="250"/>
      <c r="M799" s="251"/>
      <c r="N799" s="252"/>
      <c r="O799" s="252"/>
      <c r="P799" s="252"/>
      <c r="Q799" s="252"/>
      <c r="R799" s="252"/>
      <c r="S799" s="252"/>
      <c r="T799" s="25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4" t="s">
        <v>162</v>
      </c>
      <c r="AU799" s="254" t="s">
        <v>87</v>
      </c>
      <c r="AV799" s="13" t="s">
        <v>85</v>
      </c>
      <c r="AW799" s="13" t="s">
        <v>33</v>
      </c>
      <c r="AX799" s="13" t="s">
        <v>77</v>
      </c>
      <c r="AY799" s="254" t="s">
        <v>152</v>
      </c>
    </row>
    <row r="800" s="14" customFormat="1">
      <c r="A800" s="14"/>
      <c r="B800" s="255"/>
      <c r="C800" s="256"/>
      <c r="D800" s="240" t="s">
        <v>162</v>
      </c>
      <c r="E800" s="257" t="s">
        <v>1</v>
      </c>
      <c r="F800" s="258" t="s">
        <v>793</v>
      </c>
      <c r="G800" s="256"/>
      <c r="H800" s="259">
        <v>0.37</v>
      </c>
      <c r="I800" s="260"/>
      <c r="J800" s="256"/>
      <c r="K800" s="256"/>
      <c r="L800" s="261"/>
      <c r="M800" s="262"/>
      <c r="N800" s="263"/>
      <c r="O800" s="263"/>
      <c r="P800" s="263"/>
      <c r="Q800" s="263"/>
      <c r="R800" s="263"/>
      <c r="S800" s="263"/>
      <c r="T800" s="26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5" t="s">
        <v>162</v>
      </c>
      <c r="AU800" s="265" t="s">
        <v>87</v>
      </c>
      <c r="AV800" s="14" t="s">
        <v>87</v>
      </c>
      <c r="AW800" s="14" t="s">
        <v>33</v>
      </c>
      <c r="AX800" s="14" t="s">
        <v>77</v>
      </c>
      <c r="AY800" s="265" t="s">
        <v>152</v>
      </c>
    </row>
    <row r="801" s="16" customFormat="1">
      <c r="A801" s="16"/>
      <c r="B801" s="277"/>
      <c r="C801" s="278"/>
      <c r="D801" s="240" t="s">
        <v>162</v>
      </c>
      <c r="E801" s="279" t="s">
        <v>1</v>
      </c>
      <c r="F801" s="280" t="s">
        <v>172</v>
      </c>
      <c r="G801" s="278"/>
      <c r="H801" s="281">
        <v>1.8719999999999999</v>
      </c>
      <c r="I801" s="282"/>
      <c r="J801" s="278"/>
      <c r="K801" s="278"/>
      <c r="L801" s="283"/>
      <c r="M801" s="284"/>
      <c r="N801" s="285"/>
      <c r="O801" s="285"/>
      <c r="P801" s="285"/>
      <c r="Q801" s="285"/>
      <c r="R801" s="285"/>
      <c r="S801" s="285"/>
      <c r="T801" s="28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87" t="s">
        <v>162</v>
      </c>
      <c r="AU801" s="287" t="s">
        <v>87</v>
      </c>
      <c r="AV801" s="16" t="s">
        <v>158</v>
      </c>
      <c r="AW801" s="16" t="s">
        <v>33</v>
      </c>
      <c r="AX801" s="16" t="s">
        <v>85</v>
      </c>
      <c r="AY801" s="287" t="s">
        <v>152</v>
      </c>
    </row>
    <row r="802" s="2" customFormat="1" ht="33" customHeight="1">
      <c r="A802" s="39"/>
      <c r="B802" s="40"/>
      <c r="C802" s="227" t="s">
        <v>795</v>
      </c>
      <c r="D802" s="227" t="s">
        <v>154</v>
      </c>
      <c r="E802" s="228" t="s">
        <v>796</v>
      </c>
      <c r="F802" s="229" t="s">
        <v>797</v>
      </c>
      <c r="G802" s="230" t="s">
        <v>232</v>
      </c>
      <c r="H802" s="231">
        <v>101.163</v>
      </c>
      <c r="I802" s="232"/>
      <c r="J802" s="233">
        <f>ROUND(I802*H802,2)</f>
        <v>0</v>
      </c>
      <c r="K802" s="229" t="s">
        <v>176</v>
      </c>
      <c r="L802" s="45"/>
      <c r="M802" s="234" t="s">
        <v>1</v>
      </c>
      <c r="N802" s="235" t="s">
        <v>42</v>
      </c>
      <c r="O802" s="92"/>
      <c r="P802" s="236">
        <f>O802*H802</f>
        <v>0</v>
      </c>
      <c r="Q802" s="236">
        <v>0</v>
      </c>
      <c r="R802" s="236">
        <f>Q802*H802</f>
        <v>0</v>
      </c>
      <c r="S802" s="236">
        <v>0</v>
      </c>
      <c r="T802" s="237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8" t="s">
        <v>158</v>
      </c>
      <c r="AT802" s="238" t="s">
        <v>154</v>
      </c>
      <c r="AU802" s="238" t="s">
        <v>87</v>
      </c>
      <c r="AY802" s="18" t="s">
        <v>152</v>
      </c>
      <c r="BE802" s="239">
        <f>IF(N802="základní",J802,0)</f>
        <v>0</v>
      </c>
      <c r="BF802" s="239">
        <f>IF(N802="snížená",J802,0)</f>
        <v>0</v>
      </c>
      <c r="BG802" s="239">
        <f>IF(N802="zákl. přenesená",J802,0)</f>
        <v>0</v>
      </c>
      <c r="BH802" s="239">
        <f>IF(N802="sníž. přenesená",J802,0)</f>
        <v>0</v>
      </c>
      <c r="BI802" s="239">
        <f>IF(N802="nulová",J802,0)</f>
        <v>0</v>
      </c>
      <c r="BJ802" s="18" t="s">
        <v>85</v>
      </c>
      <c r="BK802" s="239">
        <f>ROUND(I802*H802,2)</f>
        <v>0</v>
      </c>
      <c r="BL802" s="18" t="s">
        <v>158</v>
      </c>
      <c r="BM802" s="238" t="s">
        <v>798</v>
      </c>
    </row>
    <row r="803" s="13" customFormat="1">
      <c r="A803" s="13"/>
      <c r="B803" s="245"/>
      <c r="C803" s="246"/>
      <c r="D803" s="240" t="s">
        <v>162</v>
      </c>
      <c r="E803" s="247" t="s">
        <v>1</v>
      </c>
      <c r="F803" s="248" t="s">
        <v>799</v>
      </c>
      <c r="G803" s="246"/>
      <c r="H803" s="247" t="s">
        <v>1</v>
      </c>
      <c r="I803" s="249"/>
      <c r="J803" s="246"/>
      <c r="K803" s="246"/>
      <c r="L803" s="250"/>
      <c r="M803" s="251"/>
      <c r="N803" s="252"/>
      <c r="O803" s="252"/>
      <c r="P803" s="252"/>
      <c r="Q803" s="252"/>
      <c r="R803" s="252"/>
      <c r="S803" s="252"/>
      <c r="T803" s="25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4" t="s">
        <v>162</v>
      </c>
      <c r="AU803" s="254" t="s">
        <v>87</v>
      </c>
      <c r="AV803" s="13" t="s">
        <v>85</v>
      </c>
      <c r="AW803" s="13" t="s">
        <v>33</v>
      </c>
      <c r="AX803" s="13" t="s">
        <v>77</v>
      </c>
      <c r="AY803" s="254" t="s">
        <v>152</v>
      </c>
    </row>
    <row r="804" s="14" customFormat="1">
      <c r="A804" s="14"/>
      <c r="B804" s="255"/>
      <c r="C804" s="256"/>
      <c r="D804" s="240" t="s">
        <v>162</v>
      </c>
      <c r="E804" s="257" t="s">
        <v>1</v>
      </c>
      <c r="F804" s="258" t="s">
        <v>800</v>
      </c>
      <c r="G804" s="256"/>
      <c r="H804" s="259">
        <v>76.644999999999996</v>
      </c>
      <c r="I804" s="260"/>
      <c r="J804" s="256"/>
      <c r="K804" s="256"/>
      <c r="L804" s="261"/>
      <c r="M804" s="262"/>
      <c r="N804" s="263"/>
      <c r="O804" s="263"/>
      <c r="P804" s="263"/>
      <c r="Q804" s="263"/>
      <c r="R804" s="263"/>
      <c r="S804" s="263"/>
      <c r="T804" s="26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5" t="s">
        <v>162</v>
      </c>
      <c r="AU804" s="265" t="s">
        <v>87</v>
      </c>
      <c r="AV804" s="14" t="s">
        <v>87</v>
      </c>
      <c r="AW804" s="14" t="s">
        <v>33</v>
      </c>
      <c r="AX804" s="14" t="s">
        <v>77</v>
      </c>
      <c r="AY804" s="265" t="s">
        <v>152</v>
      </c>
    </row>
    <row r="805" s="13" customFormat="1">
      <c r="A805" s="13"/>
      <c r="B805" s="245"/>
      <c r="C805" s="246"/>
      <c r="D805" s="240" t="s">
        <v>162</v>
      </c>
      <c r="E805" s="247" t="s">
        <v>1</v>
      </c>
      <c r="F805" s="248" t="s">
        <v>801</v>
      </c>
      <c r="G805" s="246"/>
      <c r="H805" s="247" t="s">
        <v>1</v>
      </c>
      <c r="I805" s="249"/>
      <c r="J805" s="246"/>
      <c r="K805" s="246"/>
      <c r="L805" s="250"/>
      <c r="M805" s="251"/>
      <c r="N805" s="252"/>
      <c r="O805" s="252"/>
      <c r="P805" s="252"/>
      <c r="Q805" s="252"/>
      <c r="R805" s="252"/>
      <c r="S805" s="252"/>
      <c r="T805" s="25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54" t="s">
        <v>162</v>
      </c>
      <c r="AU805" s="254" t="s">
        <v>87</v>
      </c>
      <c r="AV805" s="13" t="s">
        <v>85</v>
      </c>
      <c r="AW805" s="13" t="s">
        <v>33</v>
      </c>
      <c r="AX805" s="13" t="s">
        <v>77</v>
      </c>
      <c r="AY805" s="254" t="s">
        <v>152</v>
      </c>
    </row>
    <row r="806" s="14" customFormat="1">
      <c r="A806" s="14"/>
      <c r="B806" s="255"/>
      <c r="C806" s="256"/>
      <c r="D806" s="240" t="s">
        <v>162</v>
      </c>
      <c r="E806" s="257" t="s">
        <v>1</v>
      </c>
      <c r="F806" s="258" t="s">
        <v>802</v>
      </c>
      <c r="G806" s="256"/>
      <c r="H806" s="259">
        <v>22.673999999999999</v>
      </c>
      <c r="I806" s="260"/>
      <c r="J806" s="256"/>
      <c r="K806" s="256"/>
      <c r="L806" s="261"/>
      <c r="M806" s="262"/>
      <c r="N806" s="263"/>
      <c r="O806" s="263"/>
      <c r="P806" s="263"/>
      <c r="Q806" s="263"/>
      <c r="R806" s="263"/>
      <c r="S806" s="263"/>
      <c r="T806" s="26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5" t="s">
        <v>162</v>
      </c>
      <c r="AU806" s="265" t="s">
        <v>87</v>
      </c>
      <c r="AV806" s="14" t="s">
        <v>87</v>
      </c>
      <c r="AW806" s="14" t="s">
        <v>33</v>
      </c>
      <c r="AX806" s="14" t="s">
        <v>77</v>
      </c>
      <c r="AY806" s="265" t="s">
        <v>152</v>
      </c>
    </row>
    <row r="807" s="13" customFormat="1">
      <c r="A807" s="13"/>
      <c r="B807" s="245"/>
      <c r="C807" s="246"/>
      <c r="D807" s="240" t="s">
        <v>162</v>
      </c>
      <c r="E807" s="247" t="s">
        <v>1</v>
      </c>
      <c r="F807" s="248" t="s">
        <v>803</v>
      </c>
      <c r="G807" s="246"/>
      <c r="H807" s="247" t="s">
        <v>1</v>
      </c>
      <c r="I807" s="249"/>
      <c r="J807" s="246"/>
      <c r="K807" s="246"/>
      <c r="L807" s="250"/>
      <c r="M807" s="251"/>
      <c r="N807" s="252"/>
      <c r="O807" s="252"/>
      <c r="P807" s="252"/>
      <c r="Q807" s="252"/>
      <c r="R807" s="252"/>
      <c r="S807" s="252"/>
      <c r="T807" s="25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4" t="s">
        <v>162</v>
      </c>
      <c r="AU807" s="254" t="s">
        <v>87</v>
      </c>
      <c r="AV807" s="13" t="s">
        <v>85</v>
      </c>
      <c r="AW807" s="13" t="s">
        <v>33</v>
      </c>
      <c r="AX807" s="13" t="s">
        <v>77</v>
      </c>
      <c r="AY807" s="254" t="s">
        <v>152</v>
      </c>
    </row>
    <row r="808" s="14" customFormat="1">
      <c r="A808" s="14"/>
      <c r="B808" s="255"/>
      <c r="C808" s="256"/>
      <c r="D808" s="240" t="s">
        <v>162</v>
      </c>
      <c r="E808" s="257" t="s">
        <v>1</v>
      </c>
      <c r="F808" s="258" t="s">
        <v>804</v>
      </c>
      <c r="G808" s="256"/>
      <c r="H808" s="259">
        <v>1.8440000000000001</v>
      </c>
      <c r="I808" s="260"/>
      <c r="J808" s="256"/>
      <c r="K808" s="256"/>
      <c r="L808" s="261"/>
      <c r="M808" s="262"/>
      <c r="N808" s="263"/>
      <c r="O808" s="263"/>
      <c r="P808" s="263"/>
      <c r="Q808" s="263"/>
      <c r="R808" s="263"/>
      <c r="S808" s="263"/>
      <c r="T808" s="26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5" t="s">
        <v>162</v>
      </c>
      <c r="AU808" s="265" t="s">
        <v>87</v>
      </c>
      <c r="AV808" s="14" t="s">
        <v>87</v>
      </c>
      <c r="AW808" s="14" t="s">
        <v>33</v>
      </c>
      <c r="AX808" s="14" t="s">
        <v>77</v>
      </c>
      <c r="AY808" s="265" t="s">
        <v>152</v>
      </c>
    </row>
    <row r="809" s="16" customFormat="1">
      <c r="A809" s="16"/>
      <c r="B809" s="277"/>
      <c r="C809" s="278"/>
      <c r="D809" s="240" t="s">
        <v>162</v>
      </c>
      <c r="E809" s="279" t="s">
        <v>1</v>
      </c>
      <c r="F809" s="280" t="s">
        <v>172</v>
      </c>
      <c r="G809" s="278"/>
      <c r="H809" s="281">
        <v>101.16299999999998</v>
      </c>
      <c r="I809" s="282"/>
      <c r="J809" s="278"/>
      <c r="K809" s="278"/>
      <c r="L809" s="283"/>
      <c r="M809" s="284"/>
      <c r="N809" s="285"/>
      <c r="O809" s="285"/>
      <c r="P809" s="285"/>
      <c r="Q809" s="285"/>
      <c r="R809" s="285"/>
      <c r="S809" s="285"/>
      <c r="T809" s="28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T809" s="287" t="s">
        <v>162</v>
      </c>
      <c r="AU809" s="287" t="s">
        <v>87</v>
      </c>
      <c r="AV809" s="16" t="s">
        <v>158</v>
      </c>
      <c r="AW809" s="16" t="s">
        <v>33</v>
      </c>
      <c r="AX809" s="16" t="s">
        <v>85</v>
      </c>
      <c r="AY809" s="287" t="s">
        <v>152</v>
      </c>
    </row>
    <row r="810" s="2" customFormat="1" ht="24.15" customHeight="1">
      <c r="A810" s="39"/>
      <c r="B810" s="40"/>
      <c r="C810" s="227" t="s">
        <v>805</v>
      </c>
      <c r="D810" s="227" t="s">
        <v>154</v>
      </c>
      <c r="E810" s="228" t="s">
        <v>806</v>
      </c>
      <c r="F810" s="229" t="s">
        <v>807</v>
      </c>
      <c r="G810" s="230" t="s">
        <v>232</v>
      </c>
      <c r="H810" s="231">
        <v>89.367000000000004</v>
      </c>
      <c r="I810" s="232"/>
      <c r="J810" s="233">
        <f>ROUND(I810*H810,2)</f>
        <v>0</v>
      </c>
      <c r="K810" s="229" t="s">
        <v>176</v>
      </c>
      <c r="L810" s="45"/>
      <c r="M810" s="234" t="s">
        <v>1</v>
      </c>
      <c r="N810" s="235" t="s">
        <v>42</v>
      </c>
      <c r="O810" s="92"/>
      <c r="P810" s="236">
        <f>O810*H810</f>
        <v>0</v>
      </c>
      <c r="Q810" s="236">
        <v>0</v>
      </c>
      <c r="R810" s="236">
        <f>Q810*H810</f>
        <v>0</v>
      </c>
      <c r="S810" s="236">
        <v>0</v>
      </c>
      <c r="T810" s="237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38" t="s">
        <v>158</v>
      </c>
      <c r="AT810" s="238" t="s">
        <v>154</v>
      </c>
      <c r="AU810" s="238" t="s">
        <v>87</v>
      </c>
      <c r="AY810" s="18" t="s">
        <v>152</v>
      </c>
      <c r="BE810" s="239">
        <f>IF(N810="základní",J810,0)</f>
        <v>0</v>
      </c>
      <c r="BF810" s="239">
        <f>IF(N810="snížená",J810,0)</f>
        <v>0</v>
      </c>
      <c r="BG810" s="239">
        <f>IF(N810="zákl. přenesená",J810,0)</f>
        <v>0</v>
      </c>
      <c r="BH810" s="239">
        <f>IF(N810="sníž. přenesená",J810,0)</f>
        <v>0</v>
      </c>
      <c r="BI810" s="239">
        <f>IF(N810="nulová",J810,0)</f>
        <v>0</v>
      </c>
      <c r="BJ810" s="18" t="s">
        <v>85</v>
      </c>
      <c r="BK810" s="239">
        <f>ROUND(I810*H810,2)</f>
        <v>0</v>
      </c>
      <c r="BL810" s="18" t="s">
        <v>158</v>
      </c>
      <c r="BM810" s="238" t="s">
        <v>808</v>
      </c>
    </row>
    <row r="811" s="13" customFormat="1">
      <c r="A811" s="13"/>
      <c r="B811" s="245"/>
      <c r="C811" s="246"/>
      <c r="D811" s="240" t="s">
        <v>162</v>
      </c>
      <c r="E811" s="247" t="s">
        <v>1</v>
      </c>
      <c r="F811" s="248" t="s">
        <v>809</v>
      </c>
      <c r="G811" s="246"/>
      <c r="H811" s="247" t="s">
        <v>1</v>
      </c>
      <c r="I811" s="249"/>
      <c r="J811" s="246"/>
      <c r="K811" s="246"/>
      <c r="L811" s="250"/>
      <c r="M811" s="251"/>
      <c r="N811" s="252"/>
      <c r="O811" s="252"/>
      <c r="P811" s="252"/>
      <c r="Q811" s="252"/>
      <c r="R811" s="252"/>
      <c r="S811" s="252"/>
      <c r="T811" s="25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4" t="s">
        <v>162</v>
      </c>
      <c r="AU811" s="254" t="s">
        <v>87</v>
      </c>
      <c r="AV811" s="13" t="s">
        <v>85</v>
      </c>
      <c r="AW811" s="13" t="s">
        <v>33</v>
      </c>
      <c r="AX811" s="13" t="s">
        <v>77</v>
      </c>
      <c r="AY811" s="254" t="s">
        <v>152</v>
      </c>
    </row>
    <row r="812" s="14" customFormat="1">
      <c r="A812" s="14"/>
      <c r="B812" s="255"/>
      <c r="C812" s="256"/>
      <c r="D812" s="240" t="s">
        <v>162</v>
      </c>
      <c r="E812" s="257" t="s">
        <v>1</v>
      </c>
      <c r="F812" s="258" t="s">
        <v>810</v>
      </c>
      <c r="G812" s="256"/>
      <c r="H812" s="259">
        <v>83.665999999999997</v>
      </c>
      <c r="I812" s="260"/>
      <c r="J812" s="256"/>
      <c r="K812" s="256"/>
      <c r="L812" s="261"/>
      <c r="M812" s="262"/>
      <c r="N812" s="263"/>
      <c r="O812" s="263"/>
      <c r="P812" s="263"/>
      <c r="Q812" s="263"/>
      <c r="R812" s="263"/>
      <c r="S812" s="263"/>
      <c r="T812" s="26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65" t="s">
        <v>162</v>
      </c>
      <c r="AU812" s="265" t="s">
        <v>87</v>
      </c>
      <c r="AV812" s="14" t="s">
        <v>87</v>
      </c>
      <c r="AW812" s="14" t="s">
        <v>33</v>
      </c>
      <c r="AX812" s="14" t="s">
        <v>77</v>
      </c>
      <c r="AY812" s="265" t="s">
        <v>152</v>
      </c>
    </row>
    <row r="813" s="13" customFormat="1">
      <c r="A813" s="13"/>
      <c r="B813" s="245"/>
      <c r="C813" s="246"/>
      <c r="D813" s="240" t="s">
        <v>162</v>
      </c>
      <c r="E813" s="247" t="s">
        <v>1</v>
      </c>
      <c r="F813" s="248" t="s">
        <v>811</v>
      </c>
      <c r="G813" s="246"/>
      <c r="H813" s="247" t="s">
        <v>1</v>
      </c>
      <c r="I813" s="249"/>
      <c r="J813" s="246"/>
      <c r="K813" s="246"/>
      <c r="L813" s="250"/>
      <c r="M813" s="251"/>
      <c r="N813" s="252"/>
      <c r="O813" s="252"/>
      <c r="P813" s="252"/>
      <c r="Q813" s="252"/>
      <c r="R813" s="252"/>
      <c r="S813" s="252"/>
      <c r="T813" s="25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4" t="s">
        <v>162</v>
      </c>
      <c r="AU813" s="254" t="s">
        <v>87</v>
      </c>
      <c r="AV813" s="13" t="s">
        <v>85</v>
      </c>
      <c r="AW813" s="13" t="s">
        <v>33</v>
      </c>
      <c r="AX813" s="13" t="s">
        <v>77</v>
      </c>
      <c r="AY813" s="254" t="s">
        <v>152</v>
      </c>
    </row>
    <row r="814" s="14" customFormat="1">
      <c r="A814" s="14"/>
      <c r="B814" s="255"/>
      <c r="C814" s="256"/>
      <c r="D814" s="240" t="s">
        <v>162</v>
      </c>
      <c r="E814" s="257" t="s">
        <v>1</v>
      </c>
      <c r="F814" s="258" t="s">
        <v>812</v>
      </c>
      <c r="G814" s="256"/>
      <c r="H814" s="259">
        <v>1.1060000000000001</v>
      </c>
      <c r="I814" s="260"/>
      <c r="J814" s="256"/>
      <c r="K814" s="256"/>
      <c r="L814" s="261"/>
      <c r="M814" s="262"/>
      <c r="N814" s="263"/>
      <c r="O814" s="263"/>
      <c r="P814" s="263"/>
      <c r="Q814" s="263"/>
      <c r="R814" s="263"/>
      <c r="S814" s="263"/>
      <c r="T814" s="26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5" t="s">
        <v>162</v>
      </c>
      <c r="AU814" s="265" t="s">
        <v>87</v>
      </c>
      <c r="AV814" s="14" t="s">
        <v>87</v>
      </c>
      <c r="AW814" s="14" t="s">
        <v>33</v>
      </c>
      <c r="AX814" s="14" t="s">
        <v>77</v>
      </c>
      <c r="AY814" s="265" t="s">
        <v>152</v>
      </c>
    </row>
    <row r="815" s="13" customFormat="1">
      <c r="A815" s="13"/>
      <c r="B815" s="245"/>
      <c r="C815" s="246"/>
      <c r="D815" s="240" t="s">
        <v>162</v>
      </c>
      <c r="E815" s="247" t="s">
        <v>1</v>
      </c>
      <c r="F815" s="248" t="s">
        <v>813</v>
      </c>
      <c r="G815" s="246"/>
      <c r="H815" s="247" t="s">
        <v>1</v>
      </c>
      <c r="I815" s="249"/>
      <c r="J815" s="246"/>
      <c r="K815" s="246"/>
      <c r="L815" s="250"/>
      <c r="M815" s="251"/>
      <c r="N815" s="252"/>
      <c r="O815" s="252"/>
      <c r="P815" s="252"/>
      <c r="Q815" s="252"/>
      <c r="R815" s="252"/>
      <c r="S815" s="252"/>
      <c r="T815" s="25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4" t="s">
        <v>162</v>
      </c>
      <c r="AU815" s="254" t="s">
        <v>87</v>
      </c>
      <c r="AV815" s="13" t="s">
        <v>85</v>
      </c>
      <c r="AW815" s="13" t="s">
        <v>33</v>
      </c>
      <c r="AX815" s="13" t="s">
        <v>77</v>
      </c>
      <c r="AY815" s="254" t="s">
        <v>152</v>
      </c>
    </row>
    <row r="816" s="14" customFormat="1">
      <c r="A816" s="14"/>
      <c r="B816" s="255"/>
      <c r="C816" s="256"/>
      <c r="D816" s="240" t="s">
        <v>162</v>
      </c>
      <c r="E816" s="257" t="s">
        <v>1</v>
      </c>
      <c r="F816" s="258" t="s">
        <v>814</v>
      </c>
      <c r="G816" s="256"/>
      <c r="H816" s="259">
        <v>2.4689999999999999</v>
      </c>
      <c r="I816" s="260"/>
      <c r="J816" s="256"/>
      <c r="K816" s="256"/>
      <c r="L816" s="261"/>
      <c r="M816" s="262"/>
      <c r="N816" s="263"/>
      <c r="O816" s="263"/>
      <c r="P816" s="263"/>
      <c r="Q816" s="263"/>
      <c r="R816" s="263"/>
      <c r="S816" s="263"/>
      <c r="T816" s="26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5" t="s">
        <v>162</v>
      </c>
      <c r="AU816" s="265" t="s">
        <v>87</v>
      </c>
      <c r="AV816" s="14" t="s">
        <v>87</v>
      </c>
      <c r="AW816" s="14" t="s">
        <v>33</v>
      </c>
      <c r="AX816" s="14" t="s">
        <v>77</v>
      </c>
      <c r="AY816" s="265" t="s">
        <v>152</v>
      </c>
    </row>
    <row r="817" s="13" customFormat="1">
      <c r="A817" s="13"/>
      <c r="B817" s="245"/>
      <c r="C817" s="246"/>
      <c r="D817" s="240" t="s">
        <v>162</v>
      </c>
      <c r="E817" s="247" t="s">
        <v>1</v>
      </c>
      <c r="F817" s="248" t="s">
        <v>815</v>
      </c>
      <c r="G817" s="246"/>
      <c r="H817" s="247" t="s">
        <v>1</v>
      </c>
      <c r="I817" s="249"/>
      <c r="J817" s="246"/>
      <c r="K817" s="246"/>
      <c r="L817" s="250"/>
      <c r="M817" s="251"/>
      <c r="N817" s="252"/>
      <c r="O817" s="252"/>
      <c r="P817" s="252"/>
      <c r="Q817" s="252"/>
      <c r="R817" s="252"/>
      <c r="S817" s="252"/>
      <c r="T817" s="25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4" t="s">
        <v>162</v>
      </c>
      <c r="AU817" s="254" t="s">
        <v>87</v>
      </c>
      <c r="AV817" s="13" t="s">
        <v>85</v>
      </c>
      <c r="AW817" s="13" t="s">
        <v>33</v>
      </c>
      <c r="AX817" s="13" t="s">
        <v>77</v>
      </c>
      <c r="AY817" s="254" t="s">
        <v>152</v>
      </c>
    </row>
    <row r="818" s="14" customFormat="1">
      <c r="A818" s="14"/>
      <c r="B818" s="255"/>
      <c r="C818" s="256"/>
      <c r="D818" s="240" t="s">
        <v>162</v>
      </c>
      <c r="E818" s="257" t="s">
        <v>1</v>
      </c>
      <c r="F818" s="258" t="s">
        <v>816</v>
      </c>
      <c r="G818" s="256"/>
      <c r="H818" s="259">
        <v>0.185</v>
      </c>
      <c r="I818" s="260"/>
      <c r="J818" s="256"/>
      <c r="K818" s="256"/>
      <c r="L818" s="261"/>
      <c r="M818" s="262"/>
      <c r="N818" s="263"/>
      <c r="O818" s="263"/>
      <c r="P818" s="263"/>
      <c r="Q818" s="263"/>
      <c r="R818" s="263"/>
      <c r="S818" s="263"/>
      <c r="T818" s="26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5" t="s">
        <v>162</v>
      </c>
      <c r="AU818" s="265" t="s">
        <v>87</v>
      </c>
      <c r="AV818" s="14" t="s">
        <v>87</v>
      </c>
      <c r="AW818" s="14" t="s">
        <v>33</v>
      </c>
      <c r="AX818" s="14" t="s">
        <v>77</v>
      </c>
      <c r="AY818" s="265" t="s">
        <v>152</v>
      </c>
    </row>
    <row r="819" s="13" customFormat="1">
      <c r="A819" s="13"/>
      <c r="B819" s="245"/>
      <c r="C819" s="246"/>
      <c r="D819" s="240" t="s">
        <v>162</v>
      </c>
      <c r="E819" s="247" t="s">
        <v>1</v>
      </c>
      <c r="F819" s="248" t="s">
        <v>817</v>
      </c>
      <c r="G819" s="246"/>
      <c r="H819" s="247" t="s">
        <v>1</v>
      </c>
      <c r="I819" s="249"/>
      <c r="J819" s="246"/>
      <c r="K819" s="246"/>
      <c r="L819" s="250"/>
      <c r="M819" s="251"/>
      <c r="N819" s="252"/>
      <c r="O819" s="252"/>
      <c r="P819" s="252"/>
      <c r="Q819" s="252"/>
      <c r="R819" s="252"/>
      <c r="S819" s="252"/>
      <c r="T819" s="25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54" t="s">
        <v>162</v>
      </c>
      <c r="AU819" s="254" t="s">
        <v>87</v>
      </c>
      <c r="AV819" s="13" t="s">
        <v>85</v>
      </c>
      <c r="AW819" s="13" t="s">
        <v>33</v>
      </c>
      <c r="AX819" s="13" t="s">
        <v>77</v>
      </c>
      <c r="AY819" s="254" t="s">
        <v>152</v>
      </c>
    </row>
    <row r="820" s="14" customFormat="1">
      <c r="A820" s="14"/>
      <c r="B820" s="255"/>
      <c r="C820" s="256"/>
      <c r="D820" s="240" t="s">
        <v>162</v>
      </c>
      <c r="E820" s="257" t="s">
        <v>1</v>
      </c>
      <c r="F820" s="258" t="s">
        <v>818</v>
      </c>
      <c r="G820" s="256"/>
      <c r="H820" s="259">
        <v>0.035000000000000003</v>
      </c>
      <c r="I820" s="260"/>
      <c r="J820" s="256"/>
      <c r="K820" s="256"/>
      <c r="L820" s="261"/>
      <c r="M820" s="262"/>
      <c r="N820" s="263"/>
      <c r="O820" s="263"/>
      <c r="P820" s="263"/>
      <c r="Q820" s="263"/>
      <c r="R820" s="263"/>
      <c r="S820" s="263"/>
      <c r="T820" s="26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65" t="s">
        <v>162</v>
      </c>
      <c r="AU820" s="265" t="s">
        <v>87</v>
      </c>
      <c r="AV820" s="14" t="s">
        <v>87</v>
      </c>
      <c r="AW820" s="14" t="s">
        <v>33</v>
      </c>
      <c r="AX820" s="14" t="s">
        <v>77</v>
      </c>
      <c r="AY820" s="265" t="s">
        <v>152</v>
      </c>
    </row>
    <row r="821" s="13" customFormat="1">
      <c r="A821" s="13"/>
      <c r="B821" s="245"/>
      <c r="C821" s="246"/>
      <c r="D821" s="240" t="s">
        <v>162</v>
      </c>
      <c r="E821" s="247" t="s">
        <v>1</v>
      </c>
      <c r="F821" s="248" t="s">
        <v>819</v>
      </c>
      <c r="G821" s="246"/>
      <c r="H821" s="247" t="s">
        <v>1</v>
      </c>
      <c r="I821" s="249"/>
      <c r="J821" s="246"/>
      <c r="K821" s="246"/>
      <c r="L821" s="250"/>
      <c r="M821" s="251"/>
      <c r="N821" s="252"/>
      <c r="O821" s="252"/>
      <c r="P821" s="252"/>
      <c r="Q821" s="252"/>
      <c r="R821" s="252"/>
      <c r="S821" s="252"/>
      <c r="T821" s="25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54" t="s">
        <v>162</v>
      </c>
      <c r="AU821" s="254" t="s">
        <v>87</v>
      </c>
      <c r="AV821" s="13" t="s">
        <v>85</v>
      </c>
      <c r="AW821" s="13" t="s">
        <v>33</v>
      </c>
      <c r="AX821" s="13" t="s">
        <v>77</v>
      </c>
      <c r="AY821" s="254" t="s">
        <v>152</v>
      </c>
    </row>
    <row r="822" s="14" customFormat="1">
      <c r="A822" s="14"/>
      <c r="B822" s="255"/>
      <c r="C822" s="256"/>
      <c r="D822" s="240" t="s">
        <v>162</v>
      </c>
      <c r="E822" s="257" t="s">
        <v>1</v>
      </c>
      <c r="F822" s="258" t="s">
        <v>820</v>
      </c>
      <c r="G822" s="256"/>
      <c r="H822" s="259">
        <v>0.312</v>
      </c>
      <c r="I822" s="260"/>
      <c r="J822" s="256"/>
      <c r="K822" s="256"/>
      <c r="L822" s="261"/>
      <c r="M822" s="262"/>
      <c r="N822" s="263"/>
      <c r="O822" s="263"/>
      <c r="P822" s="263"/>
      <c r="Q822" s="263"/>
      <c r="R822" s="263"/>
      <c r="S822" s="263"/>
      <c r="T822" s="26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5" t="s">
        <v>162</v>
      </c>
      <c r="AU822" s="265" t="s">
        <v>87</v>
      </c>
      <c r="AV822" s="14" t="s">
        <v>87</v>
      </c>
      <c r="AW822" s="14" t="s">
        <v>33</v>
      </c>
      <c r="AX822" s="14" t="s">
        <v>77</v>
      </c>
      <c r="AY822" s="265" t="s">
        <v>152</v>
      </c>
    </row>
    <row r="823" s="13" customFormat="1">
      <c r="A823" s="13"/>
      <c r="B823" s="245"/>
      <c r="C823" s="246"/>
      <c r="D823" s="240" t="s">
        <v>162</v>
      </c>
      <c r="E823" s="247" t="s">
        <v>1</v>
      </c>
      <c r="F823" s="248" t="s">
        <v>821</v>
      </c>
      <c r="G823" s="246"/>
      <c r="H823" s="247" t="s">
        <v>1</v>
      </c>
      <c r="I823" s="249"/>
      <c r="J823" s="246"/>
      <c r="K823" s="246"/>
      <c r="L823" s="250"/>
      <c r="M823" s="251"/>
      <c r="N823" s="252"/>
      <c r="O823" s="252"/>
      <c r="P823" s="252"/>
      <c r="Q823" s="252"/>
      <c r="R823" s="252"/>
      <c r="S823" s="252"/>
      <c r="T823" s="25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54" t="s">
        <v>162</v>
      </c>
      <c r="AU823" s="254" t="s">
        <v>87</v>
      </c>
      <c r="AV823" s="13" t="s">
        <v>85</v>
      </c>
      <c r="AW823" s="13" t="s">
        <v>33</v>
      </c>
      <c r="AX823" s="13" t="s">
        <v>77</v>
      </c>
      <c r="AY823" s="254" t="s">
        <v>152</v>
      </c>
    </row>
    <row r="824" s="14" customFormat="1">
      <c r="A824" s="14"/>
      <c r="B824" s="255"/>
      <c r="C824" s="256"/>
      <c r="D824" s="240" t="s">
        <v>162</v>
      </c>
      <c r="E824" s="257" t="s">
        <v>1</v>
      </c>
      <c r="F824" s="258" t="s">
        <v>822</v>
      </c>
      <c r="G824" s="256"/>
      <c r="H824" s="259">
        <v>1.2130000000000001</v>
      </c>
      <c r="I824" s="260"/>
      <c r="J824" s="256"/>
      <c r="K824" s="256"/>
      <c r="L824" s="261"/>
      <c r="M824" s="262"/>
      <c r="N824" s="263"/>
      <c r="O824" s="263"/>
      <c r="P824" s="263"/>
      <c r="Q824" s="263"/>
      <c r="R824" s="263"/>
      <c r="S824" s="263"/>
      <c r="T824" s="26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5" t="s">
        <v>162</v>
      </c>
      <c r="AU824" s="265" t="s">
        <v>87</v>
      </c>
      <c r="AV824" s="14" t="s">
        <v>87</v>
      </c>
      <c r="AW824" s="14" t="s">
        <v>33</v>
      </c>
      <c r="AX824" s="14" t="s">
        <v>77</v>
      </c>
      <c r="AY824" s="265" t="s">
        <v>152</v>
      </c>
    </row>
    <row r="825" s="13" customFormat="1">
      <c r="A825" s="13"/>
      <c r="B825" s="245"/>
      <c r="C825" s="246"/>
      <c r="D825" s="240" t="s">
        <v>162</v>
      </c>
      <c r="E825" s="247" t="s">
        <v>1</v>
      </c>
      <c r="F825" s="248" t="s">
        <v>823</v>
      </c>
      <c r="G825" s="246"/>
      <c r="H825" s="247" t="s">
        <v>1</v>
      </c>
      <c r="I825" s="249"/>
      <c r="J825" s="246"/>
      <c r="K825" s="246"/>
      <c r="L825" s="250"/>
      <c r="M825" s="251"/>
      <c r="N825" s="252"/>
      <c r="O825" s="252"/>
      <c r="P825" s="252"/>
      <c r="Q825" s="252"/>
      <c r="R825" s="252"/>
      <c r="S825" s="252"/>
      <c r="T825" s="25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4" t="s">
        <v>162</v>
      </c>
      <c r="AU825" s="254" t="s">
        <v>87</v>
      </c>
      <c r="AV825" s="13" t="s">
        <v>85</v>
      </c>
      <c r="AW825" s="13" t="s">
        <v>33</v>
      </c>
      <c r="AX825" s="13" t="s">
        <v>77</v>
      </c>
      <c r="AY825" s="254" t="s">
        <v>152</v>
      </c>
    </row>
    <row r="826" s="14" customFormat="1">
      <c r="A826" s="14"/>
      <c r="B826" s="255"/>
      <c r="C826" s="256"/>
      <c r="D826" s="240" t="s">
        <v>162</v>
      </c>
      <c r="E826" s="257" t="s">
        <v>1</v>
      </c>
      <c r="F826" s="258" t="s">
        <v>824</v>
      </c>
      <c r="G826" s="256"/>
      <c r="H826" s="259">
        <v>0.122</v>
      </c>
      <c r="I826" s="260"/>
      <c r="J826" s="256"/>
      <c r="K826" s="256"/>
      <c r="L826" s="261"/>
      <c r="M826" s="262"/>
      <c r="N826" s="263"/>
      <c r="O826" s="263"/>
      <c r="P826" s="263"/>
      <c r="Q826" s="263"/>
      <c r="R826" s="263"/>
      <c r="S826" s="263"/>
      <c r="T826" s="26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5" t="s">
        <v>162</v>
      </c>
      <c r="AU826" s="265" t="s">
        <v>87</v>
      </c>
      <c r="AV826" s="14" t="s">
        <v>87</v>
      </c>
      <c r="AW826" s="14" t="s">
        <v>33</v>
      </c>
      <c r="AX826" s="14" t="s">
        <v>77</v>
      </c>
      <c r="AY826" s="265" t="s">
        <v>152</v>
      </c>
    </row>
    <row r="827" s="13" customFormat="1">
      <c r="A827" s="13"/>
      <c r="B827" s="245"/>
      <c r="C827" s="246"/>
      <c r="D827" s="240" t="s">
        <v>162</v>
      </c>
      <c r="E827" s="247" t="s">
        <v>1</v>
      </c>
      <c r="F827" s="248" t="s">
        <v>825</v>
      </c>
      <c r="G827" s="246"/>
      <c r="H827" s="247" t="s">
        <v>1</v>
      </c>
      <c r="I827" s="249"/>
      <c r="J827" s="246"/>
      <c r="K827" s="246"/>
      <c r="L827" s="250"/>
      <c r="M827" s="251"/>
      <c r="N827" s="252"/>
      <c r="O827" s="252"/>
      <c r="P827" s="252"/>
      <c r="Q827" s="252"/>
      <c r="R827" s="252"/>
      <c r="S827" s="252"/>
      <c r="T827" s="25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54" t="s">
        <v>162</v>
      </c>
      <c r="AU827" s="254" t="s">
        <v>87</v>
      </c>
      <c r="AV827" s="13" t="s">
        <v>85</v>
      </c>
      <c r="AW827" s="13" t="s">
        <v>33</v>
      </c>
      <c r="AX827" s="13" t="s">
        <v>77</v>
      </c>
      <c r="AY827" s="254" t="s">
        <v>152</v>
      </c>
    </row>
    <row r="828" s="14" customFormat="1">
      <c r="A828" s="14"/>
      <c r="B828" s="255"/>
      <c r="C828" s="256"/>
      <c r="D828" s="240" t="s">
        <v>162</v>
      </c>
      <c r="E828" s="257" t="s">
        <v>1</v>
      </c>
      <c r="F828" s="258" t="s">
        <v>826</v>
      </c>
      <c r="G828" s="256"/>
      <c r="H828" s="259">
        <v>0.25900000000000001</v>
      </c>
      <c r="I828" s="260"/>
      <c r="J828" s="256"/>
      <c r="K828" s="256"/>
      <c r="L828" s="261"/>
      <c r="M828" s="262"/>
      <c r="N828" s="263"/>
      <c r="O828" s="263"/>
      <c r="P828" s="263"/>
      <c r="Q828" s="263"/>
      <c r="R828" s="263"/>
      <c r="S828" s="263"/>
      <c r="T828" s="26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5" t="s">
        <v>162</v>
      </c>
      <c r="AU828" s="265" t="s">
        <v>87</v>
      </c>
      <c r="AV828" s="14" t="s">
        <v>87</v>
      </c>
      <c r="AW828" s="14" t="s">
        <v>33</v>
      </c>
      <c r="AX828" s="14" t="s">
        <v>77</v>
      </c>
      <c r="AY828" s="265" t="s">
        <v>152</v>
      </c>
    </row>
    <row r="829" s="16" customFormat="1">
      <c r="A829" s="16"/>
      <c r="B829" s="277"/>
      <c r="C829" s="278"/>
      <c r="D829" s="240" t="s">
        <v>162</v>
      </c>
      <c r="E829" s="279" t="s">
        <v>1</v>
      </c>
      <c r="F829" s="280" t="s">
        <v>172</v>
      </c>
      <c r="G829" s="278"/>
      <c r="H829" s="281">
        <v>89.366999999999976</v>
      </c>
      <c r="I829" s="282"/>
      <c r="J829" s="278"/>
      <c r="K829" s="278"/>
      <c r="L829" s="283"/>
      <c r="M829" s="284"/>
      <c r="N829" s="285"/>
      <c r="O829" s="285"/>
      <c r="P829" s="285"/>
      <c r="Q829" s="285"/>
      <c r="R829" s="285"/>
      <c r="S829" s="285"/>
      <c r="T829" s="28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T829" s="287" t="s">
        <v>162</v>
      </c>
      <c r="AU829" s="287" t="s">
        <v>87</v>
      </c>
      <c r="AV829" s="16" t="s">
        <v>158</v>
      </c>
      <c r="AW829" s="16" t="s">
        <v>33</v>
      </c>
      <c r="AX829" s="16" t="s">
        <v>85</v>
      </c>
      <c r="AY829" s="287" t="s">
        <v>152</v>
      </c>
    </row>
    <row r="830" s="12" customFormat="1" ht="22.8" customHeight="1">
      <c r="A830" s="12"/>
      <c r="B830" s="211"/>
      <c r="C830" s="212"/>
      <c r="D830" s="213" t="s">
        <v>76</v>
      </c>
      <c r="E830" s="225" t="s">
        <v>827</v>
      </c>
      <c r="F830" s="225" t="s">
        <v>828</v>
      </c>
      <c r="G830" s="212"/>
      <c r="H830" s="212"/>
      <c r="I830" s="215"/>
      <c r="J830" s="226">
        <f>BK830</f>
        <v>0</v>
      </c>
      <c r="K830" s="212"/>
      <c r="L830" s="217"/>
      <c r="M830" s="218"/>
      <c r="N830" s="219"/>
      <c r="O830" s="219"/>
      <c r="P830" s="220">
        <f>P831</f>
        <v>0</v>
      </c>
      <c r="Q830" s="219"/>
      <c r="R830" s="220">
        <f>R831</f>
        <v>0</v>
      </c>
      <c r="S830" s="219"/>
      <c r="T830" s="221">
        <f>T831</f>
        <v>0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222" t="s">
        <v>85</v>
      </c>
      <c r="AT830" s="223" t="s">
        <v>76</v>
      </c>
      <c r="AU830" s="223" t="s">
        <v>85</v>
      </c>
      <c r="AY830" s="222" t="s">
        <v>152</v>
      </c>
      <c r="BK830" s="224">
        <f>BK831</f>
        <v>0</v>
      </c>
    </row>
    <row r="831" s="2" customFormat="1" ht="37.8" customHeight="1">
      <c r="A831" s="39"/>
      <c r="B831" s="40"/>
      <c r="C831" s="227" t="s">
        <v>829</v>
      </c>
      <c r="D831" s="227" t="s">
        <v>154</v>
      </c>
      <c r="E831" s="228" t="s">
        <v>830</v>
      </c>
      <c r="F831" s="229" t="s">
        <v>831</v>
      </c>
      <c r="G831" s="230" t="s">
        <v>232</v>
      </c>
      <c r="H831" s="231">
        <v>238.708</v>
      </c>
      <c r="I831" s="232"/>
      <c r="J831" s="233">
        <f>ROUND(I831*H831,2)</f>
        <v>0</v>
      </c>
      <c r="K831" s="229" t="s">
        <v>176</v>
      </c>
      <c r="L831" s="45"/>
      <c r="M831" s="234" t="s">
        <v>1</v>
      </c>
      <c r="N831" s="235" t="s">
        <v>42</v>
      </c>
      <c r="O831" s="92"/>
      <c r="P831" s="236">
        <f>O831*H831</f>
        <v>0</v>
      </c>
      <c r="Q831" s="236">
        <v>0</v>
      </c>
      <c r="R831" s="236">
        <f>Q831*H831</f>
        <v>0</v>
      </c>
      <c r="S831" s="236">
        <v>0</v>
      </c>
      <c r="T831" s="237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38" t="s">
        <v>158</v>
      </c>
      <c r="AT831" s="238" t="s">
        <v>154</v>
      </c>
      <c r="AU831" s="238" t="s">
        <v>87</v>
      </c>
      <c r="AY831" s="18" t="s">
        <v>152</v>
      </c>
      <c r="BE831" s="239">
        <f>IF(N831="základní",J831,0)</f>
        <v>0</v>
      </c>
      <c r="BF831" s="239">
        <f>IF(N831="snížená",J831,0)</f>
        <v>0</v>
      </c>
      <c r="BG831" s="239">
        <f>IF(N831="zákl. přenesená",J831,0)</f>
        <v>0</v>
      </c>
      <c r="BH831" s="239">
        <f>IF(N831="sníž. přenesená",J831,0)</f>
        <v>0</v>
      </c>
      <c r="BI831" s="239">
        <f>IF(N831="nulová",J831,0)</f>
        <v>0</v>
      </c>
      <c r="BJ831" s="18" t="s">
        <v>85</v>
      </c>
      <c r="BK831" s="239">
        <f>ROUND(I831*H831,2)</f>
        <v>0</v>
      </c>
      <c r="BL831" s="18" t="s">
        <v>158</v>
      </c>
      <c r="BM831" s="238" t="s">
        <v>832</v>
      </c>
    </row>
    <row r="832" s="12" customFormat="1" ht="25.92" customHeight="1">
      <c r="A832" s="12"/>
      <c r="B832" s="211"/>
      <c r="C832" s="212"/>
      <c r="D832" s="213" t="s">
        <v>76</v>
      </c>
      <c r="E832" s="214" t="s">
        <v>833</v>
      </c>
      <c r="F832" s="214" t="s">
        <v>834</v>
      </c>
      <c r="G832" s="212"/>
      <c r="H832" s="212"/>
      <c r="I832" s="215"/>
      <c r="J832" s="216">
        <f>BK832</f>
        <v>0</v>
      </c>
      <c r="K832" s="212"/>
      <c r="L832" s="217"/>
      <c r="M832" s="218"/>
      <c r="N832" s="219"/>
      <c r="O832" s="219"/>
      <c r="P832" s="220">
        <f>P833+P878+P948+P971+P972+P980+P987+P992+P1031+P1130+P1158+P1200+P1276+P1322+P1367</f>
        <v>0</v>
      </c>
      <c r="Q832" s="219"/>
      <c r="R832" s="220">
        <f>R833+R878+R948+R971+R972+R980+R987+R992+R1031+R1130+R1158+R1200+R1276+R1322+R1367</f>
        <v>7.4029217023000005</v>
      </c>
      <c r="S832" s="219"/>
      <c r="T832" s="221">
        <f>T833+T878+T948+T971+T972+T980+T987+T992+T1031+T1130+T1158+T1200+T1276+T1322+T1367</f>
        <v>3.8141985900000002</v>
      </c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R832" s="222" t="s">
        <v>87</v>
      </c>
      <c r="AT832" s="223" t="s">
        <v>76</v>
      </c>
      <c r="AU832" s="223" t="s">
        <v>77</v>
      </c>
      <c r="AY832" s="222" t="s">
        <v>152</v>
      </c>
      <c r="BK832" s="224">
        <f>BK833+BK878+BK948+BK971+BK972+BK980+BK987+BK992+BK1031+BK1130+BK1158+BK1200+BK1276+BK1322+BK1367</f>
        <v>0</v>
      </c>
    </row>
    <row r="833" s="12" customFormat="1" ht="22.8" customHeight="1">
      <c r="A833" s="12"/>
      <c r="B833" s="211"/>
      <c r="C833" s="212"/>
      <c r="D833" s="213" t="s">
        <v>76</v>
      </c>
      <c r="E833" s="225" t="s">
        <v>835</v>
      </c>
      <c r="F833" s="225" t="s">
        <v>836</v>
      </c>
      <c r="G833" s="212"/>
      <c r="H833" s="212"/>
      <c r="I833" s="215"/>
      <c r="J833" s="226">
        <f>BK833</f>
        <v>0</v>
      </c>
      <c r="K833" s="212"/>
      <c r="L833" s="217"/>
      <c r="M833" s="218"/>
      <c r="N833" s="219"/>
      <c r="O833" s="219"/>
      <c r="P833" s="220">
        <f>SUM(P834:P877)</f>
        <v>0</v>
      </c>
      <c r="Q833" s="219"/>
      <c r="R833" s="220">
        <f>SUM(R834:R877)</f>
        <v>0.93572569999999999</v>
      </c>
      <c r="S833" s="219"/>
      <c r="T833" s="221">
        <f>SUM(T834:T877)</f>
        <v>1.1314069999999998</v>
      </c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R833" s="222" t="s">
        <v>87</v>
      </c>
      <c r="AT833" s="223" t="s">
        <v>76</v>
      </c>
      <c r="AU833" s="223" t="s">
        <v>85</v>
      </c>
      <c r="AY833" s="222" t="s">
        <v>152</v>
      </c>
      <c r="BK833" s="224">
        <f>SUM(BK834:BK877)</f>
        <v>0</v>
      </c>
    </row>
    <row r="834" s="2" customFormat="1" ht="24.15" customHeight="1">
      <c r="A834" s="39"/>
      <c r="B834" s="40"/>
      <c r="C834" s="227" t="s">
        <v>837</v>
      </c>
      <c r="D834" s="227" t="s">
        <v>154</v>
      </c>
      <c r="E834" s="228" t="s">
        <v>838</v>
      </c>
      <c r="F834" s="229" t="s">
        <v>839</v>
      </c>
      <c r="G834" s="230" t="s">
        <v>157</v>
      </c>
      <c r="H834" s="231">
        <v>11.710000000000001</v>
      </c>
      <c r="I834" s="232"/>
      <c r="J834" s="233">
        <f>ROUND(I834*H834,2)</f>
        <v>0</v>
      </c>
      <c r="K834" s="229" t="s">
        <v>176</v>
      </c>
      <c r="L834" s="45"/>
      <c r="M834" s="234" t="s">
        <v>1</v>
      </c>
      <c r="N834" s="235" t="s">
        <v>42</v>
      </c>
      <c r="O834" s="92"/>
      <c r="P834" s="236">
        <f>O834*H834</f>
        <v>0</v>
      </c>
      <c r="Q834" s="236">
        <v>0</v>
      </c>
      <c r="R834" s="236">
        <f>Q834*H834</f>
        <v>0</v>
      </c>
      <c r="S834" s="236">
        <v>0</v>
      </c>
      <c r="T834" s="237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38" t="s">
        <v>278</v>
      </c>
      <c r="AT834" s="238" t="s">
        <v>154</v>
      </c>
      <c r="AU834" s="238" t="s">
        <v>87</v>
      </c>
      <c r="AY834" s="18" t="s">
        <v>152</v>
      </c>
      <c r="BE834" s="239">
        <f>IF(N834="základní",J834,0)</f>
        <v>0</v>
      </c>
      <c r="BF834" s="239">
        <f>IF(N834="snížená",J834,0)</f>
        <v>0</v>
      </c>
      <c r="BG834" s="239">
        <f>IF(N834="zákl. přenesená",J834,0)</f>
        <v>0</v>
      </c>
      <c r="BH834" s="239">
        <f>IF(N834="sníž. přenesená",J834,0)</f>
        <v>0</v>
      </c>
      <c r="BI834" s="239">
        <f>IF(N834="nulová",J834,0)</f>
        <v>0</v>
      </c>
      <c r="BJ834" s="18" t="s">
        <v>85</v>
      </c>
      <c r="BK834" s="239">
        <f>ROUND(I834*H834,2)</f>
        <v>0</v>
      </c>
      <c r="BL834" s="18" t="s">
        <v>278</v>
      </c>
      <c r="BM834" s="238" t="s">
        <v>840</v>
      </c>
    </row>
    <row r="835" s="13" customFormat="1">
      <c r="A835" s="13"/>
      <c r="B835" s="245"/>
      <c r="C835" s="246"/>
      <c r="D835" s="240" t="s">
        <v>162</v>
      </c>
      <c r="E835" s="247" t="s">
        <v>1</v>
      </c>
      <c r="F835" s="248" t="s">
        <v>271</v>
      </c>
      <c r="G835" s="246"/>
      <c r="H835" s="247" t="s">
        <v>1</v>
      </c>
      <c r="I835" s="249"/>
      <c r="J835" s="246"/>
      <c r="K835" s="246"/>
      <c r="L835" s="250"/>
      <c r="M835" s="251"/>
      <c r="N835" s="252"/>
      <c r="O835" s="252"/>
      <c r="P835" s="252"/>
      <c r="Q835" s="252"/>
      <c r="R835" s="252"/>
      <c r="S835" s="252"/>
      <c r="T835" s="25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4" t="s">
        <v>162</v>
      </c>
      <c r="AU835" s="254" t="s">
        <v>87</v>
      </c>
      <c r="AV835" s="13" t="s">
        <v>85</v>
      </c>
      <c r="AW835" s="13" t="s">
        <v>33</v>
      </c>
      <c r="AX835" s="13" t="s">
        <v>77</v>
      </c>
      <c r="AY835" s="254" t="s">
        <v>152</v>
      </c>
    </row>
    <row r="836" s="14" customFormat="1">
      <c r="A836" s="14"/>
      <c r="B836" s="255"/>
      <c r="C836" s="256"/>
      <c r="D836" s="240" t="s">
        <v>162</v>
      </c>
      <c r="E836" s="257" t="s">
        <v>1</v>
      </c>
      <c r="F836" s="258" t="s">
        <v>841</v>
      </c>
      <c r="G836" s="256"/>
      <c r="H836" s="259">
        <v>11.710000000000001</v>
      </c>
      <c r="I836" s="260"/>
      <c r="J836" s="256"/>
      <c r="K836" s="256"/>
      <c r="L836" s="261"/>
      <c r="M836" s="262"/>
      <c r="N836" s="263"/>
      <c r="O836" s="263"/>
      <c r="P836" s="263"/>
      <c r="Q836" s="263"/>
      <c r="R836" s="263"/>
      <c r="S836" s="263"/>
      <c r="T836" s="26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5" t="s">
        <v>162</v>
      </c>
      <c r="AU836" s="265" t="s">
        <v>87</v>
      </c>
      <c r="AV836" s="14" t="s">
        <v>87</v>
      </c>
      <c r="AW836" s="14" t="s">
        <v>33</v>
      </c>
      <c r="AX836" s="14" t="s">
        <v>85</v>
      </c>
      <c r="AY836" s="265" t="s">
        <v>152</v>
      </c>
    </row>
    <row r="837" s="2" customFormat="1" ht="16.5" customHeight="1">
      <c r="A837" s="39"/>
      <c r="B837" s="40"/>
      <c r="C837" s="288" t="s">
        <v>842</v>
      </c>
      <c r="D837" s="288" t="s">
        <v>190</v>
      </c>
      <c r="E837" s="289" t="s">
        <v>843</v>
      </c>
      <c r="F837" s="290" t="s">
        <v>844</v>
      </c>
      <c r="G837" s="291" t="s">
        <v>845</v>
      </c>
      <c r="H837" s="292">
        <v>12.295999999999999</v>
      </c>
      <c r="I837" s="293"/>
      <c r="J837" s="294">
        <f>ROUND(I837*H837,2)</f>
        <v>0</v>
      </c>
      <c r="K837" s="290" t="s">
        <v>176</v>
      </c>
      <c r="L837" s="295"/>
      <c r="M837" s="296" t="s">
        <v>1</v>
      </c>
      <c r="N837" s="297" t="s">
        <v>42</v>
      </c>
      <c r="O837" s="92"/>
      <c r="P837" s="236">
        <f>O837*H837</f>
        <v>0</v>
      </c>
      <c r="Q837" s="236">
        <v>0.001</v>
      </c>
      <c r="R837" s="236">
        <f>Q837*H837</f>
        <v>0.012296</v>
      </c>
      <c r="S837" s="236">
        <v>0</v>
      </c>
      <c r="T837" s="237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38" t="s">
        <v>370</v>
      </c>
      <c r="AT837" s="238" t="s">
        <v>190</v>
      </c>
      <c r="AU837" s="238" t="s">
        <v>87</v>
      </c>
      <c r="AY837" s="18" t="s">
        <v>152</v>
      </c>
      <c r="BE837" s="239">
        <f>IF(N837="základní",J837,0)</f>
        <v>0</v>
      </c>
      <c r="BF837" s="239">
        <f>IF(N837="snížená",J837,0)</f>
        <v>0</v>
      </c>
      <c r="BG837" s="239">
        <f>IF(N837="zákl. přenesená",J837,0)</f>
        <v>0</v>
      </c>
      <c r="BH837" s="239">
        <f>IF(N837="sníž. přenesená",J837,0)</f>
        <v>0</v>
      </c>
      <c r="BI837" s="239">
        <f>IF(N837="nulová",J837,0)</f>
        <v>0</v>
      </c>
      <c r="BJ837" s="18" t="s">
        <v>85</v>
      </c>
      <c r="BK837" s="239">
        <f>ROUND(I837*H837,2)</f>
        <v>0</v>
      </c>
      <c r="BL837" s="18" t="s">
        <v>278</v>
      </c>
      <c r="BM837" s="238" t="s">
        <v>846</v>
      </c>
    </row>
    <row r="838" s="14" customFormat="1">
      <c r="A838" s="14"/>
      <c r="B838" s="255"/>
      <c r="C838" s="256"/>
      <c r="D838" s="240" t="s">
        <v>162</v>
      </c>
      <c r="E838" s="257" t="s">
        <v>1</v>
      </c>
      <c r="F838" s="258" t="s">
        <v>847</v>
      </c>
      <c r="G838" s="256"/>
      <c r="H838" s="259">
        <v>12.295999999999999</v>
      </c>
      <c r="I838" s="260"/>
      <c r="J838" s="256"/>
      <c r="K838" s="256"/>
      <c r="L838" s="261"/>
      <c r="M838" s="262"/>
      <c r="N838" s="263"/>
      <c r="O838" s="263"/>
      <c r="P838" s="263"/>
      <c r="Q838" s="263"/>
      <c r="R838" s="263"/>
      <c r="S838" s="263"/>
      <c r="T838" s="26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5" t="s">
        <v>162</v>
      </c>
      <c r="AU838" s="265" t="s">
        <v>87</v>
      </c>
      <c r="AV838" s="14" t="s">
        <v>87</v>
      </c>
      <c r="AW838" s="14" t="s">
        <v>33</v>
      </c>
      <c r="AX838" s="14" t="s">
        <v>85</v>
      </c>
      <c r="AY838" s="265" t="s">
        <v>152</v>
      </c>
    </row>
    <row r="839" s="2" customFormat="1" ht="21.75" customHeight="1">
      <c r="A839" s="39"/>
      <c r="B839" s="40"/>
      <c r="C839" s="227" t="s">
        <v>848</v>
      </c>
      <c r="D839" s="227" t="s">
        <v>154</v>
      </c>
      <c r="E839" s="228" t="s">
        <v>849</v>
      </c>
      <c r="F839" s="229" t="s">
        <v>850</v>
      </c>
      <c r="G839" s="230" t="s">
        <v>157</v>
      </c>
      <c r="H839" s="231">
        <v>148.00999999999999</v>
      </c>
      <c r="I839" s="232"/>
      <c r="J839" s="233">
        <f>ROUND(I839*H839,2)</f>
        <v>0</v>
      </c>
      <c r="K839" s="229" t="s">
        <v>176</v>
      </c>
      <c r="L839" s="45"/>
      <c r="M839" s="234" t="s">
        <v>1</v>
      </c>
      <c r="N839" s="235" t="s">
        <v>42</v>
      </c>
      <c r="O839" s="92"/>
      <c r="P839" s="236">
        <f>O839*H839</f>
        <v>0</v>
      </c>
      <c r="Q839" s="236">
        <v>0</v>
      </c>
      <c r="R839" s="236">
        <f>Q839*H839</f>
        <v>0</v>
      </c>
      <c r="S839" s="236">
        <v>0.0016999999999999999</v>
      </c>
      <c r="T839" s="237">
        <f>S839*H839</f>
        <v>0.25161699999999998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8" t="s">
        <v>278</v>
      </c>
      <c r="AT839" s="238" t="s">
        <v>154</v>
      </c>
      <c r="AU839" s="238" t="s">
        <v>87</v>
      </c>
      <c r="AY839" s="18" t="s">
        <v>152</v>
      </c>
      <c r="BE839" s="239">
        <f>IF(N839="základní",J839,0)</f>
        <v>0</v>
      </c>
      <c r="BF839" s="239">
        <f>IF(N839="snížená",J839,0)</f>
        <v>0</v>
      </c>
      <c r="BG839" s="239">
        <f>IF(N839="zákl. přenesená",J839,0)</f>
        <v>0</v>
      </c>
      <c r="BH839" s="239">
        <f>IF(N839="sníž. přenesená",J839,0)</f>
        <v>0</v>
      </c>
      <c r="BI839" s="239">
        <f>IF(N839="nulová",J839,0)</f>
        <v>0</v>
      </c>
      <c r="BJ839" s="18" t="s">
        <v>85</v>
      </c>
      <c r="BK839" s="239">
        <f>ROUND(I839*H839,2)</f>
        <v>0</v>
      </c>
      <c r="BL839" s="18" t="s">
        <v>278</v>
      </c>
      <c r="BM839" s="238" t="s">
        <v>851</v>
      </c>
    </row>
    <row r="840" s="2" customFormat="1">
      <c r="A840" s="39"/>
      <c r="B840" s="40"/>
      <c r="C840" s="41"/>
      <c r="D840" s="240" t="s">
        <v>160</v>
      </c>
      <c r="E840" s="41"/>
      <c r="F840" s="241" t="s">
        <v>686</v>
      </c>
      <c r="G840" s="41"/>
      <c r="H840" s="41"/>
      <c r="I840" s="242"/>
      <c r="J840" s="41"/>
      <c r="K840" s="41"/>
      <c r="L840" s="45"/>
      <c r="M840" s="243"/>
      <c r="N840" s="244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160</v>
      </c>
      <c r="AU840" s="18" t="s">
        <v>87</v>
      </c>
    </row>
    <row r="841" s="13" customFormat="1">
      <c r="A841" s="13"/>
      <c r="B841" s="245"/>
      <c r="C841" s="246"/>
      <c r="D841" s="240" t="s">
        <v>162</v>
      </c>
      <c r="E841" s="247" t="s">
        <v>1</v>
      </c>
      <c r="F841" s="248" t="s">
        <v>852</v>
      </c>
      <c r="G841" s="246"/>
      <c r="H841" s="247" t="s">
        <v>1</v>
      </c>
      <c r="I841" s="249"/>
      <c r="J841" s="246"/>
      <c r="K841" s="246"/>
      <c r="L841" s="250"/>
      <c r="M841" s="251"/>
      <c r="N841" s="252"/>
      <c r="O841" s="252"/>
      <c r="P841" s="252"/>
      <c r="Q841" s="252"/>
      <c r="R841" s="252"/>
      <c r="S841" s="252"/>
      <c r="T841" s="25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54" t="s">
        <v>162</v>
      </c>
      <c r="AU841" s="254" t="s">
        <v>87</v>
      </c>
      <c r="AV841" s="13" t="s">
        <v>85</v>
      </c>
      <c r="AW841" s="13" t="s">
        <v>33</v>
      </c>
      <c r="AX841" s="13" t="s">
        <v>77</v>
      </c>
      <c r="AY841" s="254" t="s">
        <v>152</v>
      </c>
    </row>
    <row r="842" s="13" customFormat="1">
      <c r="A842" s="13"/>
      <c r="B842" s="245"/>
      <c r="C842" s="246"/>
      <c r="D842" s="240" t="s">
        <v>162</v>
      </c>
      <c r="E842" s="247" t="s">
        <v>1</v>
      </c>
      <c r="F842" s="248" t="s">
        <v>338</v>
      </c>
      <c r="G842" s="246"/>
      <c r="H842" s="247" t="s">
        <v>1</v>
      </c>
      <c r="I842" s="249"/>
      <c r="J842" s="246"/>
      <c r="K842" s="246"/>
      <c r="L842" s="250"/>
      <c r="M842" s="251"/>
      <c r="N842" s="252"/>
      <c r="O842" s="252"/>
      <c r="P842" s="252"/>
      <c r="Q842" s="252"/>
      <c r="R842" s="252"/>
      <c r="S842" s="252"/>
      <c r="T842" s="25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4" t="s">
        <v>162</v>
      </c>
      <c r="AU842" s="254" t="s">
        <v>87</v>
      </c>
      <c r="AV842" s="13" t="s">
        <v>85</v>
      </c>
      <c r="AW842" s="13" t="s">
        <v>33</v>
      </c>
      <c r="AX842" s="13" t="s">
        <v>77</v>
      </c>
      <c r="AY842" s="254" t="s">
        <v>152</v>
      </c>
    </row>
    <row r="843" s="14" customFormat="1">
      <c r="A843" s="14"/>
      <c r="B843" s="255"/>
      <c r="C843" s="256"/>
      <c r="D843" s="240" t="s">
        <v>162</v>
      </c>
      <c r="E843" s="257" t="s">
        <v>1</v>
      </c>
      <c r="F843" s="258" t="s">
        <v>853</v>
      </c>
      <c r="G843" s="256"/>
      <c r="H843" s="259">
        <v>104.08</v>
      </c>
      <c r="I843" s="260"/>
      <c r="J843" s="256"/>
      <c r="K843" s="256"/>
      <c r="L843" s="261"/>
      <c r="M843" s="262"/>
      <c r="N843" s="263"/>
      <c r="O843" s="263"/>
      <c r="P843" s="263"/>
      <c r="Q843" s="263"/>
      <c r="R843" s="263"/>
      <c r="S843" s="263"/>
      <c r="T843" s="26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5" t="s">
        <v>162</v>
      </c>
      <c r="AU843" s="265" t="s">
        <v>87</v>
      </c>
      <c r="AV843" s="14" t="s">
        <v>87</v>
      </c>
      <c r="AW843" s="14" t="s">
        <v>33</v>
      </c>
      <c r="AX843" s="14" t="s">
        <v>77</v>
      </c>
      <c r="AY843" s="265" t="s">
        <v>152</v>
      </c>
    </row>
    <row r="844" s="13" customFormat="1">
      <c r="A844" s="13"/>
      <c r="B844" s="245"/>
      <c r="C844" s="246"/>
      <c r="D844" s="240" t="s">
        <v>162</v>
      </c>
      <c r="E844" s="247" t="s">
        <v>1</v>
      </c>
      <c r="F844" s="248" t="s">
        <v>418</v>
      </c>
      <c r="G844" s="246"/>
      <c r="H844" s="247" t="s">
        <v>1</v>
      </c>
      <c r="I844" s="249"/>
      <c r="J844" s="246"/>
      <c r="K844" s="246"/>
      <c r="L844" s="250"/>
      <c r="M844" s="251"/>
      <c r="N844" s="252"/>
      <c r="O844" s="252"/>
      <c r="P844" s="252"/>
      <c r="Q844" s="252"/>
      <c r="R844" s="252"/>
      <c r="S844" s="252"/>
      <c r="T844" s="25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4" t="s">
        <v>162</v>
      </c>
      <c r="AU844" s="254" t="s">
        <v>87</v>
      </c>
      <c r="AV844" s="13" t="s">
        <v>85</v>
      </c>
      <c r="AW844" s="13" t="s">
        <v>33</v>
      </c>
      <c r="AX844" s="13" t="s">
        <v>77</v>
      </c>
      <c r="AY844" s="254" t="s">
        <v>152</v>
      </c>
    </row>
    <row r="845" s="14" customFormat="1">
      <c r="A845" s="14"/>
      <c r="B845" s="255"/>
      <c r="C845" s="256"/>
      <c r="D845" s="240" t="s">
        <v>162</v>
      </c>
      <c r="E845" s="257" t="s">
        <v>1</v>
      </c>
      <c r="F845" s="258" t="s">
        <v>854</v>
      </c>
      <c r="G845" s="256"/>
      <c r="H845" s="259">
        <v>22.43</v>
      </c>
      <c r="I845" s="260"/>
      <c r="J845" s="256"/>
      <c r="K845" s="256"/>
      <c r="L845" s="261"/>
      <c r="M845" s="262"/>
      <c r="N845" s="263"/>
      <c r="O845" s="263"/>
      <c r="P845" s="263"/>
      <c r="Q845" s="263"/>
      <c r="R845" s="263"/>
      <c r="S845" s="263"/>
      <c r="T845" s="26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5" t="s">
        <v>162</v>
      </c>
      <c r="AU845" s="265" t="s">
        <v>87</v>
      </c>
      <c r="AV845" s="14" t="s">
        <v>87</v>
      </c>
      <c r="AW845" s="14" t="s">
        <v>33</v>
      </c>
      <c r="AX845" s="14" t="s">
        <v>77</v>
      </c>
      <c r="AY845" s="265" t="s">
        <v>152</v>
      </c>
    </row>
    <row r="846" s="13" customFormat="1">
      <c r="A846" s="13"/>
      <c r="B846" s="245"/>
      <c r="C846" s="246"/>
      <c r="D846" s="240" t="s">
        <v>162</v>
      </c>
      <c r="E846" s="247" t="s">
        <v>1</v>
      </c>
      <c r="F846" s="248" t="s">
        <v>421</v>
      </c>
      <c r="G846" s="246"/>
      <c r="H846" s="247" t="s">
        <v>1</v>
      </c>
      <c r="I846" s="249"/>
      <c r="J846" s="246"/>
      <c r="K846" s="246"/>
      <c r="L846" s="250"/>
      <c r="M846" s="251"/>
      <c r="N846" s="252"/>
      <c r="O846" s="252"/>
      <c r="P846" s="252"/>
      <c r="Q846" s="252"/>
      <c r="R846" s="252"/>
      <c r="S846" s="252"/>
      <c r="T846" s="25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4" t="s">
        <v>162</v>
      </c>
      <c r="AU846" s="254" t="s">
        <v>87</v>
      </c>
      <c r="AV846" s="13" t="s">
        <v>85</v>
      </c>
      <c r="AW846" s="13" t="s">
        <v>33</v>
      </c>
      <c r="AX846" s="13" t="s">
        <v>77</v>
      </c>
      <c r="AY846" s="254" t="s">
        <v>152</v>
      </c>
    </row>
    <row r="847" s="14" customFormat="1">
      <c r="A847" s="14"/>
      <c r="B847" s="255"/>
      <c r="C847" s="256"/>
      <c r="D847" s="240" t="s">
        <v>162</v>
      </c>
      <c r="E847" s="257" t="s">
        <v>1</v>
      </c>
      <c r="F847" s="258" t="s">
        <v>855</v>
      </c>
      <c r="G847" s="256"/>
      <c r="H847" s="259">
        <v>21.5</v>
      </c>
      <c r="I847" s="260"/>
      <c r="J847" s="256"/>
      <c r="K847" s="256"/>
      <c r="L847" s="261"/>
      <c r="M847" s="262"/>
      <c r="N847" s="263"/>
      <c r="O847" s="263"/>
      <c r="P847" s="263"/>
      <c r="Q847" s="263"/>
      <c r="R847" s="263"/>
      <c r="S847" s="263"/>
      <c r="T847" s="26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5" t="s">
        <v>162</v>
      </c>
      <c r="AU847" s="265" t="s">
        <v>87</v>
      </c>
      <c r="AV847" s="14" t="s">
        <v>87</v>
      </c>
      <c r="AW847" s="14" t="s">
        <v>33</v>
      </c>
      <c r="AX847" s="14" t="s">
        <v>77</v>
      </c>
      <c r="AY847" s="265" t="s">
        <v>152</v>
      </c>
    </row>
    <row r="848" s="16" customFormat="1">
      <c r="A848" s="16"/>
      <c r="B848" s="277"/>
      <c r="C848" s="278"/>
      <c r="D848" s="240" t="s">
        <v>162</v>
      </c>
      <c r="E848" s="279" t="s">
        <v>1</v>
      </c>
      <c r="F848" s="280" t="s">
        <v>172</v>
      </c>
      <c r="G848" s="278"/>
      <c r="H848" s="281">
        <v>148.00999999999999</v>
      </c>
      <c r="I848" s="282"/>
      <c r="J848" s="278"/>
      <c r="K848" s="278"/>
      <c r="L848" s="283"/>
      <c r="M848" s="284"/>
      <c r="N848" s="285"/>
      <c r="O848" s="285"/>
      <c r="P848" s="285"/>
      <c r="Q848" s="285"/>
      <c r="R848" s="285"/>
      <c r="S848" s="285"/>
      <c r="T848" s="28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T848" s="287" t="s">
        <v>162</v>
      </c>
      <c r="AU848" s="287" t="s">
        <v>87</v>
      </c>
      <c r="AV848" s="16" t="s">
        <v>158</v>
      </c>
      <c r="AW848" s="16" t="s">
        <v>33</v>
      </c>
      <c r="AX848" s="16" t="s">
        <v>85</v>
      </c>
      <c r="AY848" s="287" t="s">
        <v>152</v>
      </c>
    </row>
    <row r="849" s="2" customFormat="1" ht="16.5" customHeight="1">
      <c r="A849" s="39"/>
      <c r="B849" s="40"/>
      <c r="C849" s="227" t="s">
        <v>856</v>
      </c>
      <c r="D849" s="227" t="s">
        <v>154</v>
      </c>
      <c r="E849" s="228" t="s">
        <v>857</v>
      </c>
      <c r="F849" s="229" t="s">
        <v>858</v>
      </c>
      <c r="G849" s="230" t="s">
        <v>157</v>
      </c>
      <c r="H849" s="231">
        <v>11.470000000000001</v>
      </c>
      <c r="I849" s="232"/>
      <c r="J849" s="233">
        <f>ROUND(I849*H849,2)</f>
        <v>0</v>
      </c>
      <c r="K849" s="229" t="s">
        <v>859</v>
      </c>
      <c r="L849" s="45"/>
      <c r="M849" s="234" t="s">
        <v>1</v>
      </c>
      <c r="N849" s="235" t="s">
        <v>42</v>
      </c>
      <c r="O849" s="92"/>
      <c r="P849" s="236">
        <f>O849*H849</f>
        <v>0</v>
      </c>
      <c r="Q849" s="236">
        <v>0</v>
      </c>
      <c r="R849" s="236">
        <f>Q849*H849</f>
        <v>0</v>
      </c>
      <c r="S849" s="236">
        <v>0.0040000000000000001</v>
      </c>
      <c r="T849" s="237">
        <f>S849*H849</f>
        <v>0.045880000000000004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38" t="s">
        <v>278</v>
      </c>
      <c r="AT849" s="238" t="s">
        <v>154</v>
      </c>
      <c r="AU849" s="238" t="s">
        <v>87</v>
      </c>
      <c r="AY849" s="18" t="s">
        <v>152</v>
      </c>
      <c r="BE849" s="239">
        <f>IF(N849="základní",J849,0)</f>
        <v>0</v>
      </c>
      <c r="BF849" s="239">
        <f>IF(N849="snížená",J849,0)</f>
        <v>0</v>
      </c>
      <c r="BG849" s="239">
        <f>IF(N849="zákl. přenesená",J849,0)</f>
        <v>0</v>
      </c>
      <c r="BH849" s="239">
        <f>IF(N849="sníž. přenesená",J849,0)</f>
        <v>0</v>
      </c>
      <c r="BI849" s="239">
        <f>IF(N849="nulová",J849,0)</f>
        <v>0</v>
      </c>
      <c r="BJ849" s="18" t="s">
        <v>85</v>
      </c>
      <c r="BK849" s="239">
        <f>ROUND(I849*H849,2)</f>
        <v>0</v>
      </c>
      <c r="BL849" s="18" t="s">
        <v>278</v>
      </c>
      <c r="BM849" s="238" t="s">
        <v>860</v>
      </c>
    </row>
    <row r="850" s="13" customFormat="1">
      <c r="A850" s="13"/>
      <c r="B850" s="245"/>
      <c r="C850" s="246"/>
      <c r="D850" s="240" t="s">
        <v>162</v>
      </c>
      <c r="E850" s="247" t="s">
        <v>1</v>
      </c>
      <c r="F850" s="248" t="s">
        <v>644</v>
      </c>
      <c r="G850" s="246"/>
      <c r="H850" s="247" t="s">
        <v>1</v>
      </c>
      <c r="I850" s="249"/>
      <c r="J850" s="246"/>
      <c r="K850" s="246"/>
      <c r="L850" s="250"/>
      <c r="M850" s="251"/>
      <c r="N850" s="252"/>
      <c r="O850" s="252"/>
      <c r="P850" s="252"/>
      <c r="Q850" s="252"/>
      <c r="R850" s="252"/>
      <c r="S850" s="252"/>
      <c r="T850" s="25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4" t="s">
        <v>162</v>
      </c>
      <c r="AU850" s="254" t="s">
        <v>87</v>
      </c>
      <c r="AV850" s="13" t="s">
        <v>85</v>
      </c>
      <c r="AW850" s="13" t="s">
        <v>33</v>
      </c>
      <c r="AX850" s="13" t="s">
        <v>77</v>
      </c>
      <c r="AY850" s="254" t="s">
        <v>152</v>
      </c>
    </row>
    <row r="851" s="14" customFormat="1">
      <c r="A851" s="14"/>
      <c r="B851" s="255"/>
      <c r="C851" s="256"/>
      <c r="D851" s="240" t="s">
        <v>162</v>
      </c>
      <c r="E851" s="257" t="s">
        <v>1</v>
      </c>
      <c r="F851" s="258" t="s">
        <v>703</v>
      </c>
      <c r="G851" s="256"/>
      <c r="H851" s="259">
        <v>11.470000000000001</v>
      </c>
      <c r="I851" s="260"/>
      <c r="J851" s="256"/>
      <c r="K851" s="256"/>
      <c r="L851" s="261"/>
      <c r="M851" s="262"/>
      <c r="N851" s="263"/>
      <c r="O851" s="263"/>
      <c r="P851" s="263"/>
      <c r="Q851" s="263"/>
      <c r="R851" s="263"/>
      <c r="S851" s="263"/>
      <c r="T851" s="26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5" t="s">
        <v>162</v>
      </c>
      <c r="AU851" s="265" t="s">
        <v>87</v>
      </c>
      <c r="AV851" s="14" t="s">
        <v>87</v>
      </c>
      <c r="AW851" s="14" t="s">
        <v>33</v>
      </c>
      <c r="AX851" s="14" t="s">
        <v>85</v>
      </c>
      <c r="AY851" s="265" t="s">
        <v>152</v>
      </c>
    </row>
    <row r="852" s="2" customFormat="1" ht="16.5" customHeight="1">
      <c r="A852" s="39"/>
      <c r="B852" s="40"/>
      <c r="C852" s="227" t="s">
        <v>861</v>
      </c>
      <c r="D852" s="227" t="s">
        <v>154</v>
      </c>
      <c r="E852" s="228" t="s">
        <v>862</v>
      </c>
      <c r="F852" s="229" t="s">
        <v>863</v>
      </c>
      <c r="G852" s="230" t="s">
        <v>157</v>
      </c>
      <c r="H852" s="231">
        <v>11.710000000000001</v>
      </c>
      <c r="I852" s="232"/>
      <c r="J852" s="233">
        <f>ROUND(I852*H852,2)</f>
        <v>0</v>
      </c>
      <c r="K852" s="229" t="s">
        <v>176</v>
      </c>
      <c r="L852" s="45"/>
      <c r="M852" s="234" t="s">
        <v>1</v>
      </c>
      <c r="N852" s="235" t="s">
        <v>42</v>
      </c>
      <c r="O852" s="92"/>
      <c r="P852" s="236">
        <f>O852*H852</f>
        <v>0</v>
      </c>
      <c r="Q852" s="236">
        <v>0.00040000000000000002</v>
      </c>
      <c r="R852" s="236">
        <f>Q852*H852</f>
        <v>0.0046840000000000007</v>
      </c>
      <c r="S852" s="236">
        <v>0</v>
      </c>
      <c r="T852" s="237">
        <f>S852*H852</f>
        <v>0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38" t="s">
        <v>278</v>
      </c>
      <c r="AT852" s="238" t="s">
        <v>154</v>
      </c>
      <c r="AU852" s="238" t="s">
        <v>87</v>
      </c>
      <c r="AY852" s="18" t="s">
        <v>152</v>
      </c>
      <c r="BE852" s="239">
        <f>IF(N852="základní",J852,0)</f>
        <v>0</v>
      </c>
      <c r="BF852" s="239">
        <f>IF(N852="snížená",J852,0)</f>
        <v>0</v>
      </c>
      <c r="BG852" s="239">
        <f>IF(N852="zákl. přenesená",J852,0)</f>
        <v>0</v>
      </c>
      <c r="BH852" s="239">
        <f>IF(N852="sníž. přenesená",J852,0)</f>
        <v>0</v>
      </c>
      <c r="BI852" s="239">
        <f>IF(N852="nulová",J852,0)</f>
        <v>0</v>
      </c>
      <c r="BJ852" s="18" t="s">
        <v>85</v>
      </c>
      <c r="BK852" s="239">
        <f>ROUND(I852*H852,2)</f>
        <v>0</v>
      </c>
      <c r="BL852" s="18" t="s">
        <v>278</v>
      </c>
      <c r="BM852" s="238" t="s">
        <v>864</v>
      </c>
    </row>
    <row r="853" s="13" customFormat="1">
      <c r="A853" s="13"/>
      <c r="B853" s="245"/>
      <c r="C853" s="246"/>
      <c r="D853" s="240" t="s">
        <v>162</v>
      </c>
      <c r="E853" s="247" t="s">
        <v>1</v>
      </c>
      <c r="F853" s="248" t="s">
        <v>271</v>
      </c>
      <c r="G853" s="246"/>
      <c r="H853" s="247" t="s">
        <v>1</v>
      </c>
      <c r="I853" s="249"/>
      <c r="J853" s="246"/>
      <c r="K853" s="246"/>
      <c r="L853" s="250"/>
      <c r="M853" s="251"/>
      <c r="N853" s="252"/>
      <c r="O853" s="252"/>
      <c r="P853" s="252"/>
      <c r="Q853" s="252"/>
      <c r="R853" s="252"/>
      <c r="S853" s="252"/>
      <c r="T853" s="25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54" t="s">
        <v>162</v>
      </c>
      <c r="AU853" s="254" t="s">
        <v>87</v>
      </c>
      <c r="AV853" s="13" t="s">
        <v>85</v>
      </c>
      <c r="AW853" s="13" t="s">
        <v>33</v>
      </c>
      <c r="AX853" s="13" t="s">
        <v>77</v>
      </c>
      <c r="AY853" s="254" t="s">
        <v>152</v>
      </c>
    </row>
    <row r="854" s="14" customFormat="1">
      <c r="A854" s="14"/>
      <c r="B854" s="255"/>
      <c r="C854" s="256"/>
      <c r="D854" s="240" t="s">
        <v>162</v>
      </c>
      <c r="E854" s="257" t="s">
        <v>1</v>
      </c>
      <c r="F854" s="258" t="s">
        <v>841</v>
      </c>
      <c r="G854" s="256"/>
      <c r="H854" s="259">
        <v>11.710000000000001</v>
      </c>
      <c r="I854" s="260"/>
      <c r="J854" s="256"/>
      <c r="K854" s="256"/>
      <c r="L854" s="261"/>
      <c r="M854" s="262"/>
      <c r="N854" s="263"/>
      <c r="O854" s="263"/>
      <c r="P854" s="263"/>
      <c r="Q854" s="263"/>
      <c r="R854" s="263"/>
      <c r="S854" s="263"/>
      <c r="T854" s="26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5" t="s">
        <v>162</v>
      </c>
      <c r="AU854" s="265" t="s">
        <v>87</v>
      </c>
      <c r="AV854" s="14" t="s">
        <v>87</v>
      </c>
      <c r="AW854" s="14" t="s">
        <v>33</v>
      </c>
      <c r="AX854" s="14" t="s">
        <v>85</v>
      </c>
      <c r="AY854" s="265" t="s">
        <v>152</v>
      </c>
    </row>
    <row r="855" s="2" customFormat="1" ht="24.15" customHeight="1">
      <c r="A855" s="39"/>
      <c r="B855" s="40"/>
      <c r="C855" s="288" t="s">
        <v>865</v>
      </c>
      <c r="D855" s="288" t="s">
        <v>190</v>
      </c>
      <c r="E855" s="289" t="s">
        <v>866</v>
      </c>
      <c r="F855" s="290" t="s">
        <v>867</v>
      </c>
      <c r="G855" s="291" t="s">
        <v>157</v>
      </c>
      <c r="H855" s="292">
        <v>13.648</v>
      </c>
      <c r="I855" s="293"/>
      <c r="J855" s="294">
        <f>ROUND(I855*H855,2)</f>
        <v>0</v>
      </c>
      <c r="K855" s="290" t="s">
        <v>176</v>
      </c>
      <c r="L855" s="295"/>
      <c r="M855" s="296" t="s">
        <v>1</v>
      </c>
      <c r="N855" s="297" t="s">
        <v>42</v>
      </c>
      <c r="O855" s="92"/>
      <c r="P855" s="236">
        <f>O855*H855</f>
        <v>0</v>
      </c>
      <c r="Q855" s="236">
        <v>0.0054000000000000003</v>
      </c>
      <c r="R855" s="236">
        <f>Q855*H855</f>
        <v>0.073699200000000006</v>
      </c>
      <c r="S855" s="236">
        <v>0</v>
      </c>
      <c r="T855" s="237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38" t="s">
        <v>370</v>
      </c>
      <c r="AT855" s="238" t="s">
        <v>190</v>
      </c>
      <c r="AU855" s="238" t="s">
        <v>87</v>
      </c>
      <c r="AY855" s="18" t="s">
        <v>152</v>
      </c>
      <c r="BE855" s="239">
        <f>IF(N855="základní",J855,0)</f>
        <v>0</v>
      </c>
      <c r="BF855" s="239">
        <f>IF(N855="snížená",J855,0)</f>
        <v>0</v>
      </c>
      <c r="BG855" s="239">
        <f>IF(N855="zákl. přenesená",J855,0)</f>
        <v>0</v>
      </c>
      <c r="BH855" s="239">
        <f>IF(N855="sníž. přenesená",J855,0)</f>
        <v>0</v>
      </c>
      <c r="BI855" s="239">
        <f>IF(N855="nulová",J855,0)</f>
        <v>0</v>
      </c>
      <c r="BJ855" s="18" t="s">
        <v>85</v>
      </c>
      <c r="BK855" s="239">
        <f>ROUND(I855*H855,2)</f>
        <v>0</v>
      </c>
      <c r="BL855" s="18" t="s">
        <v>278</v>
      </c>
      <c r="BM855" s="238" t="s">
        <v>868</v>
      </c>
    </row>
    <row r="856" s="14" customFormat="1">
      <c r="A856" s="14"/>
      <c r="B856" s="255"/>
      <c r="C856" s="256"/>
      <c r="D856" s="240" t="s">
        <v>162</v>
      </c>
      <c r="E856" s="257" t="s">
        <v>1</v>
      </c>
      <c r="F856" s="258" t="s">
        <v>869</v>
      </c>
      <c r="G856" s="256"/>
      <c r="H856" s="259">
        <v>13.648</v>
      </c>
      <c r="I856" s="260"/>
      <c r="J856" s="256"/>
      <c r="K856" s="256"/>
      <c r="L856" s="261"/>
      <c r="M856" s="262"/>
      <c r="N856" s="263"/>
      <c r="O856" s="263"/>
      <c r="P856" s="263"/>
      <c r="Q856" s="263"/>
      <c r="R856" s="263"/>
      <c r="S856" s="263"/>
      <c r="T856" s="26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5" t="s">
        <v>162</v>
      </c>
      <c r="AU856" s="265" t="s">
        <v>87</v>
      </c>
      <c r="AV856" s="14" t="s">
        <v>87</v>
      </c>
      <c r="AW856" s="14" t="s">
        <v>33</v>
      </c>
      <c r="AX856" s="14" t="s">
        <v>85</v>
      </c>
      <c r="AY856" s="265" t="s">
        <v>152</v>
      </c>
    </row>
    <row r="857" s="2" customFormat="1" ht="16.5" customHeight="1">
      <c r="A857" s="39"/>
      <c r="B857" s="40"/>
      <c r="C857" s="227" t="s">
        <v>870</v>
      </c>
      <c r="D857" s="227" t="s">
        <v>154</v>
      </c>
      <c r="E857" s="228" t="s">
        <v>862</v>
      </c>
      <c r="F857" s="229" t="s">
        <v>863</v>
      </c>
      <c r="G857" s="230" t="s">
        <v>157</v>
      </c>
      <c r="H857" s="231">
        <v>149.70500000000001</v>
      </c>
      <c r="I857" s="232"/>
      <c r="J857" s="233">
        <f>ROUND(I857*H857,2)</f>
        <v>0</v>
      </c>
      <c r="K857" s="229" t="s">
        <v>176</v>
      </c>
      <c r="L857" s="45"/>
      <c r="M857" s="234" t="s">
        <v>1</v>
      </c>
      <c r="N857" s="235" t="s">
        <v>42</v>
      </c>
      <c r="O857" s="92"/>
      <c r="P857" s="236">
        <f>O857*H857</f>
        <v>0</v>
      </c>
      <c r="Q857" s="236">
        <v>0.00040000000000000002</v>
      </c>
      <c r="R857" s="236">
        <f>Q857*H857</f>
        <v>0.059882000000000005</v>
      </c>
      <c r="S857" s="236">
        <v>0</v>
      </c>
      <c r="T857" s="237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8" t="s">
        <v>278</v>
      </c>
      <c r="AT857" s="238" t="s">
        <v>154</v>
      </c>
      <c r="AU857" s="238" t="s">
        <v>87</v>
      </c>
      <c r="AY857" s="18" t="s">
        <v>152</v>
      </c>
      <c r="BE857" s="239">
        <f>IF(N857="základní",J857,0)</f>
        <v>0</v>
      </c>
      <c r="BF857" s="239">
        <f>IF(N857="snížená",J857,0)</f>
        <v>0</v>
      </c>
      <c r="BG857" s="239">
        <f>IF(N857="zákl. přenesená",J857,0)</f>
        <v>0</v>
      </c>
      <c r="BH857" s="239">
        <f>IF(N857="sníž. přenesená",J857,0)</f>
        <v>0</v>
      </c>
      <c r="BI857" s="239">
        <f>IF(N857="nulová",J857,0)</f>
        <v>0</v>
      </c>
      <c r="BJ857" s="18" t="s">
        <v>85</v>
      </c>
      <c r="BK857" s="239">
        <f>ROUND(I857*H857,2)</f>
        <v>0</v>
      </c>
      <c r="BL857" s="18" t="s">
        <v>278</v>
      </c>
      <c r="BM857" s="238" t="s">
        <v>871</v>
      </c>
    </row>
    <row r="858" s="2" customFormat="1">
      <c r="A858" s="39"/>
      <c r="B858" s="40"/>
      <c r="C858" s="41"/>
      <c r="D858" s="240" t="s">
        <v>160</v>
      </c>
      <c r="E858" s="41"/>
      <c r="F858" s="241" t="s">
        <v>282</v>
      </c>
      <c r="G858" s="41"/>
      <c r="H858" s="41"/>
      <c r="I858" s="242"/>
      <c r="J858" s="41"/>
      <c r="K858" s="41"/>
      <c r="L858" s="45"/>
      <c r="M858" s="243"/>
      <c r="N858" s="244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160</v>
      </c>
      <c r="AU858" s="18" t="s">
        <v>87</v>
      </c>
    </row>
    <row r="859" s="13" customFormat="1">
      <c r="A859" s="13"/>
      <c r="B859" s="245"/>
      <c r="C859" s="246"/>
      <c r="D859" s="240" t="s">
        <v>162</v>
      </c>
      <c r="E859" s="247" t="s">
        <v>1</v>
      </c>
      <c r="F859" s="248" t="s">
        <v>515</v>
      </c>
      <c r="G859" s="246"/>
      <c r="H859" s="247" t="s">
        <v>1</v>
      </c>
      <c r="I859" s="249"/>
      <c r="J859" s="246"/>
      <c r="K859" s="246"/>
      <c r="L859" s="250"/>
      <c r="M859" s="251"/>
      <c r="N859" s="252"/>
      <c r="O859" s="252"/>
      <c r="P859" s="252"/>
      <c r="Q859" s="252"/>
      <c r="R859" s="252"/>
      <c r="S859" s="252"/>
      <c r="T859" s="25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4" t="s">
        <v>162</v>
      </c>
      <c r="AU859" s="254" t="s">
        <v>87</v>
      </c>
      <c r="AV859" s="13" t="s">
        <v>85</v>
      </c>
      <c r="AW859" s="13" t="s">
        <v>33</v>
      </c>
      <c r="AX859" s="13" t="s">
        <v>77</v>
      </c>
      <c r="AY859" s="254" t="s">
        <v>152</v>
      </c>
    </row>
    <row r="860" s="14" customFormat="1">
      <c r="A860" s="14"/>
      <c r="B860" s="255"/>
      <c r="C860" s="256"/>
      <c r="D860" s="240" t="s">
        <v>162</v>
      </c>
      <c r="E860" s="257" t="s">
        <v>1</v>
      </c>
      <c r="F860" s="258" t="s">
        <v>179</v>
      </c>
      <c r="G860" s="256"/>
      <c r="H860" s="259">
        <v>150.898</v>
      </c>
      <c r="I860" s="260"/>
      <c r="J860" s="256"/>
      <c r="K860" s="256"/>
      <c r="L860" s="261"/>
      <c r="M860" s="262"/>
      <c r="N860" s="263"/>
      <c r="O860" s="263"/>
      <c r="P860" s="263"/>
      <c r="Q860" s="263"/>
      <c r="R860" s="263"/>
      <c r="S860" s="263"/>
      <c r="T860" s="26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5" t="s">
        <v>162</v>
      </c>
      <c r="AU860" s="265" t="s">
        <v>87</v>
      </c>
      <c r="AV860" s="14" t="s">
        <v>87</v>
      </c>
      <c r="AW860" s="14" t="s">
        <v>33</v>
      </c>
      <c r="AX860" s="14" t="s">
        <v>77</v>
      </c>
      <c r="AY860" s="265" t="s">
        <v>152</v>
      </c>
    </row>
    <row r="861" s="15" customFormat="1">
      <c r="A861" s="15"/>
      <c r="B861" s="266"/>
      <c r="C861" s="267"/>
      <c r="D861" s="240" t="s">
        <v>162</v>
      </c>
      <c r="E861" s="268" t="s">
        <v>1</v>
      </c>
      <c r="F861" s="269" t="s">
        <v>165</v>
      </c>
      <c r="G861" s="267"/>
      <c r="H861" s="270">
        <v>150.898</v>
      </c>
      <c r="I861" s="271"/>
      <c r="J861" s="267"/>
      <c r="K861" s="267"/>
      <c r="L861" s="272"/>
      <c r="M861" s="273"/>
      <c r="N861" s="274"/>
      <c r="O861" s="274"/>
      <c r="P861" s="274"/>
      <c r="Q861" s="274"/>
      <c r="R861" s="274"/>
      <c r="S861" s="274"/>
      <c r="T861" s="27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76" t="s">
        <v>162</v>
      </c>
      <c r="AU861" s="276" t="s">
        <v>87</v>
      </c>
      <c r="AV861" s="15" t="s">
        <v>166</v>
      </c>
      <c r="AW861" s="15" t="s">
        <v>33</v>
      </c>
      <c r="AX861" s="15" t="s">
        <v>77</v>
      </c>
      <c r="AY861" s="276" t="s">
        <v>152</v>
      </c>
    </row>
    <row r="862" s="13" customFormat="1">
      <c r="A862" s="13"/>
      <c r="B862" s="245"/>
      <c r="C862" s="246"/>
      <c r="D862" s="240" t="s">
        <v>162</v>
      </c>
      <c r="E862" s="247" t="s">
        <v>1</v>
      </c>
      <c r="F862" s="248" t="s">
        <v>183</v>
      </c>
      <c r="G862" s="246"/>
      <c r="H862" s="247" t="s">
        <v>1</v>
      </c>
      <c r="I862" s="249"/>
      <c r="J862" s="246"/>
      <c r="K862" s="246"/>
      <c r="L862" s="250"/>
      <c r="M862" s="251"/>
      <c r="N862" s="252"/>
      <c r="O862" s="252"/>
      <c r="P862" s="252"/>
      <c r="Q862" s="252"/>
      <c r="R862" s="252"/>
      <c r="S862" s="252"/>
      <c r="T862" s="25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54" t="s">
        <v>162</v>
      </c>
      <c r="AU862" s="254" t="s">
        <v>87</v>
      </c>
      <c r="AV862" s="13" t="s">
        <v>85</v>
      </c>
      <c r="AW862" s="13" t="s">
        <v>33</v>
      </c>
      <c r="AX862" s="13" t="s">
        <v>77</v>
      </c>
      <c r="AY862" s="254" t="s">
        <v>152</v>
      </c>
    </row>
    <row r="863" s="14" customFormat="1">
      <c r="A863" s="14"/>
      <c r="B863" s="255"/>
      <c r="C863" s="256"/>
      <c r="D863" s="240" t="s">
        <v>162</v>
      </c>
      <c r="E863" s="257" t="s">
        <v>1</v>
      </c>
      <c r="F863" s="258" t="s">
        <v>184</v>
      </c>
      <c r="G863" s="256"/>
      <c r="H863" s="259">
        <v>-0.48699999999999999</v>
      </c>
      <c r="I863" s="260"/>
      <c r="J863" s="256"/>
      <c r="K863" s="256"/>
      <c r="L863" s="261"/>
      <c r="M863" s="262"/>
      <c r="N863" s="263"/>
      <c r="O863" s="263"/>
      <c r="P863" s="263"/>
      <c r="Q863" s="263"/>
      <c r="R863" s="263"/>
      <c r="S863" s="263"/>
      <c r="T863" s="26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5" t="s">
        <v>162</v>
      </c>
      <c r="AU863" s="265" t="s">
        <v>87</v>
      </c>
      <c r="AV863" s="14" t="s">
        <v>87</v>
      </c>
      <c r="AW863" s="14" t="s">
        <v>33</v>
      </c>
      <c r="AX863" s="14" t="s">
        <v>77</v>
      </c>
      <c r="AY863" s="265" t="s">
        <v>152</v>
      </c>
    </row>
    <row r="864" s="14" customFormat="1">
      <c r="A864" s="14"/>
      <c r="B864" s="255"/>
      <c r="C864" s="256"/>
      <c r="D864" s="240" t="s">
        <v>162</v>
      </c>
      <c r="E864" s="257" t="s">
        <v>1</v>
      </c>
      <c r="F864" s="258" t="s">
        <v>185</v>
      </c>
      <c r="G864" s="256"/>
      <c r="H864" s="259">
        <v>-0.70599999999999996</v>
      </c>
      <c r="I864" s="260"/>
      <c r="J864" s="256"/>
      <c r="K864" s="256"/>
      <c r="L864" s="261"/>
      <c r="M864" s="262"/>
      <c r="N864" s="263"/>
      <c r="O864" s="263"/>
      <c r="P864" s="263"/>
      <c r="Q864" s="263"/>
      <c r="R864" s="263"/>
      <c r="S864" s="263"/>
      <c r="T864" s="26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5" t="s">
        <v>162</v>
      </c>
      <c r="AU864" s="265" t="s">
        <v>87</v>
      </c>
      <c r="AV864" s="14" t="s">
        <v>87</v>
      </c>
      <c r="AW864" s="14" t="s">
        <v>33</v>
      </c>
      <c r="AX864" s="14" t="s">
        <v>77</v>
      </c>
      <c r="AY864" s="265" t="s">
        <v>152</v>
      </c>
    </row>
    <row r="865" s="15" customFormat="1">
      <c r="A865" s="15"/>
      <c r="B865" s="266"/>
      <c r="C865" s="267"/>
      <c r="D865" s="240" t="s">
        <v>162</v>
      </c>
      <c r="E865" s="268" t="s">
        <v>1</v>
      </c>
      <c r="F865" s="269" t="s">
        <v>165</v>
      </c>
      <c r="G865" s="267"/>
      <c r="H865" s="270">
        <v>-1.1930000000000001</v>
      </c>
      <c r="I865" s="271"/>
      <c r="J865" s="267"/>
      <c r="K865" s="267"/>
      <c r="L865" s="272"/>
      <c r="M865" s="273"/>
      <c r="N865" s="274"/>
      <c r="O865" s="274"/>
      <c r="P865" s="274"/>
      <c r="Q865" s="274"/>
      <c r="R865" s="274"/>
      <c r="S865" s="274"/>
      <c r="T865" s="27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76" t="s">
        <v>162</v>
      </c>
      <c r="AU865" s="276" t="s">
        <v>87</v>
      </c>
      <c r="AV865" s="15" t="s">
        <v>166</v>
      </c>
      <c r="AW865" s="15" t="s">
        <v>33</v>
      </c>
      <c r="AX865" s="15" t="s">
        <v>77</v>
      </c>
      <c r="AY865" s="276" t="s">
        <v>152</v>
      </c>
    </row>
    <row r="866" s="16" customFormat="1">
      <c r="A866" s="16"/>
      <c r="B866" s="277"/>
      <c r="C866" s="278"/>
      <c r="D866" s="240" t="s">
        <v>162</v>
      </c>
      <c r="E866" s="279" t="s">
        <v>1</v>
      </c>
      <c r="F866" s="280" t="s">
        <v>172</v>
      </c>
      <c r="G866" s="278"/>
      <c r="H866" s="281">
        <v>149.70500000000001</v>
      </c>
      <c r="I866" s="282"/>
      <c r="J866" s="278"/>
      <c r="K866" s="278"/>
      <c r="L866" s="283"/>
      <c r="M866" s="284"/>
      <c r="N866" s="285"/>
      <c r="O866" s="285"/>
      <c r="P866" s="285"/>
      <c r="Q866" s="285"/>
      <c r="R866" s="285"/>
      <c r="S866" s="285"/>
      <c r="T866" s="28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T866" s="287" t="s">
        <v>162</v>
      </c>
      <c r="AU866" s="287" t="s">
        <v>87</v>
      </c>
      <c r="AV866" s="16" t="s">
        <v>158</v>
      </c>
      <c r="AW866" s="16" t="s">
        <v>33</v>
      </c>
      <c r="AX866" s="16" t="s">
        <v>85</v>
      </c>
      <c r="AY866" s="287" t="s">
        <v>152</v>
      </c>
    </row>
    <row r="867" s="2" customFormat="1" ht="24.15" customHeight="1">
      <c r="A867" s="39"/>
      <c r="B867" s="40"/>
      <c r="C867" s="288" t="s">
        <v>872</v>
      </c>
      <c r="D867" s="288" t="s">
        <v>190</v>
      </c>
      <c r="E867" s="289" t="s">
        <v>873</v>
      </c>
      <c r="F867" s="290" t="s">
        <v>874</v>
      </c>
      <c r="G867" s="291" t="s">
        <v>157</v>
      </c>
      <c r="H867" s="292">
        <v>174.481</v>
      </c>
      <c r="I867" s="293"/>
      <c r="J867" s="294">
        <f>ROUND(I867*H867,2)</f>
        <v>0</v>
      </c>
      <c r="K867" s="290" t="s">
        <v>176</v>
      </c>
      <c r="L867" s="295"/>
      <c r="M867" s="296" t="s">
        <v>1</v>
      </c>
      <c r="N867" s="297" t="s">
        <v>42</v>
      </c>
      <c r="O867" s="92"/>
      <c r="P867" s="236">
        <f>O867*H867</f>
        <v>0</v>
      </c>
      <c r="Q867" s="236">
        <v>0.0044999999999999997</v>
      </c>
      <c r="R867" s="236">
        <f>Q867*H867</f>
        <v>0.78516449999999993</v>
      </c>
      <c r="S867" s="236">
        <v>0</v>
      </c>
      <c r="T867" s="237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38" t="s">
        <v>370</v>
      </c>
      <c r="AT867" s="238" t="s">
        <v>190</v>
      </c>
      <c r="AU867" s="238" t="s">
        <v>87</v>
      </c>
      <c r="AY867" s="18" t="s">
        <v>152</v>
      </c>
      <c r="BE867" s="239">
        <f>IF(N867="základní",J867,0)</f>
        <v>0</v>
      </c>
      <c r="BF867" s="239">
        <f>IF(N867="snížená",J867,0)</f>
        <v>0</v>
      </c>
      <c r="BG867" s="239">
        <f>IF(N867="zákl. přenesená",J867,0)</f>
        <v>0</v>
      </c>
      <c r="BH867" s="239">
        <f>IF(N867="sníž. přenesená",J867,0)</f>
        <v>0</v>
      </c>
      <c r="BI867" s="239">
        <f>IF(N867="nulová",J867,0)</f>
        <v>0</v>
      </c>
      <c r="BJ867" s="18" t="s">
        <v>85</v>
      </c>
      <c r="BK867" s="239">
        <f>ROUND(I867*H867,2)</f>
        <v>0</v>
      </c>
      <c r="BL867" s="18" t="s">
        <v>278</v>
      </c>
      <c r="BM867" s="238" t="s">
        <v>875</v>
      </c>
    </row>
    <row r="868" s="2" customFormat="1">
      <c r="A868" s="39"/>
      <c r="B868" s="40"/>
      <c r="C868" s="41"/>
      <c r="D868" s="240" t="s">
        <v>160</v>
      </c>
      <c r="E868" s="41"/>
      <c r="F868" s="241" t="s">
        <v>876</v>
      </c>
      <c r="G868" s="41"/>
      <c r="H868" s="41"/>
      <c r="I868" s="242"/>
      <c r="J868" s="41"/>
      <c r="K868" s="41"/>
      <c r="L868" s="45"/>
      <c r="M868" s="243"/>
      <c r="N868" s="244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160</v>
      </c>
      <c r="AU868" s="18" t="s">
        <v>87</v>
      </c>
    </row>
    <row r="869" s="14" customFormat="1">
      <c r="A869" s="14"/>
      <c r="B869" s="255"/>
      <c r="C869" s="256"/>
      <c r="D869" s="240" t="s">
        <v>162</v>
      </c>
      <c r="E869" s="256"/>
      <c r="F869" s="258" t="s">
        <v>877</v>
      </c>
      <c r="G869" s="256"/>
      <c r="H869" s="259">
        <v>174.481</v>
      </c>
      <c r="I869" s="260"/>
      <c r="J869" s="256"/>
      <c r="K869" s="256"/>
      <c r="L869" s="261"/>
      <c r="M869" s="262"/>
      <c r="N869" s="263"/>
      <c r="O869" s="263"/>
      <c r="P869" s="263"/>
      <c r="Q869" s="263"/>
      <c r="R869" s="263"/>
      <c r="S869" s="263"/>
      <c r="T869" s="26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5" t="s">
        <v>162</v>
      </c>
      <c r="AU869" s="265" t="s">
        <v>87</v>
      </c>
      <c r="AV869" s="14" t="s">
        <v>87</v>
      </c>
      <c r="AW869" s="14" t="s">
        <v>4</v>
      </c>
      <c r="AX869" s="14" t="s">
        <v>85</v>
      </c>
      <c r="AY869" s="265" t="s">
        <v>152</v>
      </c>
    </row>
    <row r="870" s="2" customFormat="1" ht="21.75" customHeight="1">
      <c r="A870" s="39"/>
      <c r="B870" s="40"/>
      <c r="C870" s="227" t="s">
        <v>878</v>
      </c>
      <c r="D870" s="227" t="s">
        <v>154</v>
      </c>
      <c r="E870" s="228" t="s">
        <v>879</v>
      </c>
      <c r="F870" s="229" t="s">
        <v>880</v>
      </c>
      <c r="G870" s="230" t="s">
        <v>157</v>
      </c>
      <c r="H870" s="231">
        <v>151.62000000000001</v>
      </c>
      <c r="I870" s="232"/>
      <c r="J870" s="233">
        <f>ROUND(I870*H870,2)</f>
        <v>0</v>
      </c>
      <c r="K870" s="229" t="s">
        <v>176</v>
      </c>
      <c r="L870" s="45"/>
      <c r="M870" s="234" t="s">
        <v>1</v>
      </c>
      <c r="N870" s="235" t="s">
        <v>42</v>
      </c>
      <c r="O870" s="92"/>
      <c r="P870" s="236">
        <f>O870*H870</f>
        <v>0</v>
      </c>
      <c r="Q870" s="236">
        <v>0</v>
      </c>
      <c r="R870" s="236">
        <f>Q870*H870</f>
        <v>0</v>
      </c>
      <c r="S870" s="236">
        <v>0.0054999999999999997</v>
      </c>
      <c r="T870" s="237">
        <f>S870*H870</f>
        <v>0.83390999999999993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8" t="s">
        <v>278</v>
      </c>
      <c r="AT870" s="238" t="s">
        <v>154</v>
      </c>
      <c r="AU870" s="238" t="s">
        <v>87</v>
      </c>
      <c r="AY870" s="18" t="s">
        <v>152</v>
      </c>
      <c r="BE870" s="239">
        <f>IF(N870="základní",J870,0)</f>
        <v>0</v>
      </c>
      <c r="BF870" s="239">
        <f>IF(N870="snížená",J870,0)</f>
        <v>0</v>
      </c>
      <c r="BG870" s="239">
        <f>IF(N870="zákl. přenesená",J870,0)</f>
        <v>0</v>
      </c>
      <c r="BH870" s="239">
        <f>IF(N870="sníž. přenesená",J870,0)</f>
        <v>0</v>
      </c>
      <c r="BI870" s="239">
        <f>IF(N870="nulová",J870,0)</f>
        <v>0</v>
      </c>
      <c r="BJ870" s="18" t="s">
        <v>85</v>
      </c>
      <c r="BK870" s="239">
        <f>ROUND(I870*H870,2)</f>
        <v>0</v>
      </c>
      <c r="BL870" s="18" t="s">
        <v>278</v>
      </c>
      <c r="BM870" s="238" t="s">
        <v>881</v>
      </c>
    </row>
    <row r="871" s="2" customFormat="1">
      <c r="A871" s="39"/>
      <c r="B871" s="40"/>
      <c r="C871" s="41"/>
      <c r="D871" s="240" t="s">
        <v>160</v>
      </c>
      <c r="E871" s="41"/>
      <c r="F871" s="241" t="s">
        <v>686</v>
      </c>
      <c r="G871" s="41"/>
      <c r="H871" s="41"/>
      <c r="I871" s="242"/>
      <c r="J871" s="41"/>
      <c r="K871" s="41"/>
      <c r="L871" s="45"/>
      <c r="M871" s="243"/>
      <c r="N871" s="244"/>
      <c r="O871" s="92"/>
      <c r="P871" s="92"/>
      <c r="Q871" s="92"/>
      <c r="R871" s="92"/>
      <c r="S871" s="92"/>
      <c r="T871" s="93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160</v>
      </c>
      <c r="AU871" s="18" t="s">
        <v>87</v>
      </c>
    </row>
    <row r="872" s="13" customFormat="1">
      <c r="A872" s="13"/>
      <c r="B872" s="245"/>
      <c r="C872" s="246"/>
      <c r="D872" s="240" t="s">
        <v>162</v>
      </c>
      <c r="E872" s="247" t="s">
        <v>1</v>
      </c>
      <c r="F872" s="248" t="s">
        <v>882</v>
      </c>
      <c r="G872" s="246"/>
      <c r="H872" s="247" t="s">
        <v>1</v>
      </c>
      <c r="I872" s="249"/>
      <c r="J872" s="246"/>
      <c r="K872" s="246"/>
      <c r="L872" s="250"/>
      <c r="M872" s="251"/>
      <c r="N872" s="252"/>
      <c r="O872" s="252"/>
      <c r="P872" s="252"/>
      <c r="Q872" s="252"/>
      <c r="R872" s="252"/>
      <c r="S872" s="252"/>
      <c r="T872" s="25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4" t="s">
        <v>162</v>
      </c>
      <c r="AU872" s="254" t="s">
        <v>87</v>
      </c>
      <c r="AV872" s="13" t="s">
        <v>85</v>
      </c>
      <c r="AW872" s="13" t="s">
        <v>33</v>
      </c>
      <c r="AX872" s="13" t="s">
        <v>77</v>
      </c>
      <c r="AY872" s="254" t="s">
        <v>152</v>
      </c>
    </row>
    <row r="873" s="13" customFormat="1">
      <c r="A873" s="13"/>
      <c r="B873" s="245"/>
      <c r="C873" s="246"/>
      <c r="D873" s="240" t="s">
        <v>162</v>
      </c>
      <c r="E873" s="247" t="s">
        <v>1</v>
      </c>
      <c r="F873" s="248" t="s">
        <v>163</v>
      </c>
      <c r="G873" s="246"/>
      <c r="H873" s="247" t="s">
        <v>1</v>
      </c>
      <c r="I873" s="249"/>
      <c r="J873" s="246"/>
      <c r="K873" s="246"/>
      <c r="L873" s="250"/>
      <c r="M873" s="251"/>
      <c r="N873" s="252"/>
      <c r="O873" s="252"/>
      <c r="P873" s="252"/>
      <c r="Q873" s="252"/>
      <c r="R873" s="252"/>
      <c r="S873" s="252"/>
      <c r="T873" s="25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54" t="s">
        <v>162</v>
      </c>
      <c r="AU873" s="254" t="s">
        <v>87</v>
      </c>
      <c r="AV873" s="13" t="s">
        <v>85</v>
      </c>
      <c r="AW873" s="13" t="s">
        <v>33</v>
      </c>
      <c r="AX873" s="13" t="s">
        <v>77</v>
      </c>
      <c r="AY873" s="254" t="s">
        <v>152</v>
      </c>
    </row>
    <row r="874" s="14" customFormat="1">
      <c r="A874" s="14"/>
      <c r="B874" s="255"/>
      <c r="C874" s="256"/>
      <c r="D874" s="240" t="s">
        <v>162</v>
      </c>
      <c r="E874" s="257" t="s">
        <v>1</v>
      </c>
      <c r="F874" s="258" t="s">
        <v>883</v>
      </c>
      <c r="G874" s="256"/>
      <c r="H874" s="259">
        <v>151.62000000000001</v>
      </c>
      <c r="I874" s="260"/>
      <c r="J874" s="256"/>
      <c r="K874" s="256"/>
      <c r="L874" s="261"/>
      <c r="M874" s="262"/>
      <c r="N874" s="263"/>
      <c r="O874" s="263"/>
      <c r="P874" s="263"/>
      <c r="Q874" s="263"/>
      <c r="R874" s="263"/>
      <c r="S874" s="263"/>
      <c r="T874" s="26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5" t="s">
        <v>162</v>
      </c>
      <c r="AU874" s="265" t="s">
        <v>87</v>
      </c>
      <c r="AV874" s="14" t="s">
        <v>87</v>
      </c>
      <c r="AW874" s="14" t="s">
        <v>33</v>
      </c>
      <c r="AX874" s="14" t="s">
        <v>77</v>
      </c>
      <c r="AY874" s="265" t="s">
        <v>152</v>
      </c>
    </row>
    <row r="875" s="16" customFormat="1">
      <c r="A875" s="16"/>
      <c r="B875" s="277"/>
      <c r="C875" s="278"/>
      <c r="D875" s="240" t="s">
        <v>162</v>
      </c>
      <c r="E875" s="279" t="s">
        <v>1</v>
      </c>
      <c r="F875" s="280" t="s">
        <v>172</v>
      </c>
      <c r="G875" s="278"/>
      <c r="H875" s="281">
        <v>151.62000000000001</v>
      </c>
      <c r="I875" s="282"/>
      <c r="J875" s="278"/>
      <c r="K875" s="278"/>
      <c r="L875" s="283"/>
      <c r="M875" s="284"/>
      <c r="N875" s="285"/>
      <c r="O875" s="285"/>
      <c r="P875" s="285"/>
      <c r="Q875" s="285"/>
      <c r="R875" s="285"/>
      <c r="S875" s="285"/>
      <c r="T875" s="28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T875" s="287" t="s">
        <v>162</v>
      </c>
      <c r="AU875" s="287" t="s">
        <v>87</v>
      </c>
      <c r="AV875" s="16" t="s">
        <v>158</v>
      </c>
      <c r="AW875" s="16" t="s">
        <v>33</v>
      </c>
      <c r="AX875" s="16" t="s">
        <v>85</v>
      </c>
      <c r="AY875" s="287" t="s">
        <v>152</v>
      </c>
    </row>
    <row r="876" s="2" customFormat="1" ht="24.15" customHeight="1">
      <c r="A876" s="39"/>
      <c r="B876" s="40"/>
      <c r="C876" s="227" t="s">
        <v>884</v>
      </c>
      <c r="D876" s="227" t="s">
        <v>154</v>
      </c>
      <c r="E876" s="228" t="s">
        <v>885</v>
      </c>
      <c r="F876" s="229" t="s">
        <v>886</v>
      </c>
      <c r="G876" s="230" t="s">
        <v>232</v>
      </c>
      <c r="H876" s="231">
        <v>0.93600000000000005</v>
      </c>
      <c r="I876" s="232"/>
      <c r="J876" s="233">
        <f>ROUND(I876*H876,2)</f>
        <v>0</v>
      </c>
      <c r="K876" s="229" t="s">
        <v>176</v>
      </c>
      <c r="L876" s="45"/>
      <c r="M876" s="234" t="s">
        <v>1</v>
      </c>
      <c r="N876" s="235" t="s">
        <v>42</v>
      </c>
      <c r="O876" s="92"/>
      <c r="P876" s="236">
        <f>O876*H876</f>
        <v>0</v>
      </c>
      <c r="Q876" s="236">
        <v>0</v>
      </c>
      <c r="R876" s="236">
        <f>Q876*H876</f>
        <v>0</v>
      </c>
      <c r="S876" s="236">
        <v>0</v>
      </c>
      <c r="T876" s="237">
        <f>S876*H876</f>
        <v>0</v>
      </c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R876" s="238" t="s">
        <v>278</v>
      </c>
      <c r="AT876" s="238" t="s">
        <v>154</v>
      </c>
      <c r="AU876" s="238" t="s">
        <v>87</v>
      </c>
      <c r="AY876" s="18" t="s">
        <v>152</v>
      </c>
      <c r="BE876" s="239">
        <f>IF(N876="základní",J876,0)</f>
        <v>0</v>
      </c>
      <c r="BF876" s="239">
        <f>IF(N876="snížená",J876,0)</f>
        <v>0</v>
      </c>
      <c r="BG876" s="239">
        <f>IF(N876="zákl. přenesená",J876,0)</f>
        <v>0</v>
      </c>
      <c r="BH876" s="239">
        <f>IF(N876="sníž. přenesená",J876,0)</f>
        <v>0</v>
      </c>
      <c r="BI876" s="239">
        <f>IF(N876="nulová",J876,0)</f>
        <v>0</v>
      </c>
      <c r="BJ876" s="18" t="s">
        <v>85</v>
      </c>
      <c r="BK876" s="239">
        <f>ROUND(I876*H876,2)</f>
        <v>0</v>
      </c>
      <c r="BL876" s="18" t="s">
        <v>278</v>
      </c>
      <c r="BM876" s="238" t="s">
        <v>887</v>
      </c>
    </row>
    <row r="877" s="2" customFormat="1" ht="16.5" customHeight="1">
      <c r="A877" s="39"/>
      <c r="B877" s="40"/>
      <c r="C877" s="227" t="s">
        <v>888</v>
      </c>
      <c r="D877" s="227" t="s">
        <v>154</v>
      </c>
      <c r="E877" s="228" t="s">
        <v>889</v>
      </c>
      <c r="F877" s="229" t="s">
        <v>890</v>
      </c>
      <c r="G877" s="230" t="s">
        <v>232</v>
      </c>
      <c r="H877" s="231">
        <v>0.93600000000000005</v>
      </c>
      <c r="I877" s="232"/>
      <c r="J877" s="233">
        <f>ROUND(I877*H877,2)</f>
        <v>0</v>
      </c>
      <c r="K877" s="229" t="s">
        <v>859</v>
      </c>
      <c r="L877" s="45"/>
      <c r="M877" s="234" t="s">
        <v>1</v>
      </c>
      <c r="N877" s="235" t="s">
        <v>42</v>
      </c>
      <c r="O877" s="92"/>
      <c r="P877" s="236">
        <f>O877*H877</f>
        <v>0</v>
      </c>
      <c r="Q877" s="236">
        <v>0</v>
      </c>
      <c r="R877" s="236">
        <f>Q877*H877</f>
        <v>0</v>
      </c>
      <c r="S877" s="236">
        <v>0</v>
      </c>
      <c r="T877" s="237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8" t="s">
        <v>278</v>
      </c>
      <c r="AT877" s="238" t="s">
        <v>154</v>
      </c>
      <c r="AU877" s="238" t="s">
        <v>87</v>
      </c>
      <c r="AY877" s="18" t="s">
        <v>152</v>
      </c>
      <c r="BE877" s="239">
        <f>IF(N877="základní",J877,0)</f>
        <v>0</v>
      </c>
      <c r="BF877" s="239">
        <f>IF(N877="snížená",J877,0)</f>
        <v>0</v>
      </c>
      <c r="BG877" s="239">
        <f>IF(N877="zákl. přenesená",J877,0)</f>
        <v>0</v>
      </c>
      <c r="BH877" s="239">
        <f>IF(N877="sníž. přenesená",J877,0)</f>
        <v>0</v>
      </c>
      <c r="BI877" s="239">
        <f>IF(N877="nulová",J877,0)</f>
        <v>0</v>
      </c>
      <c r="BJ877" s="18" t="s">
        <v>85</v>
      </c>
      <c r="BK877" s="239">
        <f>ROUND(I877*H877,2)</f>
        <v>0</v>
      </c>
      <c r="BL877" s="18" t="s">
        <v>278</v>
      </c>
      <c r="BM877" s="238" t="s">
        <v>891</v>
      </c>
    </row>
    <row r="878" s="12" customFormat="1" ht="22.8" customHeight="1">
      <c r="A878" s="12"/>
      <c r="B878" s="211"/>
      <c r="C878" s="212"/>
      <c r="D878" s="213" t="s">
        <v>76</v>
      </c>
      <c r="E878" s="225" t="s">
        <v>892</v>
      </c>
      <c r="F878" s="225" t="s">
        <v>893</v>
      </c>
      <c r="G878" s="212"/>
      <c r="H878" s="212"/>
      <c r="I878" s="215"/>
      <c r="J878" s="226">
        <f>BK878</f>
        <v>0</v>
      </c>
      <c r="K878" s="212"/>
      <c r="L878" s="217"/>
      <c r="M878" s="218"/>
      <c r="N878" s="219"/>
      <c r="O878" s="219"/>
      <c r="P878" s="220">
        <f>SUM(P879:P947)</f>
        <v>0</v>
      </c>
      <c r="Q878" s="219"/>
      <c r="R878" s="220">
        <f>SUM(R879:R947)</f>
        <v>0.318492</v>
      </c>
      <c r="S878" s="219"/>
      <c r="T878" s="221">
        <f>SUM(T879:T947)</f>
        <v>0.37002499999999999</v>
      </c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R878" s="222" t="s">
        <v>87</v>
      </c>
      <c r="AT878" s="223" t="s">
        <v>76</v>
      </c>
      <c r="AU878" s="223" t="s">
        <v>85</v>
      </c>
      <c r="AY878" s="222" t="s">
        <v>152</v>
      </c>
      <c r="BK878" s="224">
        <f>SUM(BK879:BK947)</f>
        <v>0</v>
      </c>
    </row>
    <row r="879" s="2" customFormat="1" ht="24.15" customHeight="1">
      <c r="A879" s="39"/>
      <c r="B879" s="40"/>
      <c r="C879" s="227" t="s">
        <v>894</v>
      </c>
      <c r="D879" s="227" t="s">
        <v>154</v>
      </c>
      <c r="E879" s="228" t="s">
        <v>895</v>
      </c>
      <c r="F879" s="229" t="s">
        <v>896</v>
      </c>
      <c r="G879" s="230" t="s">
        <v>157</v>
      </c>
      <c r="H879" s="231">
        <v>148.00999999999999</v>
      </c>
      <c r="I879" s="232"/>
      <c r="J879" s="233">
        <f>ROUND(I879*H879,2)</f>
        <v>0</v>
      </c>
      <c r="K879" s="229" t="s">
        <v>176</v>
      </c>
      <c r="L879" s="45"/>
      <c r="M879" s="234" t="s">
        <v>1</v>
      </c>
      <c r="N879" s="235" t="s">
        <v>42</v>
      </c>
      <c r="O879" s="92"/>
      <c r="P879" s="236">
        <f>O879*H879</f>
        <v>0</v>
      </c>
      <c r="Q879" s="236">
        <v>0</v>
      </c>
      <c r="R879" s="236">
        <f>Q879*H879</f>
        <v>0</v>
      </c>
      <c r="S879" s="236">
        <v>0.0025000000000000001</v>
      </c>
      <c r="T879" s="237">
        <f>S879*H879</f>
        <v>0.37002499999999999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238" t="s">
        <v>278</v>
      </c>
      <c r="AT879" s="238" t="s">
        <v>154</v>
      </c>
      <c r="AU879" s="238" t="s">
        <v>87</v>
      </c>
      <c r="AY879" s="18" t="s">
        <v>152</v>
      </c>
      <c r="BE879" s="239">
        <f>IF(N879="základní",J879,0)</f>
        <v>0</v>
      </c>
      <c r="BF879" s="239">
        <f>IF(N879="snížená",J879,0)</f>
        <v>0</v>
      </c>
      <c r="BG879" s="239">
        <f>IF(N879="zákl. přenesená",J879,0)</f>
        <v>0</v>
      </c>
      <c r="BH879" s="239">
        <f>IF(N879="sníž. přenesená",J879,0)</f>
        <v>0</v>
      </c>
      <c r="BI879" s="239">
        <f>IF(N879="nulová",J879,0)</f>
        <v>0</v>
      </c>
      <c r="BJ879" s="18" t="s">
        <v>85</v>
      </c>
      <c r="BK879" s="239">
        <f>ROUND(I879*H879,2)</f>
        <v>0</v>
      </c>
      <c r="BL879" s="18" t="s">
        <v>278</v>
      </c>
      <c r="BM879" s="238" t="s">
        <v>897</v>
      </c>
    </row>
    <row r="880" s="2" customFormat="1">
      <c r="A880" s="39"/>
      <c r="B880" s="40"/>
      <c r="C880" s="41"/>
      <c r="D880" s="240" t="s">
        <v>160</v>
      </c>
      <c r="E880" s="41"/>
      <c r="F880" s="241" t="s">
        <v>686</v>
      </c>
      <c r="G880" s="41"/>
      <c r="H880" s="41"/>
      <c r="I880" s="242"/>
      <c r="J880" s="41"/>
      <c r="K880" s="41"/>
      <c r="L880" s="45"/>
      <c r="M880" s="243"/>
      <c r="N880" s="244"/>
      <c r="O880" s="92"/>
      <c r="P880" s="92"/>
      <c r="Q880" s="92"/>
      <c r="R880" s="92"/>
      <c r="S880" s="92"/>
      <c r="T880" s="93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T880" s="18" t="s">
        <v>160</v>
      </c>
      <c r="AU880" s="18" t="s">
        <v>87</v>
      </c>
    </row>
    <row r="881" s="13" customFormat="1">
      <c r="A881" s="13"/>
      <c r="B881" s="245"/>
      <c r="C881" s="246"/>
      <c r="D881" s="240" t="s">
        <v>162</v>
      </c>
      <c r="E881" s="247" t="s">
        <v>1</v>
      </c>
      <c r="F881" s="248" t="s">
        <v>898</v>
      </c>
      <c r="G881" s="246"/>
      <c r="H881" s="247" t="s">
        <v>1</v>
      </c>
      <c r="I881" s="249"/>
      <c r="J881" s="246"/>
      <c r="K881" s="246"/>
      <c r="L881" s="250"/>
      <c r="M881" s="251"/>
      <c r="N881" s="252"/>
      <c r="O881" s="252"/>
      <c r="P881" s="252"/>
      <c r="Q881" s="252"/>
      <c r="R881" s="252"/>
      <c r="S881" s="252"/>
      <c r="T881" s="25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54" t="s">
        <v>162</v>
      </c>
      <c r="AU881" s="254" t="s">
        <v>87</v>
      </c>
      <c r="AV881" s="13" t="s">
        <v>85</v>
      </c>
      <c r="AW881" s="13" t="s">
        <v>33</v>
      </c>
      <c r="AX881" s="13" t="s">
        <v>77</v>
      </c>
      <c r="AY881" s="254" t="s">
        <v>152</v>
      </c>
    </row>
    <row r="882" s="13" customFormat="1">
      <c r="A882" s="13"/>
      <c r="B882" s="245"/>
      <c r="C882" s="246"/>
      <c r="D882" s="240" t="s">
        <v>162</v>
      </c>
      <c r="E882" s="247" t="s">
        <v>1</v>
      </c>
      <c r="F882" s="248" t="s">
        <v>338</v>
      </c>
      <c r="G882" s="246"/>
      <c r="H882" s="247" t="s">
        <v>1</v>
      </c>
      <c r="I882" s="249"/>
      <c r="J882" s="246"/>
      <c r="K882" s="246"/>
      <c r="L882" s="250"/>
      <c r="M882" s="251"/>
      <c r="N882" s="252"/>
      <c r="O882" s="252"/>
      <c r="P882" s="252"/>
      <c r="Q882" s="252"/>
      <c r="R882" s="252"/>
      <c r="S882" s="252"/>
      <c r="T882" s="25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4" t="s">
        <v>162</v>
      </c>
      <c r="AU882" s="254" t="s">
        <v>87</v>
      </c>
      <c r="AV882" s="13" t="s">
        <v>85</v>
      </c>
      <c r="AW882" s="13" t="s">
        <v>33</v>
      </c>
      <c r="AX882" s="13" t="s">
        <v>77</v>
      </c>
      <c r="AY882" s="254" t="s">
        <v>152</v>
      </c>
    </row>
    <row r="883" s="14" customFormat="1">
      <c r="A883" s="14"/>
      <c r="B883" s="255"/>
      <c r="C883" s="256"/>
      <c r="D883" s="240" t="s">
        <v>162</v>
      </c>
      <c r="E883" s="257" t="s">
        <v>1</v>
      </c>
      <c r="F883" s="258" t="s">
        <v>853</v>
      </c>
      <c r="G883" s="256"/>
      <c r="H883" s="259">
        <v>104.08</v>
      </c>
      <c r="I883" s="260"/>
      <c r="J883" s="256"/>
      <c r="K883" s="256"/>
      <c r="L883" s="261"/>
      <c r="M883" s="262"/>
      <c r="N883" s="263"/>
      <c r="O883" s="263"/>
      <c r="P883" s="263"/>
      <c r="Q883" s="263"/>
      <c r="R883" s="263"/>
      <c r="S883" s="263"/>
      <c r="T883" s="26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5" t="s">
        <v>162</v>
      </c>
      <c r="AU883" s="265" t="s">
        <v>87</v>
      </c>
      <c r="AV883" s="14" t="s">
        <v>87</v>
      </c>
      <c r="AW883" s="14" t="s">
        <v>33</v>
      </c>
      <c r="AX883" s="14" t="s">
        <v>77</v>
      </c>
      <c r="AY883" s="265" t="s">
        <v>152</v>
      </c>
    </row>
    <row r="884" s="13" customFormat="1">
      <c r="A884" s="13"/>
      <c r="B884" s="245"/>
      <c r="C884" s="246"/>
      <c r="D884" s="240" t="s">
        <v>162</v>
      </c>
      <c r="E884" s="247" t="s">
        <v>1</v>
      </c>
      <c r="F884" s="248" t="s">
        <v>418</v>
      </c>
      <c r="G884" s="246"/>
      <c r="H884" s="247" t="s">
        <v>1</v>
      </c>
      <c r="I884" s="249"/>
      <c r="J884" s="246"/>
      <c r="K884" s="246"/>
      <c r="L884" s="250"/>
      <c r="M884" s="251"/>
      <c r="N884" s="252"/>
      <c r="O884" s="252"/>
      <c r="P884" s="252"/>
      <c r="Q884" s="252"/>
      <c r="R884" s="252"/>
      <c r="S884" s="252"/>
      <c r="T884" s="25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4" t="s">
        <v>162</v>
      </c>
      <c r="AU884" s="254" t="s">
        <v>87</v>
      </c>
      <c r="AV884" s="13" t="s">
        <v>85</v>
      </c>
      <c r="AW884" s="13" t="s">
        <v>33</v>
      </c>
      <c r="AX884" s="13" t="s">
        <v>77</v>
      </c>
      <c r="AY884" s="254" t="s">
        <v>152</v>
      </c>
    </row>
    <row r="885" s="14" customFormat="1">
      <c r="A885" s="14"/>
      <c r="B885" s="255"/>
      <c r="C885" s="256"/>
      <c r="D885" s="240" t="s">
        <v>162</v>
      </c>
      <c r="E885" s="257" t="s">
        <v>1</v>
      </c>
      <c r="F885" s="258" t="s">
        <v>854</v>
      </c>
      <c r="G885" s="256"/>
      <c r="H885" s="259">
        <v>22.43</v>
      </c>
      <c r="I885" s="260"/>
      <c r="J885" s="256"/>
      <c r="K885" s="256"/>
      <c r="L885" s="261"/>
      <c r="M885" s="262"/>
      <c r="N885" s="263"/>
      <c r="O885" s="263"/>
      <c r="P885" s="263"/>
      <c r="Q885" s="263"/>
      <c r="R885" s="263"/>
      <c r="S885" s="263"/>
      <c r="T885" s="26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5" t="s">
        <v>162</v>
      </c>
      <c r="AU885" s="265" t="s">
        <v>87</v>
      </c>
      <c r="AV885" s="14" t="s">
        <v>87</v>
      </c>
      <c r="AW885" s="14" t="s">
        <v>33</v>
      </c>
      <c r="AX885" s="14" t="s">
        <v>77</v>
      </c>
      <c r="AY885" s="265" t="s">
        <v>152</v>
      </c>
    </row>
    <row r="886" s="13" customFormat="1">
      <c r="A886" s="13"/>
      <c r="B886" s="245"/>
      <c r="C886" s="246"/>
      <c r="D886" s="240" t="s">
        <v>162</v>
      </c>
      <c r="E886" s="247" t="s">
        <v>1</v>
      </c>
      <c r="F886" s="248" t="s">
        <v>421</v>
      </c>
      <c r="G886" s="246"/>
      <c r="H886" s="247" t="s">
        <v>1</v>
      </c>
      <c r="I886" s="249"/>
      <c r="J886" s="246"/>
      <c r="K886" s="246"/>
      <c r="L886" s="250"/>
      <c r="M886" s="251"/>
      <c r="N886" s="252"/>
      <c r="O886" s="252"/>
      <c r="P886" s="252"/>
      <c r="Q886" s="252"/>
      <c r="R886" s="252"/>
      <c r="S886" s="252"/>
      <c r="T886" s="25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54" t="s">
        <v>162</v>
      </c>
      <c r="AU886" s="254" t="s">
        <v>87</v>
      </c>
      <c r="AV886" s="13" t="s">
        <v>85</v>
      </c>
      <c r="AW886" s="13" t="s">
        <v>33</v>
      </c>
      <c r="AX886" s="13" t="s">
        <v>77</v>
      </c>
      <c r="AY886" s="254" t="s">
        <v>152</v>
      </c>
    </row>
    <row r="887" s="14" customFormat="1">
      <c r="A887" s="14"/>
      <c r="B887" s="255"/>
      <c r="C887" s="256"/>
      <c r="D887" s="240" t="s">
        <v>162</v>
      </c>
      <c r="E887" s="257" t="s">
        <v>1</v>
      </c>
      <c r="F887" s="258" t="s">
        <v>855</v>
      </c>
      <c r="G887" s="256"/>
      <c r="H887" s="259">
        <v>21.5</v>
      </c>
      <c r="I887" s="260"/>
      <c r="J887" s="256"/>
      <c r="K887" s="256"/>
      <c r="L887" s="261"/>
      <c r="M887" s="262"/>
      <c r="N887" s="263"/>
      <c r="O887" s="263"/>
      <c r="P887" s="263"/>
      <c r="Q887" s="263"/>
      <c r="R887" s="263"/>
      <c r="S887" s="263"/>
      <c r="T887" s="26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65" t="s">
        <v>162</v>
      </c>
      <c r="AU887" s="265" t="s">
        <v>87</v>
      </c>
      <c r="AV887" s="14" t="s">
        <v>87</v>
      </c>
      <c r="AW887" s="14" t="s">
        <v>33</v>
      </c>
      <c r="AX887" s="14" t="s">
        <v>77</v>
      </c>
      <c r="AY887" s="265" t="s">
        <v>152</v>
      </c>
    </row>
    <row r="888" s="16" customFormat="1">
      <c r="A888" s="16"/>
      <c r="B888" s="277"/>
      <c r="C888" s="278"/>
      <c r="D888" s="240" t="s">
        <v>162</v>
      </c>
      <c r="E888" s="279" t="s">
        <v>1</v>
      </c>
      <c r="F888" s="280" t="s">
        <v>172</v>
      </c>
      <c r="G888" s="278"/>
      <c r="H888" s="281">
        <v>148.00999999999999</v>
      </c>
      <c r="I888" s="282"/>
      <c r="J888" s="278"/>
      <c r="K888" s="278"/>
      <c r="L888" s="283"/>
      <c r="M888" s="284"/>
      <c r="N888" s="285"/>
      <c r="O888" s="285"/>
      <c r="P888" s="285"/>
      <c r="Q888" s="285"/>
      <c r="R888" s="285"/>
      <c r="S888" s="285"/>
      <c r="T888" s="28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T888" s="287" t="s">
        <v>162</v>
      </c>
      <c r="AU888" s="287" t="s">
        <v>87</v>
      </c>
      <c r="AV888" s="16" t="s">
        <v>158</v>
      </c>
      <c r="AW888" s="16" t="s">
        <v>33</v>
      </c>
      <c r="AX888" s="16" t="s">
        <v>85</v>
      </c>
      <c r="AY888" s="287" t="s">
        <v>152</v>
      </c>
    </row>
    <row r="889" s="2" customFormat="1" ht="24.15" customHeight="1">
      <c r="A889" s="39"/>
      <c r="B889" s="40"/>
      <c r="C889" s="227" t="s">
        <v>899</v>
      </c>
      <c r="D889" s="227" t="s">
        <v>154</v>
      </c>
      <c r="E889" s="228" t="s">
        <v>900</v>
      </c>
      <c r="F889" s="229" t="s">
        <v>901</v>
      </c>
      <c r="G889" s="230" t="s">
        <v>157</v>
      </c>
      <c r="H889" s="231">
        <v>11.710000000000001</v>
      </c>
      <c r="I889" s="232"/>
      <c r="J889" s="233">
        <f>ROUND(I889*H889,2)</f>
        <v>0</v>
      </c>
      <c r="K889" s="229" t="s">
        <v>176</v>
      </c>
      <c r="L889" s="45"/>
      <c r="M889" s="234" t="s">
        <v>1</v>
      </c>
      <c r="N889" s="235" t="s">
        <v>42</v>
      </c>
      <c r="O889" s="92"/>
      <c r="P889" s="236">
        <f>O889*H889</f>
        <v>0</v>
      </c>
      <c r="Q889" s="236">
        <v>0</v>
      </c>
      <c r="R889" s="236">
        <f>Q889*H889</f>
        <v>0</v>
      </c>
      <c r="S889" s="236">
        <v>0</v>
      </c>
      <c r="T889" s="237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8" t="s">
        <v>278</v>
      </c>
      <c r="AT889" s="238" t="s">
        <v>154</v>
      </c>
      <c r="AU889" s="238" t="s">
        <v>87</v>
      </c>
      <c r="AY889" s="18" t="s">
        <v>152</v>
      </c>
      <c r="BE889" s="239">
        <f>IF(N889="základní",J889,0)</f>
        <v>0</v>
      </c>
      <c r="BF889" s="239">
        <f>IF(N889="snížená",J889,0)</f>
        <v>0</v>
      </c>
      <c r="BG889" s="239">
        <f>IF(N889="zákl. přenesená",J889,0)</f>
        <v>0</v>
      </c>
      <c r="BH889" s="239">
        <f>IF(N889="sníž. přenesená",J889,0)</f>
        <v>0</v>
      </c>
      <c r="BI889" s="239">
        <f>IF(N889="nulová",J889,0)</f>
        <v>0</v>
      </c>
      <c r="BJ889" s="18" t="s">
        <v>85</v>
      </c>
      <c r="BK889" s="239">
        <f>ROUND(I889*H889,2)</f>
        <v>0</v>
      </c>
      <c r="BL889" s="18" t="s">
        <v>278</v>
      </c>
      <c r="BM889" s="238" t="s">
        <v>902</v>
      </c>
    </row>
    <row r="890" s="13" customFormat="1">
      <c r="A890" s="13"/>
      <c r="B890" s="245"/>
      <c r="C890" s="246"/>
      <c r="D890" s="240" t="s">
        <v>162</v>
      </c>
      <c r="E890" s="247" t="s">
        <v>1</v>
      </c>
      <c r="F890" s="248" t="s">
        <v>271</v>
      </c>
      <c r="G890" s="246"/>
      <c r="H890" s="247" t="s">
        <v>1</v>
      </c>
      <c r="I890" s="249"/>
      <c r="J890" s="246"/>
      <c r="K890" s="246"/>
      <c r="L890" s="250"/>
      <c r="M890" s="251"/>
      <c r="N890" s="252"/>
      <c r="O890" s="252"/>
      <c r="P890" s="252"/>
      <c r="Q890" s="252"/>
      <c r="R890" s="252"/>
      <c r="S890" s="252"/>
      <c r="T890" s="25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4" t="s">
        <v>162</v>
      </c>
      <c r="AU890" s="254" t="s">
        <v>87</v>
      </c>
      <c r="AV890" s="13" t="s">
        <v>85</v>
      </c>
      <c r="AW890" s="13" t="s">
        <v>33</v>
      </c>
      <c r="AX890" s="13" t="s">
        <v>77</v>
      </c>
      <c r="AY890" s="254" t="s">
        <v>152</v>
      </c>
    </row>
    <row r="891" s="14" customFormat="1">
      <c r="A891" s="14"/>
      <c r="B891" s="255"/>
      <c r="C891" s="256"/>
      <c r="D891" s="240" t="s">
        <v>162</v>
      </c>
      <c r="E891" s="257" t="s">
        <v>1</v>
      </c>
      <c r="F891" s="258" t="s">
        <v>841</v>
      </c>
      <c r="G891" s="256"/>
      <c r="H891" s="259">
        <v>11.710000000000001</v>
      </c>
      <c r="I891" s="260"/>
      <c r="J891" s="256"/>
      <c r="K891" s="256"/>
      <c r="L891" s="261"/>
      <c r="M891" s="262"/>
      <c r="N891" s="263"/>
      <c r="O891" s="263"/>
      <c r="P891" s="263"/>
      <c r="Q891" s="263"/>
      <c r="R891" s="263"/>
      <c r="S891" s="263"/>
      <c r="T891" s="26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5" t="s">
        <v>162</v>
      </c>
      <c r="AU891" s="265" t="s">
        <v>87</v>
      </c>
      <c r="AV891" s="14" t="s">
        <v>87</v>
      </c>
      <c r="AW891" s="14" t="s">
        <v>33</v>
      </c>
      <c r="AX891" s="14" t="s">
        <v>85</v>
      </c>
      <c r="AY891" s="265" t="s">
        <v>152</v>
      </c>
    </row>
    <row r="892" s="2" customFormat="1" ht="16.5" customHeight="1">
      <c r="A892" s="39"/>
      <c r="B892" s="40"/>
      <c r="C892" s="288" t="s">
        <v>903</v>
      </c>
      <c r="D892" s="288" t="s">
        <v>190</v>
      </c>
      <c r="E892" s="289" t="s">
        <v>904</v>
      </c>
      <c r="F892" s="290" t="s">
        <v>905</v>
      </c>
      <c r="G892" s="291" t="s">
        <v>157</v>
      </c>
      <c r="H892" s="292">
        <v>12.295999999999999</v>
      </c>
      <c r="I892" s="293"/>
      <c r="J892" s="294">
        <f>ROUND(I892*H892,2)</f>
        <v>0</v>
      </c>
      <c r="K892" s="290" t="s">
        <v>176</v>
      </c>
      <c r="L892" s="295"/>
      <c r="M892" s="296" t="s">
        <v>1</v>
      </c>
      <c r="N892" s="297" t="s">
        <v>42</v>
      </c>
      <c r="O892" s="92"/>
      <c r="P892" s="236">
        <f>O892*H892</f>
        <v>0</v>
      </c>
      <c r="Q892" s="236">
        <v>0.00089999999999999998</v>
      </c>
      <c r="R892" s="236">
        <f>Q892*H892</f>
        <v>0.011066399999999999</v>
      </c>
      <c r="S892" s="236">
        <v>0</v>
      </c>
      <c r="T892" s="237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38" t="s">
        <v>370</v>
      </c>
      <c r="AT892" s="238" t="s">
        <v>190</v>
      </c>
      <c r="AU892" s="238" t="s">
        <v>87</v>
      </c>
      <c r="AY892" s="18" t="s">
        <v>152</v>
      </c>
      <c r="BE892" s="239">
        <f>IF(N892="základní",J892,0)</f>
        <v>0</v>
      </c>
      <c r="BF892" s="239">
        <f>IF(N892="snížená",J892,0)</f>
        <v>0</v>
      </c>
      <c r="BG892" s="239">
        <f>IF(N892="zákl. přenesená",J892,0)</f>
        <v>0</v>
      </c>
      <c r="BH892" s="239">
        <f>IF(N892="sníž. přenesená",J892,0)</f>
        <v>0</v>
      </c>
      <c r="BI892" s="239">
        <f>IF(N892="nulová",J892,0)</f>
        <v>0</v>
      </c>
      <c r="BJ892" s="18" t="s">
        <v>85</v>
      </c>
      <c r="BK892" s="239">
        <f>ROUND(I892*H892,2)</f>
        <v>0</v>
      </c>
      <c r="BL892" s="18" t="s">
        <v>278</v>
      </c>
      <c r="BM892" s="238" t="s">
        <v>906</v>
      </c>
    </row>
    <row r="893" s="14" customFormat="1">
      <c r="A893" s="14"/>
      <c r="B893" s="255"/>
      <c r="C893" s="256"/>
      <c r="D893" s="240" t="s">
        <v>162</v>
      </c>
      <c r="E893" s="257" t="s">
        <v>1</v>
      </c>
      <c r="F893" s="258" t="s">
        <v>847</v>
      </c>
      <c r="G893" s="256"/>
      <c r="H893" s="259">
        <v>12.295999999999999</v>
      </c>
      <c r="I893" s="260"/>
      <c r="J893" s="256"/>
      <c r="K893" s="256"/>
      <c r="L893" s="261"/>
      <c r="M893" s="262"/>
      <c r="N893" s="263"/>
      <c r="O893" s="263"/>
      <c r="P893" s="263"/>
      <c r="Q893" s="263"/>
      <c r="R893" s="263"/>
      <c r="S893" s="263"/>
      <c r="T893" s="26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5" t="s">
        <v>162</v>
      </c>
      <c r="AU893" s="265" t="s">
        <v>87</v>
      </c>
      <c r="AV893" s="14" t="s">
        <v>87</v>
      </c>
      <c r="AW893" s="14" t="s">
        <v>33</v>
      </c>
      <c r="AX893" s="14" t="s">
        <v>85</v>
      </c>
      <c r="AY893" s="265" t="s">
        <v>152</v>
      </c>
    </row>
    <row r="894" s="2" customFormat="1" ht="24.15" customHeight="1">
      <c r="A894" s="39"/>
      <c r="B894" s="40"/>
      <c r="C894" s="227" t="s">
        <v>907</v>
      </c>
      <c r="D894" s="227" t="s">
        <v>154</v>
      </c>
      <c r="E894" s="228" t="s">
        <v>900</v>
      </c>
      <c r="F894" s="229" t="s">
        <v>901</v>
      </c>
      <c r="G894" s="230" t="s">
        <v>157</v>
      </c>
      <c r="H894" s="231">
        <v>147.90000000000001</v>
      </c>
      <c r="I894" s="232"/>
      <c r="J894" s="233">
        <f>ROUND(I894*H894,2)</f>
        <v>0</v>
      </c>
      <c r="K894" s="229" t="s">
        <v>176</v>
      </c>
      <c r="L894" s="45"/>
      <c r="M894" s="234" t="s">
        <v>1</v>
      </c>
      <c r="N894" s="235" t="s">
        <v>42</v>
      </c>
      <c r="O894" s="92"/>
      <c r="P894" s="236">
        <f>O894*H894</f>
        <v>0</v>
      </c>
      <c r="Q894" s="236">
        <v>0</v>
      </c>
      <c r="R894" s="236">
        <f>Q894*H894</f>
        <v>0</v>
      </c>
      <c r="S894" s="236">
        <v>0</v>
      </c>
      <c r="T894" s="237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8" t="s">
        <v>278</v>
      </c>
      <c r="AT894" s="238" t="s">
        <v>154</v>
      </c>
      <c r="AU894" s="238" t="s">
        <v>87</v>
      </c>
      <c r="AY894" s="18" t="s">
        <v>152</v>
      </c>
      <c r="BE894" s="239">
        <f>IF(N894="základní",J894,0)</f>
        <v>0</v>
      </c>
      <c r="BF894" s="239">
        <f>IF(N894="snížená",J894,0)</f>
        <v>0</v>
      </c>
      <c r="BG894" s="239">
        <f>IF(N894="zákl. přenesená",J894,0)</f>
        <v>0</v>
      </c>
      <c r="BH894" s="239">
        <f>IF(N894="sníž. přenesená",J894,0)</f>
        <v>0</v>
      </c>
      <c r="BI894" s="239">
        <f>IF(N894="nulová",J894,0)</f>
        <v>0</v>
      </c>
      <c r="BJ894" s="18" t="s">
        <v>85</v>
      </c>
      <c r="BK894" s="239">
        <f>ROUND(I894*H894,2)</f>
        <v>0</v>
      </c>
      <c r="BL894" s="18" t="s">
        <v>278</v>
      </c>
      <c r="BM894" s="238" t="s">
        <v>908</v>
      </c>
    </row>
    <row r="895" s="2" customFormat="1">
      <c r="A895" s="39"/>
      <c r="B895" s="40"/>
      <c r="C895" s="41"/>
      <c r="D895" s="240" t="s">
        <v>160</v>
      </c>
      <c r="E895" s="41"/>
      <c r="F895" s="241" t="s">
        <v>282</v>
      </c>
      <c r="G895" s="41"/>
      <c r="H895" s="41"/>
      <c r="I895" s="242"/>
      <c r="J895" s="41"/>
      <c r="K895" s="41"/>
      <c r="L895" s="45"/>
      <c r="M895" s="243"/>
      <c r="N895" s="244"/>
      <c r="O895" s="92"/>
      <c r="P895" s="92"/>
      <c r="Q895" s="92"/>
      <c r="R895" s="92"/>
      <c r="S895" s="92"/>
      <c r="T895" s="93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T895" s="18" t="s">
        <v>160</v>
      </c>
      <c r="AU895" s="18" t="s">
        <v>87</v>
      </c>
    </row>
    <row r="896" s="13" customFormat="1">
      <c r="A896" s="13"/>
      <c r="B896" s="245"/>
      <c r="C896" s="246"/>
      <c r="D896" s="240" t="s">
        <v>162</v>
      </c>
      <c r="E896" s="247" t="s">
        <v>1</v>
      </c>
      <c r="F896" s="248" t="s">
        <v>515</v>
      </c>
      <c r="G896" s="246"/>
      <c r="H896" s="247" t="s">
        <v>1</v>
      </c>
      <c r="I896" s="249"/>
      <c r="J896" s="246"/>
      <c r="K896" s="246"/>
      <c r="L896" s="250"/>
      <c r="M896" s="251"/>
      <c r="N896" s="252"/>
      <c r="O896" s="252"/>
      <c r="P896" s="252"/>
      <c r="Q896" s="252"/>
      <c r="R896" s="252"/>
      <c r="S896" s="252"/>
      <c r="T896" s="25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4" t="s">
        <v>162</v>
      </c>
      <c r="AU896" s="254" t="s">
        <v>87</v>
      </c>
      <c r="AV896" s="13" t="s">
        <v>85</v>
      </c>
      <c r="AW896" s="13" t="s">
        <v>33</v>
      </c>
      <c r="AX896" s="13" t="s">
        <v>77</v>
      </c>
      <c r="AY896" s="254" t="s">
        <v>152</v>
      </c>
    </row>
    <row r="897" s="14" customFormat="1">
      <c r="A897" s="14"/>
      <c r="B897" s="255"/>
      <c r="C897" s="256"/>
      <c r="D897" s="240" t="s">
        <v>162</v>
      </c>
      <c r="E897" s="257" t="s">
        <v>1</v>
      </c>
      <c r="F897" s="258" t="s">
        <v>909</v>
      </c>
      <c r="G897" s="256"/>
      <c r="H897" s="259">
        <v>149.09299999999999</v>
      </c>
      <c r="I897" s="260"/>
      <c r="J897" s="256"/>
      <c r="K897" s="256"/>
      <c r="L897" s="261"/>
      <c r="M897" s="262"/>
      <c r="N897" s="263"/>
      <c r="O897" s="263"/>
      <c r="P897" s="263"/>
      <c r="Q897" s="263"/>
      <c r="R897" s="263"/>
      <c r="S897" s="263"/>
      <c r="T897" s="26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5" t="s">
        <v>162</v>
      </c>
      <c r="AU897" s="265" t="s">
        <v>87</v>
      </c>
      <c r="AV897" s="14" t="s">
        <v>87</v>
      </c>
      <c r="AW897" s="14" t="s">
        <v>33</v>
      </c>
      <c r="AX897" s="14" t="s">
        <v>77</v>
      </c>
      <c r="AY897" s="265" t="s">
        <v>152</v>
      </c>
    </row>
    <row r="898" s="15" customFormat="1">
      <c r="A898" s="15"/>
      <c r="B898" s="266"/>
      <c r="C898" s="267"/>
      <c r="D898" s="240" t="s">
        <v>162</v>
      </c>
      <c r="E898" s="268" t="s">
        <v>1</v>
      </c>
      <c r="F898" s="269" t="s">
        <v>165</v>
      </c>
      <c r="G898" s="267"/>
      <c r="H898" s="270">
        <v>149.09299999999999</v>
      </c>
      <c r="I898" s="271"/>
      <c r="J898" s="267"/>
      <c r="K898" s="267"/>
      <c r="L898" s="272"/>
      <c r="M898" s="273"/>
      <c r="N898" s="274"/>
      <c r="O898" s="274"/>
      <c r="P898" s="274"/>
      <c r="Q898" s="274"/>
      <c r="R898" s="274"/>
      <c r="S898" s="274"/>
      <c r="T898" s="27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76" t="s">
        <v>162</v>
      </c>
      <c r="AU898" s="276" t="s">
        <v>87</v>
      </c>
      <c r="AV898" s="15" t="s">
        <v>166</v>
      </c>
      <c r="AW898" s="15" t="s">
        <v>33</v>
      </c>
      <c r="AX898" s="15" t="s">
        <v>77</v>
      </c>
      <c r="AY898" s="276" t="s">
        <v>152</v>
      </c>
    </row>
    <row r="899" s="13" customFormat="1">
      <c r="A899" s="13"/>
      <c r="B899" s="245"/>
      <c r="C899" s="246"/>
      <c r="D899" s="240" t="s">
        <v>162</v>
      </c>
      <c r="E899" s="247" t="s">
        <v>1</v>
      </c>
      <c r="F899" s="248" t="s">
        <v>183</v>
      </c>
      <c r="G899" s="246"/>
      <c r="H899" s="247" t="s">
        <v>1</v>
      </c>
      <c r="I899" s="249"/>
      <c r="J899" s="246"/>
      <c r="K899" s="246"/>
      <c r="L899" s="250"/>
      <c r="M899" s="251"/>
      <c r="N899" s="252"/>
      <c r="O899" s="252"/>
      <c r="P899" s="252"/>
      <c r="Q899" s="252"/>
      <c r="R899" s="252"/>
      <c r="S899" s="252"/>
      <c r="T899" s="25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4" t="s">
        <v>162</v>
      </c>
      <c r="AU899" s="254" t="s">
        <v>87</v>
      </c>
      <c r="AV899" s="13" t="s">
        <v>85</v>
      </c>
      <c r="AW899" s="13" t="s">
        <v>33</v>
      </c>
      <c r="AX899" s="13" t="s">
        <v>77</v>
      </c>
      <c r="AY899" s="254" t="s">
        <v>152</v>
      </c>
    </row>
    <row r="900" s="14" customFormat="1">
      <c r="A900" s="14"/>
      <c r="B900" s="255"/>
      <c r="C900" s="256"/>
      <c r="D900" s="240" t="s">
        <v>162</v>
      </c>
      <c r="E900" s="257" t="s">
        <v>1</v>
      </c>
      <c r="F900" s="258" t="s">
        <v>184</v>
      </c>
      <c r="G900" s="256"/>
      <c r="H900" s="259">
        <v>-0.48699999999999999</v>
      </c>
      <c r="I900" s="260"/>
      <c r="J900" s="256"/>
      <c r="K900" s="256"/>
      <c r="L900" s="261"/>
      <c r="M900" s="262"/>
      <c r="N900" s="263"/>
      <c r="O900" s="263"/>
      <c r="P900" s="263"/>
      <c r="Q900" s="263"/>
      <c r="R900" s="263"/>
      <c r="S900" s="263"/>
      <c r="T900" s="26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65" t="s">
        <v>162</v>
      </c>
      <c r="AU900" s="265" t="s">
        <v>87</v>
      </c>
      <c r="AV900" s="14" t="s">
        <v>87</v>
      </c>
      <c r="AW900" s="14" t="s">
        <v>33</v>
      </c>
      <c r="AX900" s="14" t="s">
        <v>77</v>
      </c>
      <c r="AY900" s="265" t="s">
        <v>152</v>
      </c>
    </row>
    <row r="901" s="14" customFormat="1">
      <c r="A901" s="14"/>
      <c r="B901" s="255"/>
      <c r="C901" s="256"/>
      <c r="D901" s="240" t="s">
        <v>162</v>
      </c>
      <c r="E901" s="257" t="s">
        <v>1</v>
      </c>
      <c r="F901" s="258" t="s">
        <v>185</v>
      </c>
      <c r="G901" s="256"/>
      <c r="H901" s="259">
        <v>-0.70599999999999996</v>
      </c>
      <c r="I901" s="260"/>
      <c r="J901" s="256"/>
      <c r="K901" s="256"/>
      <c r="L901" s="261"/>
      <c r="M901" s="262"/>
      <c r="N901" s="263"/>
      <c r="O901" s="263"/>
      <c r="P901" s="263"/>
      <c r="Q901" s="263"/>
      <c r="R901" s="263"/>
      <c r="S901" s="263"/>
      <c r="T901" s="26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5" t="s">
        <v>162</v>
      </c>
      <c r="AU901" s="265" t="s">
        <v>87</v>
      </c>
      <c r="AV901" s="14" t="s">
        <v>87</v>
      </c>
      <c r="AW901" s="14" t="s">
        <v>33</v>
      </c>
      <c r="AX901" s="14" t="s">
        <v>77</v>
      </c>
      <c r="AY901" s="265" t="s">
        <v>152</v>
      </c>
    </row>
    <row r="902" s="15" customFormat="1">
      <c r="A902" s="15"/>
      <c r="B902" s="266"/>
      <c r="C902" s="267"/>
      <c r="D902" s="240" t="s">
        <v>162</v>
      </c>
      <c r="E902" s="268" t="s">
        <v>1</v>
      </c>
      <c r="F902" s="269" t="s">
        <v>165</v>
      </c>
      <c r="G902" s="267"/>
      <c r="H902" s="270">
        <v>-1.1930000000000001</v>
      </c>
      <c r="I902" s="271"/>
      <c r="J902" s="267"/>
      <c r="K902" s="267"/>
      <c r="L902" s="272"/>
      <c r="M902" s="273"/>
      <c r="N902" s="274"/>
      <c r="O902" s="274"/>
      <c r="P902" s="274"/>
      <c r="Q902" s="274"/>
      <c r="R902" s="274"/>
      <c r="S902" s="274"/>
      <c r="T902" s="27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76" t="s">
        <v>162</v>
      </c>
      <c r="AU902" s="276" t="s">
        <v>87</v>
      </c>
      <c r="AV902" s="15" t="s">
        <v>166</v>
      </c>
      <c r="AW902" s="15" t="s">
        <v>33</v>
      </c>
      <c r="AX902" s="15" t="s">
        <v>77</v>
      </c>
      <c r="AY902" s="276" t="s">
        <v>152</v>
      </c>
    </row>
    <row r="903" s="16" customFormat="1">
      <c r="A903" s="16"/>
      <c r="B903" s="277"/>
      <c r="C903" s="278"/>
      <c r="D903" s="240" t="s">
        <v>162</v>
      </c>
      <c r="E903" s="279" t="s">
        <v>1</v>
      </c>
      <c r="F903" s="280" t="s">
        <v>172</v>
      </c>
      <c r="G903" s="278"/>
      <c r="H903" s="281">
        <v>147.90000000000001</v>
      </c>
      <c r="I903" s="282"/>
      <c r="J903" s="278"/>
      <c r="K903" s="278"/>
      <c r="L903" s="283"/>
      <c r="M903" s="284"/>
      <c r="N903" s="285"/>
      <c r="O903" s="285"/>
      <c r="P903" s="285"/>
      <c r="Q903" s="285"/>
      <c r="R903" s="285"/>
      <c r="S903" s="285"/>
      <c r="T903" s="28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T903" s="287" t="s">
        <v>162</v>
      </c>
      <c r="AU903" s="287" t="s">
        <v>87</v>
      </c>
      <c r="AV903" s="16" t="s">
        <v>158</v>
      </c>
      <c r="AW903" s="16" t="s">
        <v>33</v>
      </c>
      <c r="AX903" s="16" t="s">
        <v>85</v>
      </c>
      <c r="AY903" s="287" t="s">
        <v>152</v>
      </c>
    </row>
    <row r="904" s="2" customFormat="1" ht="16.5" customHeight="1">
      <c r="A904" s="39"/>
      <c r="B904" s="40"/>
      <c r="C904" s="288" t="s">
        <v>910</v>
      </c>
      <c r="D904" s="288" t="s">
        <v>190</v>
      </c>
      <c r="E904" s="289" t="s">
        <v>911</v>
      </c>
      <c r="F904" s="290" t="s">
        <v>912</v>
      </c>
      <c r="G904" s="291" t="s">
        <v>157</v>
      </c>
      <c r="H904" s="292">
        <v>155.29499999999999</v>
      </c>
      <c r="I904" s="293"/>
      <c r="J904" s="294">
        <f>ROUND(I904*H904,2)</f>
        <v>0</v>
      </c>
      <c r="K904" s="290" t="s">
        <v>176</v>
      </c>
      <c r="L904" s="295"/>
      <c r="M904" s="296" t="s">
        <v>1</v>
      </c>
      <c r="N904" s="297" t="s">
        <v>42</v>
      </c>
      <c r="O904" s="92"/>
      <c r="P904" s="236">
        <f>O904*H904</f>
        <v>0</v>
      </c>
      <c r="Q904" s="236">
        <v>0.0015</v>
      </c>
      <c r="R904" s="236">
        <f>Q904*H904</f>
        <v>0.2329425</v>
      </c>
      <c r="S904" s="236">
        <v>0</v>
      </c>
      <c r="T904" s="237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38" t="s">
        <v>370</v>
      </c>
      <c r="AT904" s="238" t="s">
        <v>190</v>
      </c>
      <c r="AU904" s="238" t="s">
        <v>87</v>
      </c>
      <c r="AY904" s="18" t="s">
        <v>152</v>
      </c>
      <c r="BE904" s="239">
        <f>IF(N904="základní",J904,0)</f>
        <v>0</v>
      </c>
      <c r="BF904" s="239">
        <f>IF(N904="snížená",J904,0)</f>
        <v>0</v>
      </c>
      <c r="BG904" s="239">
        <f>IF(N904="zákl. přenesená",J904,0)</f>
        <v>0</v>
      </c>
      <c r="BH904" s="239">
        <f>IF(N904="sníž. přenesená",J904,0)</f>
        <v>0</v>
      </c>
      <c r="BI904" s="239">
        <f>IF(N904="nulová",J904,0)</f>
        <v>0</v>
      </c>
      <c r="BJ904" s="18" t="s">
        <v>85</v>
      </c>
      <c r="BK904" s="239">
        <f>ROUND(I904*H904,2)</f>
        <v>0</v>
      </c>
      <c r="BL904" s="18" t="s">
        <v>278</v>
      </c>
      <c r="BM904" s="238" t="s">
        <v>913</v>
      </c>
    </row>
    <row r="905" s="2" customFormat="1">
      <c r="A905" s="39"/>
      <c r="B905" s="40"/>
      <c r="C905" s="41"/>
      <c r="D905" s="240" t="s">
        <v>160</v>
      </c>
      <c r="E905" s="41"/>
      <c r="F905" s="241" t="s">
        <v>282</v>
      </c>
      <c r="G905" s="41"/>
      <c r="H905" s="41"/>
      <c r="I905" s="242"/>
      <c r="J905" s="41"/>
      <c r="K905" s="41"/>
      <c r="L905" s="45"/>
      <c r="M905" s="243"/>
      <c r="N905" s="244"/>
      <c r="O905" s="92"/>
      <c r="P905" s="92"/>
      <c r="Q905" s="92"/>
      <c r="R905" s="92"/>
      <c r="S905" s="92"/>
      <c r="T905" s="93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T905" s="18" t="s">
        <v>160</v>
      </c>
      <c r="AU905" s="18" t="s">
        <v>87</v>
      </c>
    </row>
    <row r="906" s="14" customFormat="1">
      <c r="A906" s="14"/>
      <c r="B906" s="255"/>
      <c r="C906" s="256"/>
      <c r="D906" s="240" t="s">
        <v>162</v>
      </c>
      <c r="E906" s="256"/>
      <c r="F906" s="258" t="s">
        <v>914</v>
      </c>
      <c r="G906" s="256"/>
      <c r="H906" s="259">
        <v>155.29499999999999</v>
      </c>
      <c r="I906" s="260"/>
      <c r="J906" s="256"/>
      <c r="K906" s="256"/>
      <c r="L906" s="261"/>
      <c r="M906" s="262"/>
      <c r="N906" s="263"/>
      <c r="O906" s="263"/>
      <c r="P906" s="263"/>
      <c r="Q906" s="263"/>
      <c r="R906" s="263"/>
      <c r="S906" s="263"/>
      <c r="T906" s="26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5" t="s">
        <v>162</v>
      </c>
      <c r="AU906" s="265" t="s">
        <v>87</v>
      </c>
      <c r="AV906" s="14" t="s">
        <v>87</v>
      </c>
      <c r="AW906" s="14" t="s">
        <v>4</v>
      </c>
      <c r="AX906" s="14" t="s">
        <v>85</v>
      </c>
      <c r="AY906" s="265" t="s">
        <v>152</v>
      </c>
    </row>
    <row r="907" s="2" customFormat="1" ht="16.5" customHeight="1">
      <c r="A907" s="39"/>
      <c r="B907" s="40"/>
      <c r="C907" s="227" t="s">
        <v>915</v>
      </c>
      <c r="D907" s="227" t="s">
        <v>154</v>
      </c>
      <c r="E907" s="228" t="s">
        <v>916</v>
      </c>
      <c r="F907" s="229" t="s">
        <v>917</v>
      </c>
      <c r="G907" s="230" t="s">
        <v>335</v>
      </c>
      <c r="H907" s="231">
        <v>33.960000000000001</v>
      </c>
      <c r="I907" s="232"/>
      <c r="J907" s="233">
        <f>ROUND(I907*H907,2)</f>
        <v>0</v>
      </c>
      <c r="K907" s="229" t="s">
        <v>176</v>
      </c>
      <c r="L907" s="45"/>
      <c r="M907" s="234" t="s">
        <v>1</v>
      </c>
      <c r="N907" s="235" t="s">
        <v>42</v>
      </c>
      <c r="O907" s="92"/>
      <c r="P907" s="236">
        <f>O907*H907</f>
        <v>0</v>
      </c>
      <c r="Q907" s="236">
        <v>0</v>
      </c>
      <c r="R907" s="236">
        <f>Q907*H907</f>
        <v>0</v>
      </c>
      <c r="S907" s="236">
        <v>0</v>
      </c>
      <c r="T907" s="237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38" t="s">
        <v>278</v>
      </c>
      <c r="AT907" s="238" t="s">
        <v>154</v>
      </c>
      <c r="AU907" s="238" t="s">
        <v>87</v>
      </c>
      <c r="AY907" s="18" t="s">
        <v>152</v>
      </c>
      <c r="BE907" s="239">
        <f>IF(N907="základní",J907,0)</f>
        <v>0</v>
      </c>
      <c r="BF907" s="239">
        <f>IF(N907="snížená",J907,0)</f>
        <v>0</v>
      </c>
      <c r="BG907" s="239">
        <f>IF(N907="zákl. přenesená",J907,0)</f>
        <v>0</v>
      </c>
      <c r="BH907" s="239">
        <f>IF(N907="sníž. přenesená",J907,0)</f>
        <v>0</v>
      </c>
      <c r="BI907" s="239">
        <f>IF(N907="nulová",J907,0)</f>
        <v>0</v>
      </c>
      <c r="BJ907" s="18" t="s">
        <v>85</v>
      </c>
      <c r="BK907" s="239">
        <f>ROUND(I907*H907,2)</f>
        <v>0</v>
      </c>
      <c r="BL907" s="18" t="s">
        <v>278</v>
      </c>
      <c r="BM907" s="238" t="s">
        <v>918</v>
      </c>
    </row>
    <row r="908" s="13" customFormat="1">
      <c r="A908" s="13"/>
      <c r="B908" s="245"/>
      <c r="C908" s="246"/>
      <c r="D908" s="240" t="s">
        <v>162</v>
      </c>
      <c r="E908" s="247" t="s">
        <v>1</v>
      </c>
      <c r="F908" s="248" t="s">
        <v>271</v>
      </c>
      <c r="G908" s="246"/>
      <c r="H908" s="247" t="s">
        <v>1</v>
      </c>
      <c r="I908" s="249"/>
      <c r="J908" s="246"/>
      <c r="K908" s="246"/>
      <c r="L908" s="250"/>
      <c r="M908" s="251"/>
      <c r="N908" s="252"/>
      <c r="O908" s="252"/>
      <c r="P908" s="252"/>
      <c r="Q908" s="252"/>
      <c r="R908" s="252"/>
      <c r="S908" s="252"/>
      <c r="T908" s="25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54" t="s">
        <v>162</v>
      </c>
      <c r="AU908" s="254" t="s">
        <v>87</v>
      </c>
      <c r="AV908" s="13" t="s">
        <v>85</v>
      </c>
      <c r="AW908" s="13" t="s">
        <v>33</v>
      </c>
      <c r="AX908" s="13" t="s">
        <v>77</v>
      </c>
      <c r="AY908" s="254" t="s">
        <v>152</v>
      </c>
    </row>
    <row r="909" s="13" customFormat="1">
      <c r="A909" s="13"/>
      <c r="B909" s="245"/>
      <c r="C909" s="246"/>
      <c r="D909" s="240" t="s">
        <v>162</v>
      </c>
      <c r="E909" s="247" t="s">
        <v>1</v>
      </c>
      <c r="F909" s="248" t="s">
        <v>919</v>
      </c>
      <c r="G909" s="246"/>
      <c r="H909" s="247" t="s">
        <v>1</v>
      </c>
      <c r="I909" s="249"/>
      <c r="J909" s="246"/>
      <c r="K909" s="246"/>
      <c r="L909" s="250"/>
      <c r="M909" s="251"/>
      <c r="N909" s="252"/>
      <c r="O909" s="252"/>
      <c r="P909" s="252"/>
      <c r="Q909" s="252"/>
      <c r="R909" s="252"/>
      <c r="S909" s="252"/>
      <c r="T909" s="25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4" t="s">
        <v>162</v>
      </c>
      <c r="AU909" s="254" t="s">
        <v>87</v>
      </c>
      <c r="AV909" s="13" t="s">
        <v>85</v>
      </c>
      <c r="AW909" s="13" t="s">
        <v>33</v>
      </c>
      <c r="AX909" s="13" t="s">
        <v>77</v>
      </c>
      <c r="AY909" s="254" t="s">
        <v>152</v>
      </c>
    </row>
    <row r="910" s="14" customFormat="1">
      <c r="A910" s="14"/>
      <c r="B910" s="255"/>
      <c r="C910" s="256"/>
      <c r="D910" s="240" t="s">
        <v>162</v>
      </c>
      <c r="E910" s="257" t="s">
        <v>1</v>
      </c>
      <c r="F910" s="258" t="s">
        <v>920</v>
      </c>
      <c r="G910" s="256"/>
      <c r="H910" s="259">
        <v>9.9199999999999999</v>
      </c>
      <c r="I910" s="260"/>
      <c r="J910" s="256"/>
      <c r="K910" s="256"/>
      <c r="L910" s="261"/>
      <c r="M910" s="262"/>
      <c r="N910" s="263"/>
      <c r="O910" s="263"/>
      <c r="P910" s="263"/>
      <c r="Q910" s="263"/>
      <c r="R910" s="263"/>
      <c r="S910" s="263"/>
      <c r="T910" s="26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5" t="s">
        <v>162</v>
      </c>
      <c r="AU910" s="265" t="s">
        <v>87</v>
      </c>
      <c r="AV910" s="14" t="s">
        <v>87</v>
      </c>
      <c r="AW910" s="14" t="s">
        <v>33</v>
      </c>
      <c r="AX910" s="14" t="s">
        <v>77</v>
      </c>
      <c r="AY910" s="265" t="s">
        <v>152</v>
      </c>
    </row>
    <row r="911" s="14" customFormat="1">
      <c r="A911" s="14"/>
      <c r="B911" s="255"/>
      <c r="C911" s="256"/>
      <c r="D911" s="240" t="s">
        <v>162</v>
      </c>
      <c r="E911" s="257" t="s">
        <v>1</v>
      </c>
      <c r="F911" s="258" t="s">
        <v>921</v>
      </c>
      <c r="G911" s="256"/>
      <c r="H911" s="259">
        <v>5.3399999999999999</v>
      </c>
      <c r="I911" s="260"/>
      <c r="J911" s="256"/>
      <c r="K911" s="256"/>
      <c r="L911" s="261"/>
      <c r="M911" s="262"/>
      <c r="N911" s="263"/>
      <c r="O911" s="263"/>
      <c r="P911" s="263"/>
      <c r="Q911" s="263"/>
      <c r="R911" s="263"/>
      <c r="S911" s="263"/>
      <c r="T911" s="26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5" t="s">
        <v>162</v>
      </c>
      <c r="AU911" s="265" t="s">
        <v>87</v>
      </c>
      <c r="AV911" s="14" t="s">
        <v>87</v>
      </c>
      <c r="AW911" s="14" t="s">
        <v>33</v>
      </c>
      <c r="AX911" s="14" t="s">
        <v>77</v>
      </c>
      <c r="AY911" s="265" t="s">
        <v>152</v>
      </c>
    </row>
    <row r="912" s="14" customFormat="1">
      <c r="A912" s="14"/>
      <c r="B912" s="255"/>
      <c r="C912" s="256"/>
      <c r="D912" s="240" t="s">
        <v>162</v>
      </c>
      <c r="E912" s="257" t="s">
        <v>1</v>
      </c>
      <c r="F912" s="258" t="s">
        <v>922</v>
      </c>
      <c r="G912" s="256"/>
      <c r="H912" s="259">
        <v>7.9000000000000004</v>
      </c>
      <c r="I912" s="260"/>
      <c r="J912" s="256"/>
      <c r="K912" s="256"/>
      <c r="L912" s="261"/>
      <c r="M912" s="262"/>
      <c r="N912" s="263"/>
      <c r="O912" s="263"/>
      <c r="P912" s="263"/>
      <c r="Q912" s="263"/>
      <c r="R912" s="263"/>
      <c r="S912" s="263"/>
      <c r="T912" s="26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65" t="s">
        <v>162</v>
      </c>
      <c r="AU912" s="265" t="s">
        <v>87</v>
      </c>
      <c r="AV912" s="14" t="s">
        <v>87</v>
      </c>
      <c r="AW912" s="14" t="s">
        <v>33</v>
      </c>
      <c r="AX912" s="14" t="s">
        <v>77</v>
      </c>
      <c r="AY912" s="265" t="s">
        <v>152</v>
      </c>
    </row>
    <row r="913" s="14" customFormat="1">
      <c r="A913" s="14"/>
      <c r="B913" s="255"/>
      <c r="C913" s="256"/>
      <c r="D913" s="240" t="s">
        <v>162</v>
      </c>
      <c r="E913" s="257" t="s">
        <v>1</v>
      </c>
      <c r="F913" s="258" t="s">
        <v>923</v>
      </c>
      <c r="G913" s="256"/>
      <c r="H913" s="259">
        <v>5.3200000000000003</v>
      </c>
      <c r="I913" s="260"/>
      <c r="J913" s="256"/>
      <c r="K913" s="256"/>
      <c r="L913" s="261"/>
      <c r="M913" s="262"/>
      <c r="N913" s="263"/>
      <c r="O913" s="263"/>
      <c r="P913" s="263"/>
      <c r="Q913" s="263"/>
      <c r="R913" s="263"/>
      <c r="S913" s="263"/>
      <c r="T913" s="26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5" t="s">
        <v>162</v>
      </c>
      <c r="AU913" s="265" t="s">
        <v>87</v>
      </c>
      <c r="AV913" s="14" t="s">
        <v>87</v>
      </c>
      <c r="AW913" s="14" t="s">
        <v>33</v>
      </c>
      <c r="AX913" s="14" t="s">
        <v>77</v>
      </c>
      <c r="AY913" s="265" t="s">
        <v>152</v>
      </c>
    </row>
    <row r="914" s="14" customFormat="1">
      <c r="A914" s="14"/>
      <c r="B914" s="255"/>
      <c r="C914" s="256"/>
      <c r="D914" s="240" t="s">
        <v>162</v>
      </c>
      <c r="E914" s="257" t="s">
        <v>1</v>
      </c>
      <c r="F914" s="258" t="s">
        <v>924</v>
      </c>
      <c r="G914" s="256"/>
      <c r="H914" s="259">
        <v>5.4800000000000004</v>
      </c>
      <c r="I914" s="260"/>
      <c r="J914" s="256"/>
      <c r="K914" s="256"/>
      <c r="L914" s="261"/>
      <c r="M914" s="262"/>
      <c r="N914" s="263"/>
      <c r="O914" s="263"/>
      <c r="P914" s="263"/>
      <c r="Q914" s="263"/>
      <c r="R914" s="263"/>
      <c r="S914" s="263"/>
      <c r="T914" s="26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5" t="s">
        <v>162</v>
      </c>
      <c r="AU914" s="265" t="s">
        <v>87</v>
      </c>
      <c r="AV914" s="14" t="s">
        <v>87</v>
      </c>
      <c r="AW914" s="14" t="s">
        <v>33</v>
      </c>
      <c r="AX914" s="14" t="s">
        <v>77</v>
      </c>
      <c r="AY914" s="265" t="s">
        <v>152</v>
      </c>
    </row>
    <row r="915" s="16" customFormat="1">
      <c r="A915" s="16"/>
      <c r="B915" s="277"/>
      <c r="C915" s="278"/>
      <c r="D915" s="240" t="s">
        <v>162</v>
      </c>
      <c r="E915" s="279" t="s">
        <v>1</v>
      </c>
      <c r="F915" s="280" t="s">
        <v>172</v>
      </c>
      <c r="G915" s="278"/>
      <c r="H915" s="281">
        <v>33.960000000000001</v>
      </c>
      <c r="I915" s="282"/>
      <c r="J915" s="278"/>
      <c r="K915" s="278"/>
      <c r="L915" s="283"/>
      <c r="M915" s="284"/>
      <c r="N915" s="285"/>
      <c r="O915" s="285"/>
      <c r="P915" s="285"/>
      <c r="Q915" s="285"/>
      <c r="R915" s="285"/>
      <c r="S915" s="285"/>
      <c r="T915" s="28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T915" s="287" t="s">
        <v>162</v>
      </c>
      <c r="AU915" s="287" t="s">
        <v>87</v>
      </c>
      <c r="AV915" s="16" t="s">
        <v>158</v>
      </c>
      <c r="AW915" s="16" t="s">
        <v>33</v>
      </c>
      <c r="AX915" s="16" t="s">
        <v>85</v>
      </c>
      <c r="AY915" s="287" t="s">
        <v>152</v>
      </c>
    </row>
    <row r="916" s="2" customFormat="1" ht="16.5" customHeight="1">
      <c r="A916" s="39"/>
      <c r="B916" s="40"/>
      <c r="C916" s="288" t="s">
        <v>925</v>
      </c>
      <c r="D916" s="288" t="s">
        <v>190</v>
      </c>
      <c r="E916" s="289" t="s">
        <v>926</v>
      </c>
      <c r="F916" s="290" t="s">
        <v>927</v>
      </c>
      <c r="G916" s="291" t="s">
        <v>335</v>
      </c>
      <c r="H916" s="292">
        <v>35.658000000000001</v>
      </c>
      <c r="I916" s="293"/>
      <c r="J916" s="294">
        <f>ROUND(I916*H916,2)</f>
        <v>0</v>
      </c>
      <c r="K916" s="290" t="s">
        <v>176</v>
      </c>
      <c r="L916" s="295"/>
      <c r="M916" s="296" t="s">
        <v>1</v>
      </c>
      <c r="N916" s="297" t="s">
        <v>42</v>
      </c>
      <c r="O916" s="92"/>
      <c r="P916" s="236">
        <f>O916*H916</f>
        <v>0</v>
      </c>
      <c r="Q916" s="236">
        <v>5.0000000000000002E-05</v>
      </c>
      <c r="R916" s="236">
        <f>Q916*H916</f>
        <v>0.0017829000000000002</v>
      </c>
      <c r="S916" s="236">
        <v>0</v>
      </c>
      <c r="T916" s="237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238" t="s">
        <v>370</v>
      </c>
      <c r="AT916" s="238" t="s">
        <v>190</v>
      </c>
      <c r="AU916" s="238" t="s">
        <v>87</v>
      </c>
      <c r="AY916" s="18" t="s">
        <v>152</v>
      </c>
      <c r="BE916" s="239">
        <f>IF(N916="základní",J916,0)</f>
        <v>0</v>
      </c>
      <c r="BF916" s="239">
        <f>IF(N916="snížená",J916,0)</f>
        <v>0</v>
      </c>
      <c r="BG916" s="239">
        <f>IF(N916="zákl. přenesená",J916,0)</f>
        <v>0</v>
      </c>
      <c r="BH916" s="239">
        <f>IF(N916="sníž. přenesená",J916,0)</f>
        <v>0</v>
      </c>
      <c r="BI916" s="239">
        <f>IF(N916="nulová",J916,0)</f>
        <v>0</v>
      </c>
      <c r="BJ916" s="18" t="s">
        <v>85</v>
      </c>
      <c r="BK916" s="239">
        <f>ROUND(I916*H916,2)</f>
        <v>0</v>
      </c>
      <c r="BL916" s="18" t="s">
        <v>278</v>
      </c>
      <c r="BM916" s="238" t="s">
        <v>928</v>
      </c>
    </row>
    <row r="917" s="14" customFormat="1">
      <c r="A917" s="14"/>
      <c r="B917" s="255"/>
      <c r="C917" s="256"/>
      <c r="D917" s="240" t="s">
        <v>162</v>
      </c>
      <c r="E917" s="257" t="s">
        <v>1</v>
      </c>
      <c r="F917" s="258" t="s">
        <v>929</v>
      </c>
      <c r="G917" s="256"/>
      <c r="H917" s="259">
        <v>35.658000000000001</v>
      </c>
      <c r="I917" s="260"/>
      <c r="J917" s="256"/>
      <c r="K917" s="256"/>
      <c r="L917" s="261"/>
      <c r="M917" s="262"/>
      <c r="N917" s="263"/>
      <c r="O917" s="263"/>
      <c r="P917" s="263"/>
      <c r="Q917" s="263"/>
      <c r="R917" s="263"/>
      <c r="S917" s="263"/>
      <c r="T917" s="26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5" t="s">
        <v>162</v>
      </c>
      <c r="AU917" s="265" t="s">
        <v>87</v>
      </c>
      <c r="AV917" s="14" t="s">
        <v>87</v>
      </c>
      <c r="AW917" s="14" t="s">
        <v>33</v>
      </c>
      <c r="AX917" s="14" t="s">
        <v>85</v>
      </c>
      <c r="AY917" s="265" t="s">
        <v>152</v>
      </c>
    </row>
    <row r="918" s="2" customFormat="1" ht="16.5" customHeight="1">
      <c r="A918" s="39"/>
      <c r="B918" s="40"/>
      <c r="C918" s="227" t="s">
        <v>930</v>
      </c>
      <c r="D918" s="227" t="s">
        <v>154</v>
      </c>
      <c r="E918" s="228" t="s">
        <v>916</v>
      </c>
      <c r="F918" s="229" t="s">
        <v>917</v>
      </c>
      <c r="G918" s="230" t="s">
        <v>335</v>
      </c>
      <c r="H918" s="231">
        <v>88.879999999999995</v>
      </c>
      <c r="I918" s="232"/>
      <c r="J918" s="233">
        <f>ROUND(I918*H918,2)</f>
        <v>0</v>
      </c>
      <c r="K918" s="229" t="s">
        <v>176</v>
      </c>
      <c r="L918" s="45"/>
      <c r="M918" s="234" t="s">
        <v>1</v>
      </c>
      <c r="N918" s="235" t="s">
        <v>42</v>
      </c>
      <c r="O918" s="92"/>
      <c r="P918" s="236">
        <f>O918*H918</f>
        <v>0</v>
      </c>
      <c r="Q918" s="236">
        <v>0</v>
      </c>
      <c r="R918" s="236">
        <f>Q918*H918</f>
        <v>0</v>
      </c>
      <c r="S918" s="236">
        <v>0</v>
      </c>
      <c r="T918" s="237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38" t="s">
        <v>278</v>
      </c>
      <c r="AT918" s="238" t="s">
        <v>154</v>
      </c>
      <c r="AU918" s="238" t="s">
        <v>87</v>
      </c>
      <c r="AY918" s="18" t="s">
        <v>152</v>
      </c>
      <c r="BE918" s="239">
        <f>IF(N918="základní",J918,0)</f>
        <v>0</v>
      </c>
      <c r="BF918" s="239">
        <f>IF(N918="snížená",J918,0)</f>
        <v>0</v>
      </c>
      <c r="BG918" s="239">
        <f>IF(N918="zákl. přenesená",J918,0)</f>
        <v>0</v>
      </c>
      <c r="BH918" s="239">
        <f>IF(N918="sníž. přenesená",J918,0)</f>
        <v>0</v>
      </c>
      <c r="BI918" s="239">
        <f>IF(N918="nulová",J918,0)</f>
        <v>0</v>
      </c>
      <c r="BJ918" s="18" t="s">
        <v>85</v>
      </c>
      <c r="BK918" s="239">
        <f>ROUND(I918*H918,2)</f>
        <v>0</v>
      </c>
      <c r="BL918" s="18" t="s">
        <v>278</v>
      </c>
      <c r="BM918" s="238" t="s">
        <v>931</v>
      </c>
    </row>
    <row r="919" s="2" customFormat="1">
      <c r="A919" s="39"/>
      <c r="B919" s="40"/>
      <c r="C919" s="41"/>
      <c r="D919" s="240" t="s">
        <v>160</v>
      </c>
      <c r="E919" s="41"/>
      <c r="F919" s="241" t="s">
        <v>282</v>
      </c>
      <c r="G919" s="41"/>
      <c r="H919" s="41"/>
      <c r="I919" s="242"/>
      <c r="J919" s="41"/>
      <c r="K919" s="41"/>
      <c r="L919" s="45"/>
      <c r="M919" s="243"/>
      <c r="N919" s="244"/>
      <c r="O919" s="92"/>
      <c r="P919" s="92"/>
      <c r="Q919" s="92"/>
      <c r="R919" s="92"/>
      <c r="S919" s="92"/>
      <c r="T919" s="93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T919" s="18" t="s">
        <v>160</v>
      </c>
      <c r="AU919" s="18" t="s">
        <v>87</v>
      </c>
    </row>
    <row r="920" s="13" customFormat="1">
      <c r="A920" s="13"/>
      <c r="B920" s="245"/>
      <c r="C920" s="246"/>
      <c r="D920" s="240" t="s">
        <v>162</v>
      </c>
      <c r="E920" s="247" t="s">
        <v>1</v>
      </c>
      <c r="F920" s="248" t="s">
        <v>163</v>
      </c>
      <c r="G920" s="246"/>
      <c r="H920" s="247" t="s">
        <v>1</v>
      </c>
      <c r="I920" s="249"/>
      <c r="J920" s="246"/>
      <c r="K920" s="246"/>
      <c r="L920" s="250"/>
      <c r="M920" s="251"/>
      <c r="N920" s="252"/>
      <c r="O920" s="252"/>
      <c r="P920" s="252"/>
      <c r="Q920" s="252"/>
      <c r="R920" s="252"/>
      <c r="S920" s="252"/>
      <c r="T920" s="25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4" t="s">
        <v>162</v>
      </c>
      <c r="AU920" s="254" t="s">
        <v>87</v>
      </c>
      <c r="AV920" s="13" t="s">
        <v>85</v>
      </c>
      <c r="AW920" s="13" t="s">
        <v>33</v>
      </c>
      <c r="AX920" s="13" t="s">
        <v>77</v>
      </c>
      <c r="AY920" s="254" t="s">
        <v>152</v>
      </c>
    </row>
    <row r="921" s="14" customFormat="1">
      <c r="A921" s="14"/>
      <c r="B921" s="255"/>
      <c r="C921" s="256"/>
      <c r="D921" s="240" t="s">
        <v>162</v>
      </c>
      <c r="E921" s="257" t="s">
        <v>1</v>
      </c>
      <c r="F921" s="258" t="s">
        <v>932</v>
      </c>
      <c r="G921" s="256"/>
      <c r="H921" s="259">
        <v>43.299999999999997</v>
      </c>
      <c r="I921" s="260"/>
      <c r="J921" s="256"/>
      <c r="K921" s="256"/>
      <c r="L921" s="261"/>
      <c r="M921" s="262"/>
      <c r="N921" s="263"/>
      <c r="O921" s="263"/>
      <c r="P921" s="263"/>
      <c r="Q921" s="263"/>
      <c r="R921" s="263"/>
      <c r="S921" s="263"/>
      <c r="T921" s="26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5" t="s">
        <v>162</v>
      </c>
      <c r="AU921" s="265" t="s">
        <v>87</v>
      </c>
      <c r="AV921" s="14" t="s">
        <v>87</v>
      </c>
      <c r="AW921" s="14" t="s">
        <v>33</v>
      </c>
      <c r="AX921" s="14" t="s">
        <v>77</v>
      </c>
      <c r="AY921" s="265" t="s">
        <v>152</v>
      </c>
    </row>
    <row r="922" s="14" customFormat="1">
      <c r="A922" s="14"/>
      <c r="B922" s="255"/>
      <c r="C922" s="256"/>
      <c r="D922" s="240" t="s">
        <v>162</v>
      </c>
      <c r="E922" s="257" t="s">
        <v>1</v>
      </c>
      <c r="F922" s="258" t="s">
        <v>933</v>
      </c>
      <c r="G922" s="256"/>
      <c r="H922" s="259">
        <v>1.1599999999999999</v>
      </c>
      <c r="I922" s="260"/>
      <c r="J922" s="256"/>
      <c r="K922" s="256"/>
      <c r="L922" s="261"/>
      <c r="M922" s="262"/>
      <c r="N922" s="263"/>
      <c r="O922" s="263"/>
      <c r="P922" s="263"/>
      <c r="Q922" s="263"/>
      <c r="R922" s="263"/>
      <c r="S922" s="263"/>
      <c r="T922" s="26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5" t="s">
        <v>162</v>
      </c>
      <c r="AU922" s="265" t="s">
        <v>87</v>
      </c>
      <c r="AV922" s="14" t="s">
        <v>87</v>
      </c>
      <c r="AW922" s="14" t="s">
        <v>33</v>
      </c>
      <c r="AX922" s="14" t="s">
        <v>77</v>
      </c>
      <c r="AY922" s="265" t="s">
        <v>152</v>
      </c>
    </row>
    <row r="923" s="14" customFormat="1">
      <c r="A923" s="14"/>
      <c r="B923" s="255"/>
      <c r="C923" s="256"/>
      <c r="D923" s="240" t="s">
        <v>162</v>
      </c>
      <c r="E923" s="257" t="s">
        <v>1</v>
      </c>
      <c r="F923" s="258" t="s">
        <v>934</v>
      </c>
      <c r="G923" s="256"/>
      <c r="H923" s="259">
        <v>1.6799999999999999</v>
      </c>
      <c r="I923" s="260"/>
      <c r="J923" s="256"/>
      <c r="K923" s="256"/>
      <c r="L923" s="261"/>
      <c r="M923" s="262"/>
      <c r="N923" s="263"/>
      <c r="O923" s="263"/>
      <c r="P923" s="263"/>
      <c r="Q923" s="263"/>
      <c r="R923" s="263"/>
      <c r="S923" s="263"/>
      <c r="T923" s="26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5" t="s">
        <v>162</v>
      </c>
      <c r="AU923" s="265" t="s">
        <v>87</v>
      </c>
      <c r="AV923" s="14" t="s">
        <v>87</v>
      </c>
      <c r="AW923" s="14" t="s">
        <v>33</v>
      </c>
      <c r="AX923" s="14" t="s">
        <v>77</v>
      </c>
      <c r="AY923" s="265" t="s">
        <v>152</v>
      </c>
    </row>
    <row r="924" s="14" customFormat="1">
      <c r="A924" s="14"/>
      <c r="B924" s="255"/>
      <c r="C924" s="256"/>
      <c r="D924" s="240" t="s">
        <v>162</v>
      </c>
      <c r="E924" s="257" t="s">
        <v>1</v>
      </c>
      <c r="F924" s="258" t="s">
        <v>935</v>
      </c>
      <c r="G924" s="256"/>
      <c r="H924" s="259">
        <v>20.789999999999999</v>
      </c>
      <c r="I924" s="260"/>
      <c r="J924" s="256"/>
      <c r="K924" s="256"/>
      <c r="L924" s="261"/>
      <c r="M924" s="262"/>
      <c r="N924" s="263"/>
      <c r="O924" s="263"/>
      <c r="P924" s="263"/>
      <c r="Q924" s="263"/>
      <c r="R924" s="263"/>
      <c r="S924" s="263"/>
      <c r="T924" s="26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65" t="s">
        <v>162</v>
      </c>
      <c r="AU924" s="265" t="s">
        <v>87</v>
      </c>
      <c r="AV924" s="14" t="s">
        <v>87</v>
      </c>
      <c r="AW924" s="14" t="s">
        <v>33</v>
      </c>
      <c r="AX924" s="14" t="s">
        <v>77</v>
      </c>
      <c r="AY924" s="265" t="s">
        <v>152</v>
      </c>
    </row>
    <row r="925" s="14" customFormat="1">
      <c r="A925" s="14"/>
      <c r="B925" s="255"/>
      <c r="C925" s="256"/>
      <c r="D925" s="240" t="s">
        <v>162</v>
      </c>
      <c r="E925" s="257" t="s">
        <v>1</v>
      </c>
      <c r="F925" s="258" t="s">
        <v>936</v>
      </c>
      <c r="G925" s="256"/>
      <c r="H925" s="259">
        <v>0.28999999999999998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5" t="s">
        <v>162</v>
      </c>
      <c r="AU925" s="265" t="s">
        <v>87</v>
      </c>
      <c r="AV925" s="14" t="s">
        <v>87</v>
      </c>
      <c r="AW925" s="14" t="s">
        <v>33</v>
      </c>
      <c r="AX925" s="14" t="s">
        <v>77</v>
      </c>
      <c r="AY925" s="265" t="s">
        <v>152</v>
      </c>
    </row>
    <row r="926" s="14" customFormat="1">
      <c r="A926" s="14"/>
      <c r="B926" s="255"/>
      <c r="C926" s="256"/>
      <c r="D926" s="240" t="s">
        <v>162</v>
      </c>
      <c r="E926" s="257" t="s">
        <v>1</v>
      </c>
      <c r="F926" s="258" t="s">
        <v>937</v>
      </c>
      <c r="G926" s="256"/>
      <c r="H926" s="259">
        <v>0.41999999999999998</v>
      </c>
      <c r="I926" s="260"/>
      <c r="J926" s="256"/>
      <c r="K926" s="256"/>
      <c r="L926" s="261"/>
      <c r="M926" s="262"/>
      <c r="N926" s="263"/>
      <c r="O926" s="263"/>
      <c r="P926" s="263"/>
      <c r="Q926" s="263"/>
      <c r="R926" s="263"/>
      <c r="S926" s="263"/>
      <c r="T926" s="26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65" t="s">
        <v>162</v>
      </c>
      <c r="AU926" s="265" t="s">
        <v>87</v>
      </c>
      <c r="AV926" s="14" t="s">
        <v>87</v>
      </c>
      <c r="AW926" s="14" t="s">
        <v>33</v>
      </c>
      <c r="AX926" s="14" t="s">
        <v>77</v>
      </c>
      <c r="AY926" s="265" t="s">
        <v>152</v>
      </c>
    </row>
    <row r="927" s="14" customFormat="1">
      <c r="A927" s="14"/>
      <c r="B927" s="255"/>
      <c r="C927" s="256"/>
      <c r="D927" s="240" t="s">
        <v>162</v>
      </c>
      <c r="E927" s="257" t="s">
        <v>1</v>
      </c>
      <c r="F927" s="258" t="s">
        <v>938</v>
      </c>
      <c r="G927" s="256"/>
      <c r="H927" s="259">
        <v>20.530000000000001</v>
      </c>
      <c r="I927" s="260"/>
      <c r="J927" s="256"/>
      <c r="K927" s="256"/>
      <c r="L927" s="261"/>
      <c r="M927" s="262"/>
      <c r="N927" s="263"/>
      <c r="O927" s="263"/>
      <c r="P927" s="263"/>
      <c r="Q927" s="263"/>
      <c r="R927" s="263"/>
      <c r="S927" s="263"/>
      <c r="T927" s="26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5" t="s">
        <v>162</v>
      </c>
      <c r="AU927" s="265" t="s">
        <v>87</v>
      </c>
      <c r="AV927" s="14" t="s">
        <v>87</v>
      </c>
      <c r="AW927" s="14" t="s">
        <v>33</v>
      </c>
      <c r="AX927" s="14" t="s">
        <v>77</v>
      </c>
      <c r="AY927" s="265" t="s">
        <v>152</v>
      </c>
    </row>
    <row r="928" s="14" customFormat="1">
      <c r="A928" s="14"/>
      <c r="B928" s="255"/>
      <c r="C928" s="256"/>
      <c r="D928" s="240" t="s">
        <v>162</v>
      </c>
      <c r="E928" s="257" t="s">
        <v>1</v>
      </c>
      <c r="F928" s="258" t="s">
        <v>936</v>
      </c>
      <c r="G928" s="256"/>
      <c r="H928" s="259">
        <v>0.28999999999999998</v>
      </c>
      <c r="I928" s="260"/>
      <c r="J928" s="256"/>
      <c r="K928" s="256"/>
      <c r="L928" s="261"/>
      <c r="M928" s="262"/>
      <c r="N928" s="263"/>
      <c r="O928" s="263"/>
      <c r="P928" s="263"/>
      <c r="Q928" s="263"/>
      <c r="R928" s="263"/>
      <c r="S928" s="263"/>
      <c r="T928" s="26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5" t="s">
        <v>162</v>
      </c>
      <c r="AU928" s="265" t="s">
        <v>87</v>
      </c>
      <c r="AV928" s="14" t="s">
        <v>87</v>
      </c>
      <c r="AW928" s="14" t="s">
        <v>33</v>
      </c>
      <c r="AX928" s="14" t="s">
        <v>77</v>
      </c>
      <c r="AY928" s="265" t="s">
        <v>152</v>
      </c>
    </row>
    <row r="929" s="14" customFormat="1">
      <c r="A929" s="14"/>
      <c r="B929" s="255"/>
      <c r="C929" s="256"/>
      <c r="D929" s="240" t="s">
        <v>162</v>
      </c>
      <c r="E929" s="257" t="s">
        <v>1</v>
      </c>
      <c r="F929" s="258" t="s">
        <v>937</v>
      </c>
      <c r="G929" s="256"/>
      <c r="H929" s="259">
        <v>0.41999999999999998</v>
      </c>
      <c r="I929" s="260"/>
      <c r="J929" s="256"/>
      <c r="K929" s="256"/>
      <c r="L929" s="261"/>
      <c r="M929" s="262"/>
      <c r="N929" s="263"/>
      <c r="O929" s="263"/>
      <c r="P929" s="263"/>
      <c r="Q929" s="263"/>
      <c r="R929" s="263"/>
      <c r="S929" s="263"/>
      <c r="T929" s="26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65" t="s">
        <v>162</v>
      </c>
      <c r="AU929" s="265" t="s">
        <v>87</v>
      </c>
      <c r="AV929" s="14" t="s">
        <v>87</v>
      </c>
      <c r="AW929" s="14" t="s">
        <v>33</v>
      </c>
      <c r="AX929" s="14" t="s">
        <v>77</v>
      </c>
      <c r="AY929" s="265" t="s">
        <v>152</v>
      </c>
    </row>
    <row r="930" s="16" customFormat="1">
      <c r="A930" s="16"/>
      <c r="B930" s="277"/>
      <c r="C930" s="278"/>
      <c r="D930" s="240" t="s">
        <v>162</v>
      </c>
      <c r="E930" s="279" t="s">
        <v>1</v>
      </c>
      <c r="F930" s="280" t="s">
        <v>172</v>
      </c>
      <c r="G930" s="278"/>
      <c r="H930" s="281">
        <v>88.88000000000001</v>
      </c>
      <c r="I930" s="282"/>
      <c r="J930" s="278"/>
      <c r="K930" s="278"/>
      <c r="L930" s="283"/>
      <c r="M930" s="284"/>
      <c r="N930" s="285"/>
      <c r="O930" s="285"/>
      <c r="P930" s="285"/>
      <c r="Q930" s="285"/>
      <c r="R930" s="285"/>
      <c r="S930" s="285"/>
      <c r="T930" s="28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T930" s="287" t="s">
        <v>162</v>
      </c>
      <c r="AU930" s="287" t="s">
        <v>87</v>
      </c>
      <c r="AV930" s="16" t="s">
        <v>158</v>
      </c>
      <c r="AW930" s="16" t="s">
        <v>33</v>
      </c>
      <c r="AX930" s="16" t="s">
        <v>85</v>
      </c>
      <c r="AY930" s="287" t="s">
        <v>152</v>
      </c>
    </row>
    <row r="931" s="2" customFormat="1" ht="16.5" customHeight="1">
      <c r="A931" s="39"/>
      <c r="B931" s="40"/>
      <c r="C931" s="288" t="s">
        <v>939</v>
      </c>
      <c r="D931" s="288" t="s">
        <v>190</v>
      </c>
      <c r="E931" s="289" t="s">
        <v>926</v>
      </c>
      <c r="F931" s="290" t="s">
        <v>927</v>
      </c>
      <c r="G931" s="291" t="s">
        <v>335</v>
      </c>
      <c r="H931" s="292">
        <v>93.323999999999998</v>
      </c>
      <c r="I931" s="293"/>
      <c r="J931" s="294">
        <f>ROUND(I931*H931,2)</f>
        <v>0</v>
      </c>
      <c r="K931" s="290" t="s">
        <v>176</v>
      </c>
      <c r="L931" s="295"/>
      <c r="M931" s="296" t="s">
        <v>1</v>
      </c>
      <c r="N931" s="297" t="s">
        <v>42</v>
      </c>
      <c r="O931" s="92"/>
      <c r="P931" s="236">
        <f>O931*H931</f>
        <v>0</v>
      </c>
      <c r="Q931" s="236">
        <v>5.0000000000000002E-05</v>
      </c>
      <c r="R931" s="236">
        <f>Q931*H931</f>
        <v>0.0046662000000000006</v>
      </c>
      <c r="S931" s="236">
        <v>0</v>
      </c>
      <c r="T931" s="237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38" t="s">
        <v>370</v>
      </c>
      <c r="AT931" s="238" t="s">
        <v>190</v>
      </c>
      <c r="AU931" s="238" t="s">
        <v>87</v>
      </c>
      <c r="AY931" s="18" t="s">
        <v>152</v>
      </c>
      <c r="BE931" s="239">
        <f>IF(N931="základní",J931,0)</f>
        <v>0</v>
      </c>
      <c r="BF931" s="239">
        <f>IF(N931="snížená",J931,0)</f>
        <v>0</v>
      </c>
      <c r="BG931" s="239">
        <f>IF(N931="zákl. přenesená",J931,0)</f>
        <v>0</v>
      </c>
      <c r="BH931" s="239">
        <f>IF(N931="sníž. přenesená",J931,0)</f>
        <v>0</v>
      </c>
      <c r="BI931" s="239">
        <f>IF(N931="nulová",J931,0)</f>
        <v>0</v>
      </c>
      <c r="BJ931" s="18" t="s">
        <v>85</v>
      </c>
      <c r="BK931" s="239">
        <f>ROUND(I931*H931,2)</f>
        <v>0</v>
      </c>
      <c r="BL931" s="18" t="s">
        <v>278</v>
      </c>
      <c r="BM931" s="238" t="s">
        <v>940</v>
      </c>
    </row>
    <row r="932" s="2" customFormat="1">
      <c r="A932" s="39"/>
      <c r="B932" s="40"/>
      <c r="C932" s="41"/>
      <c r="D932" s="240" t="s">
        <v>160</v>
      </c>
      <c r="E932" s="41"/>
      <c r="F932" s="241" t="s">
        <v>282</v>
      </c>
      <c r="G932" s="41"/>
      <c r="H932" s="41"/>
      <c r="I932" s="242"/>
      <c r="J932" s="41"/>
      <c r="K932" s="41"/>
      <c r="L932" s="45"/>
      <c r="M932" s="243"/>
      <c r="N932" s="244"/>
      <c r="O932" s="92"/>
      <c r="P932" s="92"/>
      <c r="Q932" s="92"/>
      <c r="R932" s="92"/>
      <c r="S932" s="92"/>
      <c r="T932" s="93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T932" s="18" t="s">
        <v>160</v>
      </c>
      <c r="AU932" s="18" t="s">
        <v>87</v>
      </c>
    </row>
    <row r="933" s="14" customFormat="1">
      <c r="A933" s="14"/>
      <c r="B933" s="255"/>
      <c r="C933" s="256"/>
      <c r="D933" s="240" t="s">
        <v>162</v>
      </c>
      <c r="E933" s="256"/>
      <c r="F933" s="258" t="s">
        <v>941</v>
      </c>
      <c r="G933" s="256"/>
      <c r="H933" s="259">
        <v>93.323999999999998</v>
      </c>
      <c r="I933" s="260"/>
      <c r="J933" s="256"/>
      <c r="K933" s="256"/>
      <c r="L933" s="261"/>
      <c r="M933" s="262"/>
      <c r="N933" s="263"/>
      <c r="O933" s="263"/>
      <c r="P933" s="263"/>
      <c r="Q933" s="263"/>
      <c r="R933" s="263"/>
      <c r="S933" s="263"/>
      <c r="T933" s="26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65" t="s">
        <v>162</v>
      </c>
      <c r="AU933" s="265" t="s">
        <v>87</v>
      </c>
      <c r="AV933" s="14" t="s">
        <v>87</v>
      </c>
      <c r="AW933" s="14" t="s">
        <v>4</v>
      </c>
      <c r="AX933" s="14" t="s">
        <v>85</v>
      </c>
      <c r="AY933" s="265" t="s">
        <v>152</v>
      </c>
    </row>
    <row r="934" s="2" customFormat="1" ht="24.15" customHeight="1">
      <c r="A934" s="39"/>
      <c r="B934" s="40"/>
      <c r="C934" s="227" t="s">
        <v>942</v>
      </c>
      <c r="D934" s="227" t="s">
        <v>154</v>
      </c>
      <c r="E934" s="228" t="s">
        <v>943</v>
      </c>
      <c r="F934" s="229" t="s">
        <v>944</v>
      </c>
      <c r="G934" s="230" t="s">
        <v>157</v>
      </c>
      <c r="H934" s="231">
        <v>147.90000000000001</v>
      </c>
      <c r="I934" s="232"/>
      <c r="J934" s="233">
        <f>ROUND(I934*H934,2)</f>
        <v>0</v>
      </c>
      <c r="K934" s="229" t="s">
        <v>176</v>
      </c>
      <c r="L934" s="45"/>
      <c r="M934" s="234" t="s">
        <v>1</v>
      </c>
      <c r="N934" s="235" t="s">
        <v>42</v>
      </c>
      <c r="O934" s="92"/>
      <c r="P934" s="236">
        <f>O934*H934</f>
        <v>0</v>
      </c>
      <c r="Q934" s="236">
        <v>0</v>
      </c>
      <c r="R934" s="236">
        <f>Q934*H934</f>
        <v>0</v>
      </c>
      <c r="S934" s="236">
        <v>0</v>
      </c>
      <c r="T934" s="237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238" t="s">
        <v>278</v>
      </c>
      <c r="AT934" s="238" t="s">
        <v>154</v>
      </c>
      <c r="AU934" s="238" t="s">
        <v>87</v>
      </c>
      <c r="AY934" s="18" t="s">
        <v>152</v>
      </c>
      <c r="BE934" s="239">
        <f>IF(N934="základní",J934,0)</f>
        <v>0</v>
      </c>
      <c r="BF934" s="239">
        <f>IF(N934="snížená",J934,0)</f>
        <v>0</v>
      </c>
      <c r="BG934" s="239">
        <f>IF(N934="zákl. přenesená",J934,0)</f>
        <v>0</v>
      </c>
      <c r="BH934" s="239">
        <f>IF(N934="sníž. přenesená",J934,0)</f>
        <v>0</v>
      </c>
      <c r="BI934" s="239">
        <f>IF(N934="nulová",J934,0)</f>
        <v>0</v>
      </c>
      <c r="BJ934" s="18" t="s">
        <v>85</v>
      </c>
      <c r="BK934" s="239">
        <f>ROUND(I934*H934,2)</f>
        <v>0</v>
      </c>
      <c r="BL934" s="18" t="s">
        <v>278</v>
      </c>
      <c r="BM934" s="238" t="s">
        <v>945</v>
      </c>
    </row>
    <row r="935" s="2" customFormat="1">
      <c r="A935" s="39"/>
      <c r="B935" s="40"/>
      <c r="C935" s="41"/>
      <c r="D935" s="240" t="s">
        <v>160</v>
      </c>
      <c r="E935" s="41"/>
      <c r="F935" s="241" t="s">
        <v>282</v>
      </c>
      <c r="G935" s="41"/>
      <c r="H935" s="41"/>
      <c r="I935" s="242"/>
      <c r="J935" s="41"/>
      <c r="K935" s="41"/>
      <c r="L935" s="45"/>
      <c r="M935" s="243"/>
      <c r="N935" s="244"/>
      <c r="O935" s="92"/>
      <c r="P935" s="92"/>
      <c r="Q935" s="92"/>
      <c r="R935" s="92"/>
      <c r="S935" s="92"/>
      <c r="T935" s="93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T935" s="18" t="s">
        <v>160</v>
      </c>
      <c r="AU935" s="18" t="s">
        <v>87</v>
      </c>
    </row>
    <row r="936" s="13" customFormat="1">
      <c r="A936" s="13"/>
      <c r="B936" s="245"/>
      <c r="C936" s="246"/>
      <c r="D936" s="240" t="s">
        <v>162</v>
      </c>
      <c r="E936" s="247" t="s">
        <v>1</v>
      </c>
      <c r="F936" s="248" t="s">
        <v>515</v>
      </c>
      <c r="G936" s="246"/>
      <c r="H936" s="247" t="s">
        <v>1</v>
      </c>
      <c r="I936" s="249"/>
      <c r="J936" s="246"/>
      <c r="K936" s="246"/>
      <c r="L936" s="250"/>
      <c r="M936" s="251"/>
      <c r="N936" s="252"/>
      <c r="O936" s="252"/>
      <c r="P936" s="252"/>
      <c r="Q936" s="252"/>
      <c r="R936" s="252"/>
      <c r="S936" s="252"/>
      <c r="T936" s="25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54" t="s">
        <v>162</v>
      </c>
      <c r="AU936" s="254" t="s">
        <v>87</v>
      </c>
      <c r="AV936" s="13" t="s">
        <v>85</v>
      </c>
      <c r="AW936" s="13" t="s">
        <v>33</v>
      </c>
      <c r="AX936" s="13" t="s">
        <v>77</v>
      </c>
      <c r="AY936" s="254" t="s">
        <v>152</v>
      </c>
    </row>
    <row r="937" s="14" customFormat="1">
      <c r="A937" s="14"/>
      <c r="B937" s="255"/>
      <c r="C937" s="256"/>
      <c r="D937" s="240" t="s">
        <v>162</v>
      </c>
      <c r="E937" s="257" t="s">
        <v>1</v>
      </c>
      <c r="F937" s="258" t="s">
        <v>909</v>
      </c>
      <c r="G937" s="256"/>
      <c r="H937" s="259">
        <v>149.09299999999999</v>
      </c>
      <c r="I937" s="260"/>
      <c r="J937" s="256"/>
      <c r="K937" s="256"/>
      <c r="L937" s="261"/>
      <c r="M937" s="262"/>
      <c r="N937" s="263"/>
      <c r="O937" s="263"/>
      <c r="P937" s="263"/>
      <c r="Q937" s="263"/>
      <c r="R937" s="263"/>
      <c r="S937" s="263"/>
      <c r="T937" s="26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65" t="s">
        <v>162</v>
      </c>
      <c r="AU937" s="265" t="s">
        <v>87</v>
      </c>
      <c r="AV937" s="14" t="s">
        <v>87</v>
      </c>
      <c r="AW937" s="14" t="s">
        <v>33</v>
      </c>
      <c r="AX937" s="14" t="s">
        <v>77</v>
      </c>
      <c r="AY937" s="265" t="s">
        <v>152</v>
      </c>
    </row>
    <row r="938" s="15" customFormat="1">
      <c r="A938" s="15"/>
      <c r="B938" s="266"/>
      <c r="C938" s="267"/>
      <c r="D938" s="240" t="s">
        <v>162</v>
      </c>
      <c r="E938" s="268" t="s">
        <v>1</v>
      </c>
      <c r="F938" s="269" t="s">
        <v>165</v>
      </c>
      <c r="G938" s="267"/>
      <c r="H938" s="270">
        <v>149.09299999999999</v>
      </c>
      <c r="I938" s="271"/>
      <c r="J938" s="267"/>
      <c r="K938" s="267"/>
      <c r="L938" s="272"/>
      <c r="M938" s="273"/>
      <c r="N938" s="274"/>
      <c r="O938" s="274"/>
      <c r="P938" s="274"/>
      <c r="Q938" s="274"/>
      <c r="R938" s="274"/>
      <c r="S938" s="274"/>
      <c r="T938" s="27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T938" s="276" t="s">
        <v>162</v>
      </c>
      <c r="AU938" s="276" t="s">
        <v>87</v>
      </c>
      <c r="AV938" s="15" t="s">
        <v>166</v>
      </c>
      <c r="AW938" s="15" t="s">
        <v>33</v>
      </c>
      <c r="AX938" s="15" t="s">
        <v>77</v>
      </c>
      <c r="AY938" s="276" t="s">
        <v>152</v>
      </c>
    </row>
    <row r="939" s="13" customFormat="1">
      <c r="A939" s="13"/>
      <c r="B939" s="245"/>
      <c r="C939" s="246"/>
      <c r="D939" s="240" t="s">
        <v>162</v>
      </c>
      <c r="E939" s="247" t="s">
        <v>1</v>
      </c>
      <c r="F939" s="248" t="s">
        <v>183</v>
      </c>
      <c r="G939" s="246"/>
      <c r="H939" s="247" t="s">
        <v>1</v>
      </c>
      <c r="I939" s="249"/>
      <c r="J939" s="246"/>
      <c r="K939" s="246"/>
      <c r="L939" s="250"/>
      <c r="M939" s="251"/>
      <c r="N939" s="252"/>
      <c r="O939" s="252"/>
      <c r="P939" s="252"/>
      <c r="Q939" s="252"/>
      <c r="R939" s="252"/>
      <c r="S939" s="252"/>
      <c r="T939" s="25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54" t="s">
        <v>162</v>
      </c>
      <c r="AU939" s="254" t="s">
        <v>87</v>
      </c>
      <c r="AV939" s="13" t="s">
        <v>85</v>
      </c>
      <c r="AW939" s="13" t="s">
        <v>33</v>
      </c>
      <c r="AX939" s="13" t="s">
        <v>77</v>
      </c>
      <c r="AY939" s="254" t="s">
        <v>152</v>
      </c>
    </row>
    <row r="940" s="14" customFormat="1">
      <c r="A940" s="14"/>
      <c r="B940" s="255"/>
      <c r="C940" s="256"/>
      <c r="D940" s="240" t="s">
        <v>162</v>
      </c>
      <c r="E940" s="257" t="s">
        <v>1</v>
      </c>
      <c r="F940" s="258" t="s">
        <v>184</v>
      </c>
      <c r="G940" s="256"/>
      <c r="H940" s="259">
        <v>-0.48699999999999999</v>
      </c>
      <c r="I940" s="260"/>
      <c r="J940" s="256"/>
      <c r="K940" s="256"/>
      <c r="L940" s="261"/>
      <c r="M940" s="262"/>
      <c r="N940" s="263"/>
      <c r="O940" s="263"/>
      <c r="P940" s="263"/>
      <c r="Q940" s="263"/>
      <c r="R940" s="263"/>
      <c r="S940" s="263"/>
      <c r="T940" s="26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5" t="s">
        <v>162</v>
      </c>
      <c r="AU940" s="265" t="s">
        <v>87</v>
      </c>
      <c r="AV940" s="14" t="s">
        <v>87</v>
      </c>
      <c r="AW940" s="14" t="s">
        <v>33</v>
      </c>
      <c r="AX940" s="14" t="s">
        <v>77</v>
      </c>
      <c r="AY940" s="265" t="s">
        <v>152</v>
      </c>
    </row>
    <row r="941" s="14" customFormat="1">
      <c r="A941" s="14"/>
      <c r="B941" s="255"/>
      <c r="C941" s="256"/>
      <c r="D941" s="240" t="s">
        <v>162</v>
      </c>
      <c r="E941" s="257" t="s">
        <v>1</v>
      </c>
      <c r="F941" s="258" t="s">
        <v>185</v>
      </c>
      <c r="G941" s="256"/>
      <c r="H941" s="259">
        <v>-0.70599999999999996</v>
      </c>
      <c r="I941" s="260"/>
      <c r="J941" s="256"/>
      <c r="K941" s="256"/>
      <c r="L941" s="261"/>
      <c r="M941" s="262"/>
      <c r="N941" s="263"/>
      <c r="O941" s="263"/>
      <c r="P941" s="263"/>
      <c r="Q941" s="263"/>
      <c r="R941" s="263"/>
      <c r="S941" s="263"/>
      <c r="T941" s="26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5" t="s">
        <v>162</v>
      </c>
      <c r="AU941" s="265" t="s">
        <v>87</v>
      </c>
      <c r="AV941" s="14" t="s">
        <v>87</v>
      </c>
      <c r="AW941" s="14" t="s">
        <v>33</v>
      </c>
      <c r="AX941" s="14" t="s">
        <v>77</v>
      </c>
      <c r="AY941" s="265" t="s">
        <v>152</v>
      </c>
    </row>
    <row r="942" s="15" customFormat="1">
      <c r="A942" s="15"/>
      <c r="B942" s="266"/>
      <c r="C942" s="267"/>
      <c r="D942" s="240" t="s">
        <v>162</v>
      </c>
      <c r="E942" s="268" t="s">
        <v>1</v>
      </c>
      <c r="F942" s="269" t="s">
        <v>165</v>
      </c>
      <c r="G942" s="267"/>
      <c r="H942" s="270">
        <v>-1.1930000000000001</v>
      </c>
      <c r="I942" s="271"/>
      <c r="J942" s="267"/>
      <c r="K942" s="267"/>
      <c r="L942" s="272"/>
      <c r="M942" s="273"/>
      <c r="N942" s="274"/>
      <c r="O942" s="274"/>
      <c r="P942" s="274"/>
      <c r="Q942" s="274"/>
      <c r="R942" s="274"/>
      <c r="S942" s="274"/>
      <c r="T942" s="27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76" t="s">
        <v>162</v>
      </c>
      <c r="AU942" s="276" t="s">
        <v>87</v>
      </c>
      <c r="AV942" s="15" t="s">
        <v>166</v>
      </c>
      <c r="AW942" s="15" t="s">
        <v>33</v>
      </c>
      <c r="AX942" s="15" t="s">
        <v>77</v>
      </c>
      <c r="AY942" s="276" t="s">
        <v>152</v>
      </c>
    </row>
    <row r="943" s="16" customFormat="1">
      <c r="A943" s="16"/>
      <c r="B943" s="277"/>
      <c r="C943" s="278"/>
      <c r="D943" s="240" t="s">
        <v>162</v>
      </c>
      <c r="E943" s="279" t="s">
        <v>1</v>
      </c>
      <c r="F943" s="280" t="s">
        <v>172</v>
      </c>
      <c r="G943" s="278"/>
      <c r="H943" s="281">
        <v>147.90000000000001</v>
      </c>
      <c r="I943" s="282"/>
      <c r="J943" s="278"/>
      <c r="K943" s="278"/>
      <c r="L943" s="283"/>
      <c r="M943" s="284"/>
      <c r="N943" s="285"/>
      <c r="O943" s="285"/>
      <c r="P943" s="285"/>
      <c r="Q943" s="285"/>
      <c r="R943" s="285"/>
      <c r="S943" s="285"/>
      <c r="T943" s="28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T943" s="287" t="s">
        <v>162</v>
      </c>
      <c r="AU943" s="287" t="s">
        <v>87</v>
      </c>
      <c r="AV943" s="16" t="s">
        <v>158</v>
      </c>
      <c r="AW943" s="16" t="s">
        <v>33</v>
      </c>
      <c r="AX943" s="16" t="s">
        <v>85</v>
      </c>
      <c r="AY943" s="287" t="s">
        <v>152</v>
      </c>
    </row>
    <row r="944" s="2" customFormat="1" ht="16.5" customHeight="1">
      <c r="A944" s="39"/>
      <c r="B944" s="40"/>
      <c r="C944" s="288" t="s">
        <v>946</v>
      </c>
      <c r="D944" s="288" t="s">
        <v>190</v>
      </c>
      <c r="E944" s="289" t="s">
        <v>947</v>
      </c>
      <c r="F944" s="290" t="s">
        <v>948</v>
      </c>
      <c r="G944" s="291" t="s">
        <v>157</v>
      </c>
      <c r="H944" s="292">
        <v>170.08500000000001</v>
      </c>
      <c r="I944" s="293"/>
      <c r="J944" s="294">
        <f>ROUND(I944*H944,2)</f>
        <v>0</v>
      </c>
      <c r="K944" s="290" t="s">
        <v>176</v>
      </c>
      <c r="L944" s="295"/>
      <c r="M944" s="296" t="s">
        <v>1</v>
      </c>
      <c r="N944" s="297" t="s">
        <v>42</v>
      </c>
      <c r="O944" s="92"/>
      <c r="P944" s="236">
        <f>O944*H944</f>
        <v>0</v>
      </c>
      <c r="Q944" s="236">
        <v>0.00040000000000000002</v>
      </c>
      <c r="R944" s="236">
        <f>Q944*H944</f>
        <v>0.068034000000000011</v>
      </c>
      <c r="S944" s="236">
        <v>0</v>
      </c>
      <c r="T944" s="237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38" t="s">
        <v>370</v>
      </c>
      <c r="AT944" s="238" t="s">
        <v>190</v>
      </c>
      <c r="AU944" s="238" t="s">
        <v>87</v>
      </c>
      <c r="AY944" s="18" t="s">
        <v>152</v>
      </c>
      <c r="BE944" s="239">
        <f>IF(N944="základní",J944,0)</f>
        <v>0</v>
      </c>
      <c r="BF944" s="239">
        <f>IF(N944="snížená",J944,0)</f>
        <v>0</v>
      </c>
      <c r="BG944" s="239">
        <f>IF(N944="zákl. přenesená",J944,0)</f>
        <v>0</v>
      </c>
      <c r="BH944" s="239">
        <f>IF(N944="sníž. přenesená",J944,0)</f>
        <v>0</v>
      </c>
      <c r="BI944" s="239">
        <f>IF(N944="nulová",J944,0)</f>
        <v>0</v>
      </c>
      <c r="BJ944" s="18" t="s">
        <v>85</v>
      </c>
      <c r="BK944" s="239">
        <f>ROUND(I944*H944,2)</f>
        <v>0</v>
      </c>
      <c r="BL944" s="18" t="s">
        <v>278</v>
      </c>
      <c r="BM944" s="238" t="s">
        <v>949</v>
      </c>
    </row>
    <row r="945" s="14" customFormat="1">
      <c r="A945" s="14"/>
      <c r="B945" s="255"/>
      <c r="C945" s="256"/>
      <c r="D945" s="240" t="s">
        <v>162</v>
      </c>
      <c r="E945" s="256"/>
      <c r="F945" s="258" t="s">
        <v>950</v>
      </c>
      <c r="G945" s="256"/>
      <c r="H945" s="259">
        <v>170.08500000000001</v>
      </c>
      <c r="I945" s="260"/>
      <c r="J945" s="256"/>
      <c r="K945" s="256"/>
      <c r="L945" s="261"/>
      <c r="M945" s="262"/>
      <c r="N945" s="263"/>
      <c r="O945" s="263"/>
      <c r="P945" s="263"/>
      <c r="Q945" s="263"/>
      <c r="R945" s="263"/>
      <c r="S945" s="263"/>
      <c r="T945" s="26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5" t="s">
        <v>162</v>
      </c>
      <c r="AU945" s="265" t="s">
        <v>87</v>
      </c>
      <c r="AV945" s="14" t="s">
        <v>87</v>
      </c>
      <c r="AW945" s="14" t="s">
        <v>4</v>
      </c>
      <c r="AX945" s="14" t="s">
        <v>85</v>
      </c>
      <c r="AY945" s="265" t="s">
        <v>152</v>
      </c>
    </row>
    <row r="946" s="2" customFormat="1" ht="24.15" customHeight="1">
      <c r="A946" s="39"/>
      <c r="B946" s="40"/>
      <c r="C946" s="227" t="s">
        <v>951</v>
      </c>
      <c r="D946" s="227" t="s">
        <v>154</v>
      </c>
      <c r="E946" s="228" t="s">
        <v>952</v>
      </c>
      <c r="F946" s="229" t="s">
        <v>953</v>
      </c>
      <c r="G946" s="230" t="s">
        <v>232</v>
      </c>
      <c r="H946" s="231">
        <v>0.318</v>
      </c>
      <c r="I946" s="232"/>
      <c r="J946" s="233">
        <f>ROUND(I946*H946,2)</f>
        <v>0</v>
      </c>
      <c r="K946" s="229" t="s">
        <v>176</v>
      </c>
      <c r="L946" s="45"/>
      <c r="M946" s="234" t="s">
        <v>1</v>
      </c>
      <c r="N946" s="235" t="s">
        <v>42</v>
      </c>
      <c r="O946" s="92"/>
      <c r="P946" s="236">
        <f>O946*H946</f>
        <v>0</v>
      </c>
      <c r="Q946" s="236">
        <v>0</v>
      </c>
      <c r="R946" s="236">
        <f>Q946*H946</f>
        <v>0</v>
      </c>
      <c r="S946" s="236">
        <v>0</v>
      </c>
      <c r="T946" s="237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38" t="s">
        <v>278</v>
      </c>
      <c r="AT946" s="238" t="s">
        <v>154</v>
      </c>
      <c r="AU946" s="238" t="s">
        <v>87</v>
      </c>
      <c r="AY946" s="18" t="s">
        <v>152</v>
      </c>
      <c r="BE946" s="239">
        <f>IF(N946="základní",J946,0)</f>
        <v>0</v>
      </c>
      <c r="BF946" s="239">
        <f>IF(N946="snížená",J946,0)</f>
        <v>0</v>
      </c>
      <c r="BG946" s="239">
        <f>IF(N946="zákl. přenesená",J946,0)</f>
        <v>0</v>
      </c>
      <c r="BH946" s="239">
        <f>IF(N946="sníž. přenesená",J946,0)</f>
        <v>0</v>
      </c>
      <c r="BI946" s="239">
        <f>IF(N946="nulová",J946,0)</f>
        <v>0</v>
      </c>
      <c r="BJ946" s="18" t="s">
        <v>85</v>
      </c>
      <c r="BK946" s="239">
        <f>ROUND(I946*H946,2)</f>
        <v>0</v>
      </c>
      <c r="BL946" s="18" t="s">
        <v>278</v>
      </c>
      <c r="BM946" s="238" t="s">
        <v>954</v>
      </c>
    </row>
    <row r="947" s="2" customFormat="1" ht="16.5" customHeight="1">
      <c r="A947" s="39"/>
      <c r="B947" s="40"/>
      <c r="C947" s="227" t="s">
        <v>955</v>
      </c>
      <c r="D947" s="227" t="s">
        <v>154</v>
      </c>
      <c r="E947" s="228" t="s">
        <v>956</v>
      </c>
      <c r="F947" s="229" t="s">
        <v>957</v>
      </c>
      <c r="G947" s="230" t="s">
        <v>232</v>
      </c>
      <c r="H947" s="231">
        <v>0.318</v>
      </c>
      <c r="I947" s="232"/>
      <c r="J947" s="233">
        <f>ROUND(I947*H947,2)</f>
        <v>0</v>
      </c>
      <c r="K947" s="229" t="s">
        <v>859</v>
      </c>
      <c r="L947" s="45"/>
      <c r="M947" s="234" t="s">
        <v>1</v>
      </c>
      <c r="N947" s="235" t="s">
        <v>42</v>
      </c>
      <c r="O947" s="92"/>
      <c r="P947" s="236">
        <f>O947*H947</f>
        <v>0</v>
      </c>
      <c r="Q947" s="236">
        <v>0</v>
      </c>
      <c r="R947" s="236">
        <f>Q947*H947</f>
        <v>0</v>
      </c>
      <c r="S947" s="236">
        <v>0</v>
      </c>
      <c r="T947" s="237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38" t="s">
        <v>278</v>
      </c>
      <c r="AT947" s="238" t="s">
        <v>154</v>
      </c>
      <c r="AU947" s="238" t="s">
        <v>87</v>
      </c>
      <c r="AY947" s="18" t="s">
        <v>152</v>
      </c>
      <c r="BE947" s="239">
        <f>IF(N947="základní",J947,0)</f>
        <v>0</v>
      </c>
      <c r="BF947" s="239">
        <f>IF(N947="snížená",J947,0)</f>
        <v>0</v>
      </c>
      <c r="BG947" s="239">
        <f>IF(N947="zákl. přenesená",J947,0)</f>
        <v>0</v>
      </c>
      <c r="BH947" s="239">
        <f>IF(N947="sníž. přenesená",J947,0)</f>
        <v>0</v>
      </c>
      <c r="BI947" s="239">
        <f>IF(N947="nulová",J947,0)</f>
        <v>0</v>
      </c>
      <c r="BJ947" s="18" t="s">
        <v>85</v>
      </c>
      <c r="BK947" s="239">
        <f>ROUND(I947*H947,2)</f>
        <v>0</v>
      </c>
      <c r="BL947" s="18" t="s">
        <v>278</v>
      </c>
      <c r="BM947" s="238" t="s">
        <v>958</v>
      </c>
    </row>
    <row r="948" s="12" customFormat="1" ht="22.8" customHeight="1">
      <c r="A948" s="12"/>
      <c r="B948" s="211"/>
      <c r="C948" s="212"/>
      <c r="D948" s="213" t="s">
        <v>76</v>
      </c>
      <c r="E948" s="225" t="s">
        <v>959</v>
      </c>
      <c r="F948" s="225" t="s">
        <v>960</v>
      </c>
      <c r="G948" s="212"/>
      <c r="H948" s="212"/>
      <c r="I948" s="215"/>
      <c r="J948" s="226">
        <f>BK948</f>
        <v>0</v>
      </c>
      <c r="K948" s="212"/>
      <c r="L948" s="217"/>
      <c r="M948" s="218"/>
      <c r="N948" s="219"/>
      <c r="O948" s="219"/>
      <c r="P948" s="220">
        <f>SUM(P949:P970)</f>
        <v>0</v>
      </c>
      <c r="Q948" s="219"/>
      <c r="R948" s="220">
        <f>SUM(R949:R970)</f>
        <v>0</v>
      </c>
      <c r="S948" s="219"/>
      <c r="T948" s="221">
        <f>SUM(T949:T970)</f>
        <v>0.18470999999999999</v>
      </c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R948" s="222" t="s">
        <v>87</v>
      </c>
      <c r="AT948" s="223" t="s">
        <v>76</v>
      </c>
      <c r="AU948" s="223" t="s">
        <v>85</v>
      </c>
      <c r="AY948" s="222" t="s">
        <v>152</v>
      </c>
      <c r="BK948" s="224">
        <f>SUM(BK949:BK970)</f>
        <v>0</v>
      </c>
    </row>
    <row r="949" s="2" customFormat="1" ht="16.5" customHeight="1">
      <c r="A949" s="39"/>
      <c r="B949" s="40"/>
      <c r="C949" s="227" t="s">
        <v>619</v>
      </c>
      <c r="D949" s="227" t="s">
        <v>154</v>
      </c>
      <c r="E949" s="228" t="s">
        <v>961</v>
      </c>
      <c r="F949" s="229" t="s">
        <v>962</v>
      </c>
      <c r="G949" s="230" t="s">
        <v>963</v>
      </c>
      <c r="H949" s="231">
        <v>3</v>
      </c>
      <c r="I949" s="232"/>
      <c r="J949" s="233">
        <f>ROUND(I949*H949,2)</f>
        <v>0</v>
      </c>
      <c r="K949" s="229" t="s">
        <v>176</v>
      </c>
      <c r="L949" s="45"/>
      <c r="M949" s="234" t="s">
        <v>1</v>
      </c>
      <c r="N949" s="235" t="s">
        <v>42</v>
      </c>
      <c r="O949" s="92"/>
      <c r="P949" s="236">
        <f>O949*H949</f>
        <v>0</v>
      </c>
      <c r="Q949" s="236">
        <v>0</v>
      </c>
      <c r="R949" s="236">
        <f>Q949*H949</f>
        <v>0</v>
      </c>
      <c r="S949" s="236">
        <v>0.034200000000000001</v>
      </c>
      <c r="T949" s="237">
        <f>S949*H949</f>
        <v>0.1026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38" t="s">
        <v>278</v>
      </c>
      <c r="AT949" s="238" t="s">
        <v>154</v>
      </c>
      <c r="AU949" s="238" t="s">
        <v>87</v>
      </c>
      <c r="AY949" s="18" t="s">
        <v>152</v>
      </c>
      <c r="BE949" s="239">
        <f>IF(N949="základní",J949,0)</f>
        <v>0</v>
      </c>
      <c r="BF949" s="239">
        <f>IF(N949="snížená",J949,0)</f>
        <v>0</v>
      </c>
      <c r="BG949" s="239">
        <f>IF(N949="zákl. přenesená",J949,0)</f>
        <v>0</v>
      </c>
      <c r="BH949" s="239">
        <f>IF(N949="sníž. přenesená",J949,0)</f>
        <v>0</v>
      </c>
      <c r="BI949" s="239">
        <f>IF(N949="nulová",J949,0)</f>
        <v>0</v>
      </c>
      <c r="BJ949" s="18" t="s">
        <v>85</v>
      </c>
      <c r="BK949" s="239">
        <f>ROUND(I949*H949,2)</f>
        <v>0</v>
      </c>
      <c r="BL949" s="18" t="s">
        <v>278</v>
      </c>
      <c r="BM949" s="238" t="s">
        <v>964</v>
      </c>
    </row>
    <row r="950" s="13" customFormat="1">
      <c r="A950" s="13"/>
      <c r="B950" s="245"/>
      <c r="C950" s="246"/>
      <c r="D950" s="240" t="s">
        <v>162</v>
      </c>
      <c r="E950" s="247" t="s">
        <v>1</v>
      </c>
      <c r="F950" s="248" t="s">
        <v>644</v>
      </c>
      <c r="G950" s="246"/>
      <c r="H950" s="247" t="s">
        <v>1</v>
      </c>
      <c r="I950" s="249"/>
      <c r="J950" s="246"/>
      <c r="K950" s="246"/>
      <c r="L950" s="250"/>
      <c r="M950" s="251"/>
      <c r="N950" s="252"/>
      <c r="O950" s="252"/>
      <c r="P950" s="252"/>
      <c r="Q950" s="252"/>
      <c r="R950" s="252"/>
      <c r="S950" s="252"/>
      <c r="T950" s="25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54" t="s">
        <v>162</v>
      </c>
      <c r="AU950" s="254" t="s">
        <v>87</v>
      </c>
      <c r="AV950" s="13" t="s">
        <v>85</v>
      </c>
      <c r="AW950" s="13" t="s">
        <v>33</v>
      </c>
      <c r="AX950" s="13" t="s">
        <v>77</v>
      </c>
      <c r="AY950" s="254" t="s">
        <v>152</v>
      </c>
    </row>
    <row r="951" s="14" customFormat="1">
      <c r="A951" s="14"/>
      <c r="B951" s="255"/>
      <c r="C951" s="256"/>
      <c r="D951" s="240" t="s">
        <v>162</v>
      </c>
      <c r="E951" s="257" t="s">
        <v>1</v>
      </c>
      <c r="F951" s="258" t="s">
        <v>965</v>
      </c>
      <c r="G951" s="256"/>
      <c r="H951" s="259">
        <v>3</v>
      </c>
      <c r="I951" s="260"/>
      <c r="J951" s="256"/>
      <c r="K951" s="256"/>
      <c r="L951" s="261"/>
      <c r="M951" s="262"/>
      <c r="N951" s="263"/>
      <c r="O951" s="263"/>
      <c r="P951" s="263"/>
      <c r="Q951" s="263"/>
      <c r="R951" s="263"/>
      <c r="S951" s="263"/>
      <c r="T951" s="26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5" t="s">
        <v>162</v>
      </c>
      <c r="AU951" s="265" t="s">
        <v>87</v>
      </c>
      <c r="AV951" s="14" t="s">
        <v>87</v>
      </c>
      <c r="AW951" s="14" t="s">
        <v>33</v>
      </c>
      <c r="AX951" s="14" t="s">
        <v>85</v>
      </c>
      <c r="AY951" s="265" t="s">
        <v>152</v>
      </c>
    </row>
    <row r="952" s="2" customFormat="1" ht="16.5" customHeight="1">
      <c r="A952" s="39"/>
      <c r="B952" s="40"/>
      <c r="C952" s="227" t="s">
        <v>966</v>
      </c>
      <c r="D952" s="227" t="s">
        <v>154</v>
      </c>
      <c r="E952" s="228" t="s">
        <v>967</v>
      </c>
      <c r="F952" s="229" t="s">
        <v>968</v>
      </c>
      <c r="G952" s="230" t="s">
        <v>963</v>
      </c>
      <c r="H952" s="231">
        <v>1</v>
      </c>
      <c r="I952" s="232"/>
      <c r="J952" s="233">
        <f>ROUND(I952*H952,2)</f>
        <v>0</v>
      </c>
      <c r="K952" s="229" t="s">
        <v>176</v>
      </c>
      <c r="L952" s="45"/>
      <c r="M952" s="234" t="s">
        <v>1</v>
      </c>
      <c r="N952" s="235" t="s">
        <v>42</v>
      </c>
      <c r="O952" s="92"/>
      <c r="P952" s="236">
        <f>O952*H952</f>
        <v>0</v>
      </c>
      <c r="Q952" s="236">
        <v>0</v>
      </c>
      <c r="R952" s="236">
        <f>Q952*H952</f>
        <v>0</v>
      </c>
      <c r="S952" s="236">
        <v>0.0172</v>
      </c>
      <c r="T952" s="237">
        <f>S952*H952</f>
        <v>0.0172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38" t="s">
        <v>278</v>
      </c>
      <c r="AT952" s="238" t="s">
        <v>154</v>
      </c>
      <c r="AU952" s="238" t="s">
        <v>87</v>
      </c>
      <c r="AY952" s="18" t="s">
        <v>152</v>
      </c>
      <c r="BE952" s="239">
        <f>IF(N952="základní",J952,0)</f>
        <v>0</v>
      </c>
      <c r="BF952" s="239">
        <f>IF(N952="snížená",J952,0)</f>
        <v>0</v>
      </c>
      <c r="BG952" s="239">
        <f>IF(N952="zákl. přenesená",J952,0)</f>
        <v>0</v>
      </c>
      <c r="BH952" s="239">
        <f>IF(N952="sníž. přenesená",J952,0)</f>
        <v>0</v>
      </c>
      <c r="BI952" s="239">
        <f>IF(N952="nulová",J952,0)</f>
        <v>0</v>
      </c>
      <c r="BJ952" s="18" t="s">
        <v>85</v>
      </c>
      <c r="BK952" s="239">
        <f>ROUND(I952*H952,2)</f>
        <v>0</v>
      </c>
      <c r="BL952" s="18" t="s">
        <v>278</v>
      </c>
      <c r="BM952" s="238" t="s">
        <v>969</v>
      </c>
    </row>
    <row r="953" s="13" customFormat="1">
      <c r="A953" s="13"/>
      <c r="B953" s="245"/>
      <c r="C953" s="246"/>
      <c r="D953" s="240" t="s">
        <v>162</v>
      </c>
      <c r="E953" s="247" t="s">
        <v>1</v>
      </c>
      <c r="F953" s="248" t="s">
        <v>644</v>
      </c>
      <c r="G953" s="246"/>
      <c r="H953" s="247" t="s">
        <v>1</v>
      </c>
      <c r="I953" s="249"/>
      <c r="J953" s="246"/>
      <c r="K953" s="246"/>
      <c r="L953" s="250"/>
      <c r="M953" s="251"/>
      <c r="N953" s="252"/>
      <c r="O953" s="252"/>
      <c r="P953" s="252"/>
      <c r="Q953" s="252"/>
      <c r="R953" s="252"/>
      <c r="S953" s="252"/>
      <c r="T953" s="25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54" t="s">
        <v>162</v>
      </c>
      <c r="AU953" s="254" t="s">
        <v>87</v>
      </c>
      <c r="AV953" s="13" t="s">
        <v>85</v>
      </c>
      <c r="AW953" s="13" t="s">
        <v>33</v>
      </c>
      <c r="AX953" s="13" t="s">
        <v>77</v>
      </c>
      <c r="AY953" s="254" t="s">
        <v>152</v>
      </c>
    </row>
    <row r="954" s="14" customFormat="1">
      <c r="A954" s="14"/>
      <c r="B954" s="255"/>
      <c r="C954" s="256"/>
      <c r="D954" s="240" t="s">
        <v>162</v>
      </c>
      <c r="E954" s="257" t="s">
        <v>1</v>
      </c>
      <c r="F954" s="258" t="s">
        <v>970</v>
      </c>
      <c r="G954" s="256"/>
      <c r="H954" s="259">
        <v>1</v>
      </c>
      <c r="I954" s="260"/>
      <c r="J954" s="256"/>
      <c r="K954" s="256"/>
      <c r="L954" s="261"/>
      <c r="M954" s="262"/>
      <c r="N954" s="263"/>
      <c r="O954" s="263"/>
      <c r="P954" s="263"/>
      <c r="Q954" s="263"/>
      <c r="R954" s="263"/>
      <c r="S954" s="263"/>
      <c r="T954" s="26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5" t="s">
        <v>162</v>
      </c>
      <c r="AU954" s="265" t="s">
        <v>87</v>
      </c>
      <c r="AV954" s="14" t="s">
        <v>87</v>
      </c>
      <c r="AW954" s="14" t="s">
        <v>33</v>
      </c>
      <c r="AX954" s="14" t="s">
        <v>85</v>
      </c>
      <c r="AY954" s="265" t="s">
        <v>152</v>
      </c>
    </row>
    <row r="955" s="2" customFormat="1" ht="16.5" customHeight="1">
      <c r="A955" s="39"/>
      <c r="B955" s="40"/>
      <c r="C955" s="227" t="s">
        <v>971</v>
      </c>
      <c r="D955" s="227" t="s">
        <v>154</v>
      </c>
      <c r="E955" s="228" t="s">
        <v>972</v>
      </c>
      <c r="F955" s="229" t="s">
        <v>973</v>
      </c>
      <c r="G955" s="230" t="s">
        <v>963</v>
      </c>
      <c r="H955" s="231">
        <v>2</v>
      </c>
      <c r="I955" s="232"/>
      <c r="J955" s="233">
        <f>ROUND(I955*H955,2)</f>
        <v>0</v>
      </c>
      <c r="K955" s="229" t="s">
        <v>176</v>
      </c>
      <c r="L955" s="45"/>
      <c r="M955" s="234" t="s">
        <v>1</v>
      </c>
      <c r="N955" s="235" t="s">
        <v>42</v>
      </c>
      <c r="O955" s="92"/>
      <c r="P955" s="236">
        <f>O955*H955</f>
        <v>0</v>
      </c>
      <c r="Q955" s="236">
        <v>0</v>
      </c>
      <c r="R955" s="236">
        <f>Q955*H955</f>
        <v>0</v>
      </c>
      <c r="S955" s="236">
        <v>0.019460000000000002</v>
      </c>
      <c r="T955" s="237">
        <f>S955*H955</f>
        <v>0.038920000000000003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38" t="s">
        <v>278</v>
      </c>
      <c r="AT955" s="238" t="s">
        <v>154</v>
      </c>
      <c r="AU955" s="238" t="s">
        <v>87</v>
      </c>
      <c r="AY955" s="18" t="s">
        <v>152</v>
      </c>
      <c r="BE955" s="239">
        <f>IF(N955="základní",J955,0)</f>
        <v>0</v>
      </c>
      <c r="BF955" s="239">
        <f>IF(N955="snížená",J955,0)</f>
        <v>0</v>
      </c>
      <c r="BG955" s="239">
        <f>IF(N955="zákl. přenesená",J955,0)</f>
        <v>0</v>
      </c>
      <c r="BH955" s="239">
        <f>IF(N955="sníž. přenesená",J955,0)</f>
        <v>0</v>
      </c>
      <c r="BI955" s="239">
        <f>IF(N955="nulová",J955,0)</f>
        <v>0</v>
      </c>
      <c r="BJ955" s="18" t="s">
        <v>85</v>
      </c>
      <c r="BK955" s="239">
        <f>ROUND(I955*H955,2)</f>
        <v>0</v>
      </c>
      <c r="BL955" s="18" t="s">
        <v>278</v>
      </c>
      <c r="BM955" s="238" t="s">
        <v>974</v>
      </c>
    </row>
    <row r="956" s="13" customFormat="1">
      <c r="A956" s="13"/>
      <c r="B956" s="245"/>
      <c r="C956" s="246"/>
      <c r="D956" s="240" t="s">
        <v>162</v>
      </c>
      <c r="E956" s="247" t="s">
        <v>1</v>
      </c>
      <c r="F956" s="248" t="s">
        <v>644</v>
      </c>
      <c r="G956" s="246"/>
      <c r="H956" s="247" t="s">
        <v>1</v>
      </c>
      <c r="I956" s="249"/>
      <c r="J956" s="246"/>
      <c r="K956" s="246"/>
      <c r="L956" s="250"/>
      <c r="M956" s="251"/>
      <c r="N956" s="252"/>
      <c r="O956" s="252"/>
      <c r="P956" s="252"/>
      <c r="Q956" s="252"/>
      <c r="R956" s="252"/>
      <c r="S956" s="252"/>
      <c r="T956" s="25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4" t="s">
        <v>162</v>
      </c>
      <c r="AU956" s="254" t="s">
        <v>87</v>
      </c>
      <c r="AV956" s="13" t="s">
        <v>85</v>
      </c>
      <c r="AW956" s="13" t="s">
        <v>33</v>
      </c>
      <c r="AX956" s="13" t="s">
        <v>77</v>
      </c>
      <c r="AY956" s="254" t="s">
        <v>152</v>
      </c>
    </row>
    <row r="957" s="14" customFormat="1">
      <c r="A957" s="14"/>
      <c r="B957" s="255"/>
      <c r="C957" s="256"/>
      <c r="D957" s="240" t="s">
        <v>162</v>
      </c>
      <c r="E957" s="257" t="s">
        <v>1</v>
      </c>
      <c r="F957" s="258" t="s">
        <v>661</v>
      </c>
      <c r="G957" s="256"/>
      <c r="H957" s="259">
        <v>1</v>
      </c>
      <c r="I957" s="260"/>
      <c r="J957" s="256"/>
      <c r="K957" s="256"/>
      <c r="L957" s="261"/>
      <c r="M957" s="262"/>
      <c r="N957" s="263"/>
      <c r="O957" s="263"/>
      <c r="P957" s="263"/>
      <c r="Q957" s="263"/>
      <c r="R957" s="263"/>
      <c r="S957" s="263"/>
      <c r="T957" s="26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5" t="s">
        <v>162</v>
      </c>
      <c r="AU957" s="265" t="s">
        <v>87</v>
      </c>
      <c r="AV957" s="14" t="s">
        <v>87</v>
      </c>
      <c r="AW957" s="14" t="s">
        <v>33</v>
      </c>
      <c r="AX957" s="14" t="s">
        <v>77</v>
      </c>
      <c r="AY957" s="265" t="s">
        <v>152</v>
      </c>
    </row>
    <row r="958" s="14" customFormat="1">
      <c r="A958" s="14"/>
      <c r="B958" s="255"/>
      <c r="C958" s="256"/>
      <c r="D958" s="240" t="s">
        <v>162</v>
      </c>
      <c r="E958" s="257" t="s">
        <v>1</v>
      </c>
      <c r="F958" s="258" t="s">
        <v>975</v>
      </c>
      <c r="G958" s="256"/>
      <c r="H958" s="259">
        <v>1</v>
      </c>
      <c r="I958" s="260"/>
      <c r="J958" s="256"/>
      <c r="K958" s="256"/>
      <c r="L958" s="261"/>
      <c r="M958" s="262"/>
      <c r="N958" s="263"/>
      <c r="O958" s="263"/>
      <c r="P958" s="263"/>
      <c r="Q958" s="263"/>
      <c r="R958" s="263"/>
      <c r="S958" s="263"/>
      <c r="T958" s="26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5" t="s">
        <v>162</v>
      </c>
      <c r="AU958" s="265" t="s">
        <v>87</v>
      </c>
      <c r="AV958" s="14" t="s">
        <v>87</v>
      </c>
      <c r="AW958" s="14" t="s">
        <v>33</v>
      </c>
      <c r="AX958" s="14" t="s">
        <v>77</v>
      </c>
      <c r="AY958" s="265" t="s">
        <v>152</v>
      </c>
    </row>
    <row r="959" s="16" customFormat="1">
      <c r="A959" s="16"/>
      <c r="B959" s="277"/>
      <c r="C959" s="278"/>
      <c r="D959" s="240" t="s">
        <v>162</v>
      </c>
      <c r="E959" s="279" t="s">
        <v>1</v>
      </c>
      <c r="F959" s="280" t="s">
        <v>172</v>
      </c>
      <c r="G959" s="278"/>
      <c r="H959" s="281">
        <v>2</v>
      </c>
      <c r="I959" s="282"/>
      <c r="J959" s="278"/>
      <c r="K959" s="278"/>
      <c r="L959" s="283"/>
      <c r="M959" s="284"/>
      <c r="N959" s="285"/>
      <c r="O959" s="285"/>
      <c r="P959" s="285"/>
      <c r="Q959" s="285"/>
      <c r="R959" s="285"/>
      <c r="S959" s="285"/>
      <c r="T959" s="28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T959" s="287" t="s">
        <v>162</v>
      </c>
      <c r="AU959" s="287" t="s">
        <v>87</v>
      </c>
      <c r="AV959" s="16" t="s">
        <v>158</v>
      </c>
      <c r="AW959" s="16" t="s">
        <v>33</v>
      </c>
      <c r="AX959" s="16" t="s">
        <v>85</v>
      </c>
      <c r="AY959" s="287" t="s">
        <v>152</v>
      </c>
    </row>
    <row r="960" s="2" customFormat="1" ht="16.5" customHeight="1">
      <c r="A960" s="39"/>
      <c r="B960" s="40"/>
      <c r="C960" s="227" t="s">
        <v>976</v>
      </c>
      <c r="D960" s="227" t="s">
        <v>154</v>
      </c>
      <c r="E960" s="228" t="s">
        <v>977</v>
      </c>
      <c r="F960" s="229" t="s">
        <v>978</v>
      </c>
      <c r="G960" s="230" t="s">
        <v>963</v>
      </c>
      <c r="H960" s="231">
        <v>1</v>
      </c>
      <c r="I960" s="232"/>
      <c r="J960" s="233">
        <f>ROUND(I960*H960,2)</f>
        <v>0</v>
      </c>
      <c r="K960" s="229" t="s">
        <v>176</v>
      </c>
      <c r="L960" s="45"/>
      <c r="M960" s="234" t="s">
        <v>1</v>
      </c>
      <c r="N960" s="235" t="s">
        <v>42</v>
      </c>
      <c r="O960" s="92"/>
      <c r="P960" s="236">
        <f>O960*H960</f>
        <v>0</v>
      </c>
      <c r="Q960" s="236">
        <v>0</v>
      </c>
      <c r="R960" s="236">
        <f>Q960*H960</f>
        <v>0</v>
      </c>
      <c r="S960" s="236">
        <v>0.014930000000000001</v>
      </c>
      <c r="T960" s="237">
        <f>S960*H960</f>
        <v>0.014930000000000001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8" t="s">
        <v>278</v>
      </c>
      <c r="AT960" s="238" t="s">
        <v>154</v>
      </c>
      <c r="AU960" s="238" t="s">
        <v>87</v>
      </c>
      <c r="AY960" s="18" t="s">
        <v>152</v>
      </c>
      <c r="BE960" s="239">
        <f>IF(N960="základní",J960,0)</f>
        <v>0</v>
      </c>
      <c r="BF960" s="239">
        <f>IF(N960="snížená",J960,0)</f>
        <v>0</v>
      </c>
      <c r="BG960" s="239">
        <f>IF(N960="zákl. přenesená",J960,0)</f>
        <v>0</v>
      </c>
      <c r="BH960" s="239">
        <f>IF(N960="sníž. přenesená",J960,0)</f>
        <v>0</v>
      </c>
      <c r="BI960" s="239">
        <f>IF(N960="nulová",J960,0)</f>
        <v>0</v>
      </c>
      <c r="BJ960" s="18" t="s">
        <v>85</v>
      </c>
      <c r="BK960" s="239">
        <f>ROUND(I960*H960,2)</f>
        <v>0</v>
      </c>
      <c r="BL960" s="18" t="s">
        <v>278</v>
      </c>
      <c r="BM960" s="238" t="s">
        <v>979</v>
      </c>
    </row>
    <row r="961" s="13" customFormat="1">
      <c r="A961" s="13"/>
      <c r="B961" s="245"/>
      <c r="C961" s="246"/>
      <c r="D961" s="240" t="s">
        <v>162</v>
      </c>
      <c r="E961" s="247" t="s">
        <v>1</v>
      </c>
      <c r="F961" s="248" t="s">
        <v>644</v>
      </c>
      <c r="G961" s="246"/>
      <c r="H961" s="247" t="s">
        <v>1</v>
      </c>
      <c r="I961" s="249"/>
      <c r="J961" s="246"/>
      <c r="K961" s="246"/>
      <c r="L961" s="250"/>
      <c r="M961" s="251"/>
      <c r="N961" s="252"/>
      <c r="O961" s="252"/>
      <c r="P961" s="252"/>
      <c r="Q961" s="252"/>
      <c r="R961" s="252"/>
      <c r="S961" s="252"/>
      <c r="T961" s="25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4" t="s">
        <v>162</v>
      </c>
      <c r="AU961" s="254" t="s">
        <v>87</v>
      </c>
      <c r="AV961" s="13" t="s">
        <v>85</v>
      </c>
      <c r="AW961" s="13" t="s">
        <v>33</v>
      </c>
      <c r="AX961" s="13" t="s">
        <v>77</v>
      </c>
      <c r="AY961" s="254" t="s">
        <v>152</v>
      </c>
    </row>
    <row r="962" s="14" customFormat="1">
      <c r="A962" s="14"/>
      <c r="B962" s="255"/>
      <c r="C962" s="256"/>
      <c r="D962" s="240" t="s">
        <v>162</v>
      </c>
      <c r="E962" s="257" t="s">
        <v>1</v>
      </c>
      <c r="F962" s="258" t="s">
        <v>661</v>
      </c>
      <c r="G962" s="256"/>
      <c r="H962" s="259">
        <v>1</v>
      </c>
      <c r="I962" s="260"/>
      <c r="J962" s="256"/>
      <c r="K962" s="256"/>
      <c r="L962" s="261"/>
      <c r="M962" s="262"/>
      <c r="N962" s="263"/>
      <c r="O962" s="263"/>
      <c r="P962" s="263"/>
      <c r="Q962" s="263"/>
      <c r="R962" s="263"/>
      <c r="S962" s="263"/>
      <c r="T962" s="26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5" t="s">
        <v>162</v>
      </c>
      <c r="AU962" s="265" t="s">
        <v>87</v>
      </c>
      <c r="AV962" s="14" t="s">
        <v>87</v>
      </c>
      <c r="AW962" s="14" t="s">
        <v>33</v>
      </c>
      <c r="AX962" s="14" t="s">
        <v>85</v>
      </c>
      <c r="AY962" s="265" t="s">
        <v>152</v>
      </c>
    </row>
    <row r="963" s="2" customFormat="1" ht="16.5" customHeight="1">
      <c r="A963" s="39"/>
      <c r="B963" s="40"/>
      <c r="C963" s="227" t="s">
        <v>980</v>
      </c>
      <c r="D963" s="227" t="s">
        <v>154</v>
      </c>
      <c r="E963" s="228" t="s">
        <v>981</v>
      </c>
      <c r="F963" s="229" t="s">
        <v>982</v>
      </c>
      <c r="G963" s="230" t="s">
        <v>963</v>
      </c>
      <c r="H963" s="231">
        <v>6</v>
      </c>
      <c r="I963" s="232"/>
      <c r="J963" s="233">
        <f>ROUND(I963*H963,2)</f>
        <v>0</v>
      </c>
      <c r="K963" s="229" t="s">
        <v>176</v>
      </c>
      <c r="L963" s="45"/>
      <c r="M963" s="234" t="s">
        <v>1</v>
      </c>
      <c r="N963" s="235" t="s">
        <v>42</v>
      </c>
      <c r="O963" s="92"/>
      <c r="P963" s="236">
        <f>O963*H963</f>
        <v>0</v>
      </c>
      <c r="Q963" s="236">
        <v>0</v>
      </c>
      <c r="R963" s="236">
        <f>Q963*H963</f>
        <v>0</v>
      </c>
      <c r="S963" s="236">
        <v>0.00156</v>
      </c>
      <c r="T963" s="237">
        <f>S963*H963</f>
        <v>0.0093600000000000003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38" t="s">
        <v>278</v>
      </c>
      <c r="AT963" s="238" t="s">
        <v>154</v>
      </c>
      <c r="AU963" s="238" t="s">
        <v>87</v>
      </c>
      <c r="AY963" s="18" t="s">
        <v>152</v>
      </c>
      <c r="BE963" s="239">
        <f>IF(N963="základní",J963,0)</f>
        <v>0</v>
      </c>
      <c r="BF963" s="239">
        <f>IF(N963="snížená",J963,0)</f>
        <v>0</v>
      </c>
      <c r="BG963" s="239">
        <f>IF(N963="zákl. přenesená",J963,0)</f>
        <v>0</v>
      </c>
      <c r="BH963" s="239">
        <f>IF(N963="sníž. přenesená",J963,0)</f>
        <v>0</v>
      </c>
      <c r="BI963" s="239">
        <f>IF(N963="nulová",J963,0)</f>
        <v>0</v>
      </c>
      <c r="BJ963" s="18" t="s">
        <v>85</v>
      </c>
      <c r="BK963" s="239">
        <f>ROUND(I963*H963,2)</f>
        <v>0</v>
      </c>
      <c r="BL963" s="18" t="s">
        <v>278</v>
      </c>
      <c r="BM963" s="238" t="s">
        <v>983</v>
      </c>
    </row>
    <row r="964" s="13" customFormat="1">
      <c r="A964" s="13"/>
      <c r="B964" s="245"/>
      <c r="C964" s="246"/>
      <c r="D964" s="240" t="s">
        <v>162</v>
      </c>
      <c r="E964" s="247" t="s">
        <v>1</v>
      </c>
      <c r="F964" s="248" t="s">
        <v>644</v>
      </c>
      <c r="G964" s="246"/>
      <c r="H964" s="247" t="s">
        <v>1</v>
      </c>
      <c r="I964" s="249"/>
      <c r="J964" s="246"/>
      <c r="K964" s="246"/>
      <c r="L964" s="250"/>
      <c r="M964" s="251"/>
      <c r="N964" s="252"/>
      <c r="O964" s="252"/>
      <c r="P964" s="252"/>
      <c r="Q964" s="252"/>
      <c r="R964" s="252"/>
      <c r="S964" s="252"/>
      <c r="T964" s="25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4" t="s">
        <v>162</v>
      </c>
      <c r="AU964" s="254" t="s">
        <v>87</v>
      </c>
      <c r="AV964" s="13" t="s">
        <v>85</v>
      </c>
      <c r="AW964" s="13" t="s">
        <v>33</v>
      </c>
      <c r="AX964" s="13" t="s">
        <v>77</v>
      </c>
      <c r="AY964" s="254" t="s">
        <v>152</v>
      </c>
    </row>
    <row r="965" s="14" customFormat="1">
      <c r="A965" s="14"/>
      <c r="B965" s="255"/>
      <c r="C965" s="256"/>
      <c r="D965" s="240" t="s">
        <v>162</v>
      </c>
      <c r="E965" s="257" t="s">
        <v>1</v>
      </c>
      <c r="F965" s="258" t="s">
        <v>984</v>
      </c>
      <c r="G965" s="256"/>
      <c r="H965" s="259">
        <v>6</v>
      </c>
      <c r="I965" s="260"/>
      <c r="J965" s="256"/>
      <c r="K965" s="256"/>
      <c r="L965" s="261"/>
      <c r="M965" s="262"/>
      <c r="N965" s="263"/>
      <c r="O965" s="263"/>
      <c r="P965" s="263"/>
      <c r="Q965" s="263"/>
      <c r="R965" s="263"/>
      <c r="S965" s="263"/>
      <c r="T965" s="26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65" t="s">
        <v>162</v>
      </c>
      <c r="AU965" s="265" t="s">
        <v>87</v>
      </c>
      <c r="AV965" s="14" t="s">
        <v>87</v>
      </c>
      <c r="AW965" s="14" t="s">
        <v>33</v>
      </c>
      <c r="AX965" s="14" t="s">
        <v>85</v>
      </c>
      <c r="AY965" s="265" t="s">
        <v>152</v>
      </c>
    </row>
    <row r="966" s="2" customFormat="1" ht="16.5" customHeight="1">
      <c r="A966" s="39"/>
      <c r="B966" s="40"/>
      <c r="C966" s="227" t="s">
        <v>985</v>
      </c>
      <c r="D966" s="227" t="s">
        <v>154</v>
      </c>
      <c r="E966" s="228" t="s">
        <v>986</v>
      </c>
      <c r="F966" s="229" t="s">
        <v>987</v>
      </c>
      <c r="G966" s="230" t="s">
        <v>275</v>
      </c>
      <c r="H966" s="231">
        <v>2</v>
      </c>
      <c r="I966" s="232"/>
      <c r="J966" s="233">
        <f>ROUND(I966*H966,2)</f>
        <v>0</v>
      </c>
      <c r="K966" s="229" t="s">
        <v>176</v>
      </c>
      <c r="L966" s="45"/>
      <c r="M966" s="234" t="s">
        <v>1</v>
      </c>
      <c r="N966" s="235" t="s">
        <v>42</v>
      </c>
      <c r="O966" s="92"/>
      <c r="P966" s="236">
        <f>O966*H966</f>
        <v>0</v>
      </c>
      <c r="Q966" s="236">
        <v>0</v>
      </c>
      <c r="R966" s="236">
        <f>Q966*H966</f>
        <v>0</v>
      </c>
      <c r="S966" s="236">
        <v>0.00084999999999999995</v>
      </c>
      <c r="T966" s="237">
        <f>S966*H966</f>
        <v>0.0016999999999999999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8" t="s">
        <v>278</v>
      </c>
      <c r="AT966" s="238" t="s">
        <v>154</v>
      </c>
      <c r="AU966" s="238" t="s">
        <v>87</v>
      </c>
      <c r="AY966" s="18" t="s">
        <v>152</v>
      </c>
      <c r="BE966" s="239">
        <f>IF(N966="základní",J966,0)</f>
        <v>0</v>
      </c>
      <c r="BF966" s="239">
        <f>IF(N966="snížená",J966,0)</f>
        <v>0</v>
      </c>
      <c r="BG966" s="239">
        <f>IF(N966="zákl. přenesená",J966,0)</f>
        <v>0</v>
      </c>
      <c r="BH966" s="239">
        <f>IF(N966="sníž. přenesená",J966,0)</f>
        <v>0</v>
      </c>
      <c r="BI966" s="239">
        <f>IF(N966="nulová",J966,0)</f>
        <v>0</v>
      </c>
      <c r="BJ966" s="18" t="s">
        <v>85</v>
      </c>
      <c r="BK966" s="239">
        <f>ROUND(I966*H966,2)</f>
        <v>0</v>
      </c>
      <c r="BL966" s="18" t="s">
        <v>278</v>
      </c>
      <c r="BM966" s="238" t="s">
        <v>988</v>
      </c>
    </row>
    <row r="967" s="13" customFormat="1">
      <c r="A967" s="13"/>
      <c r="B967" s="245"/>
      <c r="C967" s="246"/>
      <c r="D967" s="240" t="s">
        <v>162</v>
      </c>
      <c r="E967" s="247" t="s">
        <v>1</v>
      </c>
      <c r="F967" s="248" t="s">
        <v>644</v>
      </c>
      <c r="G967" s="246"/>
      <c r="H967" s="247" t="s">
        <v>1</v>
      </c>
      <c r="I967" s="249"/>
      <c r="J967" s="246"/>
      <c r="K967" s="246"/>
      <c r="L967" s="250"/>
      <c r="M967" s="251"/>
      <c r="N967" s="252"/>
      <c r="O967" s="252"/>
      <c r="P967" s="252"/>
      <c r="Q967" s="252"/>
      <c r="R967" s="252"/>
      <c r="S967" s="252"/>
      <c r="T967" s="25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4" t="s">
        <v>162</v>
      </c>
      <c r="AU967" s="254" t="s">
        <v>87</v>
      </c>
      <c r="AV967" s="13" t="s">
        <v>85</v>
      </c>
      <c r="AW967" s="13" t="s">
        <v>33</v>
      </c>
      <c r="AX967" s="13" t="s">
        <v>77</v>
      </c>
      <c r="AY967" s="254" t="s">
        <v>152</v>
      </c>
    </row>
    <row r="968" s="14" customFormat="1">
      <c r="A968" s="14"/>
      <c r="B968" s="255"/>
      <c r="C968" s="256"/>
      <c r="D968" s="240" t="s">
        <v>162</v>
      </c>
      <c r="E968" s="257" t="s">
        <v>1</v>
      </c>
      <c r="F968" s="258" t="s">
        <v>661</v>
      </c>
      <c r="G968" s="256"/>
      <c r="H968" s="259">
        <v>1</v>
      </c>
      <c r="I968" s="260"/>
      <c r="J968" s="256"/>
      <c r="K968" s="256"/>
      <c r="L968" s="261"/>
      <c r="M968" s="262"/>
      <c r="N968" s="263"/>
      <c r="O968" s="263"/>
      <c r="P968" s="263"/>
      <c r="Q968" s="263"/>
      <c r="R968" s="263"/>
      <c r="S968" s="263"/>
      <c r="T968" s="26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5" t="s">
        <v>162</v>
      </c>
      <c r="AU968" s="265" t="s">
        <v>87</v>
      </c>
      <c r="AV968" s="14" t="s">
        <v>87</v>
      </c>
      <c r="AW968" s="14" t="s">
        <v>33</v>
      </c>
      <c r="AX968" s="14" t="s">
        <v>77</v>
      </c>
      <c r="AY968" s="265" t="s">
        <v>152</v>
      </c>
    </row>
    <row r="969" s="14" customFormat="1">
      <c r="A969" s="14"/>
      <c r="B969" s="255"/>
      <c r="C969" s="256"/>
      <c r="D969" s="240" t="s">
        <v>162</v>
      </c>
      <c r="E969" s="257" t="s">
        <v>1</v>
      </c>
      <c r="F969" s="258" t="s">
        <v>975</v>
      </c>
      <c r="G969" s="256"/>
      <c r="H969" s="259">
        <v>1</v>
      </c>
      <c r="I969" s="260"/>
      <c r="J969" s="256"/>
      <c r="K969" s="256"/>
      <c r="L969" s="261"/>
      <c r="M969" s="262"/>
      <c r="N969" s="263"/>
      <c r="O969" s="263"/>
      <c r="P969" s="263"/>
      <c r="Q969" s="263"/>
      <c r="R969" s="263"/>
      <c r="S969" s="263"/>
      <c r="T969" s="26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5" t="s">
        <v>162</v>
      </c>
      <c r="AU969" s="265" t="s">
        <v>87</v>
      </c>
      <c r="AV969" s="14" t="s">
        <v>87</v>
      </c>
      <c r="AW969" s="14" t="s">
        <v>33</v>
      </c>
      <c r="AX969" s="14" t="s">
        <v>77</v>
      </c>
      <c r="AY969" s="265" t="s">
        <v>152</v>
      </c>
    </row>
    <row r="970" s="16" customFormat="1">
      <c r="A970" s="16"/>
      <c r="B970" s="277"/>
      <c r="C970" s="278"/>
      <c r="D970" s="240" t="s">
        <v>162</v>
      </c>
      <c r="E970" s="279" t="s">
        <v>1</v>
      </c>
      <c r="F970" s="280" t="s">
        <v>172</v>
      </c>
      <c r="G970" s="278"/>
      <c r="H970" s="281">
        <v>2</v>
      </c>
      <c r="I970" s="282"/>
      <c r="J970" s="278"/>
      <c r="K970" s="278"/>
      <c r="L970" s="283"/>
      <c r="M970" s="284"/>
      <c r="N970" s="285"/>
      <c r="O970" s="285"/>
      <c r="P970" s="285"/>
      <c r="Q970" s="285"/>
      <c r="R970" s="285"/>
      <c r="S970" s="285"/>
      <c r="T970" s="28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T970" s="287" t="s">
        <v>162</v>
      </c>
      <c r="AU970" s="287" t="s">
        <v>87</v>
      </c>
      <c r="AV970" s="16" t="s">
        <v>158</v>
      </c>
      <c r="AW970" s="16" t="s">
        <v>33</v>
      </c>
      <c r="AX970" s="16" t="s">
        <v>85</v>
      </c>
      <c r="AY970" s="287" t="s">
        <v>152</v>
      </c>
    </row>
    <row r="971" s="12" customFormat="1" ht="22.8" customHeight="1">
      <c r="A971" s="12"/>
      <c r="B971" s="211"/>
      <c r="C971" s="212"/>
      <c r="D971" s="213" t="s">
        <v>76</v>
      </c>
      <c r="E971" s="225" t="s">
        <v>989</v>
      </c>
      <c r="F971" s="225" t="s">
        <v>990</v>
      </c>
      <c r="G971" s="212"/>
      <c r="H971" s="212"/>
      <c r="I971" s="215"/>
      <c r="J971" s="226">
        <f>BK971</f>
        <v>0</v>
      </c>
      <c r="K971" s="212"/>
      <c r="L971" s="217"/>
      <c r="M971" s="218"/>
      <c r="N971" s="219"/>
      <c r="O971" s="219"/>
      <c r="P971" s="220">
        <v>0</v>
      </c>
      <c r="Q971" s="219"/>
      <c r="R971" s="220">
        <v>0</v>
      </c>
      <c r="S971" s="219"/>
      <c r="T971" s="221">
        <v>0</v>
      </c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22" t="s">
        <v>87</v>
      </c>
      <c r="AT971" s="223" t="s">
        <v>76</v>
      </c>
      <c r="AU971" s="223" t="s">
        <v>85</v>
      </c>
      <c r="AY971" s="222" t="s">
        <v>152</v>
      </c>
      <c r="BK971" s="224">
        <v>0</v>
      </c>
    </row>
    <row r="972" s="12" customFormat="1" ht="22.8" customHeight="1">
      <c r="A972" s="12"/>
      <c r="B972" s="211"/>
      <c r="C972" s="212"/>
      <c r="D972" s="213" t="s">
        <v>76</v>
      </c>
      <c r="E972" s="225" t="s">
        <v>991</v>
      </c>
      <c r="F972" s="225" t="s">
        <v>992</v>
      </c>
      <c r="G972" s="212"/>
      <c r="H972" s="212"/>
      <c r="I972" s="215"/>
      <c r="J972" s="226">
        <f>BK972</f>
        <v>0</v>
      </c>
      <c r="K972" s="212"/>
      <c r="L972" s="217"/>
      <c r="M972" s="218"/>
      <c r="N972" s="219"/>
      <c r="O972" s="219"/>
      <c r="P972" s="220">
        <f>SUM(P973:P979)</f>
        <v>0</v>
      </c>
      <c r="Q972" s="219"/>
      <c r="R972" s="220">
        <f>SUM(R973:R979)</f>
        <v>0.0063900000000000007</v>
      </c>
      <c r="S972" s="219"/>
      <c r="T972" s="221">
        <f>SUM(T973:T979)</f>
        <v>0.074340000000000003</v>
      </c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R972" s="222" t="s">
        <v>87</v>
      </c>
      <c r="AT972" s="223" t="s">
        <v>76</v>
      </c>
      <c r="AU972" s="223" t="s">
        <v>85</v>
      </c>
      <c r="AY972" s="222" t="s">
        <v>152</v>
      </c>
      <c r="BK972" s="224">
        <f>SUM(BK973:BK979)</f>
        <v>0</v>
      </c>
    </row>
    <row r="973" s="2" customFormat="1" ht="44.25" customHeight="1">
      <c r="A973" s="39"/>
      <c r="B973" s="40"/>
      <c r="C973" s="227" t="s">
        <v>993</v>
      </c>
      <c r="D973" s="227" t="s">
        <v>154</v>
      </c>
      <c r="E973" s="228" t="s">
        <v>994</v>
      </c>
      <c r="F973" s="229" t="s">
        <v>995</v>
      </c>
      <c r="G973" s="230" t="s">
        <v>963</v>
      </c>
      <c r="H973" s="231">
        <v>1</v>
      </c>
      <c r="I973" s="232"/>
      <c r="J973" s="233">
        <f>ROUND(I973*H973,2)</f>
        <v>0</v>
      </c>
      <c r="K973" s="229" t="s">
        <v>1</v>
      </c>
      <c r="L973" s="45"/>
      <c r="M973" s="234" t="s">
        <v>1</v>
      </c>
      <c r="N973" s="235" t="s">
        <v>42</v>
      </c>
      <c r="O973" s="92"/>
      <c r="P973" s="236">
        <f>O973*H973</f>
        <v>0</v>
      </c>
      <c r="Q973" s="236">
        <v>0</v>
      </c>
      <c r="R973" s="236">
        <f>Q973*H973</f>
        <v>0</v>
      </c>
      <c r="S973" s="236">
        <v>0</v>
      </c>
      <c r="T973" s="237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38" t="s">
        <v>278</v>
      </c>
      <c r="AT973" s="238" t="s">
        <v>154</v>
      </c>
      <c r="AU973" s="238" t="s">
        <v>87</v>
      </c>
      <c r="AY973" s="18" t="s">
        <v>152</v>
      </c>
      <c r="BE973" s="239">
        <f>IF(N973="základní",J973,0)</f>
        <v>0</v>
      </c>
      <c r="BF973" s="239">
        <f>IF(N973="snížená",J973,0)</f>
        <v>0</v>
      </c>
      <c r="BG973" s="239">
        <f>IF(N973="zákl. přenesená",J973,0)</f>
        <v>0</v>
      </c>
      <c r="BH973" s="239">
        <f>IF(N973="sníž. přenesená",J973,0)</f>
        <v>0</v>
      </c>
      <c r="BI973" s="239">
        <f>IF(N973="nulová",J973,0)</f>
        <v>0</v>
      </c>
      <c r="BJ973" s="18" t="s">
        <v>85</v>
      </c>
      <c r="BK973" s="239">
        <f>ROUND(I973*H973,2)</f>
        <v>0</v>
      </c>
      <c r="BL973" s="18" t="s">
        <v>278</v>
      </c>
      <c r="BM973" s="238" t="s">
        <v>996</v>
      </c>
    </row>
    <row r="974" s="2" customFormat="1">
      <c r="A974" s="39"/>
      <c r="B974" s="40"/>
      <c r="C974" s="41"/>
      <c r="D974" s="240" t="s">
        <v>160</v>
      </c>
      <c r="E974" s="41"/>
      <c r="F974" s="241" t="s">
        <v>997</v>
      </c>
      <c r="G974" s="41"/>
      <c r="H974" s="41"/>
      <c r="I974" s="242"/>
      <c r="J974" s="41"/>
      <c r="K974" s="41"/>
      <c r="L974" s="45"/>
      <c r="M974" s="243"/>
      <c r="N974" s="244"/>
      <c r="O974" s="92"/>
      <c r="P974" s="92"/>
      <c r="Q974" s="92"/>
      <c r="R974" s="92"/>
      <c r="S974" s="92"/>
      <c r="T974" s="93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160</v>
      </c>
      <c r="AU974" s="18" t="s">
        <v>87</v>
      </c>
    </row>
    <row r="975" s="2" customFormat="1" ht="21.75" customHeight="1">
      <c r="A975" s="39"/>
      <c r="B975" s="40"/>
      <c r="C975" s="227" t="s">
        <v>998</v>
      </c>
      <c r="D975" s="227" t="s">
        <v>154</v>
      </c>
      <c r="E975" s="228" t="s">
        <v>999</v>
      </c>
      <c r="F975" s="229" t="s">
        <v>1000</v>
      </c>
      <c r="G975" s="230" t="s">
        <v>275</v>
      </c>
      <c r="H975" s="231">
        <v>9</v>
      </c>
      <c r="I975" s="232"/>
      <c r="J975" s="233">
        <f>ROUND(I975*H975,2)</f>
        <v>0</v>
      </c>
      <c r="K975" s="229" t="s">
        <v>1</v>
      </c>
      <c r="L975" s="45"/>
      <c r="M975" s="234" t="s">
        <v>1</v>
      </c>
      <c r="N975" s="235" t="s">
        <v>42</v>
      </c>
      <c r="O975" s="92"/>
      <c r="P975" s="236">
        <f>O975*H975</f>
        <v>0</v>
      </c>
      <c r="Q975" s="236">
        <v>0.00067000000000000002</v>
      </c>
      <c r="R975" s="236">
        <f>Q975*H975</f>
        <v>0.0060300000000000006</v>
      </c>
      <c r="S975" s="236">
        <v>0</v>
      </c>
      <c r="T975" s="237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38" t="s">
        <v>278</v>
      </c>
      <c r="AT975" s="238" t="s">
        <v>154</v>
      </c>
      <c r="AU975" s="238" t="s">
        <v>87</v>
      </c>
      <c r="AY975" s="18" t="s">
        <v>152</v>
      </c>
      <c r="BE975" s="239">
        <f>IF(N975="základní",J975,0)</f>
        <v>0</v>
      </c>
      <c r="BF975" s="239">
        <f>IF(N975="snížená",J975,0)</f>
        <v>0</v>
      </c>
      <c r="BG975" s="239">
        <f>IF(N975="zákl. přenesená",J975,0)</f>
        <v>0</v>
      </c>
      <c r="BH975" s="239">
        <f>IF(N975="sníž. přenesená",J975,0)</f>
        <v>0</v>
      </c>
      <c r="BI975" s="239">
        <f>IF(N975="nulová",J975,0)</f>
        <v>0</v>
      </c>
      <c r="BJ975" s="18" t="s">
        <v>85</v>
      </c>
      <c r="BK975" s="239">
        <f>ROUND(I975*H975,2)</f>
        <v>0</v>
      </c>
      <c r="BL975" s="18" t="s">
        <v>278</v>
      </c>
      <c r="BM975" s="238" t="s">
        <v>1001</v>
      </c>
    </row>
    <row r="976" s="14" customFormat="1">
      <c r="A976" s="14"/>
      <c r="B976" s="255"/>
      <c r="C976" s="256"/>
      <c r="D976" s="240" t="s">
        <v>162</v>
      </c>
      <c r="E976" s="257" t="s">
        <v>1</v>
      </c>
      <c r="F976" s="258" t="s">
        <v>1002</v>
      </c>
      <c r="G976" s="256"/>
      <c r="H976" s="259">
        <v>2</v>
      </c>
      <c r="I976" s="260"/>
      <c r="J976" s="256"/>
      <c r="K976" s="256"/>
      <c r="L976" s="261"/>
      <c r="M976" s="262"/>
      <c r="N976" s="263"/>
      <c r="O976" s="263"/>
      <c r="P976" s="263"/>
      <c r="Q976" s="263"/>
      <c r="R976" s="263"/>
      <c r="S976" s="263"/>
      <c r="T976" s="26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5" t="s">
        <v>162</v>
      </c>
      <c r="AU976" s="265" t="s">
        <v>87</v>
      </c>
      <c r="AV976" s="14" t="s">
        <v>87</v>
      </c>
      <c r="AW976" s="14" t="s">
        <v>33</v>
      </c>
      <c r="AX976" s="14" t="s">
        <v>77</v>
      </c>
      <c r="AY976" s="265" t="s">
        <v>152</v>
      </c>
    </row>
    <row r="977" s="14" customFormat="1">
      <c r="A977" s="14"/>
      <c r="B977" s="255"/>
      <c r="C977" s="256"/>
      <c r="D977" s="240" t="s">
        <v>162</v>
      </c>
      <c r="E977" s="257" t="s">
        <v>1</v>
      </c>
      <c r="F977" s="258" t="s">
        <v>1003</v>
      </c>
      <c r="G977" s="256"/>
      <c r="H977" s="259">
        <v>7</v>
      </c>
      <c r="I977" s="260"/>
      <c r="J977" s="256"/>
      <c r="K977" s="256"/>
      <c r="L977" s="261"/>
      <c r="M977" s="262"/>
      <c r="N977" s="263"/>
      <c r="O977" s="263"/>
      <c r="P977" s="263"/>
      <c r="Q977" s="263"/>
      <c r="R977" s="263"/>
      <c r="S977" s="263"/>
      <c r="T977" s="26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5" t="s">
        <v>162</v>
      </c>
      <c r="AU977" s="265" t="s">
        <v>87</v>
      </c>
      <c r="AV977" s="14" t="s">
        <v>87</v>
      </c>
      <c r="AW977" s="14" t="s">
        <v>33</v>
      </c>
      <c r="AX977" s="14" t="s">
        <v>77</v>
      </c>
      <c r="AY977" s="265" t="s">
        <v>152</v>
      </c>
    </row>
    <row r="978" s="16" customFormat="1">
      <c r="A978" s="16"/>
      <c r="B978" s="277"/>
      <c r="C978" s="278"/>
      <c r="D978" s="240" t="s">
        <v>162</v>
      </c>
      <c r="E978" s="279" t="s">
        <v>1</v>
      </c>
      <c r="F978" s="280" t="s">
        <v>172</v>
      </c>
      <c r="G978" s="278"/>
      <c r="H978" s="281">
        <v>9</v>
      </c>
      <c r="I978" s="282"/>
      <c r="J978" s="278"/>
      <c r="K978" s="278"/>
      <c r="L978" s="283"/>
      <c r="M978" s="284"/>
      <c r="N978" s="285"/>
      <c r="O978" s="285"/>
      <c r="P978" s="285"/>
      <c r="Q978" s="285"/>
      <c r="R978" s="285"/>
      <c r="S978" s="285"/>
      <c r="T978" s="28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T978" s="287" t="s">
        <v>162</v>
      </c>
      <c r="AU978" s="287" t="s">
        <v>87</v>
      </c>
      <c r="AV978" s="16" t="s">
        <v>158</v>
      </c>
      <c r="AW978" s="16" t="s">
        <v>33</v>
      </c>
      <c r="AX978" s="16" t="s">
        <v>85</v>
      </c>
      <c r="AY978" s="287" t="s">
        <v>152</v>
      </c>
    </row>
    <row r="979" s="2" customFormat="1" ht="16.5" customHeight="1">
      <c r="A979" s="39"/>
      <c r="B979" s="40"/>
      <c r="C979" s="227" t="s">
        <v>1004</v>
      </c>
      <c r="D979" s="227" t="s">
        <v>154</v>
      </c>
      <c r="E979" s="228" t="s">
        <v>1005</v>
      </c>
      <c r="F979" s="229" t="s">
        <v>1006</v>
      </c>
      <c r="G979" s="230" t="s">
        <v>275</v>
      </c>
      <c r="H979" s="231">
        <v>9</v>
      </c>
      <c r="I979" s="232"/>
      <c r="J979" s="233">
        <f>ROUND(I979*H979,2)</f>
        <v>0</v>
      </c>
      <c r="K979" s="229" t="s">
        <v>1</v>
      </c>
      <c r="L979" s="45"/>
      <c r="M979" s="234" t="s">
        <v>1</v>
      </c>
      <c r="N979" s="235" t="s">
        <v>42</v>
      </c>
      <c r="O979" s="92"/>
      <c r="P979" s="236">
        <f>O979*H979</f>
        <v>0</v>
      </c>
      <c r="Q979" s="236">
        <v>4.0000000000000003E-05</v>
      </c>
      <c r="R979" s="236">
        <f>Q979*H979</f>
        <v>0.00036000000000000002</v>
      </c>
      <c r="S979" s="236">
        <v>0.00826</v>
      </c>
      <c r="T979" s="237">
        <f>S979*H979</f>
        <v>0.074340000000000003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38" t="s">
        <v>278</v>
      </c>
      <c r="AT979" s="238" t="s">
        <v>154</v>
      </c>
      <c r="AU979" s="238" t="s">
        <v>87</v>
      </c>
      <c r="AY979" s="18" t="s">
        <v>152</v>
      </c>
      <c r="BE979" s="239">
        <f>IF(N979="základní",J979,0)</f>
        <v>0</v>
      </c>
      <c r="BF979" s="239">
        <f>IF(N979="snížená",J979,0)</f>
        <v>0</v>
      </c>
      <c r="BG979" s="239">
        <f>IF(N979="zákl. přenesená",J979,0)</f>
        <v>0</v>
      </c>
      <c r="BH979" s="239">
        <f>IF(N979="sníž. přenesená",J979,0)</f>
        <v>0</v>
      </c>
      <c r="BI979" s="239">
        <f>IF(N979="nulová",J979,0)</f>
        <v>0</v>
      </c>
      <c r="BJ979" s="18" t="s">
        <v>85</v>
      </c>
      <c r="BK979" s="239">
        <f>ROUND(I979*H979,2)</f>
        <v>0</v>
      </c>
      <c r="BL979" s="18" t="s">
        <v>278</v>
      </c>
      <c r="BM979" s="238" t="s">
        <v>1007</v>
      </c>
    </row>
    <row r="980" s="12" customFormat="1" ht="22.8" customHeight="1">
      <c r="A980" s="12"/>
      <c r="B980" s="211"/>
      <c r="C980" s="212"/>
      <c r="D980" s="213" t="s">
        <v>76</v>
      </c>
      <c r="E980" s="225" t="s">
        <v>1008</v>
      </c>
      <c r="F980" s="225" t="s">
        <v>1009</v>
      </c>
      <c r="G980" s="212"/>
      <c r="H980" s="212"/>
      <c r="I980" s="215"/>
      <c r="J980" s="226">
        <f>BK980</f>
        <v>0</v>
      </c>
      <c r="K980" s="212"/>
      <c r="L980" s="217"/>
      <c r="M980" s="218"/>
      <c r="N980" s="219"/>
      <c r="O980" s="219"/>
      <c r="P980" s="220">
        <f>SUM(P981:P986)</f>
        <v>0</v>
      </c>
      <c r="Q980" s="219"/>
      <c r="R980" s="220">
        <f>SUM(R981:R986)</f>
        <v>0</v>
      </c>
      <c r="S980" s="219"/>
      <c r="T980" s="221">
        <f>SUM(T981:T986)</f>
        <v>0</v>
      </c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R980" s="222" t="s">
        <v>87</v>
      </c>
      <c r="AT980" s="223" t="s">
        <v>76</v>
      </c>
      <c r="AU980" s="223" t="s">
        <v>85</v>
      </c>
      <c r="AY980" s="222" t="s">
        <v>152</v>
      </c>
      <c r="BK980" s="224">
        <f>SUM(BK981:BK986)</f>
        <v>0</v>
      </c>
    </row>
    <row r="981" s="2" customFormat="1" ht="16.5" customHeight="1">
      <c r="A981" s="39"/>
      <c r="B981" s="40"/>
      <c r="C981" s="227" t="s">
        <v>1010</v>
      </c>
      <c r="D981" s="227" t="s">
        <v>154</v>
      </c>
      <c r="E981" s="228" t="s">
        <v>1011</v>
      </c>
      <c r="F981" s="229" t="s">
        <v>1012</v>
      </c>
      <c r="G981" s="230" t="s">
        <v>275</v>
      </c>
      <c r="H981" s="231">
        <v>6</v>
      </c>
      <c r="I981" s="232"/>
      <c r="J981" s="233">
        <f>ROUND(I981*H981,2)</f>
        <v>0</v>
      </c>
      <c r="K981" s="229" t="s">
        <v>1</v>
      </c>
      <c r="L981" s="45"/>
      <c r="M981" s="234" t="s">
        <v>1</v>
      </c>
      <c r="N981" s="235" t="s">
        <v>42</v>
      </c>
      <c r="O981" s="92"/>
      <c r="P981" s="236">
        <f>O981*H981</f>
        <v>0</v>
      </c>
      <c r="Q981" s="236">
        <v>0</v>
      </c>
      <c r="R981" s="236">
        <f>Q981*H981</f>
        <v>0</v>
      </c>
      <c r="S981" s="236">
        <v>0</v>
      </c>
      <c r="T981" s="237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38" t="s">
        <v>278</v>
      </c>
      <c r="AT981" s="238" t="s">
        <v>154</v>
      </c>
      <c r="AU981" s="238" t="s">
        <v>87</v>
      </c>
      <c r="AY981" s="18" t="s">
        <v>152</v>
      </c>
      <c r="BE981" s="239">
        <f>IF(N981="základní",J981,0)</f>
        <v>0</v>
      </c>
      <c r="BF981" s="239">
        <f>IF(N981="snížená",J981,0)</f>
        <v>0</v>
      </c>
      <c r="BG981" s="239">
        <f>IF(N981="zákl. přenesená",J981,0)</f>
        <v>0</v>
      </c>
      <c r="BH981" s="239">
        <f>IF(N981="sníž. přenesená",J981,0)</f>
        <v>0</v>
      </c>
      <c r="BI981" s="239">
        <f>IF(N981="nulová",J981,0)</f>
        <v>0</v>
      </c>
      <c r="BJ981" s="18" t="s">
        <v>85</v>
      </c>
      <c r="BK981" s="239">
        <f>ROUND(I981*H981,2)</f>
        <v>0</v>
      </c>
      <c r="BL981" s="18" t="s">
        <v>278</v>
      </c>
      <c r="BM981" s="238" t="s">
        <v>1013</v>
      </c>
    </row>
    <row r="982" s="14" customFormat="1">
      <c r="A982" s="14"/>
      <c r="B982" s="255"/>
      <c r="C982" s="256"/>
      <c r="D982" s="240" t="s">
        <v>162</v>
      </c>
      <c r="E982" s="257" t="s">
        <v>1</v>
      </c>
      <c r="F982" s="258" t="s">
        <v>1014</v>
      </c>
      <c r="G982" s="256"/>
      <c r="H982" s="259">
        <v>5</v>
      </c>
      <c r="I982" s="260"/>
      <c r="J982" s="256"/>
      <c r="K982" s="256"/>
      <c r="L982" s="261"/>
      <c r="M982" s="262"/>
      <c r="N982" s="263"/>
      <c r="O982" s="263"/>
      <c r="P982" s="263"/>
      <c r="Q982" s="263"/>
      <c r="R982" s="263"/>
      <c r="S982" s="263"/>
      <c r="T982" s="26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5" t="s">
        <v>162</v>
      </c>
      <c r="AU982" s="265" t="s">
        <v>87</v>
      </c>
      <c r="AV982" s="14" t="s">
        <v>87</v>
      </c>
      <c r="AW982" s="14" t="s">
        <v>33</v>
      </c>
      <c r="AX982" s="14" t="s">
        <v>77</v>
      </c>
      <c r="AY982" s="265" t="s">
        <v>152</v>
      </c>
    </row>
    <row r="983" s="14" customFormat="1">
      <c r="A983" s="14"/>
      <c r="B983" s="255"/>
      <c r="C983" s="256"/>
      <c r="D983" s="240" t="s">
        <v>162</v>
      </c>
      <c r="E983" s="257" t="s">
        <v>1</v>
      </c>
      <c r="F983" s="258" t="s">
        <v>1015</v>
      </c>
      <c r="G983" s="256"/>
      <c r="H983" s="259">
        <v>1</v>
      </c>
      <c r="I983" s="260"/>
      <c r="J983" s="256"/>
      <c r="K983" s="256"/>
      <c r="L983" s="261"/>
      <c r="M983" s="262"/>
      <c r="N983" s="263"/>
      <c r="O983" s="263"/>
      <c r="P983" s="263"/>
      <c r="Q983" s="263"/>
      <c r="R983" s="263"/>
      <c r="S983" s="263"/>
      <c r="T983" s="26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5" t="s">
        <v>162</v>
      </c>
      <c r="AU983" s="265" t="s">
        <v>87</v>
      </c>
      <c r="AV983" s="14" t="s">
        <v>87</v>
      </c>
      <c r="AW983" s="14" t="s">
        <v>33</v>
      </c>
      <c r="AX983" s="14" t="s">
        <v>77</v>
      </c>
      <c r="AY983" s="265" t="s">
        <v>152</v>
      </c>
    </row>
    <row r="984" s="16" customFormat="1">
      <c r="A984" s="16"/>
      <c r="B984" s="277"/>
      <c r="C984" s="278"/>
      <c r="D984" s="240" t="s">
        <v>162</v>
      </c>
      <c r="E984" s="279" t="s">
        <v>1</v>
      </c>
      <c r="F984" s="280" t="s">
        <v>172</v>
      </c>
      <c r="G984" s="278"/>
      <c r="H984" s="281">
        <v>6</v>
      </c>
      <c r="I984" s="282"/>
      <c r="J984" s="278"/>
      <c r="K984" s="278"/>
      <c r="L984" s="283"/>
      <c r="M984" s="284"/>
      <c r="N984" s="285"/>
      <c r="O984" s="285"/>
      <c r="P984" s="285"/>
      <c r="Q984" s="285"/>
      <c r="R984" s="285"/>
      <c r="S984" s="285"/>
      <c r="T984" s="28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T984" s="287" t="s">
        <v>162</v>
      </c>
      <c r="AU984" s="287" t="s">
        <v>87</v>
      </c>
      <c r="AV984" s="16" t="s">
        <v>158</v>
      </c>
      <c r="AW984" s="16" t="s">
        <v>33</v>
      </c>
      <c r="AX984" s="16" t="s">
        <v>85</v>
      </c>
      <c r="AY984" s="287" t="s">
        <v>152</v>
      </c>
    </row>
    <row r="985" s="2" customFormat="1" ht="16.5" customHeight="1">
      <c r="A985" s="39"/>
      <c r="B985" s="40"/>
      <c r="C985" s="288" t="s">
        <v>1016</v>
      </c>
      <c r="D985" s="288" t="s">
        <v>190</v>
      </c>
      <c r="E985" s="289" t="s">
        <v>1017</v>
      </c>
      <c r="F985" s="290" t="s">
        <v>1018</v>
      </c>
      <c r="G985" s="291" t="s">
        <v>275</v>
      </c>
      <c r="H985" s="292">
        <v>5</v>
      </c>
      <c r="I985" s="293"/>
      <c r="J985" s="294">
        <f>ROUND(I985*H985,2)</f>
        <v>0</v>
      </c>
      <c r="K985" s="290" t="s">
        <v>1</v>
      </c>
      <c r="L985" s="295"/>
      <c r="M985" s="296" t="s">
        <v>1</v>
      </c>
      <c r="N985" s="297" t="s">
        <v>42</v>
      </c>
      <c r="O985" s="92"/>
      <c r="P985" s="236">
        <f>O985*H985</f>
        <v>0</v>
      </c>
      <c r="Q985" s="236">
        <v>0</v>
      </c>
      <c r="R985" s="236">
        <f>Q985*H985</f>
        <v>0</v>
      </c>
      <c r="S985" s="236">
        <v>0</v>
      </c>
      <c r="T985" s="237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38" t="s">
        <v>370</v>
      </c>
      <c r="AT985" s="238" t="s">
        <v>190</v>
      </c>
      <c r="AU985" s="238" t="s">
        <v>87</v>
      </c>
      <c r="AY985" s="18" t="s">
        <v>152</v>
      </c>
      <c r="BE985" s="239">
        <f>IF(N985="základní",J985,0)</f>
        <v>0</v>
      </c>
      <c r="BF985" s="239">
        <f>IF(N985="snížená",J985,0)</f>
        <v>0</v>
      </c>
      <c r="BG985" s="239">
        <f>IF(N985="zákl. přenesená",J985,0)</f>
        <v>0</v>
      </c>
      <c r="BH985" s="239">
        <f>IF(N985="sníž. přenesená",J985,0)</f>
        <v>0</v>
      </c>
      <c r="BI985" s="239">
        <f>IF(N985="nulová",J985,0)</f>
        <v>0</v>
      </c>
      <c r="BJ985" s="18" t="s">
        <v>85</v>
      </c>
      <c r="BK985" s="239">
        <f>ROUND(I985*H985,2)</f>
        <v>0</v>
      </c>
      <c r="BL985" s="18" t="s">
        <v>278</v>
      </c>
      <c r="BM985" s="238" t="s">
        <v>1019</v>
      </c>
    </row>
    <row r="986" s="2" customFormat="1" ht="16.5" customHeight="1">
      <c r="A986" s="39"/>
      <c r="B986" s="40"/>
      <c r="C986" s="288" t="s">
        <v>1020</v>
      </c>
      <c r="D986" s="288" t="s">
        <v>190</v>
      </c>
      <c r="E986" s="289" t="s">
        <v>1021</v>
      </c>
      <c r="F986" s="290" t="s">
        <v>1022</v>
      </c>
      <c r="G986" s="291" t="s">
        <v>275</v>
      </c>
      <c r="H986" s="292">
        <v>1</v>
      </c>
      <c r="I986" s="293"/>
      <c r="J986" s="294">
        <f>ROUND(I986*H986,2)</f>
        <v>0</v>
      </c>
      <c r="K986" s="290" t="s">
        <v>1</v>
      </c>
      <c r="L986" s="295"/>
      <c r="M986" s="296" t="s">
        <v>1</v>
      </c>
      <c r="N986" s="297" t="s">
        <v>42</v>
      </c>
      <c r="O986" s="92"/>
      <c r="P986" s="236">
        <f>O986*H986</f>
        <v>0</v>
      </c>
      <c r="Q986" s="236">
        <v>0</v>
      </c>
      <c r="R986" s="236">
        <f>Q986*H986</f>
        <v>0</v>
      </c>
      <c r="S986" s="236">
        <v>0</v>
      </c>
      <c r="T986" s="237">
        <f>S986*H986</f>
        <v>0</v>
      </c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R986" s="238" t="s">
        <v>370</v>
      </c>
      <c r="AT986" s="238" t="s">
        <v>190</v>
      </c>
      <c r="AU986" s="238" t="s">
        <v>87</v>
      </c>
      <c r="AY986" s="18" t="s">
        <v>152</v>
      </c>
      <c r="BE986" s="239">
        <f>IF(N986="základní",J986,0)</f>
        <v>0</v>
      </c>
      <c r="BF986" s="239">
        <f>IF(N986="snížená",J986,0)</f>
        <v>0</v>
      </c>
      <c r="BG986" s="239">
        <f>IF(N986="zákl. přenesená",J986,0)</f>
        <v>0</v>
      </c>
      <c r="BH986" s="239">
        <f>IF(N986="sníž. přenesená",J986,0)</f>
        <v>0</v>
      </c>
      <c r="BI986" s="239">
        <f>IF(N986="nulová",J986,0)</f>
        <v>0</v>
      </c>
      <c r="BJ986" s="18" t="s">
        <v>85</v>
      </c>
      <c r="BK986" s="239">
        <f>ROUND(I986*H986,2)</f>
        <v>0</v>
      </c>
      <c r="BL986" s="18" t="s">
        <v>278</v>
      </c>
      <c r="BM986" s="238" t="s">
        <v>1023</v>
      </c>
    </row>
    <row r="987" s="12" customFormat="1" ht="22.8" customHeight="1">
      <c r="A987" s="12"/>
      <c r="B987" s="211"/>
      <c r="C987" s="212"/>
      <c r="D987" s="213" t="s">
        <v>76</v>
      </c>
      <c r="E987" s="225" t="s">
        <v>1024</v>
      </c>
      <c r="F987" s="225" t="s">
        <v>96</v>
      </c>
      <c r="G987" s="212"/>
      <c r="H987" s="212"/>
      <c r="I987" s="215"/>
      <c r="J987" s="226">
        <f>BK987</f>
        <v>0</v>
      </c>
      <c r="K987" s="212"/>
      <c r="L987" s="217"/>
      <c r="M987" s="218"/>
      <c r="N987" s="219"/>
      <c r="O987" s="219"/>
      <c r="P987" s="220">
        <f>SUM(P988:P991)</f>
        <v>0</v>
      </c>
      <c r="Q987" s="219"/>
      <c r="R987" s="220">
        <f>SUM(R988:R991)</f>
        <v>0.0011000000000000001</v>
      </c>
      <c r="S987" s="219"/>
      <c r="T987" s="221">
        <f>SUM(T988:T991)</f>
        <v>0</v>
      </c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R987" s="222" t="s">
        <v>87</v>
      </c>
      <c r="AT987" s="223" t="s">
        <v>76</v>
      </c>
      <c r="AU987" s="223" t="s">
        <v>85</v>
      </c>
      <c r="AY987" s="222" t="s">
        <v>152</v>
      </c>
      <c r="BK987" s="224">
        <f>SUM(BK988:BK991)</f>
        <v>0</v>
      </c>
    </row>
    <row r="988" s="2" customFormat="1" ht="16.5" customHeight="1">
      <c r="A988" s="39"/>
      <c r="B988" s="40"/>
      <c r="C988" s="227" t="s">
        <v>1025</v>
      </c>
      <c r="D988" s="227" t="s">
        <v>154</v>
      </c>
      <c r="E988" s="228" t="s">
        <v>1026</v>
      </c>
      <c r="F988" s="229" t="s">
        <v>1027</v>
      </c>
      <c r="G988" s="230" t="s">
        <v>275</v>
      </c>
      <c r="H988" s="231">
        <v>1</v>
      </c>
      <c r="I988" s="232"/>
      <c r="J988" s="233">
        <f>ROUND(I988*H988,2)</f>
        <v>0</v>
      </c>
      <c r="K988" s="229" t="s">
        <v>176</v>
      </c>
      <c r="L988" s="45"/>
      <c r="M988" s="234" t="s">
        <v>1</v>
      </c>
      <c r="N988" s="235" t="s">
        <v>42</v>
      </c>
      <c r="O988" s="92"/>
      <c r="P988" s="236">
        <f>O988*H988</f>
        <v>0</v>
      </c>
      <c r="Q988" s="236">
        <v>0</v>
      </c>
      <c r="R988" s="236">
        <f>Q988*H988</f>
        <v>0</v>
      </c>
      <c r="S988" s="236">
        <v>0</v>
      </c>
      <c r="T988" s="237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38" t="s">
        <v>278</v>
      </c>
      <c r="AT988" s="238" t="s">
        <v>154</v>
      </c>
      <c r="AU988" s="238" t="s">
        <v>87</v>
      </c>
      <c r="AY988" s="18" t="s">
        <v>152</v>
      </c>
      <c r="BE988" s="239">
        <f>IF(N988="základní",J988,0)</f>
        <v>0</v>
      </c>
      <c r="BF988" s="239">
        <f>IF(N988="snížená",J988,0)</f>
        <v>0</v>
      </c>
      <c r="BG988" s="239">
        <f>IF(N988="zákl. přenesená",J988,0)</f>
        <v>0</v>
      </c>
      <c r="BH988" s="239">
        <f>IF(N988="sníž. přenesená",J988,0)</f>
        <v>0</v>
      </c>
      <c r="BI988" s="239">
        <f>IF(N988="nulová",J988,0)</f>
        <v>0</v>
      </c>
      <c r="BJ988" s="18" t="s">
        <v>85</v>
      </c>
      <c r="BK988" s="239">
        <f>ROUND(I988*H988,2)</f>
        <v>0</v>
      </c>
      <c r="BL988" s="18" t="s">
        <v>278</v>
      </c>
      <c r="BM988" s="238" t="s">
        <v>1028</v>
      </c>
    </row>
    <row r="989" s="14" customFormat="1">
      <c r="A989" s="14"/>
      <c r="B989" s="255"/>
      <c r="C989" s="256"/>
      <c r="D989" s="240" t="s">
        <v>162</v>
      </c>
      <c r="E989" s="257" t="s">
        <v>1</v>
      </c>
      <c r="F989" s="258" t="s">
        <v>1029</v>
      </c>
      <c r="G989" s="256"/>
      <c r="H989" s="259">
        <v>1</v>
      </c>
      <c r="I989" s="260"/>
      <c r="J989" s="256"/>
      <c r="K989" s="256"/>
      <c r="L989" s="261"/>
      <c r="M989" s="262"/>
      <c r="N989" s="263"/>
      <c r="O989" s="263"/>
      <c r="P989" s="263"/>
      <c r="Q989" s="263"/>
      <c r="R989" s="263"/>
      <c r="S989" s="263"/>
      <c r="T989" s="26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65" t="s">
        <v>162</v>
      </c>
      <c r="AU989" s="265" t="s">
        <v>87</v>
      </c>
      <c r="AV989" s="14" t="s">
        <v>87</v>
      </c>
      <c r="AW989" s="14" t="s">
        <v>33</v>
      </c>
      <c r="AX989" s="14" t="s">
        <v>85</v>
      </c>
      <c r="AY989" s="265" t="s">
        <v>152</v>
      </c>
    </row>
    <row r="990" s="2" customFormat="1" ht="24.15" customHeight="1">
      <c r="A990" s="39"/>
      <c r="B990" s="40"/>
      <c r="C990" s="288" t="s">
        <v>1030</v>
      </c>
      <c r="D990" s="288" t="s">
        <v>190</v>
      </c>
      <c r="E990" s="289" t="s">
        <v>1031</v>
      </c>
      <c r="F990" s="290" t="s">
        <v>1032</v>
      </c>
      <c r="G990" s="291" t="s">
        <v>275</v>
      </c>
      <c r="H990" s="292">
        <v>1</v>
      </c>
      <c r="I990" s="293"/>
      <c r="J990" s="294">
        <f>ROUND(I990*H990,2)</f>
        <v>0</v>
      </c>
      <c r="K990" s="290" t="s">
        <v>1</v>
      </c>
      <c r="L990" s="295"/>
      <c r="M990" s="296" t="s">
        <v>1</v>
      </c>
      <c r="N990" s="297" t="s">
        <v>42</v>
      </c>
      <c r="O990" s="92"/>
      <c r="P990" s="236">
        <f>O990*H990</f>
        <v>0</v>
      </c>
      <c r="Q990" s="236">
        <v>0.0011000000000000001</v>
      </c>
      <c r="R990" s="236">
        <f>Q990*H990</f>
        <v>0.0011000000000000001</v>
      </c>
      <c r="S990" s="236">
        <v>0</v>
      </c>
      <c r="T990" s="237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38" t="s">
        <v>370</v>
      </c>
      <c r="AT990" s="238" t="s">
        <v>190</v>
      </c>
      <c r="AU990" s="238" t="s">
        <v>87</v>
      </c>
      <c r="AY990" s="18" t="s">
        <v>152</v>
      </c>
      <c r="BE990" s="239">
        <f>IF(N990="základní",J990,0)</f>
        <v>0</v>
      </c>
      <c r="BF990" s="239">
        <f>IF(N990="snížená",J990,0)</f>
        <v>0</v>
      </c>
      <c r="BG990" s="239">
        <f>IF(N990="zákl. přenesená",J990,0)</f>
        <v>0</v>
      </c>
      <c r="BH990" s="239">
        <f>IF(N990="sníž. přenesená",J990,0)</f>
        <v>0</v>
      </c>
      <c r="BI990" s="239">
        <f>IF(N990="nulová",J990,0)</f>
        <v>0</v>
      </c>
      <c r="BJ990" s="18" t="s">
        <v>85</v>
      </c>
      <c r="BK990" s="239">
        <f>ROUND(I990*H990,2)</f>
        <v>0</v>
      </c>
      <c r="BL990" s="18" t="s">
        <v>278</v>
      </c>
      <c r="BM990" s="238" t="s">
        <v>1033</v>
      </c>
    </row>
    <row r="991" s="2" customFormat="1" ht="24.15" customHeight="1">
      <c r="A991" s="39"/>
      <c r="B991" s="40"/>
      <c r="C991" s="227" t="s">
        <v>1034</v>
      </c>
      <c r="D991" s="227" t="s">
        <v>154</v>
      </c>
      <c r="E991" s="228" t="s">
        <v>1035</v>
      </c>
      <c r="F991" s="229" t="s">
        <v>1036</v>
      </c>
      <c r="G991" s="230" t="s">
        <v>1037</v>
      </c>
      <c r="H991" s="298"/>
      <c r="I991" s="232"/>
      <c r="J991" s="233">
        <f>ROUND(I991*H991,2)</f>
        <v>0</v>
      </c>
      <c r="K991" s="229" t="s">
        <v>176</v>
      </c>
      <c r="L991" s="45"/>
      <c r="M991" s="234" t="s">
        <v>1</v>
      </c>
      <c r="N991" s="235" t="s">
        <v>42</v>
      </c>
      <c r="O991" s="92"/>
      <c r="P991" s="236">
        <f>O991*H991</f>
        <v>0</v>
      </c>
      <c r="Q991" s="236">
        <v>0</v>
      </c>
      <c r="R991" s="236">
        <f>Q991*H991</f>
        <v>0</v>
      </c>
      <c r="S991" s="236">
        <v>0</v>
      </c>
      <c r="T991" s="237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8" t="s">
        <v>278</v>
      </c>
      <c r="AT991" s="238" t="s">
        <v>154</v>
      </c>
      <c r="AU991" s="238" t="s">
        <v>87</v>
      </c>
      <c r="AY991" s="18" t="s">
        <v>152</v>
      </c>
      <c r="BE991" s="239">
        <f>IF(N991="základní",J991,0)</f>
        <v>0</v>
      </c>
      <c r="BF991" s="239">
        <f>IF(N991="snížená",J991,0)</f>
        <v>0</v>
      </c>
      <c r="BG991" s="239">
        <f>IF(N991="zákl. přenesená",J991,0)</f>
        <v>0</v>
      </c>
      <c r="BH991" s="239">
        <f>IF(N991="sníž. přenesená",J991,0)</f>
        <v>0</v>
      </c>
      <c r="BI991" s="239">
        <f>IF(N991="nulová",J991,0)</f>
        <v>0</v>
      </c>
      <c r="BJ991" s="18" t="s">
        <v>85</v>
      </c>
      <c r="BK991" s="239">
        <f>ROUND(I991*H991,2)</f>
        <v>0</v>
      </c>
      <c r="BL991" s="18" t="s">
        <v>278</v>
      </c>
      <c r="BM991" s="238" t="s">
        <v>1038</v>
      </c>
    </row>
    <row r="992" s="12" customFormat="1" ht="22.8" customHeight="1">
      <c r="A992" s="12"/>
      <c r="B992" s="211"/>
      <c r="C992" s="212"/>
      <c r="D992" s="213" t="s">
        <v>76</v>
      </c>
      <c r="E992" s="225" t="s">
        <v>1039</v>
      </c>
      <c r="F992" s="225" t="s">
        <v>1040</v>
      </c>
      <c r="G992" s="212"/>
      <c r="H992" s="212"/>
      <c r="I992" s="215"/>
      <c r="J992" s="226">
        <f>BK992</f>
        <v>0</v>
      </c>
      <c r="K992" s="212"/>
      <c r="L992" s="217"/>
      <c r="M992" s="218"/>
      <c r="N992" s="219"/>
      <c r="O992" s="219"/>
      <c r="P992" s="220">
        <f>SUM(P993:P1030)</f>
        <v>0</v>
      </c>
      <c r="Q992" s="219"/>
      <c r="R992" s="220">
        <f>SUM(R993:R1030)</f>
        <v>1.6641300842000002</v>
      </c>
      <c r="S992" s="219"/>
      <c r="T992" s="221">
        <f>SUM(T993:T1030)</f>
        <v>0</v>
      </c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R992" s="222" t="s">
        <v>87</v>
      </c>
      <c r="AT992" s="223" t="s">
        <v>76</v>
      </c>
      <c r="AU992" s="223" t="s">
        <v>85</v>
      </c>
      <c r="AY992" s="222" t="s">
        <v>152</v>
      </c>
      <c r="BK992" s="224">
        <f>SUM(BK993:BK1030)</f>
        <v>0</v>
      </c>
    </row>
    <row r="993" s="2" customFormat="1" ht="24.15" customHeight="1">
      <c r="A993" s="39"/>
      <c r="B993" s="40"/>
      <c r="C993" s="227" t="s">
        <v>1041</v>
      </c>
      <c r="D993" s="227" t="s">
        <v>154</v>
      </c>
      <c r="E993" s="228" t="s">
        <v>1042</v>
      </c>
      <c r="F993" s="229" t="s">
        <v>1043</v>
      </c>
      <c r="G993" s="230" t="s">
        <v>157</v>
      </c>
      <c r="H993" s="231">
        <v>11.710000000000001</v>
      </c>
      <c r="I993" s="232"/>
      <c r="J993" s="233">
        <f>ROUND(I993*H993,2)</f>
        <v>0</v>
      </c>
      <c r="K993" s="229" t="s">
        <v>176</v>
      </c>
      <c r="L993" s="45"/>
      <c r="M993" s="234" t="s">
        <v>1</v>
      </c>
      <c r="N993" s="235" t="s">
        <v>42</v>
      </c>
      <c r="O993" s="92"/>
      <c r="P993" s="236">
        <f>O993*H993</f>
        <v>0</v>
      </c>
      <c r="Q993" s="236">
        <v>0.01259502</v>
      </c>
      <c r="R993" s="236">
        <f>Q993*H993</f>
        <v>0.14748768420000002</v>
      </c>
      <c r="S993" s="236">
        <v>0</v>
      </c>
      <c r="T993" s="237">
        <f>S993*H993</f>
        <v>0</v>
      </c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R993" s="238" t="s">
        <v>278</v>
      </c>
      <c r="AT993" s="238" t="s">
        <v>154</v>
      </c>
      <c r="AU993" s="238" t="s">
        <v>87</v>
      </c>
      <c r="AY993" s="18" t="s">
        <v>152</v>
      </c>
      <c r="BE993" s="239">
        <f>IF(N993="základní",J993,0)</f>
        <v>0</v>
      </c>
      <c r="BF993" s="239">
        <f>IF(N993="snížená",J993,0)</f>
        <v>0</v>
      </c>
      <c r="BG993" s="239">
        <f>IF(N993="zákl. přenesená",J993,0)</f>
        <v>0</v>
      </c>
      <c r="BH993" s="239">
        <f>IF(N993="sníž. přenesená",J993,0)</f>
        <v>0</v>
      </c>
      <c r="BI993" s="239">
        <f>IF(N993="nulová",J993,0)</f>
        <v>0</v>
      </c>
      <c r="BJ993" s="18" t="s">
        <v>85</v>
      </c>
      <c r="BK993" s="239">
        <f>ROUND(I993*H993,2)</f>
        <v>0</v>
      </c>
      <c r="BL993" s="18" t="s">
        <v>278</v>
      </c>
      <c r="BM993" s="238" t="s">
        <v>1044</v>
      </c>
    </row>
    <row r="994" s="13" customFormat="1">
      <c r="A994" s="13"/>
      <c r="B994" s="245"/>
      <c r="C994" s="246"/>
      <c r="D994" s="240" t="s">
        <v>162</v>
      </c>
      <c r="E994" s="247" t="s">
        <v>1</v>
      </c>
      <c r="F994" s="248" t="s">
        <v>271</v>
      </c>
      <c r="G994" s="246"/>
      <c r="H994" s="247" t="s">
        <v>1</v>
      </c>
      <c r="I994" s="249"/>
      <c r="J994" s="246"/>
      <c r="K994" s="246"/>
      <c r="L994" s="250"/>
      <c r="M994" s="251"/>
      <c r="N994" s="252"/>
      <c r="O994" s="252"/>
      <c r="P994" s="252"/>
      <c r="Q994" s="252"/>
      <c r="R994" s="252"/>
      <c r="S994" s="252"/>
      <c r="T994" s="25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54" t="s">
        <v>162</v>
      </c>
      <c r="AU994" s="254" t="s">
        <v>87</v>
      </c>
      <c r="AV994" s="13" t="s">
        <v>85</v>
      </c>
      <c r="AW994" s="13" t="s">
        <v>33</v>
      </c>
      <c r="AX994" s="13" t="s">
        <v>77</v>
      </c>
      <c r="AY994" s="254" t="s">
        <v>152</v>
      </c>
    </row>
    <row r="995" s="14" customFormat="1">
      <c r="A995" s="14"/>
      <c r="B995" s="255"/>
      <c r="C995" s="256"/>
      <c r="D995" s="240" t="s">
        <v>162</v>
      </c>
      <c r="E995" s="257" t="s">
        <v>1</v>
      </c>
      <c r="F995" s="258" t="s">
        <v>1045</v>
      </c>
      <c r="G995" s="256"/>
      <c r="H995" s="259">
        <v>11.710000000000001</v>
      </c>
      <c r="I995" s="260"/>
      <c r="J995" s="256"/>
      <c r="K995" s="256"/>
      <c r="L995" s="261"/>
      <c r="M995" s="262"/>
      <c r="N995" s="263"/>
      <c r="O995" s="263"/>
      <c r="P995" s="263"/>
      <c r="Q995" s="263"/>
      <c r="R995" s="263"/>
      <c r="S995" s="263"/>
      <c r="T995" s="26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5" t="s">
        <v>162</v>
      </c>
      <c r="AU995" s="265" t="s">
        <v>87</v>
      </c>
      <c r="AV995" s="14" t="s">
        <v>87</v>
      </c>
      <c r="AW995" s="14" t="s">
        <v>33</v>
      </c>
      <c r="AX995" s="14" t="s">
        <v>77</v>
      </c>
      <c r="AY995" s="265" t="s">
        <v>152</v>
      </c>
    </row>
    <row r="996" s="16" customFormat="1">
      <c r="A996" s="16"/>
      <c r="B996" s="277"/>
      <c r="C996" s="278"/>
      <c r="D996" s="240" t="s">
        <v>162</v>
      </c>
      <c r="E996" s="279" t="s">
        <v>1</v>
      </c>
      <c r="F996" s="280" t="s">
        <v>172</v>
      </c>
      <c r="G996" s="278"/>
      <c r="H996" s="281">
        <v>11.710000000000001</v>
      </c>
      <c r="I996" s="282"/>
      <c r="J996" s="278"/>
      <c r="K996" s="278"/>
      <c r="L996" s="283"/>
      <c r="M996" s="284"/>
      <c r="N996" s="285"/>
      <c r="O996" s="285"/>
      <c r="P996" s="285"/>
      <c r="Q996" s="285"/>
      <c r="R996" s="285"/>
      <c r="S996" s="285"/>
      <c r="T996" s="28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T996" s="287" t="s">
        <v>162</v>
      </c>
      <c r="AU996" s="287" t="s">
        <v>87</v>
      </c>
      <c r="AV996" s="16" t="s">
        <v>158</v>
      </c>
      <c r="AW996" s="16" t="s">
        <v>33</v>
      </c>
      <c r="AX996" s="16" t="s">
        <v>85</v>
      </c>
      <c r="AY996" s="287" t="s">
        <v>152</v>
      </c>
    </row>
    <row r="997" s="2" customFormat="1" ht="24.15" customHeight="1">
      <c r="A997" s="39"/>
      <c r="B997" s="40"/>
      <c r="C997" s="227" t="s">
        <v>1046</v>
      </c>
      <c r="D997" s="227" t="s">
        <v>154</v>
      </c>
      <c r="E997" s="228" t="s">
        <v>1047</v>
      </c>
      <c r="F997" s="229" t="s">
        <v>1048</v>
      </c>
      <c r="G997" s="230" t="s">
        <v>157</v>
      </c>
      <c r="H997" s="231">
        <v>126.51000000000001</v>
      </c>
      <c r="I997" s="232"/>
      <c r="J997" s="233">
        <f>ROUND(I997*H997,2)</f>
        <v>0</v>
      </c>
      <c r="K997" s="229" t="s">
        <v>1</v>
      </c>
      <c r="L997" s="45"/>
      <c r="M997" s="234" t="s">
        <v>1</v>
      </c>
      <c r="N997" s="235" t="s">
        <v>42</v>
      </c>
      <c r="O997" s="92"/>
      <c r="P997" s="236">
        <f>O997*H997</f>
        <v>0</v>
      </c>
      <c r="Q997" s="236">
        <v>0.011050000000000001</v>
      </c>
      <c r="R997" s="236">
        <f>Q997*H997</f>
        <v>1.3979355000000002</v>
      </c>
      <c r="S997" s="236">
        <v>0</v>
      </c>
      <c r="T997" s="237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38" t="s">
        <v>278</v>
      </c>
      <c r="AT997" s="238" t="s">
        <v>154</v>
      </c>
      <c r="AU997" s="238" t="s">
        <v>87</v>
      </c>
      <c r="AY997" s="18" t="s">
        <v>152</v>
      </c>
      <c r="BE997" s="239">
        <f>IF(N997="základní",J997,0)</f>
        <v>0</v>
      </c>
      <c r="BF997" s="239">
        <f>IF(N997="snížená",J997,0)</f>
        <v>0</v>
      </c>
      <c r="BG997" s="239">
        <f>IF(N997="zákl. přenesená",J997,0)</f>
        <v>0</v>
      </c>
      <c r="BH997" s="239">
        <f>IF(N997="sníž. přenesená",J997,0)</f>
        <v>0</v>
      </c>
      <c r="BI997" s="239">
        <f>IF(N997="nulová",J997,0)</f>
        <v>0</v>
      </c>
      <c r="BJ997" s="18" t="s">
        <v>85</v>
      </c>
      <c r="BK997" s="239">
        <f>ROUND(I997*H997,2)</f>
        <v>0</v>
      </c>
      <c r="BL997" s="18" t="s">
        <v>278</v>
      </c>
      <c r="BM997" s="238" t="s">
        <v>1049</v>
      </c>
    </row>
    <row r="998" s="13" customFormat="1">
      <c r="A998" s="13"/>
      <c r="B998" s="245"/>
      <c r="C998" s="246"/>
      <c r="D998" s="240" t="s">
        <v>162</v>
      </c>
      <c r="E998" s="247" t="s">
        <v>1</v>
      </c>
      <c r="F998" s="248" t="s">
        <v>271</v>
      </c>
      <c r="G998" s="246"/>
      <c r="H998" s="247" t="s">
        <v>1</v>
      </c>
      <c r="I998" s="249"/>
      <c r="J998" s="246"/>
      <c r="K998" s="246"/>
      <c r="L998" s="250"/>
      <c r="M998" s="251"/>
      <c r="N998" s="252"/>
      <c r="O998" s="252"/>
      <c r="P998" s="252"/>
      <c r="Q998" s="252"/>
      <c r="R998" s="252"/>
      <c r="S998" s="252"/>
      <c r="T998" s="25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54" t="s">
        <v>162</v>
      </c>
      <c r="AU998" s="254" t="s">
        <v>87</v>
      </c>
      <c r="AV998" s="13" t="s">
        <v>85</v>
      </c>
      <c r="AW998" s="13" t="s">
        <v>33</v>
      </c>
      <c r="AX998" s="13" t="s">
        <v>77</v>
      </c>
      <c r="AY998" s="254" t="s">
        <v>152</v>
      </c>
    </row>
    <row r="999" s="14" customFormat="1">
      <c r="A999" s="14"/>
      <c r="B999" s="255"/>
      <c r="C999" s="256"/>
      <c r="D999" s="240" t="s">
        <v>162</v>
      </c>
      <c r="E999" s="257" t="s">
        <v>1</v>
      </c>
      <c r="F999" s="258" t="s">
        <v>1050</v>
      </c>
      <c r="G999" s="256"/>
      <c r="H999" s="259">
        <v>126.51000000000001</v>
      </c>
      <c r="I999" s="260"/>
      <c r="J999" s="256"/>
      <c r="K999" s="256"/>
      <c r="L999" s="261"/>
      <c r="M999" s="262"/>
      <c r="N999" s="263"/>
      <c r="O999" s="263"/>
      <c r="P999" s="263"/>
      <c r="Q999" s="263"/>
      <c r="R999" s="263"/>
      <c r="S999" s="263"/>
      <c r="T999" s="26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5" t="s">
        <v>162</v>
      </c>
      <c r="AU999" s="265" t="s">
        <v>87</v>
      </c>
      <c r="AV999" s="14" t="s">
        <v>87</v>
      </c>
      <c r="AW999" s="14" t="s">
        <v>33</v>
      </c>
      <c r="AX999" s="14" t="s">
        <v>85</v>
      </c>
      <c r="AY999" s="265" t="s">
        <v>152</v>
      </c>
    </row>
    <row r="1000" s="2" customFormat="1" ht="24.15" customHeight="1">
      <c r="A1000" s="39"/>
      <c r="B1000" s="40"/>
      <c r="C1000" s="227" t="s">
        <v>1051</v>
      </c>
      <c r="D1000" s="227" t="s">
        <v>154</v>
      </c>
      <c r="E1000" s="228" t="s">
        <v>1052</v>
      </c>
      <c r="F1000" s="229" t="s">
        <v>1053</v>
      </c>
      <c r="G1000" s="230" t="s">
        <v>157</v>
      </c>
      <c r="H1000" s="231">
        <v>11.710000000000001</v>
      </c>
      <c r="I1000" s="232"/>
      <c r="J1000" s="233">
        <f>ROUND(I1000*H1000,2)</f>
        <v>0</v>
      </c>
      <c r="K1000" s="229" t="s">
        <v>176</v>
      </c>
      <c r="L1000" s="45"/>
      <c r="M1000" s="234" t="s">
        <v>1</v>
      </c>
      <c r="N1000" s="235" t="s">
        <v>42</v>
      </c>
      <c r="O1000" s="92"/>
      <c r="P1000" s="236">
        <f>O1000*H1000</f>
        <v>0</v>
      </c>
      <c r="Q1000" s="236">
        <v>0.00010000000000000001</v>
      </c>
      <c r="R1000" s="236">
        <f>Q1000*H1000</f>
        <v>0.0011710000000000002</v>
      </c>
      <c r="S1000" s="236">
        <v>0</v>
      </c>
      <c r="T1000" s="237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38" t="s">
        <v>278</v>
      </c>
      <c r="AT1000" s="238" t="s">
        <v>154</v>
      </c>
      <c r="AU1000" s="238" t="s">
        <v>87</v>
      </c>
      <c r="AY1000" s="18" t="s">
        <v>152</v>
      </c>
      <c r="BE1000" s="239">
        <f>IF(N1000="základní",J1000,0)</f>
        <v>0</v>
      </c>
      <c r="BF1000" s="239">
        <f>IF(N1000="snížená",J1000,0)</f>
        <v>0</v>
      </c>
      <c r="BG1000" s="239">
        <f>IF(N1000="zákl. přenesená",J1000,0)</f>
        <v>0</v>
      </c>
      <c r="BH1000" s="239">
        <f>IF(N1000="sníž. přenesená",J1000,0)</f>
        <v>0</v>
      </c>
      <c r="BI1000" s="239">
        <f>IF(N1000="nulová",J1000,0)</f>
        <v>0</v>
      </c>
      <c r="BJ1000" s="18" t="s">
        <v>85</v>
      </c>
      <c r="BK1000" s="239">
        <f>ROUND(I1000*H1000,2)</f>
        <v>0</v>
      </c>
      <c r="BL1000" s="18" t="s">
        <v>278</v>
      </c>
      <c r="BM1000" s="238" t="s">
        <v>1054</v>
      </c>
    </row>
    <row r="1001" s="13" customFormat="1">
      <c r="A1001" s="13"/>
      <c r="B1001" s="245"/>
      <c r="C1001" s="246"/>
      <c r="D1001" s="240" t="s">
        <v>162</v>
      </c>
      <c r="E1001" s="247" t="s">
        <v>1</v>
      </c>
      <c r="F1001" s="248" t="s">
        <v>271</v>
      </c>
      <c r="G1001" s="246"/>
      <c r="H1001" s="247" t="s">
        <v>1</v>
      </c>
      <c r="I1001" s="249"/>
      <c r="J1001" s="246"/>
      <c r="K1001" s="246"/>
      <c r="L1001" s="250"/>
      <c r="M1001" s="251"/>
      <c r="N1001" s="252"/>
      <c r="O1001" s="252"/>
      <c r="P1001" s="252"/>
      <c r="Q1001" s="252"/>
      <c r="R1001" s="252"/>
      <c r="S1001" s="252"/>
      <c r="T1001" s="25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4" t="s">
        <v>162</v>
      </c>
      <c r="AU1001" s="254" t="s">
        <v>87</v>
      </c>
      <c r="AV1001" s="13" t="s">
        <v>85</v>
      </c>
      <c r="AW1001" s="13" t="s">
        <v>33</v>
      </c>
      <c r="AX1001" s="13" t="s">
        <v>77</v>
      </c>
      <c r="AY1001" s="254" t="s">
        <v>152</v>
      </c>
    </row>
    <row r="1002" s="14" customFormat="1">
      <c r="A1002" s="14"/>
      <c r="B1002" s="255"/>
      <c r="C1002" s="256"/>
      <c r="D1002" s="240" t="s">
        <v>162</v>
      </c>
      <c r="E1002" s="257" t="s">
        <v>1</v>
      </c>
      <c r="F1002" s="258" t="s">
        <v>1045</v>
      </c>
      <c r="G1002" s="256"/>
      <c r="H1002" s="259">
        <v>11.710000000000001</v>
      </c>
      <c r="I1002" s="260"/>
      <c r="J1002" s="256"/>
      <c r="K1002" s="256"/>
      <c r="L1002" s="261"/>
      <c r="M1002" s="262"/>
      <c r="N1002" s="263"/>
      <c r="O1002" s="263"/>
      <c r="P1002" s="263"/>
      <c r="Q1002" s="263"/>
      <c r="R1002" s="263"/>
      <c r="S1002" s="263"/>
      <c r="T1002" s="26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5" t="s">
        <v>162</v>
      </c>
      <c r="AU1002" s="265" t="s">
        <v>87</v>
      </c>
      <c r="AV1002" s="14" t="s">
        <v>87</v>
      </c>
      <c r="AW1002" s="14" t="s">
        <v>33</v>
      </c>
      <c r="AX1002" s="14" t="s">
        <v>77</v>
      </c>
      <c r="AY1002" s="265" t="s">
        <v>152</v>
      </c>
    </row>
    <row r="1003" s="16" customFormat="1">
      <c r="A1003" s="16"/>
      <c r="B1003" s="277"/>
      <c r="C1003" s="278"/>
      <c r="D1003" s="240" t="s">
        <v>162</v>
      </c>
      <c r="E1003" s="279" t="s">
        <v>1</v>
      </c>
      <c r="F1003" s="280" t="s">
        <v>172</v>
      </c>
      <c r="G1003" s="278"/>
      <c r="H1003" s="281">
        <v>11.710000000000001</v>
      </c>
      <c r="I1003" s="282"/>
      <c r="J1003" s="278"/>
      <c r="K1003" s="278"/>
      <c r="L1003" s="283"/>
      <c r="M1003" s="284"/>
      <c r="N1003" s="285"/>
      <c r="O1003" s="285"/>
      <c r="P1003" s="285"/>
      <c r="Q1003" s="285"/>
      <c r="R1003" s="285"/>
      <c r="S1003" s="285"/>
      <c r="T1003" s="28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T1003" s="287" t="s">
        <v>162</v>
      </c>
      <c r="AU1003" s="287" t="s">
        <v>87</v>
      </c>
      <c r="AV1003" s="16" t="s">
        <v>158</v>
      </c>
      <c r="AW1003" s="16" t="s">
        <v>33</v>
      </c>
      <c r="AX1003" s="16" t="s">
        <v>85</v>
      </c>
      <c r="AY1003" s="287" t="s">
        <v>152</v>
      </c>
    </row>
    <row r="1004" s="2" customFormat="1" ht="24.15" customHeight="1">
      <c r="A1004" s="39"/>
      <c r="B1004" s="40"/>
      <c r="C1004" s="227" t="s">
        <v>1055</v>
      </c>
      <c r="D1004" s="227" t="s">
        <v>154</v>
      </c>
      <c r="E1004" s="228" t="s">
        <v>1056</v>
      </c>
      <c r="F1004" s="229" t="s">
        <v>1057</v>
      </c>
      <c r="G1004" s="230" t="s">
        <v>157</v>
      </c>
      <c r="H1004" s="231">
        <v>138.22</v>
      </c>
      <c r="I1004" s="232"/>
      <c r="J1004" s="233">
        <f>ROUND(I1004*H1004,2)</f>
        <v>0</v>
      </c>
      <c r="K1004" s="229" t="s">
        <v>176</v>
      </c>
      <c r="L1004" s="45"/>
      <c r="M1004" s="234" t="s">
        <v>1</v>
      </c>
      <c r="N1004" s="235" t="s">
        <v>42</v>
      </c>
      <c r="O1004" s="92"/>
      <c r="P1004" s="236">
        <f>O1004*H1004</f>
        <v>0</v>
      </c>
      <c r="Q1004" s="236">
        <v>0</v>
      </c>
      <c r="R1004" s="236">
        <f>Q1004*H1004</f>
        <v>0</v>
      </c>
      <c r="S1004" s="236">
        <v>0</v>
      </c>
      <c r="T1004" s="237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38" t="s">
        <v>278</v>
      </c>
      <c r="AT1004" s="238" t="s">
        <v>154</v>
      </c>
      <c r="AU1004" s="238" t="s">
        <v>87</v>
      </c>
      <c r="AY1004" s="18" t="s">
        <v>152</v>
      </c>
      <c r="BE1004" s="239">
        <f>IF(N1004="základní",J1004,0)</f>
        <v>0</v>
      </c>
      <c r="BF1004" s="239">
        <f>IF(N1004="snížená",J1004,0)</f>
        <v>0</v>
      </c>
      <c r="BG1004" s="239">
        <f>IF(N1004="zákl. přenesená",J1004,0)</f>
        <v>0</v>
      </c>
      <c r="BH1004" s="239">
        <f>IF(N1004="sníž. přenesená",J1004,0)</f>
        <v>0</v>
      </c>
      <c r="BI1004" s="239">
        <f>IF(N1004="nulová",J1004,0)</f>
        <v>0</v>
      </c>
      <c r="BJ1004" s="18" t="s">
        <v>85</v>
      </c>
      <c r="BK1004" s="239">
        <f>ROUND(I1004*H1004,2)</f>
        <v>0</v>
      </c>
      <c r="BL1004" s="18" t="s">
        <v>278</v>
      </c>
      <c r="BM1004" s="238" t="s">
        <v>1058</v>
      </c>
    </row>
    <row r="1005" s="13" customFormat="1">
      <c r="A1005" s="13"/>
      <c r="B1005" s="245"/>
      <c r="C1005" s="246"/>
      <c r="D1005" s="240" t="s">
        <v>162</v>
      </c>
      <c r="E1005" s="247" t="s">
        <v>1</v>
      </c>
      <c r="F1005" s="248" t="s">
        <v>271</v>
      </c>
      <c r="G1005" s="246"/>
      <c r="H1005" s="247" t="s">
        <v>1</v>
      </c>
      <c r="I1005" s="249"/>
      <c r="J1005" s="246"/>
      <c r="K1005" s="246"/>
      <c r="L1005" s="250"/>
      <c r="M1005" s="251"/>
      <c r="N1005" s="252"/>
      <c r="O1005" s="252"/>
      <c r="P1005" s="252"/>
      <c r="Q1005" s="252"/>
      <c r="R1005" s="252"/>
      <c r="S1005" s="252"/>
      <c r="T1005" s="25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4" t="s">
        <v>162</v>
      </c>
      <c r="AU1005" s="254" t="s">
        <v>87</v>
      </c>
      <c r="AV1005" s="13" t="s">
        <v>85</v>
      </c>
      <c r="AW1005" s="13" t="s">
        <v>33</v>
      </c>
      <c r="AX1005" s="13" t="s">
        <v>77</v>
      </c>
      <c r="AY1005" s="254" t="s">
        <v>152</v>
      </c>
    </row>
    <row r="1006" s="14" customFormat="1">
      <c r="A1006" s="14"/>
      <c r="B1006" s="255"/>
      <c r="C1006" s="256"/>
      <c r="D1006" s="240" t="s">
        <v>162</v>
      </c>
      <c r="E1006" s="257" t="s">
        <v>1</v>
      </c>
      <c r="F1006" s="258" t="s">
        <v>1045</v>
      </c>
      <c r="G1006" s="256"/>
      <c r="H1006" s="259">
        <v>11.710000000000001</v>
      </c>
      <c r="I1006" s="260"/>
      <c r="J1006" s="256"/>
      <c r="K1006" s="256"/>
      <c r="L1006" s="261"/>
      <c r="M1006" s="262"/>
      <c r="N1006" s="263"/>
      <c r="O1006" s="263"/>
      <c r="P1006" s="263"/>
      <c r="Q1006" s="263"/>
      <c r="R1006" s="263"/>
      <c r="S1006" s="263"/>
      <c r="T1006" s="26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5" t="s">
        <v>162</v>
      </c>
      <c r="AU1006" s="265" t="s">
        <v>87</v>
      </c>
      <c r="AV1006" s="14" t="s">
        <v>87</v>
      </c>
      <c r="AW1006" s="14" t="s">
        <v>33</v>
      </c>
      <c r="AX1006" s="14" t="s">
        <v>77</v>
      </c>
      <c r="AY1006" s="265" t="s">
        <v>152</v>
      </c>
    </row>
    <row r="1007" s="13" customFormat="1">
      <c r="A1007" s="13"/>
      <c r="B1007" s="245"/>
      <c r="C1007" s="246"/>
      <c r="D1007" s="240" t="s">
        <v>162</v>
      </c>
      <c r="E1007" s="247" t="s">
        <v>1</v>
      </c>
      <c r="F1007" s="248" t="s">
        <v>271</v>
      </c>
      <c r="G1007" s="246"/>
      <c r="H1007" s="247" t="s">
        <v>1</v>
      </c>
      <c r="I1007" s="249"/>
      <c r="J1007" s="246"/>
      <c r="K1007" s="246"/>
      <c r="L1007" s="250"/>
      <c r="M1007" s="251"/>
      <c r="N1007" s="252"/>
      <c r="O1007" s="252"/>
      <c r="P1007" s="252"/>
      <c r="Q1007" s="252"/>
      <c r="R1007" s="252"/>
      <c r="S1007" s="252"/>
      <c r="T1007" s="25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54" t="s">
        <v>162</v>
      </c>
      <c r="AU1007" s="254" t="s">
        <v>87</v>
      </c>
      <c r="AV1007" s="13" t="s">
        <v>85</v>
      </c>
      <c r="AW1007" s="13" t="s">
        <v>33</v>
      </c>
      <c r="AX1007" s="13" t="s">
        <v>77</v>
      </c>
      <c r="AY1007" s="254" t="s">
        <v>152</v>
      </c>
    </row>
    <row r="1008" s="14" customFormat="1">
      <c r="A1008" s="14"/>
      <c r="B1008" s="255"/>
      <c r="C1008" s="256"/>
      <c r="D1008" s="240" t="s">
        <v>162</v>
      </c>
      <c r="E1008" s="257" t="s">
        <v>1</v>
      </c>
      <c r="F1008" s="258" t="s">
        <v>1050</v>
      </c>
      <c r="G1008" s="256"/>
      <c r="H1008" s="259">
        <v>126.51000000000001</v>
      </c>
      <c r="I1008" s="260"/>
      <c r="J1008" s="256"/>
      <c r="K1008" s="256"/>
      <c r="L1008" s="261"/>
      <c r="M1008" s="262"/>
      <c r="N1008" s="263"/>
      <c r="O1008" s="263"/>
      <c r="P1008" s="263"/>
      <c r="Q1008" s="263"/>
      <c r="R1008" s="263"/>
      <c r="S1008" s="263"/>
      <c r="T1008" s="26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65" t="s">
        <v>162</v>
      </c>
      <c r="AU1008" s="265" t="s">
        <v>87</v>
      </c>
      <c r="AV1008" s="14" t="s">
        <v>87</v>
      </c>
      <c r="AW1008" s="14" t="s">
        <v>33</v>
      </c>
      <c r="AX1008" s="14" t="s">
        <v>77</v>
      </c>
      <c r="AY1008" s="265" t="s">
        <v>152</v>
      </c>
    </row>
    <row r="1009" s="16" customFormat="1">
      <c r="A1009" s="16"/>
      <c r="B1009" s="277"/>
      <c r="C1009" s="278"/>
      <c r="D1009" s="240" t="s">
        <v>162</v>
      </c>
      <c r="E1009" s="279" t="s">
        <v>1</v>
      </c>
      <c r="F1009" s="280" t="s">
        <v>172</v>
      </c>
      <c r="G1009" s="278"/>
      <c r="H1009" s="281">
        <v>138.22</v>
      </c>
      <c r="I1009" s="282"/>
      <c r="J1009" s="278"/>
      <c r="K1009" s="278"/>
      <c r="L1009" s="283"/>
      <c r="M1009" s="284"/>
      <c r="N1009" s="285"/>
      <c r="O1009" s="285"/>
      <c r="P1009" s="285"/>
      <c r="Q1009" s="285"/>
      <c r="R1009" s="285"/>
      <c r="S1009" s="285"/>
      <c r="T1009" s="28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T1009" s="287" t="s">
        <v>162</v>
      </c>
      <c r="AU1009" s="287" t="s">
        <v>87</v>
      </c>
      <c r="AV1009" s="16" t="s">
        <v>158</v>
      </c>
      <c r="AW1009" s="16" t="s">
        <v>33</v>
      </c>
      <c r="AX1009" s="16" t="s">
        <v>85</v>
      </c>
      <c r="AY1009" s="287" t="s">
        <v>152</v>
      </c>
    </row>
    <row r="1010" s="2" customFormat="1" ht="16.5" customHeight="1">
      <c r="A1010" s="39"/>
      <c r="B1010" s="40"/>
      <c r="C1010" s="288" t="s">
        <v>1059</v>
      </c>
      <c r="D1010" s="288" t="s">
        <v>190</v>
      </c>
      <c r="E1010" s="289" t="s">
        <v>1060</v>
      </c>
      <c r="F1010" s="290" t="s">
        <v>1061</v>
      </c>
      <c r="G1010" s="291" t="s">
        <v>157</v>
      </c>
      <c r="H1010" s="292">
        <v>155.28999999999999</v>
      </c>
      <c r="I1010" s="293"/>
      <c r="J1010" s="294">
        <f>ROUND(I1010*H1010,2)</f>
        <v>0</v>
      </c>
      <c r="K1010" s="290" t="s">
        <v>176</v>
      </c>
      <c r="L1010" s="295"/>
      <c r="M1010" s="296" t="s">
        <v>1</v>
      </c>
      <c r="N1010" s="297" t="s">
        <v>42</v>
      </c>
      <c r="O1010" s="92"/>
      <c r="P1010" s="236">
        <f>O1010*H1010</f>
        <v>0</v>
      </c>
      <c r="Q1010" s="236">
        <v>0.00011</v>
      </c>
      <c r="R1010" s="236">
        <f>Q1010*H1010</f>
        <v>0.017081900000000001</v>
      </c>
      <c r="S1010" s="236">
        <v>0</v>
      </c>
      <c r="T1010" s="237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8" t="s">
        <v>370</v>
      </c>
      <c r="AT1010" s="238" t="s">
        <v>190</v>
      </c>
      <c r="AU1010" s="238" t="s">
        <v>87</v>
      </c>
      <c r="AY1010" s="18" t="s">
        <v>152</v>
      </c>
      <c r="BE1010" s="239">
        <f>IF(N1010="základní",J1010,0)</f>
        <v>0</v>
      </c>
      <c r="BF1010" s="239">
        <f>IF(N1010="snížená",J1010,0)</f>
        <v>0</v>
      </c>
      <c r="BG1010" s="239">
        <f>IF(N1010="zákl. přenesená",J1010,0)</f>
        <v>0</v>
      </c>
      <c r="BH1010" s="239">
        <f>IF(N1010="sníž. přenesená",J1010,0)</f>
        <v>0</v>
      </c>
      <c r="BI1010" s="239">
        <f>IF(N1010="nulová",J1010,0)</f>
        <v>0</v>
      </c>
      <c r="BJ1010" s="18" t="s">
        <v>85</v>
      </c>
      <c r="BK1010" s="239">
        <f>ROUND(I1010*H1010,2)</f>
        <v>0</v>
      </c>
      <c r="BL1010" s="18" t="s">
        <v>278</v>
      </c>
      <c r="BM1010" s="238" t="s">
        <v>1062</v>
      </c>
    </row>
    <row r="1011" s="14" customFormat="1">
      <c r="A1011" s="14"/>
      <c r="B1011" s="255"/>
      <c r="C1011" s="256"/>
      <c r="D1011" s="240" t="s">
        <v>162</v>
      </c>
      <c r="E1011" s="257" t="s">
        <v>1</v>
      </c>
      <c r="F1011" s="258" t="s">
        <v>1063</v>
      </c>
      <c r="G1011" s="256"/>
      <c r="H1011" s="259">
        <v>155.28999999999999</v>
      </c>
      <c r="I1011" s="260"/>
      <c r="J1011" s="256"/>
      <c r="K1011" s="256"/>
      <c r="L1011" s="261"/>
      <c r="M1011" s="262"/>
      <c r="N1011" s="263"/>
      <c r="O1011" s="263"/>
      <c r="P1011" s="263"/>
      <c r="Q1011" s="263"/>
      <c r="R1011" s="263"/>
      <c r="S1011" s="263"/>
      <c r="T1011" s="26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5" t="s">
        <v>162</v>
      </c>
      <c r="AU1011" s="265" t="s">
        <v>87</v>
      </c>
      <c r="AV1011" s="14" t="s">
        <v>87</v>
      </c>
      <c r="AW1011" s="14" t="s">
        <v>33</v>
      </c>
      <c r="AX1011" s="14" t="s">
        <v>85</v>
      </c>
      <c r="AY1011" s="265" t="s">
        <v>152</v>
      </c>
    </row>
    <row r="1012" s="2" customFormat="1" ht="16.5" customHeight="1">
      <c r="A1012" s="39"/>
      <c r="B1012" s="40"/>
      <c r="C1012" s="227" t="s">
        <v>1064</v>
      </c>
      <c r="D1012" s="227" t="s">
        <v>154</v>
      </c>
      <c r="E1012" s="228" t="s">
        <v>1065</v>
      </c>
      <c r="F1012" s="229" t="s">
        <v>1066</v>
      </c>
      <c r="G1012" s="230" t="s">
        <v>157</v>
      </c>
      <c r="H1012" s="231">
        <v>11.710000000000001</v>
      </c>
      <c r="I1012" s="232"/>
      <c r="J1012" s="233">
        <f>ROUND(I1012*H1012,2)</f>
        <v>0</v>
      </c>
      <c r="K1012" s="229" t="s">
        <v>176</v>
      </c>
      <c r="L1012" s="45"/>
      <c r="M1012" s="234" t="s">
        <v>1</v>
      </c>
      <c r="N1012" s="235" t="s">
        <v>42</v>
      </c>
      <c r="O1012" s="92"/>
      <c r="P1012" s="236">
        <f>O1012*H1012</f>
        <v>0</v>
      </c>
      <c r="Q1012" s="236">
        <v>0</v>
      </c>
      <c r="R1012" s="236">
        <f>Q1012*H1012</f>
        <v>0</v>
      </c>
      <c r="S1012" s="236">
        <v>0</v>
      </c>
      <c r="T1012" s="237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8" t="s">
        <v>278</v>
      </c>
      <c r="AT1012" s="238" t="s">
        <v>154</v>
      </c>
      <c r="AU1012" s="238" t="s">
        <v>87</v>
      </c>
      <c r="AY1012" s="18" t="s">
        <v>152</v>
      </c>
      <c r="BE1012" s="239">
        <f>IF(N1012="základní",J1012,0)</f>
        <v>0</v>
      </c>
      <c r="BF1012" s="239">
        <f>IF(N1012="snížená",J1012,0)</f>
        <v>0</v>
      </c>
      <c r="BG1012" s="239">
        <f>IF(N1012="zákl. přenesená",J1012,0)</f>
        <v>0</v>
      </c>
      <c r="BH1012" s="239">
        <f>IF(N1012="sníž. přenesená",J1012,0)</f>
        <v>0</v>
      </c>
      <c r="BI1012" s="239">
        <f>IF(N1012="nulová",J1012,0)</f>
        <v>0</v>
      </c>
      <c r="BJ1012" s="18" t="s">
        <v>85</v>
      </c>
      <c r="BK1012" s="239">
        <f>ROUND(I1012*H1012,2)</f>
        <v>0</v>
      </c>
      <c r="BL1012" s="18" t="s">
        <v>278</v>
      </c>
      <c r="BM1012" s="238" t="s">
        <v>1067</v>
      </c>
    </row>
    <row r="1013" s="13" customFormat="1">
      <c r="A1013" s="13"/>
      <c r="B1013" s="245"/>
      <c r="C1013" s="246"/>
      <c r="D1013" s="240" t="s">
        <v>162</v>
      </c>
      <c r="E1013" s="247" t="s">
        <v>1</v>
      </c>
      <c r="F1013" s="248" t="s">
        <v>271</v>
      </c>
      <c r="G1013" s="246"/>
      <c r="H1013" s="247" t="s">
        <v>1</v>
      </c>
      <c r="I1013" s="249"/>
      <c r="J1013" s="246"/>
      <c r="K1013" s="246"/>
      <c r="L1013" s="250"/>
      <c r="M1013" s="251"/>
      <c r="N1013" s="252"/>
      <c r="O1013" s="252"/>
      <c r="P1013" s="252"/>
      <c r="Q1013" s="252"/>
      <c r="R1013" s="252"/>
      <c r="S1013" s="252"/>
      <c r="T1013" s="25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4" t="s">
        <v>162</v>
      </c>
      <c r="AU1013" s="254" t="s">
        <v>87</v>
      </c>
      <c r="AV1013" s="13" t="s">
        <v>85</v>
      </c>
      <c r="AW1013" s="13" t="s">
        <v>33</v>
      </c>
      <c r="AX1013" s="13" t="s">
        <v>77</v>
      </c>
      <c r="AY1013" s="254" t="s">
        <v>152</v>
      </c>
    </row>
    <row r="1014" s="14" customFormat="1">
      <c r="A1014" s="14"/>
      <c r="B1014" s="255"/>
      <c r="C1014" s="256"/>
      <c r="D1014" s="240" t="s">
        <v>162</v>
      </c>
      <c r="E1014" s="257" t="s">
        <v>1</v>
      </c>
      <c r="F1014" s="258" t="s">
        <v>1045</v>
      </c>
      <c r="G1014" s="256"/>
      <c r="H1014" s="259">
        <v>11.710000000000001</v>
      </c>
      <c r="I1014" s="260"/>
      <c r="J1014" s="256"/>
      <c r="K1014" s="256"/>
      <c r="L1014" s="261"/>
      <c r="M1014" s="262"/>
      <c r="N1014" s="263"/>
      <c r="O1014" s="263"/>
      <c r="P1014" s="263"/>
      <c r="Q1014" s="263"/>
      <c r="R1014" s="263"/>
      <c r="S1014" s="263"/>
      <c r="T1014" s="26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5" t="s">
        <v>162</v>
      </c>
      <c r="AU1014" s="265" t="s">
        <v>87</v>
      </c>
      <c r="AV1014" s="14" t="s">
        <v>87</v>
      </c>
      <c r="AW1014" s="14" t="s">
        <v>33</v>
      </c>
      <c r="AX1014" s="14" t="s">
        <v>77</v>
      </c>
      <c r="AY1014" s="265" t="s">
        <v>152</v>
      </c>
    </row>
    <row r="1015" s="16" customFormat="1">
      <c r="A1015" s="16"/>
      <c r="B1015" s="277"/>
      <c r="C1015" s="278"/>
      <c r="D1015" s="240" t="s">
        <v>162</v>
      </c>
      <c r="E1015" s="279" t="s">
        <v>1</v>
      </c>
      <c r="F1015" s="280" t="s">
        <v>172</v>
      </c>
      <c r="G1015" s="278"/>
      <c r="H1015" s="281">
        <v>11.710000000000001</v>
      </c>
      <c r="I1015" s="282"/>
      <c r="J1015" s="278"/>
      <c r="K1015" s="278"/>
      <c r="L1015" s="283"/>
      <c r="M1015" s="284"/>
      <c r="N1015" s="285"/>
      <c r="O1015" s="285"/>
      <c r="P1015" s="285"/>
      <c r="Q1015" s="285"/>
      <c r="R1015" s="285"/>
      <c r="S1015" s="285"/>
      <c r="T1015" s="28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T1015" s="287" t="s">
        <v>162</v>
      </c>
      <c r="AU1015" s="287" t="s">
        <v>87</v>
      </c>
      <c r="AV1015" s="16" t="s">
        <v>158</v>
      </c>
      <c r="AW1015" s="16" t="s">
        <v>33</v>
      </c>
      <c r="AX1015" s="16" t="s">
        <v>85</v>
      </c>
      <c r="AY1015" s="287" t="s">
        <v>152</v>
      </c>
    </row>
    <row r="1016" s="2" customFormat="1" ht="21.75" customHeight="1">
      <c r="A1016" s="39"/>
      <c r="B1016" s="40"/>
      <c r="C1016" s="227" t="s">
        <v>1068</v>
      </c>
      <c r="D1016" s="227" t="s">
        <v>154</v>
      </c>
      <c r="E1016" s="228" t="s">
        <v>1069</v>
      </c>
      <c r="F1016" s="229" t="s">
        <v>1070</v>
      </c>
      <c r="G1016" s="230" t="s">
        <v>157</v>
      </c>
      <c r="H1016" s="231">
        <v>11.710000000000001</v>
      </c>
      <c r="I1016" s="232"/>
      <c r="J1016" s="233">
        <f>ROUND(I1016*H1016,2)</f>
        <v>0</v>
      </c>
      <c r="K1016" s="229" t="s">
        <v>176</v>
      </c>
      <c r="L1016" s="45"/>
      <c r="M1016" s="234" t="s">
        <v>1</v>
      </c>
      <c r="N1016" s="235" t="s">
        <v>42</v>
      </c>
      <c r="O1016" s="92"/>
      <c r="P1016" s="236">
        <f>O1016*H1016</f>
        <v>0</v>
      </c>
      <c r="Q1016" s="236">
        <v>0.0016000000000000001</v>
      </c>
      <c r="R1016" s="236">
        <f>Q1016*H1016</f>
        <v>0.018736000000000003</v>
      </c>
      <c r="S1016" s="236">
        <v>0</v>
      </c>
      <c r="T1016" s="237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8" t="s">
        <v>278</v>
      </c>
      <c r="AT1016" s="238" t="s">
        <v>154</v>
      </c>
      <c r="AU1016" s="238" t="s">
        <v>87</v>
      </c>
      <c r="AY1016" s="18" t="s">
        <v>152</v>
      </c>
      <c r="BE1016" s="239">
        <f>IF(N1016="základní",J1016,0)</f>
        <v>0</v>
      </c>
      <c r="BF1016" s="239">
        <f>IF(N1016="snížená",J1016,0)</f>
        <v>0</v>
      </c>
      <c r="BG1016" s="239">
        <f>IF(N1016="zákl. přenesená",J1016,0)</f>
        <v>0</v>
      </c>
      <c r="BH1016" s="239">
        <f>IF(N1016="sníž. přenesená",J1016,0)</f>
        <v>0</v>
      </c>
      <c r="BI1016" s="239">
        <f>IF(N1016="nulová",J1016,0)</f>
        <v>0</v>
      </c>
      <c r="BJ1016" s="18" t="s">
        <v>85</v>
      </c>
      <c r="BK1016" s="239">
        <f>ROUND(I1016*H1016,2)</f>
        <v>0</v>
      </c>
      <c r="BL1016" s="18" t="s">
        <v>278</v>
      </c>
      <c r="BM1016" s="238" t="s">
        <v>1071</v>
      </c>
    </row>
    <row r="1017" s="13" customFormat="1">
      <c r="A1017" s="13"/>
      <c r="B1017" s="245"/>
      <c r="C1017" s="246"/>
      <c r="D1017" s="240" t="s">
        <v>162</v>
      </c>
      <c r="E1017" s="247" t="s">
        <v>1</v>
      </c>
      <c r="F1017" s="248" t="s">
        <v>271</v>
      </c>
      <c r="G1017" s="246"/>
      <c r="H1017" s="247" t="s">
        <v>1</v>
      </c>
      <c r="I1017" s="249"/>
      <c r="J1017" s="246"/>
      <c r="K1017" s="246"/>
      <c r="L1017" s="250"/>
      <c r="M1017" s="251"/>
      <c r="N1017" s="252"/>
      <c r="O1017" s="252"/>
      <c r="P1017" s="252"/>
      <c r="Q1017" s="252"/>
      <c r="R1017" s="252"/>
      <c r="S1017" s="252"/>
      <c r="T1017" s="25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54" t="s">
        <v>162</v>
      </c>
      <c r="AU1017" s="254" t="s">
        <v>87</v>
      </c>
      <c r="AV1017" s="13" t="s">
        <v>85</v>
      </c>
      <c r="AW1017" s="13" t="s">
        <v>33</v>
      </c>
      <c r="AX1017" s="13" t="s">
        <v>77</v>
      </c>
      <c r="AY1017" s="254" t="s">
        <v>152</v>
      </c>
    </row>
    <row r="1018" s="14" customFormat="1">
      <c r="A1018" s="14"/>
      <c r="B1018" s="255"/>
      <c r="C1018" s="256"/>
      <c r="D1018" s="240" t="s">
        <v>162</v>
      </c>
      <c r="E1018" s="257" t="s">
        <v>1</v>
      </c>
      <c r="F1018" s="258" t="s">
        <v>1045</v>
      </c>
      <c r="G1018" s="256"/>
      <c r="H1018" s="259">
        <v>11.710000000000001</v>
      </c>
      <c r="I1018" s="260"/>
      <c r="J1018" s="256"/>
      <c r="K1018" s="256"/>
      <c r="L1018" s="261"/>
      <c r="M1018" s="262"/>
      <c r="N1018" s="263"/>
      <c r="O1018" s="263"/>
      <c r="P1018" s="263"/>
      <c r="Q1018" s="263"/>
      <c r="R1018" s="263"/>
      <c r="S1018" s="263"/>
      <c r="T1018" s="26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65" t="s">
        <v>162</v>
      </c>
      <c r="AU1018" s="265" t="s">
        <v>87</v>
      </c>
      <c r="AV1018" s="14" t="s">
        <v>87</v>
      </c>
      <c r="AW1018" s="14" t="s">
        <v>33</v>
      </c>
      <c r="AX1018" s="14" t="s">
        <v>77</v>
      </c>
      <c r="AY1018" s="265" t="s">
        <v>152</v>
      </c>
    </row>
    <row r="1019" s="16" customFormat="1">
      <c r="A1019" s="16"/>
      <c r="B1019" s="277"/>
      <c r="C1019" s="278"/>
      <c r="D1019" s="240" t="s">
        <v>162</v>
      </c>
      <c r="E1019" s="279" t="s">
        <v>1</v>
      </c>
      <c r="F1019" s="280" t="s">
        <v>172</v>
      </c>
      <c r="G1019" s="278"/>
      <c r="H1019" s="281">
        <v>11.710000000000001</v>
      </c>
      <c r="I1019" s="282"/>
      <c r="J1019" s="278"/>
      <c r="K1019" s="278"/>
      <c r="L1019" s="283"/>
      <c r="M1019" s="284"/>
      <c r="N1019" s="285"/>
      <c r="O1019" s="285"/>
      <c r="P1019" s="285"/>
      <c r="Q1019" s="285"/>
      <c r="R1019" s="285"/>
      <c r="S1019" s="285"/>
      <c r="T1019" s="28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T1019" s="287" t="s">
        <v>162</v>
      </c>
      <c r="AU1019" s="287" t="s">
        <v>87</v>
      </c>
      <c r="AV1019" s="16" t="s">
        <v>158</v>
      </c>
      <c r="AW1019" s="16" t="s">
        <v>33</v>
      </c>
      <c r="AX1019" s="16" t="s">
        <v>85</v>
      </c>
      <c r="AY1019" s="287" t="s">
        <v>152</v>
      </c>
    </row>
    <row r="1020" s="2" customFormat="1" ht="24.15" customHeight="1">
      <c r="A1020" s="39"/>
      <c r="B1020" s="40"/>
      <c r="C1020" s="227" t="s">
        <v>1072</v>
      </c>
      <c r="D1020" s="227" t="s">
        <v>154</v>
      </c>
      <c r="E1020" s="228" t="s">
        <v>1073</v>
      </c>
      <c r="F1020" s="229" t="s">
        <v>1074</v>
      </c>
      <c r="G1020" s="230" t="s">
        <v>275</v>
      </c>
      <c r="H1020" s="231">
        <v>2</v>
      </c>
      <c r="I1020" s="232"/>
      <c r="J1020" s="233">
        <f>ROUND(I1020*H1020,2)</f>
        <v>0</v>
      </c>
      <c r="K1020" s="229" t="s">
        <v>176</v>
      </c>
      <c r="L1020" s="45"/>
      <c r="M1020" s="234" t="s">
        <v>1</v>
      </c>
      <c r="N1020" s="235" t="s">
        <v>42</v>
      </c>
      <c r="O1020" s="92"/>
      <c r="P1020" s="236">
        <f>O1020*H1020</f>
        <v>0</v>
      </c>
      <c r="Q1020" s="236">
        <v>2.5999999999999998E-05</v>
      </c>
      <c r="R1020" s="236">
        <f>Q1020*H1020</f>
        <v>5.1999999999999997E-05</v>
      </c>
      <c r="S1020" s="236">
        <v>0</v>
      </c>
      <c r="T1020" s="237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8" t="s">
        <v>278</v>
      </c>
      <c r="AT1020" s="238" t="s">
        <v>154</v>
      </c>
      <c r="AU1020" s="238" t="s">
        <v>87</v>
      </c>
      <c r="AY1020" s="18" t="s">
        <v>152</v>
      </c>
      <c r="BE1020" s="239">
        <f>IF(N1020="základní",J1020,0)</f>
        <v>0</v>
      </c>
      <c r="BF1020" s="239">
        <f>IF(N1020="snížená",J1020,0)</f>
        <v>0</v>
      </c>
      <c r="BG1020" s="239">
        <f>IF(N1020="zákl. přenesená",J1020,0)</f>
        <v>0</v>
      </c>
      <c r="BH1020" s="239">
        <f>IF(N1020="sníž. přenesená",J1020,0)</f>
        <v>0</v>
      </c>
      <c r="BI1020" s="239">
        <f>IF(N1020="nulová",J1020,0)</f>
        <v>0</v>
      </c>
      <c r="BJ1020" s="18" t="s">
        <v>85</v>
      </c>
      <c r="BK1020" s="239">
        <f>ROUND(I1020*H1020,2)</f>
        <v>0</v>
      </c>
      <c r="BL1020" s="18" t="s">
        <v>278</v>
      </c>
      <c r="BM1020" s="238" t="s">
        <v>1075</v>
      </c>
    </row>
    <row r="1021" s="14" customFormat="1">
      <c r="A1021" s="14"/>
      <c r="B1021" s="255"/>
      <c r="C1021" s="256"/>
      <c r="D1021" s="240" t="s">
        <v>162</v>
      </c>
      <c r="E1021" s="257" t="s">
        <v>1</v>
      </c>
      <c r="F1021" s="258" t="s">
        <v>1076</v>
      </c>
      <c r="G1021" s="256"/>
      <c r="H1021" s="259">
        <v>2</v>
      </c>
      <c r="I1021" s="260"/>
      <c r="J1021" s="256"/>
      <c r="K1021" s="256"/>
      <c r="L1021" s="261"/>
      <c r="M1021" s="262"/>
      <c r="N1021" s="263"/>
      <c r="O1021" s="263"/>
      <c r="P1021" s="263"/>
      <c r="Q1021" s="263"/>
      <c r="R1021" s="263"/>
      <c r="S1021" s="263"/>
      <c r="T1021" s="26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5" t="s">
        <v>162</v>
      </c>
      <c r="AU1021" s="265" t="s">
        <v>87</v>
      </c>
      <c r="AV1021" s="14" t="s">
        <v>87</v>
      </c>
      <c r="AW1021" s="14" t="s">
        <v>33</v>
      </c>
      <c r="AX1021" s="14" t="s">
        <v>85</v>
      </c>
      <c r="AY1021" s="265" t="s">
        <v>152</v>
      </c>
    </row>
    <row r="1022" s="2" customFormat="1" ht="16.5" customHeight="1">
      <c r="A1022" s="39"/>
      <c r="B1022" s="40"/>
      <c r="C1022" s="288" t="s">
        <v>1077</v>
      </c>
      <c r="D1022" s="288" t="s">
        <v>190</v>
      </c>
      <c r="E1022" s="289" t="s">
        <v>1078</v>
      </c>
      <c r="F1022" s="290" t="s">
        <v>1079</v>
      </c>
      <c r="G1022" s="291" t="s">
        <v>275</v>
      </c>
      <c r="H1022" s="292">
        <v>2</v>
      </c>
      <c r="I1022" s="293"/>
      <c r="J1022" s="294">
        <f>ROUND(I1022*H1022,2)</f>
        <v>0</v>
      </c>
      <c r="K1022" s="290" t="s">
        <v>1</v>
      </c>
      <c r="L1022" s="295"/>
      <c r="M1022" s="296" t="s">
        <v>1</v>
      </c>
      <c r="N1022" s="297" t="s">
        <v>42</v>
      </c>
      <c r="O1022" s="92"/>
      <c r="P1022" s="236">
        <f>O1022*H1022</f>
        <v>0</v>
      </c>
      <c r="Q1022" s="236">
        <v>0.0027000000000000001</v>
      </c>
      <c r="R1022" s="236">
        <f>Q1022*H1022</f>
        <v>0.0054000000000000003</v>
      </c>
      <c r="S1022" s="236">
        <v>0</v>
      </c>
      <c r="T1022" s="237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38" t="s">
        <v>370</v>
      </c>
      <c r="AT1022" s="238" t="s">
        <v>190</v>
      </c>
      <c r="AU1022" s="238" t="s">
        <v>87</v>
      </c>
      <c r="AY1022" s="18" t="s">
        <v>152</v>
      </c>
      <c r="BE1022" s="239">
        <f>IF(N1022="základní",J1022,0)</f>
        <v>0</v>
      </c>
      <c r="BF1022" s="239">
        <f>IF(N1022="snížená",J1022,0)</f>
        <v>0</v>
      </c>
      <c r="BG1022" s="239">
        <f>IF(N1022="zákl. přenesená",J1022,0)</f>
        <v>0</v>
      </c>
      <c r="BH1022" s="239">
        <f>IF(N1022="sníž. přenesená",J1022,0)</f>
        <v>0</v>
      </c>
      <c r="BI1022" s="239">
        <f>IF(N1022="nulová",J1022,0)</f>
        <v>0</v>
      </c>
      <c r="BJ1022" s="18" t="s">
        <v>85</v>
      </c>
      <c r="BK1022" s="239">
        <f>ROUND(I1022*H1022,2)</f>
        <v>0</v>
      </c>
      <c r="BL1022" s="18" t="s">
        <v>278</v>
      </c>
      <c r="BM1022" s="238" t="s">
        <v>1080</v>
      </c>
    </row>
    <row r="1023" s="2" customFormat="1" ht="37.8" customHeight="1">
      <c r="A1023" s="39"/>
      <c r="B1023" s="40"/>
      <c r="C1023" s="227" t="s">
        <v>1081</v>
      </c>
      <c r="D1023" s="227" t="s">
        <v>154</v>
      </c>
      <c r="E1023" s="228" t="s">
        <v>1082</v>
      </c>
      <c r="F1023" s="229" t="s">
        <v>1083</v>
      </c>
      <c r="G1023" s="230" t="s">
        <v>157</v>
      </c>
      <c r="H1023" s="231">
        <v>2.6000000000000001</v>
      </c>
      <c r="I1023" s="232"/>
      <c r="J1023" s="233">
        <f>ROUND(I1023*H1023,2)</f>
        <v>0</v>
      </c>
      <c r="K1023" s="229" t="s">
        <v>859</v>
      </c>
      <c r="L1023" s="45"/>
      <c r="M1023" s="234" t="s">
        <v>1</v>
      </c>
      <c r="N1023" s="235" t="s">
        <v>42</v>
      </c>
      <c r="O1023" s="92"/>
      <c r="P1023" s="236">
        <f>O1023*H1023</f>
        <v>0</v>
      </c>
      <c r="Q1023" s="236">
        <v>0.017100000000000001</v>
      </c>
      <c r="R1023" s="236">
        <f>Q1023*H1023</f>
        <v>0.044460000000000006</v>
      </c>
      <c r="S1023" s="236">
        <v>0</v>
      </c>
      <c r="T1023" s="237">
        <f>S1023*H1023</f>
        <v>0</v>
      </c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R1023" s="238" t="s">
        <v>278</v>
      </c>
      <c r="AT1023" s="238" t="s">
        <v>154</v>
      </c>
      <c r="AU1023" s="238" t="s">
        <v>87</v>
      </c>
      <c r="AY1023" s="18" t="s">
        <v>152</v>
      </c>
      <c r="BE1023" s="239">
        <f>IF(N1023="základní",J1023,0)</f>
        <v>0</v>
      </c>
      <c r="BF1023" s="239">
        <f>IF(N1023="snížená",J1023,0)</f>
        <v>0</v>
      </c>
      <c r="BG1023" s="239">
        <f>IF(N1023="zákl. přenesená",J1023,0)</f>
        <v>0</v>
      </c>
      <c r="BH1023" s="239">
        <f>IF(N1023="sníž. přenesená",J1023,0)</f>
        <v>0</v>
      </c>
      <c r="BI1023" s="239">
        <f>IF(N1023="nulová",J1023,0)</f>
        <v>0</v>
      </c>
      <c r="BJ1023" s="18" t="s">
        <v>85</v>
      </c>
      <c r="BK1023" s="239">
        <f>ROUND(I1023*H1023,2)</f>
        <v>0</v>
      </c>
      <c r="BL1023" s="18" t="s">
        <v>278</v>
      </c>
      <c r="BM1023" s="238" t="s">
        <v>1084</v>
      </c>
    </row>
    <row r="1024" s="13" customFormat="1">
      <c r="A1024" s="13"/>
      <c r="B1024" s="245"/>
      <c r="C1024" s="246"/>
      <c r="D1024" s="240" t="s">
        <v>162</v>
      </c>
      <c r="E1024" s="247" t="s">
        <v>1</v>
      </c>
      <c r="F1024" s="248" t="s">
        <v>1085</v>
      </c>
      <c r="G1024" s="246"/>
      <c r="H1024" s="247" t="s">
        <v>1</v>
      </c>
      <c r="I1024" s="249"/>
      <c r="J1024" s="246"/>
      <c r="K1024" s="246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4" t="s">
        <v>162</v>
      </c>
      <c r="AU1024" s="254" t="s">
        <v>87</v>
      </c>
      <c r="AV1024" s="13" t="s">
        <v>85</v>
      </c>
      <c r="AW1024" s="13" t="s">
        <v>33</v>
      </c>
      <c r="AX1024" s="13" t="s">
        <v>77</v>
      </c>
      <c r="AY1024" s="254" t="s">
        <v>152</v>
      </c>
    </row>
    <row r="1025" s="14" customFormat="1">
      <c r="A1025" s="14"/>
      <c r="B1025" s="255"/>
      <c r="C1025" s="256"/>
      <c r="D1025" s="240" t="s">
        <v>162</v>
      </c>
      <c r="E1025" s="257" t="s">
        <v>1</v>
      </c>
      <c r="F1025" s="258" t="s">
        <v>1086</v>
      </c>
      <c r="G1025" s="256"/>
      <c r="H1025" s="259">
        <v>2.6000000000000001</v>
      </c>
      <c r="I1025" s="260"/>
      <c r="J1025" s="256"/>
      <c r="K1025" s="256"/>
      <c r="L1025" s="261"/>
      <c r="M1025" s="262"/>
      <c r="N1025" s="263"/>
      <c r="O1025" s="263"/>
      <c r="P1025" s="263"/>
      <c r="Q1025" s="263"/>
      <c r="R1025" s="263"/>
      <c r="S1025" s="263"/>
      <c r="T1025" s="26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5" t="s">
        <v>162</v>
      </c>
      <c r="AU1025" s="265" t="s">
        <v>87</v>
      </c>
      <c r="AV1025" s="14" t="s">
        <v>87</v>
      </c>
      <c r="AW1025" s="14" t="s">
        <v>33</v>
      </c>
      <c r="AX1025" s="14" t="s">
        <v>85</v>
      </c>
      <c r="AY1025" s="265" t="s">
        <v>152</v>
      </c>
    </row>
    <row r="1026" s="2" customFormat="1" ht="37.8" customHeight="1">
      <c r="A1026" s="39"/>
      <c r="B1026" s="40"/>
      <c r="C1026" s="227" t="s">
        <v>1087</v>
      </c>
      <c r="D1026" s="227" t="s">
        <v>154</v>
      </c>
      <c r="E1026" s="228" t="s">
        <v>1088</v>
      </c>
      <c r="F1026" s="229" t="s">
        <v>1089</v>
      </c>
      <c r="G1026" s="230" t="s">
        <v>157</v>
      </c>
      <c r="H1026" s="231">
        <v>1.8600000000000001</v>
      </c>
      <c r="I1026" s="232"/>
      <c r="J1026" s="233">
        <f>ROUND(I1026*H1026,2)</f>
        <v>0</v>
      </c>
      <c r="K1026" s="229" t="s">
        <v>1</v>
      </c>
      <c r="L1026" s="45"/>
      <c r="M1026" s="234" t="s">
        <v>1</v>
      </c>
      <c r="N1026" s="235" t="s">
        <v>42</v>
      </c>
      <c r="O1026" s="92"/>
      <c r="P1026" s="236">
        <f>O1026*H1026</f>
        <v>0</v>
      </c>
      <c r="Q1026" s="236">
        <v>0.017100000000000001</v>
      </c>
      <c r="R1026" s="236">
        <f>Q1026*H1026</f>
        <v>0.031806000000000001</v>
      </c>
      <c r="S1026" s="236">
        <v>0</v>
      </c>
      <c r="T1026" s="237">
        <f>S1026*H1026</f>
        <v>0</v>
      </c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R1026" s="238" t="s">
        <v>278</v>
      </c>
      <c r="AT1026" s="238" t="s">
        <v>154</v>
      </c>
      <c r="AU1026" s="238" t="s">
        <v>87</v>
      </c>
      <c r="AY1026" s="18" t="s">
        <v>152</v>
      </c>
      <c r="BE1026" s="239">
        <f>IF(N1026="základní",J1026,0)</f>
        <v>0</v>
      </c>
      <c r="BF1026" s="239">
        <f>IF(N1026="snížená",J1026,0)</f>
        <v>0</v>
      </c>
      <c r="BG1026" s="239">
        <f>IF(N1026="zákl. přenesená",J1026,0)</f>
        <v>0</v>
      </c>
      <c r="BH1026" s="239">
        <f>IF(N1026="sníž. přenesená",J1026,0)</f>
        <v>0</v>
      </c>
      <c r="BI1026" s="239">
        <f>IF(N1026="nulová",J1026,0)</f>
        <v>0</v>
      </c>
      <c r="BJ1026" s="18" t="s">
        <v>85</v>
      </c>
      <c r="BK1026" s="239">
        <f>ROUND(I1026*H1026,2)</f>
        <v>0</v>
      </c>
      <c r="BL1026" s="18" t="s">
        <v>278</v>
      </c>
      <c r="BM1026" s="238" t="s">
        <v>1090</v>
      </c>
    </row>
    <row r="1027" s="13" customFormat="1">
      <c r="A1027" s="13"/>
      <c r="B1027" s="245"/>
      <c r="C1027" s="246"/>
      <c r="D1027" s="240" t="s">
        <v>162</v>
      </c>
      <c r="E1027" s="247" t="s">
        <v>1</v>
      </c>
      <c r="F1027" s="248" t="s">
        <v>1085</v>
      </c>
      <c r="G1027" s="246"/>
      <c r="H1027" s="247" t="s">
        <v>1</v>
      </c>
      <c r="I1027" s="249"/>
      <c r="J1027" s="246"/>
      <c r="K1027" s="246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4" t="s">
        <v>162</v>
      </c>
      <c r="AU1027" s="254" t="s">
        <v>87</v>
      </c>
      <c r="AV1027" s="13" t="s">
        <v>85</v>
      </c>
      <c r="AW1027" s="13" t="s">
        <v>33</v>
      </c>
      <c r="AX1027" s="13" t="s">
        <v>77</v>
      </c>
      <c r="AY1027" s="254" t="s">
        <v>152</v>
      </c>
    </row>
    <row r="1028" s="14" customFormat="1">
      <c r="A1028" s="14"/>
      <c r="B1028" s="255"/>
      <c r="C1028" s="256"/>
      <c r="D1028" s="240" t="s">
        <v>162</v>
      </c>
      <c r="E1028" s="257" t="s">
        <v>1</v>
      </c>
      <c r="F1028" s="258" t="s">
        <v>1091</v>
      </c>
      <c r="G1028" s="256"/>
      <c r="H1028" s="259">
        <v>1.8600000000000001</v>
      </c>
      <c r="I1028" s="260"/>
      <c r="J1028" s="256"/>
      <c r="K1028" s="256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5" t="s">
        <v>162</v>
      </c>
      <c r="AU1028" s="265" t="s">
        <v>87</v>
      </c>
      <c r="AV1028" s="14" t="s">
        <v>87</v>
      </c>
      <c r="AW1028" s="14" t="s">
        <v>33</v>
      </c>
      <c r="AX1028" s="14" t="s">
        <v>85</v>
      </c>
      <c r="AY1028" s="265" t="s">
        <v>152</v>
      </c>
    </row>
    <row r="1029" s="2" customFormat="1" ht="37.8" customHeight="1">
      <c r="A1029" s="39"/>
      <c r="B1029" s="40"/>
      <c r="C1029" s="227" t="s">
        <v>1092</v>
      </c>
      <c r="D1029" s="227" t="s">
        <v>154</v>
      </c>
      <c r="E1029" s="228" t="s">
        <v>1093</v>
      </c>
      <c r="F1029" s="229" t="s">
        <v>1094</v>
      </c>
      <c r="G1029" s="230" t="s">
        <v>232</v>
      </c>
      <c r="H1029" s="231">
        <v>1.6639999999999999</v>
      </c>
      <c r="I1029" s="232"/>
      <c r="J1029" s="233">
        <f>ROUND(I1029*H1029,2)</f>
        <v>0</v>
      </c>
      <c r="K1029" s="229" t="s">
        <v>176</v>
      </c>
      <c r="L1029" s="45"/>
      <c r="M1029" s="234" t="s">
        <v>1</v>
      </c>
      <c r="N1029" s="235" t="s">
        <v>42</v>
      </c>
      <c r="O1029" s="92"/>
      <c r="P1029" s="236">
        <f>O1029*H1029</f>
        <v>0</v>
      </c>
      <c r="Q1029" s="236">
        <v>0</v>
      </c>
      <c r="R1029" s="236">
        <f>Q1029*H1029</f>
        <v>0</v>
      </c>
      <c r="S1029" s="236">
        <v>0</v>
      </c>
      <c r="T1029" s="237">
        <f>S1029*H1029</f>
        <v>0</v>
      </c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R1029" s="238" t="s">
        <v>278</v>
      </c>
      <c r="AT1029" s="238" t="s">
        <v>154</v>
      </c>
      <c r="AU1029" s="238" t="s">
        <v>87</v>
      </c>
      <c r="AY1029" s="18" t="s">
        <v>152</v>
      </c>
      <c r="BE1029" s="239">
        <f>IF(N1029="základní",J1029,0)</f>
        <v>0</v>
      </c>
      <c r="BF1029" s="239">
        <f>IF(N1029="snížená",J1029,0)</f>
        <v>0</v>
      </c>
      <c r="BG1029" s="239">
        <f>IF(N1029="zákl. přenesená",J1029,0)</f>
        <v>0</v>
      </c>
      <c r="BH1029" s="239">
        <f>IF(N1029="sníž. přenesená",J1029,0)</f>
        <v>0</v>
      </c>
      <c r="BI1029" s="239">
        <f>IF(N1029="nulová",J1029,0)</f>
        <v>0</v>
      </c>
      <c r="BJ1029" s="18" t="s">
        <v>85</v>
      </c>
      <c r="BK1029" s="239">
        <f>ROUND(I1029*H1029,2)</f>
        <v>0</v>
      </c>
      <c r="BL1029" s="18" t="s">
        <v>278</v>
      </c>
      <c r="BM1029" s="238" t="s">
        <v>1095</v>
      </c>
    </row>
    <row r="1030" s="2" customFormat="1" ht="16.5" customHeight="1">
      <c r="A1030" s="39"/>
      <c r="B1030" s="40"/>
      <c r="C1030" s="227" t="s">
        <v>1096</v>
      </c>
      <c r="D1030" s="227" t="s">
        <v>154</v>
      </c>
      <c r="E1030" s="228" t="s">
        <v>1097</v>
      </c>
      <c r="F1030" s="229" t="s">
        <v>1098</v>
      </c>
      <c r="G1030" s="230" t="s">
        <v>232</v>
      </c>
      <c r="H1030" s="231">
        <v>1.6639999999999999</v>
      </c>
      <c r="I1030" s="232"/>
      <c r="J1030" s="233">
        <f>ROUND(I1030*H1030,2)</f>
        <v>0</v>
      </c>
      <c r="K1030" s="229" t="s">
        <v>859</v>
      </c>
      <c r="L1030" s="45"/>
      <c r="M1030" s="234" t="s">
        <v>1</v>
      </c>
      <c r="N1030" s="235" t="s">
        <v>42</v>
      </c>
      <c r="O1030" s="92"/>
      <c r="P1030" s="236">
        <f>O1030*H1030</f>
        <v>0</v>
      </c>
      <c r="Q1030" s="236">
        <v>0</v>
      </c>
      <c r="R1030" s="236">
        <f>Q1030*H1030</f>
        <v>0</v>
      </c>
      <c r="S1030" s="236">
        <v>0</v>
      </c>
      <c r="T1030" s="237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38" t="s">
        <v>278</v>
      </c>
      <c r="AT1030" s="238" t="s">
        <v>154</v>
      </c>
      <c r="AU1030" s="238" t="s">
        <v>87</v>
      </c>
      <c r="AY1030" s="18" t="s">
        <v>152</v>
      </c>
      <c r="BE1030" s="239">
        <f>IF(N1030="základní",J1030,0)</f>
        <v>0</v>
      </c>
      <c r="BF1030" s="239">
        <f>IF(N1030="snížená",J1030,0)</f>
        <v>0</v>
      </c>
      <c r="BG1030" s="239">
        <f>IF(N1030="zákl. přenesená",J1030,0)</f>
        <v>0</v>
      </c>
      <c r="BH1030" s="239">
        <f>IF(N1030="sníž. přenesená",J1030,0)</f>
        <v>0</v>
      </c>
      <c r="BI1030" s="239">
        <f>IF(N1030="nulová",J1030,0)</f>
        <v>0</v>
      </c>
      <c r="BJ1030" s="18" t="s">
        <v>85</v>
      </c>
      <c r="BK1030" s="239">
        <f>ROUND(I1030*H1030,2)</f>
        <v>0</v>
      </c>
      <c r="BL1030" s="18" t="s">
        <v>278</v>
      </c>
      <c r="BM1030" s="238" t="s">
        <v>1099</v>
      </c>
    </row>
    <row r="1031" s="12" customFormat="1" ht="22.8" customHeight="1">
      <c r="A1031" s="12"/>
      <c r="B1031" s="211"/>
      <c r="C1031" s="212"/>
      <c r="D1031" s="213" t="s">
        <v>76</v>
      </c>
      <c r="E1031" s="225" t="s">
        <v>1100</v>
      </c>
      <c r="F1031" s="225" t="s">
        <v>1101</v>
      </c>
      <c r="G1031" s="212"/>
      <c r="H1031" s="212"/>
      <c r="I1031" s="215"/>
      <c r="J1031" s="226">
        <f>BK1031</f>
        <v>0</v>
      </c>
      <c r="K1031" s="212"/>
      <c r="L1031" s="217"/>
      <c r="M1031" s="218"/>
      <c r="N1031" s="219"/>
      <c r="O1031" s="219"/>
      <c r="P1031" s="220">
        <f>SUM(P1032:P1129)</f>
        <v>0</v>
      </c>
      <c r="Q1031" s="219"/>
      <c r="R1031" s="220">
        <f>SUM(R1032:R1129)</f>
        <v>0.19899999999999998</v>
      </c>
      <c r="S1031" s="219"/>
      <c r="T1031" s="221">
        <f>SUM(T1032:T1129)</f>
        <v>1.5614000000000001</v>
      </c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R1031" s="222" t="s">
        <v>87</v>
      </c>
      <c r="AT1031" s="223" t="s">
        <v>76</v>
      </c>
      <c r="AU1031" s="223" t="s">
        <v>85</v>
      </c>
      <c r="AY1031" s="222" t="s">
        <v>152</v>
      </c>
      <c r="BK1031" s="224">
        <f>SUM(BK1032:BK1129)</f>
        <v>0</v>
      </c>
    </row>
    <row r="1032" s="2" customFormat="1" ht="24.15" customHeight="1">
      <c r="A1032" s="39"/>
      <c r="B1032" s="40"/>
      <c r="C1032" s="227" t="s">
        <v>1102</v>
      </c>
      <c r="D1032" s="227" t="s">
        <v>154</v>
      </c>
      <c r="E1032" s="228" t="s">
        <v>1103</v>
      </c>
      <c r="F1032" s="229" t="s">
        <v>1104</v>
      </c>
      <c r="G1032" s="230" t="s">
        <v>275</v>
      </c>
      <c r="H1032" s="231">
        <v>5</v>
      </c>
      <c r="I1032" s="232"/>
      <c r="J1032" s="233">
        <f>ROUND(I1032*H1032,2)</f>
        <v>0</v>
      </c>
      <c r="K1032" s="229" t="s">
        <v>1</v>
      </c>
      <c r="L1032" s="45"/>
      <c r="M1032" s="234" t="s">
        <v>1</v>
      </c>
      <c r="N1032" s="235" t="s">
        <v>42</v>
      </c>
      <c r="O1032" s="92"/>
      <c r="P1032" s="236">
        <f>O1032*H1032</f>
        <v>0</v>
      </c>
      <c r="Q1032" s="236">
        <v>0</v>
      </c>
      <c r="R1032" s="236">
        <f>Q1032*H1032</f>
        <v>0</v>
      </c>
      <c r="S1032" s="236">
        <v>0.0070000000000000001</v>
      </c>
      <c r="T1032" s="237">
        <f>S1032*H1032</f>
        <v>0.035000000000000003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38" t="s">
        <v>278</v>
      </c>
      <c r="AT1032" s="238" t="s">
        <v>154</v>
      </c>
      <c r="AU1032" s="238" t="s">
        <v>87</v>
      </c>
      <c r="AY1032" s="18" t="s">
        <v>152</v>
      </c>
      <c r="BE1032" s="239">
        <f>IF(N1032="základní",J1032,0)</f>
        <v>0</v>
      </c>
      <c r="BF1032" s="239">
        <f>IF(N1032="snížená",J1032,0)</f>
        <v>0</v>
      </c>
      <c r="BG1032" s="239">
        <f>IF(N1032="zákl. přenesená",J1032,0)</f>
        <v>0</v>
      </c>
      <c r="BH1032" s="239">
        <f>IF(N1032="sníž. přenesená",J1032,0)</f>
        <v>0</v>
      </c>
      <c r="BI1032" s="239">
        <f>IF(N1032="nulová",J1032,0)</f>
        <v>0</v>
      </c>
      <c r="BJ1032" s="18" t="s">
        <v>85</v>
      </c>
      <c r="BK1032" s="239">
        <f>ROUND(I1032*H1032,2)</f>
        <v>0</v>
      </c>
      <c r="BL1032" s="18" t="s">
        <v>278</v>
      </c>
      <c r="BM1032" s="238" t="s">
        <v>1105</v>
      </c>
    </row>
    <row r="1033" s="13" customFormat="1">
      <c r="A1033" s="13"/>
      <c r="B1033" s="245"/>
      <c r="C1033" s="246"/>
      <c r="D1033" s="240" t="s">
        <v>162</v>
      </c>
      <c r="E1033" s="247" t="s">
        <v>1</v>
      </c>
      <c r="F1033" s="248" t="s">
        <v>644</v>
      </c>
      <c r="G1033" s="246"/>
      <c r="H1033" s="247" t="s">
        <v>1</v>
      </c>
      <c r="I1033" s="249"/>
      <c r="J1033" s="246"/>
      <c r="K1033" s="246"/>
      <c r="L1033" s="250"/>
      <c r="M1033" s="251"/>
      <c r="N1033" s="252"/>
      <c r="O1033" s="252"/>
      <c r="P1033" s="252"/>
      <c r="Q1033" s="252"/>
      <c r="R1033" s="252"/>
      <c r="S1033" s="252"/>
      <c r="T1033" s="25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54" t="s">
        <v>162</v>
      </c>
      <c r="AU1033" s="254" t="s">
        <v>87</v>
      </c>
      <c r="AV1033" s="13" t="s">
        <v>85</v>
      </c>
      <c r="AW1033" s="13" t="s">
        <v>33</v>
      </c>
      <c r="AX1033" s="13" t="s">
        <v>77</v>
      </c>
      <c r="AY1033" s="254" t="s">
        <v>152</v>
      </c>
    </row>
    <row r="1034" s="14" customFormat="1">
      <c r="A1034" s="14"/>
      <c r="B1034" s="255"/>
      <c r="C1034" s="256"/>
      <c r="D1034" s="240" t="s">
        <v>162</v>
      </c>
      <c r="E1034" s="257" t="s">
        <v>1</v>
      </c>
      <c r="F1034" s="258" t="s">
        <v>1106</v>
      </c>
      <c r="G1034" s="256"/>
      <c r="H1034" s="259">
        <v>3</v>
      </c>
      <c r="I1034" s="260"/>
      <c r="J1034" s="256"/>
      <c r="K1034" s="256"/>
      <c r="L1034" s="261"/>
      <c r="M1034" s="262"/>
      <c r="N1034" s="263"/>
      <c r="O1034" s="263"/>
      <c r="P1034" s="263"/>
      <c r="Q1034" s="263"/>
      <c r="R1034" s="263"/>
      <c r="S1034" s="263"/>
      <c r="T1034" s="26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5" t="s">
        <v>162</v>
      </c>
      <c r="AU1034" s="265" t="s">
        <v>87</v>
      </c>
      <c r="AV1034" s="14" t="s">
        <v>87</v>
      </c>
      <c r="AW1034" s="14" t="s">
        <v>33</v>
      </c>
      <c r="AX1034" s="14" t="s">
        <v>77</v>
      </c>
      <c r="AY1034" s="265" t="s">
        <v>152</v>
      </c>
    </row>
    <row r="1035" s="14" customFormat="1">
      <c r="A1035" s="14"/>
      <c r="B1035" s="255"/>
      <c r="C1035" s="256"/>
      <c r="D1035" s="240" t="s">
        <v>162</v>
      </c>
      <c r="E1035" s="257" t="s">
        <v>1</v>
      </c>
      <c r="F1035" s="258" t="s">
        <v>662</v>
      </c>
      <c r="G1035" s="256"/>
      <c r="H1035" s="259">
        <v>1</v>
      </c>
      <c r="I1035" s="260"/>
      <c r="J1035" s="256"/>
      <c r="K1035" s="256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5" t="s">
        <v>162</v>
      </c>
      <c r="AU1035" s="265" t="s">
        <v>87</v>
      </c>
      <c r="AV1035" s="14" t="s">
        <v>87</v>
      </c>
      <c r="AW1035" s="14" t="s">
        <v>33</v>
      </c>
      <c r="AX1035" s="14" t="s">
        <v>77</v>
      </c>
      <c r="AY1035" s="265" t="s">
        <v>152</v>
      </c>
    </row>
    <row r="1036" s="14" customFormat="1">
      <c r="A1036" s="14"/>
      <c r="B1036" s="255"/>
      <c r="C1036" s="256"/>
      <c r="D1036" s="240" t="s">
        <v>162</v>
      </c>
      <c r="E1036" s="257" t="s">
        <v>1</v>
      </c>
      <c r="F1036" s="258" t="s">
        <v>1107</v>
      </c>
      <c r="G1036" s="256"/>
      <c r="H1036" s="259">
        <v>1</v>
      </c>
      <c r="I1036" s="260"/>
      <c r="J1036" s="256"/>
      <c r="K1036" s="256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65" t="s">
        <v>162</v>
      </c>
      <c r="AU1036" s="265" t="s">
        <v>87</v>
      </c>
      <c r="AV1036" s="14" t="s">
        <v>87</v>
      </c>
      <c r="AW1036" s="14" t="s">
        <v>33</v>
      </c>
      <c r="AX1036" s="14" t="s">
        <v>77</v>
      </c>
      <c r="AY1036" s="265" t="s">
        <v>152</v>
      </c>
    </row>
    <row r="1037" s="16" customFormat="1">
      <c r="A1037" s="16"/>
      <c r="B1037" s="277"/>
      <c r="C1037" s="278"/>
      <c r="D1037" s="240" t="s">
        <v>162</v>
      </c>
      <c r="E1037" s="279" t="s">
        <v>1</v>
      </c>
      <c r="F1037" s="280" t="s">
        <v>172</v>
      </c>
      <c r="G1037" s="278"/>
      <c r="H1037" s="281">
        <v>5</v>
      </c>
      <c r="I1037" s="282"/>
      <c r="J1037" s="278"/>
      <c r="K1037" s="278"/>
      <c r="L1037" s="283"/>
      <c r="M1037" s="284"/>
      <c r="N1037" s="285"/>
      <c r="O1037" s="285"/>
      <c r="P1037" s="285"/>
      <c r="Q1037" s="285"/>
      <c r="R1037" s="285"/>
      <c r="S1037" s="285"/>
      <c r="T1037" s="28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T1037" s="287" t="s">
        <v>162</v>
      </c>
      <c r="AU1037" s="287" t="s">
        <v>87</v>
      </c>
      <c r="AV1037" s="16" t="s">
        <v>158</v>
      </c>
      <c r="AW1037" s="16" t="s">
        <v>33</v>
      </c>
      <c r="AX1037" s="16" t="s">
        <v>85</v>
      </c>
      <c r="AY1037" s="287" t="s">
        <v>152</v>
      </c>
    </row>
    <row r="1038" s="2" customFormat="1" ht="37.8" customHeight="1">
      <c r="A1038" s="39"/>
      <c r="B1038" s="40"/>
      <c r="C1038" s="227" t="s">
        <v>1108</v>
      </c>
      <c r="D1038" s="227" t="s">
        <v>154</v>
      </c>
      <c r="E1038" s="228" t="s">
        <v>1109</v>
      </c>
      <c r="F1038" s="229" t="s">
        <v>1110</v>
      </c>
      <c r="G1038" s="230" t="s">
        <v>275</v>
      </c>
      <c r="H1038" s="231">
        <v>1</v>
      </c>
      <c r="I1038" s="232"/>
      <c r="J1038" s="233">
        <f>ROUND(I1038*H1038,2)</f>
        <v>0</v>
      </c>
      <c r="K1038" s="229" t="s">
        <v>1</v>
      </c>
      <c r="L1038" s="45"/>
      <c r="M1038" s="234" t="s">
        <v>1</v>
      </c>
      <c r="N1038" s="235" t="s">
        <v>42</v>
      </c>
      <c r="O1038" s="92"/>
      <c r="P1038" s="236">
        <f>O1038*H1038</f>
        <v>0</v>
      </c>
      <c r="Q1038" s="236">
        <v>0</v>
      </c>
      <c r="R1038" s="236">
        <f>Q1038*H1038</f>
        <v>0</v>
      </c>
      <c r="S1038" s="236">
        <v>0</v>
      </c>
      <c r="T1038" s="237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8" t="s">
        <v>278</v>
      </c>
      <c r="AT1038" s="238" t="s">
        <v>154</v>
      </c>
      <c r="AU1038" s="238" t="s">
        <v>87</v>
      </c>
      <c r="AY1038" s="18" t="s">
        <v>152</v>
      </c>
      <c r="BE1038" s="239">
        <f>IF(N1038="základní",J1038,0)</f>
        <v>0</v>
      </c>
      <c r="BF1038" s="239">
        <f>IF(N1038="snížená",J1038,0)</f>
        <v>0</v>
      </c>
      <c r="BG1038" s="239">
        <f>IF(N1038="zákl. přenesená",J1038,0)</f>
        <v>0</v>
      </c>
      <c r="BH1038" s="239">
        <f>IF(N1038="sníž. přenesená",J1038,0)</f>
        <v>0</v>
      </c>
      <c r="BI1038" s="239">
        <f>IF(N1038="nulová",J1038,0)</f>
        <v>0</v>
      </c>
      <c r="BJ1038" s="18" t="s">
        <v>85</v>
      </c>
      <c r="BK1038" s="239">
        <f>ROUND(I1038*H1038,2)</f>
        <v>0</v>
      </c>
      <c r="BL1038" s="18" t="s">
        <v>278</v>
      </c>
      <c r="BM1038" s="238" t="s">
        <v>1111</v>
      </c>
    </row>
    <row r="1039" s="13" customFormat="1">
      <c r="A1039" s="13"/>
      <c r="B1039" s="245"/>
      <c r="C1039" s="246"/>
      <c r="D1039" s="240" t="s">
        <v>162</v>
      </c>
      <c r="E1039" s="247" t="s">
        <v>1</v>
      </c>
      <c r="F1039" s="248" t="s">
        <v>1112</v>
      </c>
      <c r="G1039" s="246"/>
      <c r="H1039" s="247" t="s">
        <v>1</v>
      </c>
      <c r="I1039" s="249"/>
      <c r="J1039" s="246"/>
      <c r="K1039" s="246"/>
      <c r="L1039" s="250"/>
      <c r="M1039" s="251"/>
      <c r="N1039" s="252"/>
      <c r="O1039" s="252"/>
      <c r="P1039" s="252"/>
      <c r="Q1039" s="252"/>
      <c r="R1039" s="252"/>
      <c r="S1039" s="252"/>
      <c r="T1039" s="25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4" t="s">
        <v>162</v>
      </c>
      <c r="AU1039" s="254" t="s">
        <v>87</v>
      </c>
      <c r="AV1039" s="13" t="s">
        <v>85</v>
      </c>
      <c r="AW1039" s="13" t="s">
        <v>33</v>
      </c>
      <c r="AX1039" s="13" t="s">
        <v>77</v>
      </c>
      <c r="AY1039" s="254" t="s">
        <v>152</v>
      </c>
    </row>
    <row r="1040" s="13" customFormat="1">
      <c r="A1040" s="13"/>
      <c r="B1040" s="245"/>
      <c r="C1040" s="246"/>
      <c r="D1040" s="240" t="s">
        <v>162</v>
      </c>
      <c r="E1040" s="247" t="s">
        <v>1</v>
      </c>
      <c r="F1040" s="248" t="s">
        <v>1113</v>
      </c>
      <c r="G1040" s="246"/>
      <c r="H1040" s="247" t="s">
        <v>1</v>
      </c>
      <c r="I1040" s="249"/>
      <c r="J1040" s="246"/>
      <c r="K1040" s="246"/>
      <c r="L1040" s="250"/>
      <c r="M1040" s="251"/>
      <c r="N1040" s="252"/>
      <c r="O1040" s="252"/>
      <c r="P1040" s="252"/>
      <c r="Q1040" s="252"/>
      <c r="R1040" s="252"/>
      <c r="S1040" s="252"/>
      <c r="T1040" s="25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4" t="s">
        <v>162</v>
      </c>
      <c r="AU1040" s="254" t="s">
        <v>87</v>
      </c>
      <c r="AV1040" s="13" t="s">
        <v>85</v>
      </c>
      <c r="AW1040" s="13" t="s">
        <v>33</v>
      </c>
      <c r="AX1040" s="13" t="s">
        <v>77</v>
      </c>
      <c r="AY1040" s="254" t="s">
        <v>152</v>
      </c>
    </row>
    <row r="1041" s="13" customFormat="1">
      <c r="A1041" s="13"/>
      <c r="B1041" s="245"/>
      <c r="C1041" s="246"/>
      <c r="D1041" s="240" t="s">
        <v>162</v>
      </c>
      <c r="E1041" s="247" t="s">
        <v>1</v>
      </c>
      <c r="F1041" s="248" t="s">
        <v>1114</v>
      </c>
      <c r="G1041" s="246"/>
      <c r="H1041" s="247" t="s">
        <v>1</v>
      </c>
      <c r="I1041" s="249"/>
      <c r="J1041" s="246"/>
      <c r="K1041" s="246"/>
      <c r="L1041" s="250"/>
      <c r="M1041" s="251"/>
      <c r="N1041" s="252"/>
      <c r="O1041" s="252"/>
      <c r="P1041" s="252"/>
      <c r="Q1041" s="252"/>
      <c r="R1041" s="252"/>
      <c r="S1041" s="252"/>
      <c r="T1041" s="25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4" t="s">
        <v>162</v>
      </c>
      <c r="AU1041" s="254" t="s">
        <v>87</v>
      </c>
      <c r="AV1041" s="13" t="s">
        <v>85</v>
      </c>
      <c r="AW1041" s="13" t="s">
        <v>33</v>
      </c>
      <c r="AX1041" s="13" t="s">
        <v>77</v>
      </c>
      <c r="AY1041" s="254" t="s">
        <v>152</v>
      </c>
    </row>
    <row r="1042" s="13" customFormat="1">
      <c r="A1042" s="13"/>
      <c r="B1042" s="245"/>
      <c r="C1042" s="246"/>
      <c r="D1042" s="240" t="s">
        <v>162</v>
      </c>
      <c r="E1042" s="247" t="s">
        <v>1</v>
      </c>
      <c r="F1042" s="248" t="s">
        <v>1115</v>
      </c>
      <c r="G1042" s="246"/>
      <c r="H1042" s="247" t="s">
        <v>1</v>
      </c>
      <c r="I1042" s="249"/>
      <c r="J1042" s="246"/>
      <c r="K1042" s="246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4" t="s">
        <v>162</v>
      </c>
      <c r="AU1042" s="254" t="s">
        <v>87</v>
      </c>
      <c r="AV1042" s="13" t="s">
        <v>85</v>
      </c>
      <c r="AW1042" s="13" t="s">
        <v>33</v>
      </c>
      <c r="AX1042" s="13" t="s">
        <v>77</v>
      </c>
      <c r="AY1042" s="254" t="s">
        <v>152</v>
      </c>
    </row>
    <row r="1043" s="13" customFormat="1">
      <c r="A1043" s="13"/>
      <c r="B1043" s="245"/>
      <c r="C1043" s="246"/>
      <c r="D1043" s="240" t="s">
        <v>162</v>
      </c>
      <c r="E1043" s="247" t="s">
        <v>1</v>
      </c>
      <c r="F1043" s="248" t="s">
        <v>1116</v>
      </c>
      <c r="G1043" s="246"/>
      <c r="H1043" s="247" t="s">
        <v>1</v>
      </c>
      <c r="I1043" s="249"/>
      <c r="J1043" s="246"/>
      <c r="K1043" s="246"/>
      <c r="L1043" s="250"/>
      <c r="M1043" s="251"/>
      <c r="N1043" s="252"/>
      <c r="O1043" s="252"/>
      <c r="P1043" s="252"/>
      <c r="Q1043" s="252"/>
      <c r="R1043" s="252"/>
      <c r="S1043" s="252"/>
      <c r="T1043" s="25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54" t="s">
        <v>162</v>
      </c>
      <c r="AU1043" s="254" t="s">
        <v>87</v>
      </c>
      <c r="AV1043" s="13" t="s">
        <v>85</v>
      </c>
      <c r="AW1043" s="13" t="s">
        <v>33</v>
      </c>
      <c r="AX1043" s="13" t="s">
        <v>77</v>
      </c>
      <c r="AY1043" s="254" t="s">
        <v>152</v>
      </c>
    </row>
    <row r="1044" s="13" customFormat="1">
      <c r="A1044" s="13"/>
      <c r="B1044" s="245"/>
      <c r="C1044" s="246"/>
      <c r="D1044" s="240" t="s">
        <v>162</v>
      </c>
      <c r="E1044" s="247" t="s">
        <v>1</v>
      </c>
      <c r="F1044" s="248" t="s">
        <v>1117</v>
      </c>
      <c r="G1044" s="246"/>
      <c r="H1044" s="247" t="s">
        <v>1</v>
      </c>
      <c r="I1044" s="249"/>
      <c r="J1044" s="246"/>
      <c r="K1044" s="246"/>
      <c r="L1044" s="250"/>
      <c r="M1044" s="251"/>
      <c r="N1044" s="252"/>
      <c r="O1044" s="252"/>
      <c r="P1044" s="252"/>
      <c r="Q1044" s="252"/>
      <c r="R1044" s="252"/>
      <c r="S1044" s="252"/>
      <c r="T1044" s="25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4" t="s">
        <v>162</v>
      </c>
      <c r="AU1044" s="254" t="s">
        <v>87</v>
      </c>
      <c r="AV1044" s="13" t="s">
        <v>85</v>
      </c>
      <c r="AW1044" s="13" t="s">
        <v>33</v>
      </c>
      <c r="AX1044" s="13" t="s">
        <v>77</v>
      </c>
      <c r="AY1044" s="254" t="s">
        <v>152</v>
      </c>
    </row>
    <row r="1045" s="13" customFormat="1">
      <c r="A1045" s="13"/>
      <c r="B1045" s="245"/>
      <c r="C1045" s="246"/>
      <c r="D1045" s="240" t="s">
        <v>162</v>
      </c>
      <c r="E1045" s="247" t="s">
        <v>1</v>
      </c>
      <c r="F1045" s="248" t="s">
        <v>1118</v>
      </c>
      <c r="G1045" s="246"/>
      <c r="H1045" s="247" t="s">
        <v>1</v>
      </c>
      <c r="I1045" s="249"/>
      <c r="J1045" s="246"/>
      <c r="K1045" s="246"/>
      <c r="L1045" s="250"/>
      <c r="M1045" s="251"/>
      <c r="N1045" s="252"/>
      <c r="O1045" s="252"/>
      <c r="P1045" s="252"/>
      <c r="Q1045" s="252"/>
      <c r="R1045" s="252"/>
      <c r="S1045" s="252"/>
      <c r="T1045" s="25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54" t="s">
        <v>162</v>
      </c>
      <c r="AU1045" s="254" t="s">
        <v>87</v>
      </c>
      <c r="AV1045" s="13" t="s">
        <v>85</v>
      </c>
      <c r="AW1045" s="13" t="s">
        <v>33</v>
      </c>
      <c r="AX1045" s="13" t="s">
        <v>77</v>
      </c>
      <c r="AY1045" s="254" t="s">
        <v>152</v>
      </c>
    </row>
    <row r="1046" s="13" customFormat="1">
      <c r="A1046" s="13"/>
      <c r="B1046" s="245"/>
      <c r="C1046" s="246"/>
      <c r="D1046" s="240" t="s">
        <v>162</v>
      </c>
      <c r="E1046" s="247" t="s">
        <v>1</v>
      </c>
      <c r="F1046" s="248" t="s">
        <v>1119</v>
      </c>
      <c r="G1046" s="246"/>
      <c r="H1046" s="247" t="s">
        <v>1</v>
      </c>
      <c r="I1046" s="249"/>
      <c r="J1046" s="246"/>
      <c r="K1046" s="246"/>
      <c r="L1046" s="250"/>
      <c r="M1046" s="251"/>
      <c r="N1046" s="252"/>
      <c r="O1046" s="252"/>
      <c r="P1046" s="252"/>
      <c r="Q1046" s="252"/>
      <c r="R1046" s="252"/>
      <c r="S1046" s="252"/>
      <c r="T1046" s="25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4" t="s">
        <v>162</v>
      </c>
      <c r="AU1046" s="254" t="s">
        <v>87</v>
      </c>
      <c r="AV1046" s="13" t="s">
        <v>85</v>
      </c>
      <c r="AW1046" s="13" t="s">
        <v>33</v>
      </c>
      <c r="AX1046" s="13" t="s">
        <v>77</v>
      </c>
      <c r="AY1046" s="254" t="s">
        <v>152</v>
      </c>
    </row>
    <row r="1047" s="13" customFormat="1">
      <c r="A1047" s="13"/>
      <c r="B1047" s="245"/>
      <c r="C1047" s="246"/>
      <c r="D1047" s="240" t="s">
        <v>162</v>
      </c>
      <c r="E1047" s="247" t="s">
        <v>1</v>
      </c>
      <c r="F1047" s="248" t="s">
        <v>1120</v>
      </c>
      <c r="G1047" s="246"/>
      <c r="H1047" s="247" t="s">
        <v>1</v>
      </c>
      <c r="I1047" s="249"/>
      <c r="J1047" s="246"/>
      <c r="K1047" s="246"/>
      <c r="L1047" s="250"/>
      <c r="M1047" s="251"/>
      <c r="N1047" s="252"/>
      <c r="O1047" s="252"/>
      <c r="P1047" s="252"/>
      <c r="Q1047" s="252"/>
      <c r="R1047" s="252"/>
      <c r="S1047" s="252"/>
      <c r="T1047" s="25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4" t="s">
        <v>162</v>
      </c>
      <c r="AU1047" s="254" t="s">
        <v>87</v>
      </c>
      <c r="AV1047" s="13" t="s">
        <v>85</v>
      </c>
      <c r="AW1047" s="13" t="s">
        <v>33</v>
      </c>
      <c r="AX1047" s="13" t="s">
        <v>77</v>
      </c>
      <c r="AY1047" s="254" t="s">
        <v>152</v>
      </c>
    </row>
    <row r="1048" s="13" customFormat="1">
      <c r="A1048" s="13"/>
      <c r="B1048" s="245"/>
      <c r="C1048" s="246"/>
      <c r="D1048" s="240" t="s">
        <v>162</v>
      </c>
      <c r="E1048" s="247" t="s">
        <v>1</v>
      </c>
      <c r="F1048" s="248" t="s">
        <v>1121</v>
      </c>
      <c r="G1048" s="246"/>
      <c r="H1048" s="247" t="s">
        <v>1</v>
      </c>
      <c r="I1048" s="249"/>
      <c r="J1048" s="246"/>
      <c r="K1048" s="246"/>
      <c r="L1048" s="250"/>
      <c r="M1048" s="251"/>
      <c r="N1048" s="252"/>
      <c r="O1048" s="252"/>
      <c r="P1048" s="252"/>
      <c r="Q1048" s="252"/>
      <c r="R1048" s="252"/>
      <c r="S1048" s="252"/>
      <c r="T1048" s="25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4" t="s">
        <v>162</v>
      </c>
      <c r="AU1048" s="254" t="s">
        <v>87</v>
      </c>
      <c r="AV1048" s="13" t="s">
        <v>85</v>
      </c>
      <c r="AW1048" s="13" t="s">
        <v>33</v>
      </c>
      <c r="AX1048" s="13" t="s">
        <v>77</v>
      </c>
      <c r="AY1048" s="254" t="s">
        <v>152</v>
      </c>
    </row>
    <row r="1049" s="13" customFormat="1">
      <c r="A1049" s="13"/>
      <c r="B1049" s="245"/>
      <c r="C1049" s="246"/>
      <c r="D1049" s="240" t="s">
        <v>162</v>
      </c>
      <c r="E1049" s="247" t="s">
        <v>1</v>
      </c>
      <c r="F1049" s="248" t="s">
        <v>1122</v>
      </c>
      <c r="G1049" s="246"/>
      <c r="H1049" s="247" t="s">
        <v>1</v>
      </c>
      <c r="I1049" s="249"/>
      <c r="J1049" s="246"/>
      <c r="K1049" s="246"/>
      <c r="L1049" s="250"/>
      <c r="M1049" s="251"/>
      <c r="N1049" s="252"/>
      <c r="O1049" s="252"/>
      <c r="P1049" s="252"/>
      <c r="Q1049" s="252"/>
      <c r="R1049" s="252"/>
      <c r="S1049" s="252"/>
      <c r="T1049" s="25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54" t="s">
        <v>162</v>
      </c>
      <c r="AU1049" s="254" t="s">
        <v>87</v>
      </c>
      <c r="AV1049" s="13" t="s">
        <v>85</v>
      </c>
      <c r="AW1049" s="13" t="s">
        <v>33</v>
      </c>
      <c r="AX1049" s="13" t="s">
        <v>77</v>
      </c>
      <c r="AY1049" s="254" t="s">
        <v>152</v>
      </c>
    </row>
    <row r="1050" s="13" customFormat="1">
      <c r="A1050" s="13"/>
      <c r="B1050" s="245"/>
      <c r="C1050" s="246"/>
      <c r="D1050" s="240" t="s">
        <v>162</v>
      </c>
      <c r="E1050" s="247" t="s">
        <v>1</v>
      </c>
      <c r="F1050" s="248" t="s">
        <v>1123</v>
      </c>
      <c r="G1050" s="246"/>
      <c r="H1050" s="247" t="s">
        <v>1</v>
      </c>
      <c r="I1050" s="249"/>
      <c r="J1050" s="246"/>
      <c r="K1050" s="246"/>
      <c r="L1050" s="250"/>
      <c r="M1050" s="251"/>
      <c r="N1050" s="252"/>
      <c r="O1050" s="252"/>
      <c r="P1050" s="252"/>
      <c r="Q1050" s="252"/>
      <c r="R1050" s="252"/>
      <c r="S1050" s="252"/>
      <c r="T1050" s="25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54" t="s">
        <v>162</v>
      </c>
      <c r="AU1050" s="254" t="s">
        <v>87</v>
      </c>
      <c r="AV1050" s="13" t="s">
        <v>85</v>
      </c>
      <c r="AW1050" s="13" t="s">
        <v>33</v>
      </c>
      <c r="AX1050" s="13" t="s">
        <v>77</v>
      </c>
      <c r="AY1050" s="254" t="s">
        <v>152</v>
      </c>
    </row>
    <row r="1051" s="13" customFormat="1">
      <c r="A1051" s="13"/>
      <c r="B1051" s="245"/>
      <c r="C1051" s="246"/>
      <c r="D1051" s="240" t="s">
        <v>162</v>
      </c>
      <c r="E1051" s="247" t="s">
        <v>1</v>
      </c>
      <c r="F1051" s="248" t="s">
        <v>1124</v>
      </c>
      <c r="G1051" s="246"/>
      <c r="H1051" s="247" t="s">
        <v>1</v>
      </c>
      <c r="I1051" s="249"/>
      <c r="J1051" s="246"/>
      <c r="K1051" s="246"/>
      <c r="L1051" s="250"/>
      <c r="M1051" s="251"/>
      <c r="N1051" s="252"/>
      <c r="O1051" s="252"/>
      <c r="P1051" s="252"/>
      <c r="Q1051" s="252"/>
      <c r="R1051" s="252"/>
      <c r="S1051" s="252"/>
      <c r="T1051" s="25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54" t="s">
        <v>162</v>
      </c>
      <c r="AU1051" s="254" t="s">
        <v>87</v>
      </c>
      <c r="AV1051" s="13" t="s">
        <v>85</v>
      </c>
      <c r="AW1051" s="13" t="s">
        <v>33</v>
      </c>
      <c r="AX1051" s="13" t="s">
        <v>77</v>
      </c>
      <c r="AY1051" s="254" t="s">
        <v>152</v>
      </c>
    </row>
    <row r="1052" s="13" customFormat="1">
      <c r="A1052" s="13"/>
      <c r="B1052" s="245"/>
      <c r="C1052" s="246"/>
      <c r="D1052" s="240" t="s">
        <v>162</v>
      </c>
      <c r="E1052" s="247" t="s">
        <v>1</v>
      </c>
      <c r="F1052" s="248" t="s">
        <v>1125</v>
      </c>
      <c r="G1052" s="246"/>
      <c r="H1052" s="247" t="s">
        <v>1</v>
      </c>
      <c r="I1052" s="249"/>
      <c r="J1052" s="246"/>
      <c r="K1052" s="246"/>
      <c r="L1052" s="250"/>
      <c r="M1052" s="251"/>
      <c r="N1052" s="252"/>
      <c r="O1052" s="252"/>
      <c r="P1052" s="252"/>
      <c r="Q1052" s="252"/>
      <c r="R1052" s="252"/>
      <c r="S1052" s="252"/>
      <c r="T1052" s="25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4" t="s">
        <v>162</v>
      </c>
      <c r="AU1052" s="254" t="s">
        <v>87</v>
      </c>
      <c r="AV1052" s="13" t="s">
        <v>85</v>
      </c>
      <c r="AW1052" s="13" t="s">
        <v>33</v>
      </c>
      <c r="AX1052" s="13" t="s">
        <v>77</v>
      </c>
      <c r="AY1052" s="254" t="s">
        <v>152</v>
      </c>
    </row>
    <row r="1053" s="13" customFormat="1">
      <c r="A1053" s="13"/>
      <c r="B1053" s="245"/>
      <c r="C1053" s="246"/>
      <c r="D1053" s="240" t="s">
        <v>162</v>
      </c>
      <c r="E1053" s="247" t="s">
        <v>1</v>
      </c>
      <c r="F1053" s="248" t="s">
        <v>1126</v>
      </c>
      <c r="G1053" s="246"/>
      <c r="H1053" s="247" t="s">
        <v>1</v>
      </c>
      <c r="I1053" s="249"/>
      <c r="J1053" s="246"/>
      <c r="K1053" s="246"/>
      <c r="L1053" s="250"/>
      <c r="M1053" s="251"/>
      <c r="N1053" s="252"/>
      <c r="O1053" s="252"/>
      <c r="P1053" s="252"/>
      <c r="Q1053" s="252"/>
      <c r="R1053" s="252"/>
      <c r="S1053" s="252"/>
      <c r="T1053" s="25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4" t="s">
        <v>162</v>
      </c>
      <c r="AU1053" s="254" t="s">
        <v>87</v>
      </c>
      <c r="AV1053" s="13" t="s">
        <v>85</v>
      </c>
      <c r="AW1053" s="13" t="s">
        <v>33</v>
      </c>
      <c r="AX1053" s="13" t="s">
        <v>77</v>
      </c>
      <c r="AY1053" s="254" t="s">
        <v>152</v>
      </c>
    </row>
    <row r="1054" s="13" customFormat="1">
      <c r="A1054" s="13"/>
      <c r="B1054" s="245"/>
      <c r="C1054" s="246"/>
      <c r="D1054" s="240" t="s">
        <v>162</v>
      </c>
      <c r="E1054" s="247" t="s">
        <v>1</v>
      </c>
      <c r="F1054" s="248" t="s">
        <v>1127</v>
      </c>
      <c r="G1054" s="246"/>
      <c r="H1054" s="247" t="s">
        <v>1</v>
      </c>
      <c r="I1054" s="249"/>
      <c r="J1054" s="246"/>
      <c r="K1054" s="246"/>
      <c r="L1054" s="250"/>
      <c r="M1054" s="251"/>
      <c r="N1054" s="252"/>
      <c r="O1054" s="252"/>
      <c r="P1054" s="252"/>
      <c r="Q1054" s="252"/>
      <c r="R1054" s="252"/>
      <c r="S1054" s="252"/>
      <c r="T1054" s="25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54" t="s">
        <v>162</v>
      </c>
      <c r="AU1054" s="254" t="s">
        <v>87</v>
      </c>
      <c r="AV1054" s="13" t="s">
        <v>85</v>
      </c>
      <c r="AW1054" s="13" t="s">
        <v>33</v>
      </c>
      <c r="AX1054" s="13" t="s">
        <v>77</v>
      </c>
      <c r="AY1054" s="254" t="s">
        <v>152</v>
      </c>
    </row>
    <row r="1055" s="13" customFormat="1">
      <c r="A1055" s="13"/>
      <c r="B1055" s="245"/>
      <c r="C1055" s="246"/>
      <c r="D1055" s="240" t="s">
        <v>162</v>
      </c>
      <c r="E1055" s="247" t="s">
        <v>1</v>
      </c>
      <c r="F1055" s="248" t="s">
        <v>1128</v>
      </c>
      <c r="G1055" s="246"/>
      <c r="H1055" s="247" t="s">
        <v>1</v>
      </c>
      <c r="I1055" s="249"/>
      <c r="J1055" s="246"/>
      <c r="K1055" s="246"/>
      <c r="L1055" s="250"/>
      <c r="M1055" s="251"/>
      <c r="N1055" s="252"/>
      <c r="O1055" s="252"/>
      <c r="P1055" s="252"/>
      <c r="Q1055" s="252"/>
      <c r="R1055" s="252"/>
      <c r="S1055" s="252"/>
      <c r="T1055" s="25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54" t="s">
        <v>162</v>
      </c>
      <c r="AU1055" s="254" t="s">
        <v>87</v>
      </c>
      <c r="AV1055" s="13" t="s">
        <v>85</v>
      </c>
      <c r="AW1055" s="13" t="s">
        <v>33</v>
      </c>
      <c r="AX1055" s="13" t="s">
        <v>77</v>
      </c>
      <c r="AY1055" s="254" t="s">
        <v>152</v>
      </c>
    </row>
    <row r="1056" s="13" customFormat="1">
      <c r="A1056" s="13"/>
      <c r="B1056" s="245"/>
      <c r="C1056" s="246"/>
      <c r="D1056" s="240" t="s">
        <v>162</v>
      </c>
      <c r="E1056" s="247" t="s">
        <v>1</v>
      </c>
      <c r="F1056" s="248" t="s">
        <v>1129</v>
      </c>
      <c r="G1056" s="246"/>
      <c r="H1056" s="247" t="s">
        <v>1</v>
      </c>
      <c r="I1056" s="249"/>
      <c r="J1056" s="246"/>
      <c r="K1056" s="246"/>
      <c r="L1056" s="250"/>
      <c r="M1056" s="251"/>
      <c r="N1056" s="252"/>
      <c r="O1056" s="252"/>
      <c r="P1056" s="252"/>
      <c r="Q1056" s="252"/>
      <c r="R1056" s="252"/>
      <c r="S1056" s="252"/>
      <c r="T1056" s="25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54" t="s">
        <v>162</v>
      </c>
      <c r="AU1056" s="254" t="s">
        <v>87</v>
      </c>
      <c r="AV1056" s="13" t="s">
        <v>85</v>
      </c>
      <c r="AW1056" s="13" t="s">
        <v>33</v>
      </c>
      <c r="AX1056" s="13" t="s">
        <v>77</v>
      </c>
      <c r="AY1056" s="254" t="s">
        <v>152</v>
      </c>
    </row>
    <row r="1057" s="13" customFormat="1">
      <c r="A1057" s="13"/>
      <c r="B1057" s="245"/>
      <c r="C1057" s="246"/>
      <c r="D1057" s="240" t="s">
        <v>162</v>
      </c>
      <c r="E1057" s="247" t="s">
        <v>1</v>
      </c>
      <c r="F1057" s="248" t="s">
        <v>1130</v>
      </c>
      <c r="G1057" s="246"/>
      <c r="H1057" s="247" t="s">
        <v>1</v>
      </c>
      <c r="I1057" s="249"/>
      <c r="J1057" s="246"/>
      <c r="K1057" s="246"/>
      <c r="L1057" s="250"/>
      <c r="M1057" s="251"/>
      <c r="N1057" s="252"/>
      <c r="O1057" s="252"/>
      <c r="P1057" s="252"/>
      <c r="Q1057" s="252"/>
      <c r="R1057" s="252"/>
      <c r="S1057" s="252"/>
      <c r="T1057" s="25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54" t="s">
        <v>162</v>
      </c>
      <c r="AU1057" s="254" t="s">
        <v>87</v>
      </c>
      <c r="AV1057" s="13" t="s">
        <v>85</v>
      </c>
      <c r="AW1057" s="13" t="s">
        <v>33</v>
      </c>
      <c r="AX1057" s="13" t="s">
        <v>77</v>
      </c>
      <c r="AY1057" s="254" t="s">
        <v>152</v>
      </c>
    </row>
    <row r="1058" s="13" customFormat="1">
      <c r="A1058" s="13"/>
      <c r="B1058" s="245"/>
      <c r="C1058" s="246"/>
      <c r="D1058" s="240" t="s">
        <v>162</v>
      </c>
      <c r="E1058" s="247" t="s">
        <v>1</v>
      </c>
      <c r="F1058" s="248" t="s">
        <v>1131</v>
      </c>
      <c r="G1058" s="246"/>
      <c r="H1058" s="247" t="s">
        <v>1</v>
      </c>
      <c r="I1058" s="249"/>
      <c r="J1058" s="246"/>
      <c r="K1058" s="246"/>
      <c r="L1058" s="250"/>
      <c r="M1058" s="251"/>
      <c r="N1058" s="252"/>
      <c r="O1058" s="252"/>
      <c r="P1058" s="252"/>
      <c r="Q1058" s="252"/>
      <c r="R1058" s="252"/>
      <c r="S1058" s="252"/>
      <c r="T1058" s="25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4" t="s">
        <v>162</v>
      </c>
      <c r="AU1058" s="254" t="s">
        <v>87</v>
      </c>
      <c r="AV1058" s="13" t="s">
        <v>85</v>
      </c>
      <c r="AW1058" s="13" t="s">
        <v>33</v>
      </c>
      <c r="AX1058" s="13" t="s">
        <v>77</v>
      </c>
      <c r="AY1058" s="254" t="s">
        <v>152</v>
      </c>
    </row>
    <row r="1059" s="13" customFormat="1">
      <c r="A1059" s="13"/>
      <c r="B1059" s="245"/>
      <c r="C1059" s="246"/>
      <c r="D1059" s="240" t="s">
        <v>162</v>
      </c>
      <c r="E1059" s="247" t="s">
        <v>1</v>
      </c>
      <c r="F1059" s="248" t="s">
        <v>1132</v>
      </c>
      <c r="G1059" s="246"/>
      <c r="H1059" s="247" t="s">
        <v>1</v>
      </c>
      <c r="I1059" s="249"/>
      <c r="J1059" s="246"/>
      <c r="K1059" s="246"/>
      <c r="L1059" s="250"/>
      <c r="M1059" s="251"/>
      <c r="N1059" s="252"/>
      <c r="O1059" s="252"/>
      <c r="P1059" s="252"/>
      <c r="Q1059" s="252"/>
      <c r="R1059" s="252"/>
      <c r="S1059" s="252"/>
      <c r="T1059" s="25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54" t="s">
        <v>162</v>
      </c>
      <c r="AU1059" s="254" t="s">
        <v>87</v>
      </c>
      <c r="AV1059" s="13" t="s">
        <v>85</v>
      </c>
      <c r="AW1059" s="13" t="s">
        <v>33</v>
      </c>
      <c r="AX1059" s="13" t="s">
        <v>77</v>
      </c>
      <c r="AY1059" s="254" t="s">
        <v>152</v>
      </c>
    </row>
    <row r="1060" s="13" customFormat="1">
      <c r="A1060" s="13"/>
      <c r="B1060" s="245"/>
      <c r="C1060" s="246"/>
      <c r="D1060" s="240" t="s">
        <v>162</v>
      </c>
      <c r="E1060" s="247" t="s">
        <v>1</v>
      </c>
      <c r="F1060" s="248" t="s">
        <v>1133</v>
      </c>
      <c r="G1060" s="246"/>
      <c r="H1060" s="247" t="s">
        <v>1</v>
      </c>
      <c r="I1060" s="249"/>
      <c r="J1060" s="246"/>
      <c r="K1060" s="246"/>
      <c r="L1060" s="250"/>
      <c r="M1060" s="251"/>
      <c r="N1060" s="252"/>
      <c r="O1060" s="252"/>
      <c r="P1060" s="252"/>
      <c r="Q1060" s="252"/>
      <c r="R1060" s="252"/>
      <c r="S1060" s="252"/>
      <c r="T1060" s="25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54" t="s">
        <v>162</v>
      </c>
      <c r="AU1060" s="254" t="s">
        <v>87</v>
      </c>
      <c r="AV1060" s="13" t="s">
        <v>85</v>
      </c>
      <c r="AW1060" s="13" t="s">
        <v>33</v>
      </c>
      <c r="AX1060" s="13" t="s">
        <v>77</v>
      </c>
      <c r="AY1060" s="254" t="s">
        <v>152</v>
      </c>
    </row>
    <row r="1061" s="14" customFormat="1">
      <c r="A1061" s="14"/>
      <c r="B1061" s="255"/>
      <c r="C1061" s="256"/>
      <c r="D1061" s="240" t="s">
        <v>162</v>
      </c>
      <c r="E1061" s="257" t="s">
        <v>1</v>
      </c>
      <c r="F1061" s="258" t="s">
        <v>1134</v>
      </c>
      <c r="G1061" s="256"/>
      <c r="H1061" s="259">
        <v>1</v>
      </c>
      <c r="I1061" s="260"/>
      <c r="J1061" s="256"/>
      <c r="K1061" s="256"/>
      <c r="L1061" s="261"/>
      <c r="M1061" s="262"/>
      <c r="N1061" s="263"/>
      <c r="O1061" s="263"/>
      <c r="P1061" s="263"/>
      <c r="Q1061" s="263"/>
      <c r="R1061" s="263"/>
      <c r="S1061" s="263"/>
      <c r="T1061" s="26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5" t="s">
        <v>162</v>
      </c>
      <c r="AU1061" s="265" t="s">
        <v>87</v>
      </c>
      <c r="AV1061" s="14" t="s">
        <v>87</v>
      </c>
      <c r="AW1061" s="14" t="s">
        <v>33</v>
      </c>
      <c r="AX1061" s="14" t="s">
        <v>85</v>
      </c>
      <c r="AY1061" s="265" t="s">
        <v>152</v>
      </c>
    </row>
    <row r="1062" s="2" customFormat="1" ht="37.8" customHeight="1">
      <c r="A1062" s="39"/>
      <c r="B1062" s="40"/>
      <c r="C1062" s="227" t="s">
        <v>1135</v>
      </c>
      <c r="D1062" s="227" t="s">
        <v>154</v>
      </c>
      <c r="E1062" s="228" t="s">
        <v>1136</v>
      </c>
      <c r="F1062" s="229" t="s">
        <v>1137</v>
      </c>
      <c r="G1062" s="230" t="s">
        <v>275</v>
      </c>
      <c r="H1062" s="231">
        <v>1</v>
      </c>
      <c r="I1062" s="232"/>
      <c r="J1062" s="233">
        <f>ROUND(I1062*H1062,2)</f>
        <v>0</v>
      </c>
      <c r="K1062" s="229" t="s">
        <v>1</v>
      </c>
      <c r="L1062" s="45"/>
      <c r="M1062" s="234" t="s">
        <v>1</v>
      </c>
      <c r="N1062" s="235" t="s">
        <v>42</v>
      </c>
      <c r="O1062" s="92"/>
      <c r="P1062" s="236">
        <f>O1062*H1062</f>
        <v>0</v>
      </c>
      <c r="Q1062" s="236">
        <v>0</v>
      </c>
      <c r="R1062" s="236">
        <f>Q1062*H1062</f>
        <v>0</v>
      </c>
      <c r="S1062" s="236">
        <v>0</v>
      </c>
      <c r="T1062" s="237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38" t="s">
        <v>278</v>
      </c>
      <c r="AT1062" s="238" t="s">
        <v>154</v>
      </c>
      <c r="AU1062" s="238" t="s">
        <v>87</v>
      </c>
      <c r="AY1062" s="18" t="s">
        <v>152</v>
      </c>
      <c r="BE1062" s="239">
        <f>IF(N1062="základní",J1062,0)</f>
        <v>0</v>
      </c>
      <c r="BF1062" s="239">
        <f>IF(N1062="snížená",J1062,0)</f>
        <v>0</v>
      </c>
      <c r="BG1062" s="239">
        <f>IF(N1062="zákl. přenesená",J1062,0)</f>
        <v>0</v>
      </c>
      <c r="BH1062" s="239">
        <f>IF(N1062="sníž. přenesená",J1062,0)</f>
        <v>0</v>
      </c>
      <c r="BI1062" s="239">
        <f>IF(N1062="nulová",J1062,0)</f>
        <v>0</v>
      </c>
      <c r="BJ1062" s="18" t="s">
        <v>85</v>
      </c>
      <c r="BK1062" s="239">
        <f>ROUND(I1062*H1062,2)</f>
        <v>0</v>
      </c>
      <c r="BL1062" s="18" t="s">
        <v>278</v>
      </c>
      <c r="BM1062" s="238" t="s">
        <v>1138</v>
      </c>
    </row>
    <row r="1063" s="13" customFormat="1">
      <c r="A1063" s="13"/>
      <c r="B1063" s="245"/>
      <c r="C1063" s="246"/>
      <c r="D1063" s="240" t="s">
        <v>162</v>
      </c>
      <c r="E1063" s="247" t="s">
        <v>1</v>
      </c>
      <c r="F1063" s="248" t="s">
        <v>1112</v>
      </c>
      <c r="G1063" s="246"/>
      <c r="H1063" s="247" t="s">
        <v>1</v>
      </c>
      <c r="I1063" s="249"/>
      <c r="J1063" s="246"/>
      <c r="K1063" s="246"/>
      <c r="L1063" s="250"/>
      <c r="M1063" s="251"/>
      <c r="N1063" s="252"/>
      <c r="O1063" s="252"/>
      <c r="P1063" s="252"/>
      <c r="Q1063" s="252"/>
      <c r="R1063" s="252"/>
      <c r="S1063" s="252"/>
      <c r="T1063" s="25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54" t="s">
        <v>162</v>
      </c>
      <c r="AU1063" s="254" t="s">
        <v>87</v>
      </c>
      <c r="AV1063" s="13" t="s">
        <v>85</v>
      </c>
      <c r="AW1063" s="13" t="s">
        <v>33</v>
      </c>
      <c r="AX1063" s="13" t="s">
        <v>77</v>
      </c>
      <c r="AY1063" s="254" t="s">
        <v>152</v>
      </c>
    </row>
    <row r="1064" s="13" customFormat="1">
      <c r="A1064" s="13"/>
      <c r="B1064" s="245"/>
      <c r="C1064" s="246"/>
      <c r="D1064" s="240" t="s">
        <v>162</v>
      </c>
      <c r="E1064" s="247" t="s">
        <v>1</v>
      </c>
      <c r="F1064" s="248" t="s">
        <v>1139</v>
      </c>
      <c r="G1064" s="246"/>
      <c r="H1064" s="247" t="s">
        <v>1</v>
      </c>
      <c r="I1064" s="249"/>
      <c r="J1064" s="246"/>
      <c r="K1064" s="246"/>
      <c r="L1064" s="250"/>
      <c r="M1064" s="251"/>
      <c r="N1064" s="252"/>
      <c r="O1064" s="252"/>
      <c r="P1064" s="252"/>
      <c r="Q1064" s="252"/>
      <c r="R1064" s="252"/>
      <c r="S1064" s="252"/>
      <c r="T1064" s="25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4" t="s">
        <v>162</v>
      </c>
      <c r="AU1064" s="254" t="s">
        <v>87</v>
      </c>
      <c r="AV1064" s="13" t="s">
        <v>85</v>
      </c>
      <c r="AW1064" s="13" t="s">
        <v>33</v>
      </c>
      <c r="AX1064" s="13" t="s">
        <v>77</v>
      </c>
      <c r="AY1064" s="254" t="s">
        <v>152</v>
      </c>
    </row>
    <row r="1065" s="13" customFormat="1">
      <c r="A1065" s="13"/>
      <c r="B1065" s="245"/>
      <c r="C1065" s="246"/>
      <c r="D1065" s="240" t="s">
        <v>162</v>
      </c>
      <c r="E1065" s="247" t="s">
        <v>1</v>
      </c>
      <c r="F1065" s="248" t="s">
        <v>1114</v>
      </c>
      <c r="G1065" s="246"/>
      <c r="H1065" s="247" t="s">
        <v>1</v>
      </c>
      <c r="I1065" s="249"/>
      <c r="J1065" s="246"/>
      <c r="K1065" s="246"/>
      <c r="L1065" s="250"/>
      <c r="M1065" s="251"/>
      <c r="N1065" s="252"/>
      <c r="O1065" s="252"/>
      <c r="P1065" s="252"/>
      <c r="Q1065" s="252"/>
      <c r="R1065" s="252"/>
      <c r="S1065" s="252"/>
      <c r="T1065" s="25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54" t="s">
        <v>162</v>
      </c>
      <c r="AU1065" s="254" t="s">
        <v>87</v>
      </c>
      <c r="AV1065" s="13" t="s">
        <v>85</v>
      </c>
      <c r="AW1065" s="13" t="s">
        <v>33</v>
      </c>
      <c r="AX1065" s="13" t="s">
        <v>77</v>
      </c>
      <c r="AY1065" s="254" t="s">
        <v>152</v>
      </c>
    </row>
    <row r="1066" s="13" customFormat="1">
      <c r="A1066" s="13"/>
      <c r="B1066" s="245"/>
      <c r="C1066" s="246"/>
      <c r="D1066" s="240" t="s">
        <v>162</v>
      </c>
      <c r="E1066" s="247" t="s">
        <v>1</v>
      </c>
      <c r="F1066" s="248" t="s">
        <v>1115</v>
      </c>
      <c r="G1066" s="246"/>
      <c r="H1066" s="247" t="s">
        <v>1</v>
      </c>
      <c r="I1066" s="249"/>
      <c r="J1066" s="246"/>
      <c r="K1066" s="246"/>
      <c r="L1066" s="250"/>
      <c r="M1066" s="251"/>
      <c r="N1066" s="252"/>
      <c r="O1066" s="252"/>
      <c r="P1066" s="252"/>
      <c r="Q1066" s="252"/>
      <c r="R1066" s="252"/>
      <c r="S1066" s="252"/>
      <c r="T1066" s="25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4" t="s">
        <v>162</v>
      </c>
      <c r="AU1066" s="254" t="s">
        <v>87</v>
      </c>
      <c r="AV1066" s="13" t="s">
        <v>85</v>
      </c>
      <c r="AW1066" s="13" t="s">
        <v>33</v>
      </c>
      <c r="AX1066" s="13" t="s">
        <v>77</v>
      </c>
      <c r="AY1066" s="254" t="s">
        <v>152</v>
      </c>
    </row>
    <row r="1067" s="13" customFormat="1">
      <c r="A1067" s="13"/>
      <c r="B1067" s="245"/>
      <c r="C1067" s="246"/>
      <c r="D1067" s="240" t="s">
        <v>162</v>
      </c>
      <c r="E1067" s="247" t="s">
        <v>1</v>
      </c>
      <c r="F1067" s="248" t="s">
        <v>1116</v>
      </c>
      <c r="G1067" s="246"/>
      <c r="H1067" s="247" t="s">
        <v>1</v>
      </c>
      <c r="I1067" s="249"/>
      <c r="J1067" s="246"/>
      <c r="K1067" s="246"/>
      <c r="L1067" s="250"/>
      <c r="M1067" s="251"/>
      <c r="N1067" s="252"/>
      <c r="O1067" s="252"/>
      <c r="P1067" s="252"/>
      <c r="Q1067" s="252"/>
      <c r="R1067" s="252"/>
      <c r="S1067" s="252"/>
      <c r="T1067" s="25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4" t="s">
        <v>162</v>
      </c>
      <c r="AU1067" s="254" t="s">
        <v>87</v>
      </c>
      <c r="AV1067" s="13" t="s">
        <v>85</v>
      </c>
      <c r="AW1067" s="13" t="s">
        <v>33</v>
      </c>
      <c r="AX1067" s="13" t="s">
        <v>77</v>
      </c>
      <c r="AY1067" s="254" t="s">
        <v>152</v>
      </c>
    </row>
    <row r="1068" s="13" customFormat="1">
      <c r="A1068" s="13"/>
      <c r="B1068" s="245"/>
      <c r="C1068" s="246"/>
      <c r="D1068" s="240" t="s">
        <v>162</v>
      </c>
      <c r="E1068" s="247" t="s">
        <v>1</v>
      </c>
      <c r="F1068" s="248" t="s">
        <v>1117</v>
      </c>
      <c r="G1068" s="246"/>
      <c r="H1068" s="247" t="s">
        <v>1</v>
      </c>
      <c r="I1068" s="249"/>
      <c r="J1068" s="246"/>
      <c r="K1068" s="246"/>
      <c r="L1068" s="250"/>
      <c r="M1068" s="251"/>
      <c r="N1068" s="252"/>
      <c r="O1068" s="252"/>
      <c r="P1068" s="252"/>
      <c r="Q1068" s="252"/>
      <c r="R1068" s="252"/>
      <c r="S1068" s="252"/>
      <c r="T1068" s="25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4" t="s">
        <v>162</v>
      </c>
      <c r="AU1068" s="254" t="s">
        <v>87</v>
      </c>
      <c r="AV1068" s="13" t="s">
        <v>85</v>
      </c>
      <c r="AW1068" s="13" t="s">
        <v>33</v>
      </c>
      <c r="AX1068" s="13" t="s">
        <v>77</v>
      </c>
      <c r="AY1068" s="254" t="s">
        <v>152</v>
      </c>
    </row>
    <row r="1069" s="13" customFormat="1">
      <c r="A1069" s="13"/>
      <c r="B1069" s="245"/>
      <c r="C1069" s="246"/>
      <c r="D1069" s="240" t="s">
        <v>162</v>
      </c>
      <c r="E1069" s="247" t="s">
        <v>1</v>
      </c>
      <c r="F1069" s="248" t="s">
        <v>1118</v>
      </c>
      <c r="G1069" s="246"/>
      <c r="H1069" s="247" t="s">
        <v>1</v>
      </c>
      <c r="I1069" s="249"/>
      <c r="J1069" s="246"/>
      <c r="K1069" s="246"/>
      <c r="L1069" s="250"/>
      <c r="M1069" s="251"/>
      <c r="N1069" s="252"/>
      <c r="O1069" s="252"/>
      <c r="P1069" s="252"/>
      <c r="Q1069" s="252"/>
      <c r="R1069" s="252"/>
      <c r="S1069" s="252"/>
      <c r="T1069" s="25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4" t="s">
        <v>162</v>
      </c>
      <c r="AU1069" s="254" t="s">
        <v>87</v>
      </c>
      <c r="AV1069" s="13" t="s">
        <v>85</v>
      </c>
      <c r="AW1069" s="13" t="s">
        <v>33</v>
      </c>
      <c r="AX1069" s="13" t="s">
        <v>77</v>
      </c>
      <c r="AY1069" s="254" t="s">
        <v>152</v>
      </c>
    </row>
    <row r="1070" s="13" customFormat="1">
      <c r="A1070" s="13"/>
      <c r="B1070" s="245"/>
      <c r="C1070" s="246"/>
      <c r="D1070" s="240" t="s">
        <v>162</v>
      </c>
      <c r="E1070" s="247" t="s">
        <v>1</v>
      </c>
      <c r="F1070" s="248" t="s">
        <v>1119</v>
      </c>
      <c r="G1070" s="246"/>
      <c r="H1070" s="247" t="s">
        <v>1</v>
      </c>
      <c r="I1070" s="249"/>
      <c r="J1070" s="246"/>
      <c r="K1070" s="246"/>
      <c r="L1070" s="250"/>
      <c r="M1070" s="251"/>
      <c r="N1070" s="252"/>
      <c r="O1070" s="252"/>
      <c r="P1070" s="252"/>
      <c r="Q1070" s="252"/>
      <c r="R1070" s="252"/>
      <c r="S1070" s="252"/>
      <c r="T1070" s="25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54" t="s">
        <v>162</v>
      </c>
      <c r="AU1070" s="254" t="s">
        <v>87</v>
      </c>
      <c r="AV1070" s="13" t="s">
        <v>85</v>
      </c>
      <c r="AW1070" s="13" t="s">
        <v>33</v>
      </c>
      <c r="AX1070" s="13" t="s">
        <v>77</v>
      </c>
      <c r="AY1070" s="254" t="s">
        <v>152</v>
      </c>
    </row>
    <row r="1071" s="13" customFormat="1">
      <c r="A1071" s="13"/>
      <c r="B1071" s="245"/>
      <c r="C1071" s="246"/>
      <c r="D1071" s="240" t="s">
        <v>162</v>
      </c>
      <c r="E1071" s="247" t="s">
        <v>1</v>
      </c>
      <c r="F1071" s="248" t="s">
        <v>1120</v>
      </c>
      <c r="G1071" s="246"/>
      <c r="H1071" s="247" t="s">
        <v>1</v>
      </c>
      <c r="I1071" s="249"/>
      <c r="J1071" s="246"/>
      <c r="K1071" s="246"/>
      <c r="L1071" s="250"/>
      <c r="M1071" s="251"/>
      <c r="N1071" s="252"/>
      <c r="O1071" s="252"/>
      <c r="P1071" s="252"/>
      <c r="Q1071" s="252"/>
      <c r="R1071" s="252"/>
      <c r="S1071" s="252"/>
      <c r="T1071" s="25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54" t="s">
        <v>162</v>
      </c>
      <c r="AU1071" s="254" t="s">
        <v>87</v>
      </c>
      <c r="AV1071" s="13" t="s">
        <v>85</v>
      </c>
      <c r="AW1071" s="13" t="s">
        <v>33</v>
      </c>
      <c r="AX1071" s="13" t="s">
        <v>77</v>
      </c>
      <c r="AY1071" s="254" t="s">
        <v>152</v>
      </c>
    </row>
    <row r="1072" s="13" customFormat="1">
      <c r="A1072" s="13"/>
      <c r="B1072" s="245"/>
      <c r="C1072" s="246"/>
      <c r="D1072" s="240" t="s">
        <v>162</v>
      </c>
      <c r="E1072" s="247" t="s">
        <v>1</v>
      </c>
      <c r="F1072" s="248" t="s">
        <v>1121</v>
      </c>
      <c r="G1072" s="246"/>
      <c r="H1072" s="247" t="s">
        <v>1</v>
      </c>
      <c r="I1072" s="249"/>
      <c r="J1072" s="246"/>
      <c r="K1072" s="246"/>
      <c r="L1072" s="250"/>
      <c r="M1072" s="251"/>
      <c r="N1072" s="252"/>
      <c r="O1072" s="252"/>
      <c r="P1072" s="252"/>
      <c r="Q1072" s="252"/>
      <c r="R1072" s="252"/>
      <c r="S1072" s="252"/>
      <c r="T1072" s="25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54" t="s">
        <v>162</v>
      </c>
      <c r="AU1072" s="254" t="s">
        <v>87</v>
      </c>
      <c r="AV1072" s="13" t="s">
        <v>85</v>
      </c>
      <c r="AW1072" s="13" t="s">
        <v>33</v>
      </c>
      <c r="AX1072" s="13" t="s">
        <v>77</v>
      </c>
      <c r="AY1072" s="254" t="s">
        <v>152</v>
      </c>
    </row>
    <row r="1073" s="13" customFormat="1">
      <c r="A1073" s="13"/>
      <c r="B1073" s="245"/>
      <c r="C1073" s="246"/>
      <c r="D1073" s="240" t="s">
        <v>162</v>
      </c>
      <c r="E1073" s="247" t="s">
        <v>1</v>
      </c>
      <c r="F1073" s="248" t="s">
        <v>1122</v>
      </c>
      <c r="G1073" s="246"/>
      <c r="H1073" s="247" t="s">
        <v>1</v>
      </c>
      <c r="I1073" s="249"/>
      <c r="J1073" s="246"/>
      <c r="K1073" s="246"/>
      <c r="L1073" s="250"/>
      <c r="M1073" s="251"/>
      <c r="N1073" s="252"/>
      <c r="O1073" s="252"/>
      <c r="P1073" s="252"/>
      <c r="Q1073" s="252"/>
      <c r="R1073" s="252"/>
      <c r="S1073" s="252"/>
      <c r="T1073" s="25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54" t="s">
        <v>162</v>
      </c>
      <c r="AU1073" s="254" t="s">
        <v>87</v>
      </c>
      <c r="AV1073" s="13" t="s">
        <v>85</v>
      </c>
      <c r="AW1073" s="13" t="s">
        <v>33</v>
      </c>
      <c r="AX1073" s="13" t="s">
        <v>77</v>
      </c>
      <c r="AY1073" s="254" t="s">
        <v>152</v>
      </c>
    </row>
    <row r="1074" s="13" customFormat="1">
      <c r="A1074" s="13"/>
      <c r="B1074" s="245"/>
      <c r="C1074" s="246"/>
      <c r="D1074" s="240" t="s">
        <v>162</v>
      </c>
      <c r="E1074" s="247" t="s">
        <v>1</v>
      </c>
      <c r="F1074" s="248" t="s">
        <v>1123</v>
      </c>
      <c r="G1074" s="246"/>
      <c r="H1074" s="247" t="s">
        <v>1</v>
      </c>
      <c r="I1074" s="249"/>
      <c r="J1074" s="246"/>
      <c r="K1074" s="246"/>
      <c r="L1074" s="250"/>
      <c r="M1074" s="251"/>
      <c r="N1074" s="252"/>
      <c r="O1074" s="252"/>
      <c r="P1074" s="252"/>
      <c r="Q1074" s="252"/>
      <c r="R1074" s="252"/>
      <c r="S1074" s="252"/>
      <c r="T1074" s="25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4" t="s">
        <v>162</v>
      </c>
      <c r="AU1074" s="254" t="s">
        <v>87</v>
      </c>
      <c r="AV1074" s="13" t="s">
        <v>85</v>
      </c>
      <c r="AW1074" s="13" t="s">
        <v>33</v>
      </c>
      <c r="AX1074" s="13" t="s">
        <v>77</v>
      </c>
      <c r="AY1074" s="254" t="s">
        <v>152</v>
      </c>
    </row>
    <row r="1075" s="13" customFormat="1">
      <c r="A1075" s="13"/>
      <c r="B1075" s="245"/>
      <c r="C1075" s="246"/>
      <c r="D1075" s="240" t="s">
        <v>162</v>
      </c>
      <c r="E1075" s="247" t="s">
        <v>1</v>
      </c>
      <c r="F1075" s="248" t="s">
        <v>1124</v>
      </c>
      <c r="G1075" s="246"/>
      <c r="H1075" s="247" t="s">
        <v>1</v>
      </c>
      <c r="I1075" s="249"/>
      <c r="J1075" s="246"/>
      <c r="K1075" s="246"/>
      <c r="L1075" s="250"/>
      <c r="M1075" s="251"/>
      <c r="N1075" s="252"/>
      <c r="O1075" s="252"/>
      <c r="P1075" s="252"/>
      <c r="Q1075" s="252"/>
      <c r="R1075" s="252"/>
      <c r="S1075" s="252"/>
      <c r="T1075" s="25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54" t="s">
        <v>162</v>
      </c>
      <c r="AU1075" s="254" t="s">
        <v>87</v>
      </c>
      <c r="AV1075" s="13" t="s">
        <v>85</v>
      </c>
      <c r="AW1075" s="13" t="s">
        <v>33</v>
      </c>
      <c r="AX1075" s="13" t="s">
        <v>77</v>
      </c>
      <c r="AY1075" s="254" t="s">
        <v>152</v>
      </c>
    </row>
    <row r="1076" s="13" customFormat="1">
      <c r="A1076" s="13"/>
      <c r="B1076" s="245"/>
      <c r="C1076" s="246"/>
      <c r="D1076" s="240" t="s">
        <v>162</v>
      </c>
      <c r="E1076" s="247" t="s">
        <v>1</v>
      </c>
      <c r="F1076" s="248" t="s">
        <v>1125</v>
      </c>
      <c r="G1076" s="246"/>
      <c r="H1076" s="247" t="s">
        <v>1</v>
      </c>
      <c r="I1076" s="249"/>
      <c r="J1076" s="246"/>
      <c r="K1076" s="246"/>
      <c r="L1076" s="250"/>
      <c r="M1076" s="251"/>
      <c r="N1076" s="252"/>
      <c r="O1076" s="252"/>
      <c r="P1076" s="252"/>
      <c r="Q1076" s="252"/>
      <c r="R1076" s="252"/>
      <c r="S1076" s="252"/>
      <c r="T1076" s="25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54" t="s">
        <v>162</v>
      </c>
      <c r="AU1076" s="254" t="s">
        <v>87</v>
      </c>
      <c r="AV1076" s="13" t="s">
        <v>85</v>
      </c>
      <c r="AW1076" s="13" t="s">
        <v>33</v>
      </c>
      <c r="AX1076" s="13" t="s">
        <v>77</v>
      </c>
      <c r="AY1076" s="254" t="s">
        <v>152</v>
      </c>
    </row>
    <row r="1077" s="13" customFormat="1">
      <c r="A1077" s="13"/>
      <c r="B1077" s="245"/>
      <c r="C1077" s="246"/>
      <c r="D1077" s="240" t="s">
        <v>162</v>
      </c>
      <c r="E1077" s="247" t="s">
        <v>1</v>
      </c>
      <c r="F1077" s="248" t="s">
        <v>1126</v>
      </c>
      <c r="G1077" s="246"/>
      <c r="H1077" s="247" t="s">
        <v>1</v>
      </c>
      <c r="I1077" s="249"/>
      <c r="J1077" s="246"/>
      <c r="K1077" s="246"/>
      <c r="L1077" s="250"/>
      <c r="M1077" s="251"/>
      <c r="N1077" s="252"/>
      <c r="O1077" s="252"/>
      <c r="P1077" s="252"/>
      <c r="Q1077" s="252"/>
      <c r="R1077" s="252"/>
      <c r="S1077" s="252"/>
      <c r="T1077" s="25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54" t="s">
        <v>162</v>
      </c>
      <c r="AU1077" s="254" t="s">
        <v>87</v>
      </c>
      <c r="AV1077" s="13" t="s">
        <v>85</v>
      </c>
      <c r="AW1077" s="13" t="s">
        <v>33</v>
      </c>
      <c r="AX1077" s="13" t="s">
        <v>77</v>
      </c>
      <c r="AY1077" s="254" t="s">
        <v>152</v>
      </c>
    </row>
    <row r="1078" s="13" customFormat="1">
      <c r="A1078" s="13"/>
      <c r="B1078" s="245"/>
      <c r="C1078" s="246"/>
      <c r="D1078" s="240" t="s">
        <v>162</v>
      </c>
      <c r="E1078" s="247" t="s">
        <v>1</v>
      </c>
      <c r="F1078" s="248" t="s">
        <v>1140</v>
      </c>
      <c r="G1078" s="246"/>
      <c r="H1078" s="247" t="s">
        <v>1</v>
      </c>
      <c r="I1078" s="249"/>
      <c r="J1078" s="246"/>
      <c r="K1078" s="246"/>
      <c r="L1078" s="250"/>
      <c r="M1078" s="251"/>
      <c r="N1078" s="252"/>
      <c r="O1078" s="252"/>
      <c r="P1078" s="252"/>
      <c r="Q1078" s="252"/>
      <c r="R1078" s="252"/>
      <c r="S1078" s="252"/>
      <c r="T1078" s="25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54" t="s">
        <v>162</v>
      </c>
      <c r="AU1078" s="254" t="s">
        <v>87</v>
      </c>
      <c r="AV1078" s="13" t="s">
        <v>85</v>
      </c>
      <c r="AW1078" s="13" t="s">
        <v>33</v>
      </c>
      <c r="AX1078" s="13" t="s">
        <v>77</v>
      </c>
      <c r="AY1078" s="254" t="s">
        <v>152</v>
      </c>
    </row>
    <row r="1079" s="13" customFormat="1">
      <c r="A1079" s="13"/>
      <c r="B1079" s="245"/>
      <c r="C1079" s="246"/>
      <c r="D1079" s="240" t="s">
        <v>162</v>
      </c>
      <c r="E1079" s="247" t="s">
        <v>1</v>
      </c>
      <c r="F1079" s="248" t="s">
        <v>1141</v>
      </c>
      <c r="G1079" s="246"/>
      <c r="H1079" s="247" t="s">
        <v>1</v>
      </c>
      <c r="I1079" s="249"/>
      <c r="J1079" s="246"/>
      <c r="K1079" s="246"/>
      <c r="L1079" s="250"/>
      <c r="M1079" s="251"/>
      <c r="N1079" s="252"/>
      <c r="O1079" s="252"/>
      <c r="P1079" s="252"/>
      <c r="Q1079" s="252"/>
      <c r="R1079" s="252"/>
      <c r="S1079" s="252"/>
      <c r="T1079" s="25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54" t="s">
        <v>162</v>
      </c>
      <c r="AU1079" s="254" t="s">
        <v>87</v>
      </c>
      <c r="AV1079" s="13" t="s">
        <v>85</v>
      </c>
      <c r="AW1079" s="13" t="s">
        <v>33</v>
      </c>
      <c r="AX1079" s="13" t="s">
        <v>77</v>
      </c>
      <c r="AY1079" s="254" t="s">
        <v>152</v>
      </c>
    </row>
    <row r="1080" s="13" customFormat="1">
      <c r="A1080" s="13"/>
      <c r="B1080" s="245"/>
      <c r="C1080" s="246"/>
      <c r="D1080" s="240" t="s">
        <v>162</v>
      </c>
      <c r="E1080" s="247" t="s">
        <v>1</v>
      </c>
      <c r="F1080" s="248" t="s">
        <v>1133</v>
      </c>
      <c r="G1080" s="246"/>
      <c r="H1080" s="247" t="s">
        <v>1</v>
      </c>
      <c r="I1080" s="249"/>
      <c r="J1080" s="246"/>
      <c r="K1080" s="246"/>
      <c r="L1080" s="250"/>
      <c r="M1080" s="251"/>
      <c r="N1080" s="252"/>
      <c r="O1080" s="252"/>
      <c r="P1080" s="252"/>
      <c r="Q1080" s="252"/>
      <c r="R1080" s="252"/>
      <c r="S1080" s="252"/>
      <c r="T1080" s="25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54" t="s">
        <v>162</v>
      </c>
      <c r="AU1080" s="254" t="s">
        <v>87</v>
      </c>
      <c r="AV1080" s="13" t="s">
        <v>85</v>
      </c>
      <c r="AW1080" s="13" t="s">
        <v>33</v>
      </c>
      <c r="AX1080" s="13" t="s">
        <v>77</v>
      </c>
      <c r="AY1080" s="254" t="s">
        <v>152</v>
      </c>
    </row>
    <row r="1081" s="13" customFormat="1">
      <c r="A1081" s="13"/>
      <c r="B1081" s="245"/>
      <c r="C1081" s="246"/>
      <c r="D1081" s="240" t="s">
        <v>162</v>
      </c>
      <c r="E1081" s="247" t="s">
        <v>1</v>
      </c>
      <c r="F1081" s="248" t="s">
        <v>1142</v>
      </c>
      <c r="G1081" s="246"/>
      <c r="H1081" s="247" t="s">
        <v>1</v>
      </c>
      <c r="I1081" s="249"/>
      <c r="J1081" s="246"/>
      <c r="K1081" s="246"/>
      <c r="L1081" s="250"/>
      <c r="M1081" s="251"/>
      <c r="N1081" s="252"/>
      <c r="O1081" s="252"/>
      <c r="P1081" s="252"/>
      <c r="Q1081" s="252"/>
      <c r="R1081" s="252"/>
      <c r="S1081" s="252"/>
      <c r="T1081" s="25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54" t="s">
        <v>162</v>
      </c>
      <c r="AU1081" s="254" t="s">
        <v>87</v>
      </c>
      <c r="AV1081" s="13" t="s">
        <v>85</v>
      </c>
      <c r="AW1081" s="13" t="s">
        <v>33</v>
      </c>
      <c r="AX1081" s="13" t="s">
        <v>77</v>
      </c>
      <c r="AY1081" s="254" t="s">
        <v>152</v>
      </c>
    </row>
    <row r="1082" s="13" customFormat="1">
      <c r="A1082" s="13"/>
      <c r="B1082" s="245"/>
      <c r="C1082" s="246"/>
      <c r="D1082" s="240" t="s">
        <v>162</v>
      </c>
      <c r="E1082" s="247" t="s">
        <v>1</v>
      </c>
      <c r="F1082" s="248" t="s">
        <v>1128</v>
      </c>
      <c r="G1082" s="246"/>
      <c r="H1082" s="247" t="s">
        <v>1</v>
      </c>
      <c r="I1082" s="249"/>
      <c r="J1082" s="246"/>
      <c r="K1082" s="246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4" t="s">
        <v>162</v>
      </c>
      <c r="AU1082" s="254" t="s">
        <v>87</v>
      </c>
      <c r="AV1082" s="13" t="s">
        <v>85</v>
      </c>
      <c r="AW1082" s="13" t="s">
        <v>33</v>
      </c>
      <c r="AX1082" s="13" t="s">
        <v>77</v>
      </c>
      <c r="AY1082" s="254" t="s">
        <v>152</v>
      </c>
    </row>
    <row r="1083" s="13" customFormat="1">
      <c r="A1083" s="13"/>
      <c r="B1083" s="245"/>
      <c r="C1083" s="246"/>
      <c r="D1083" s="240" t="s">
        <v>162</v>
      </c>
      <c r="E1083" s="247" t="s">
        <v>1</v>
      </c>
      <c r="F1083" s="248" t="s">
        <v>1129</v>
      </c>
      <c r="G1083" s="246"/>
      <c r="H1083" s="247" t="s">
        <v>1</v>
      </c>
      <c r="I1083" s="249"/>
      <c r="J1083" s="246"/>
      <c r="K1083" s="246"/>
      <c r="L1083" s="250"/>
      <c r="M1083" s="251"/>
      <c r="N1083" s="252"/>
      <c r="O1083" s="252"/>
      <c r="P1083" s="252"/>
      <c r="Q1083" s="252"/>
      <c r="R1083" s="252"/>
      <c r="S1083" s="252"/>
      <c r="T1083" s="25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54" t="s">
        <v>162</v>
      </c>
      <c r="AU1083" s="254" t="s">
        <v>87</v>
      </c>
      <c r="AV1083" s="13" t="s">
        <v>85</v>
      </c>
      <c r="AW1083" s="13" t="s">
        <v>33</v>
      </c>
      <c r="AX1083" s="13" t="s">
        <v>77</v>
      </c>
      <c r="AY1083" s="254" t="s">
        <v>152</v>
      </c>
    </row>
    <row r="1084" s="13" customFormat="1">
      <c r="A1084" s="13"/>
      <c r="B1084" s="245"/>
      <c r="C1084" s="246"/>
      <c r="D1084" s="240" t="s">
        <v>162</v>
      </c>
      <c r="E1084" s="247" t="s">
        <v>1</v>
      </c>
      <c r="F1084" s="248" t="s">
        <v>1130</v>
      </c>
      <c r="G1084" s="246"/>
      <c r="H1084" s="247" t="s">
        <v>1</v>
      </c>
      <c r="I1084" s="249"/>
      <c r="J1084" s="246"/>
      <c r="K1084" s="246"/>
      <c r="L1084" s="250"/>
      <c r="M1084" s="251"/>
      <c r="N1084" s="252"/>
      <c r="O1084" s="252"/>
      <c r="P1084" s="252"/>
      <c r="Q1084" s="252"/>
      <c r="R1084" s="252"/>
      <c r="S1084" s="252"/>
      <c r="T1084" s="25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54" t="s">
        <v>162</v>
      </c>
      <c r="AU1084" s="254" t="s">
        <v>87</v>
      </c>
      <c r="AV1084" s="13" t="s">
        <v>85</v>
      </c>
      <c r="AW1084" s="13" t="s">
        <v>33</v>
      </c>
      <c r="AX1084" s="13" t="s">
        <v>77</v>
      </c>
      <c r="AY1084" s="254" t="s">
        <v>152</v>
      </c>
    </row>
    <row r="1085" s="14" customFormat="1">
      <c r="A1085" s="14"/>
      <c r="B1085" s="255"/>
      <c r="C1085" s="256"/>
      <c r="D1085" s="240" t="s">
        <v>162</v>
      </c>
      <c r="E1085" s="257" t="s">
        <v>1</v>
      </c>
      <c r="F1085" s="258" t="s">
        <v>1143</v>
      </c>
      <c r="G1085" s="256"/>
      <c r="H1085" s="259">
        <v>1</v>
      </c>
      <c r="I1085" s="260"/>
      <c r="J1085" s="256"/>
      <c r="K1085" s="256"/>
      <c r="L1085" s="261"/>
      <c r="M1085" s="262"/>
      <c r="N1085" s="263"/>
      <c r="O1085" s="263"/>
      <c r="P1085" s="263"/>
      <c r="Q1085" s="263"/>
      <c r="R1085" s="263"/>
      <c r="S1085" s="263"/>
      <c r="T1085" s="26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5" t="s">
        <v>162</v>
      </c>
      <c r="AU1085" s="265" t="s">
        <v>87</v>
      </c>
      <c r="AV1085" s="14" t="s">
        <v>87</v>
      </c>
      <c r="AW1085" s="14" t="s">
        <v>33</v>
      </c>
      <c r="AX1085" s="14" t="s">
        <v>85</v>
      </c>
      <c r="AY1085" s="265" t="s">
        <v>152</v>
      </c>
    </row>
    <row r="1086" s="2" customFormat="1" ht="24.15" customHeight="1">
      <c r="A1086" s="39"/>
      <c r="B1086" s="40"/>
      <c r="C1086" s="227" t="s">
        <v>1144</v>
      </c>
      <c r="D1086" s="227" t="s">
        <v>154</v>
      </c>
      <c r="E1086" s="228" t="s">
        <v>1145</v>
      </c>
      <c r="F1086" s="229" t="s">
        <v>1146</v>
      </c>
      <c r="G1086" s="230" t="s">
        <v>275</v>
      </c>
      <c r="H1086" s="231">
        <v>3</v>
      </c>
      <c r="I1086" s="232"/>
      <c r="J1086" s="233">
        <f>ROUND(I1086*H1086,2)</f>
        <v>0</v>
      </c>
      <c r="K1086" s="229" t="s">
        <v>176</v>
      </c>
      <c r="L1086" s="45"/>
      <c r="M1086" s="234" t="s">
        <v>1</v>
      </c>
      <c r="N1086" s="235" t="s">
        <v>42</v>
      </c>
      <c r="O1086" s="92"/>
      <c r="P1086" s="236">
        <f>O1086*H1086</f>
        <v>0</v>
      </c>
      <c r="Q1086" s="236">
        <v>0</v>
      </c>
      <c r="R1086" s="236">
        <f>Q1086*H1086</f>
        <v>0</v>
      </c>
      <c r="S1086" s="236">
        <v>0</v>
      </c>
      <c r="T1086" s="237">
        <f>S1086*H1086</f>
        <v>0</v>
      </c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R1086" s="238" t="s">
        <v>278</v>
      </c>
      <c r="AT1086" s="238" t="s">
        <v>154</v>
      </c>
      <c r="AU1086" s="238" t="s">
        <v>87</v>
      </c>
      <c r="AY1086" s="18" t="s">
        <v>152</v>
      </c>
      <c r="BE1086" s="239">
        <f>IF(N1086="základní",J1086,0)</f>
        <v>0</v>
      </c>
      <c r="BF1086" s="239">
        <f>IF(N1086="snížená",J1086,0)</f>
        <v>0</v>
      </c>
      <c r="BG1086" s="239">
        <f>IF(N1086="zákl. přenesená",J1086,0)</f>
        <v>0</v>
      </c>
      <c r="BH1086" s="239">
        <f>IF(N1086="sníž. přenesená",J1086,0)</f>
        <v>0</v>
      </c>
      <c r="BI1086" s="239">
        <f>IF(N1086="nulová",J1086,0)</f>
        <v>0</v>
      </c>
      <c r="BJ1086" s="18" t="s">
        <v>85</v>
      </c>
      <c r="BK1086" s="239">
        <f>ROUND(I1086*H1086,2)</f>
        <v>0</v>
      </c>
      <c r="BL1086" s="18" t="s">
        <v>278</v>
      </c>
      <c r="BM1086" s="238" t="s">
        <v>1147</v>
      </c>
    </row>
    <row r="1087" s="13" customFormat="1">
      <c r="A1087" s="13"/>
      <c r="B1087" s="245"/>
      <c r="C1087" s="246"/>
      <c r="D1087" s="240" t="s">
        <v>162</v>
      </c>
      <c r="E1087" s="247" t="s">
        <v>1</v>
      </c>
      <c r="F1087" s="248" t="s">
        <v>555</v>
      </c>
      <c r="G1087" s="246"/>
      <c r="H1087" s="247" t="s">
        <v>1</v>
      </c>
      <c r="I1087" s="249"/>
      <c r="J1087" s="246"/>
      <c r="K1087" s="246"/>
      <c r="L1087" s="250"/>
      <c r="M1087" s="251"/>
      <c r="N1087" s="252"/>
      <c r="O1087" s="252"/>
      <c r="P1087" s="252"/>
      <c r="Q1087" s="252"/>
      <c r="R1087" s="252"/>
      <c r="S1087" s="252"/>
      <c r="T1087" s="25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54" t="s">
        <v>162</v>
      </c>
      <c r="AU1087" s="254" t="s">
        <v>87</v>
      </c>
      <c r="AV1087" s="13" t="s">
        <v>85</v>
      </c>
      <c r="AW1087" s="13" t="s">
        <v>33</v>
      </c>
      <c r="AX1087" s="13" t="s">
        <v>77</v>
      </c>
      <c r="AY1087" s="254" t="s">
        <v>152</v>
      </c>
    </row>
    <row r="1088" s="14" customFormat="1">
      <c r="A1088" s="14"/>
      <c r="B1088" s="255"/>
      <c r="C1088" s="256"/>
      <c r="D1088" s="240" t="s">
        <v>162</v>
      </c>
      <c r="E1088" s="257" t="s">
        <v>1</v>
      </c>
      <c r="F1088" s="258" t="s">
        <v>556</v>
      </c>
      <c r="G1088" s="256"/>
      <c r="H1088" s="259">
        <v>1</v>
      </c>
      <c r="I1088" s="260"/>
      <c r="J1088" s="256"/>
      <c r="K1088" s="256"/>
      <c r="L1088" s="261"/>
      <c r="M1088" s="262"/>
      <c r="N1088" s="263"/>
      <c r="O1088" s="263"/>
      <c r="P1088" s="263"/>
      <c r="Q1088" s="263"/>
      <c r="R1088" s="263"/>
      <c r="S1088" s="263"/>
      <c r="T1088" s="26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5" t="s">
        <v>162</v>
      </c>
      <c r="AU1088" s="265" t="s">
        <v>87</v>
      </c>
      <c r="AV1088" s="14" t="s">
        <v>87</v>
      </c>
      <c r="AW1088" s="14" t="s">
        <v>33</v>
      </c>
      <c r="AX1088" s="14" t="s">
        <v>77</v>
      </c>
      <c r="AY1088" s="265" t="s">
        <v>152</v>
      </c>
    </row>
    <row r="1089" s="14" customFormat="1">
      <c r="A1089" s="14"/>
      <c r="B1089" s="255"/>
      <c r="C1089" s="256"/>
      <c r="D1089" s="240" t="s">
        <v>162</v>
      </c>
      <c r="E1089" s="257" t="s">
        <v>1</v>
      </c>
      <c r="F1089" s="258" t="s">
        <v>557</v>
      </c>
      <c r="G1089" s="256"/>
      <c r="H1089" s="259">
        <v>2</v>
      </c>
      <c r="I1089" s="260"/>
      <c r="J1089" s="256"/>
      <c r="K1089" s="256"/>
      <c r="L1089" s="261"/>
      <c r="M1089" s="262"/>
      <c r="N1089" s="263"/>
      <c r="O1089" s="263"/>
      <c r="P1089" s="263"/>
      <c r="Q1089" s="263"/>
      <c r="R1089" s="263"/>
      <c r="S1089" s="263"/>
      <c r="T1089" s="26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65" t="s">
        <v>162</v>
      </c>
      <c r="AU1089" s="265" t="s">
        <v>87</v>
      </c>
      <c r="AV1089" s="14" t="s">
        <v>87</v>
      </c>
      <c r="AW1089" s="14" t="s">
        <v>33</v>
      </c>
      <c r="AX1089" s="14" t="s">
        <v>77</v>
      </c>
      <c r="AY1089" s="265" t="s">
        <v>152</v>
      </c>
    </row>
    <row r="1090" s="16" customFormat="1">
      <c r="A1090" s="16"/>
      <c r="B1090" s="277"/>
      <c r="C1090" s="278"/>
      <c r="D1090" s="240" t="s">
        <v>162</v>
      </c>
      <c r="E1090" s="279" t="s">
        <v>1</v>
      </c>
      <c r="F1090" s="280" t="s">
        <v>172</v>
      </c>
      <c r="G1090" s="278"/>
      <c r="H1090" s="281">
        <v>3</v>
      </c>
      <c r="I1090" s="282"/>
      <c r="J1090" s="278"/>
      <c r="K1090" s="278"/>
      <c r="L1090" s="283"/>
      <c r="M1090" s="284"/>
      <c r="N1090" s="285"/>
      <c r="O1090" s="285"/>
      <c r="P1090" s="285"/>
      <c r="Q1090" s="285"/>
      <c r="R1090" s="285"/>
      <c r="S1090" s="285"/>
      <c r="T1090" s="28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T1090" s="287" t="s">
        <v>162</v>
      </c>
      <c r="AU1090" s="287" t="s">
        <v>87</v>
      </c>
      <c r="AV1090" s="16" t="s">
        <v>158</v>
      </c>
      <c r="AW1090" s="16" t="s">
        <v>33</v>
      </c>
      <c r="AX1090" s="16" t="s">
        <v>85</v>
      </c>
      <c r="AY1090" s="287" t="s">
        <v>152</v>
      </c>
    </row>
    <row r="1091" s="2" customFormat="1" ht="24.15" customHeight="1">
      <c r="A1091" s="39"/>
      <c r="B1091" s="40"/>
      <c r="C1091" s="288" t="s">
        <v>1148</v>
      </c>
      <c r="D1091" s="288" t="s">
        <v>190</v>
      </c>
      <c r="E1091" s="289" t="s">
        <v>1149</v>
      </c>
      <c r="F1091" s="290" t="s">
        <v>1150</v>
      </c>
      <c r="G1091" s="291" t="s">
        <v>275</v>
      </c>
      <c r="H1091" s="292">
        <v>1</v>
      </c>
      <c r="I1091" s="293"/>
      <c r="J1091" s="294">
        <f>ROUND(I1091*H1091,2)</f>
        <v>0</v>
      </c>
      <c r="K1091" s="290" t="s">
        <v>1</v>
      </c>
      <c r="L1091" s="295"/>
      <c r="M1091" s="296" t="s">
        <v>1</v>
      </c>
      <c r="N1091" s="297" t="s">
        <v>42</v>
      </c>
      <c r="O1091" s="92"/>
      <c r="P1091" s="236">
        <f>O1091*H1091</f>
        <v>0</v>
      </c>
      <c r="Q1091" s="236">
        <v>0.016</v>
      </c>
      <c r="R1091" s="236">
        <f>Q1091*H1091</f>
        <v>0.016</v>
      </c>
      <c r="S1091" s="236">
        <v>0</v>
      </c>
      <c r="T1091" s="237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38" t="s">
        <v>370</v>
      </c>
      <c r="AT1091" s="238" t="s">
        <v>190</v>
      </c>
      <c r="AU1091" s="238" t="s">
        <v>87</v>
      </c>
      <c r="AY1091" s="18" t="s">
        <v>152</v>
      </c>
      <c r="BE1091" s="239">
        <f>IF(N1091="základní",J1091,0)</f>
        <v>0</v>
      </c>
      <c r="BF1091" s="239">
        <f>IF(N1091="snížená",J1091,0)</f>
        <v>0</v>
      </c>
      <c r="BG1091" s="239">
        <f>IF(N1091="zákl. přenesená",J1091,0)</f>
        <v>0</v>
      </c>
      <c r="BH1091" s="239">
        <f>IF(N1091="sníž. přenesená",J1091,0)</f>
        <v>0</v>
      </c>
      <c r="BI1091" s="239">
        <f>IF(N1091="nulová",J1091,0)</f>
        <v>0</v>
      </c>
      <c r="BJ1091" s="18" t="s">
        <v>85</v>
      </c>
      <c r="BK1091" s="239">
        <f>ROUND(I1091*H1091,2)</f>
        <v>0</v>
      </c>
      <c r="BL1091" s="18" t="s">
        <v>278</v>
      </c>
      <c r="BM1091" s="238" t="s">
        <v>1151</v>
      </c>
    </row>
    <row r="1092" s="2" customFormat="1" ht="24.15" customHeight="1">
      <c r="A1092" s="39"/>
      <c r="B1092" s="40"/>
      <c r="C1092" s="288" t="s">
        <v>1152</v>
      </c>
      <c r="D1092" s="288" t="s">
        <v>190</v>
      </c>
      <c r="E1092" s="289" t="s">
        <v>1153</v>
      </c>
      <c r="F1092" s="290" t="s">
        <v>1154</v>
      </c>
      <c r="G1092" s="291" t="s">
        <v>275</v>
      </c>
      <c r="H1092" s="292">
        <v>2</v>
      </c>
      <c r="I1092" s="293"/>
      <c r="J1092" s="294">
        <f>ROUND(I1092*H1092,2)</f>
        <v>0</v>
      </c>
      <c r="K1092" s="290" t="s">
        <v>1</v>
      </c>
      <c r="L1092" s="295"/>
      <c r="M1092" s="296" t="s">
        <v>1</v>
      </c>
      <c r="N1092" s="297" t="s">
        <v>42</v>
      </c>
      <c r="O1092" s="92"/>
      <c r="P1092" s="236">
        <f>O1092*H1092</f>
        <v>0</v>
      </c>
      <c r="Q1092" s="236">
        <v>0.016</v>
      </c>
      <c r="R1092" s="236">
        <f>Q1092*H1092</f>
        <v>0.032000000000000001</v>
      </c>
      <c r="S1092" s="236">
        <v>0</v>
      </c>
      <c r="T1092" s="237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38" t="s">
        <v>370</v>
      </c>
      <c r="AT1092" s="238" t="s">
        <v>190</v>
      </c>
      <c r="AU1092" s="238" t="s">
        <v>87</v>
      </c>
      <c r="AY1092" s="18" t="s">
        <v>152</v>
      </c>
      <c r="BE1092" s="239">
        <f>IF(N1092="základní",J1092,0)</f>
        <v>0</v>
      </c>
      <c r="BF1092" s="239">
        <f>IF(N1092="snížená",J1092,0)</f>
        <v>0</v>
      </c>
      <c r="BG1092" s="239">
        <f>IF(N1092="zákl. přenesená",J1092,0)</f>
        <v>0</v>
      </c>
      <c r="BH1092" s="239">
        <f>IF(N1092="sníž. přenesená",J1092,0)</f>
        <v>0</v>
      </c>
      <c r="BI1092" s="239">
        <f>IF(N1092="nulová",J1092,0)</f>
        <v>0</v>
      </c>
      <c r="BJ1092" s="18" t="s">
        <v>85</v>
      </c>
      <c r="BK1092" s="239">
        <f>ROUND(I1092*H1092,2)</f>
        <v>0</v>
      </c>
      <c r="BL1092" s="18" t="s">
        <v>278</v>
      </c>
      <c r="BM1092" s="238" t="s">
        <v>1155</v>
      </c>
    </row>
    <row r="1093" s="2" customFormat="1" ht="24.15" customHeight="1">
      <c r="A1093" s="39"/>
      <c r="B1093" s="40"/>
      <c r="C1093" s="227" t="s">
        <v>1156</v>
      </c>
      <c r="D1093" s="227" t="s">
        <v>154</v>
      </c>
      <c r="E1093" s="228" t="s">
        <v>1157</v>
      </c>
      <c r="F1093" s="229" t="s">
        <v>1158</v>
      </c>
      <c r="G1093" s="230" t="s">
        <v>275</v>
      </c>
      <c r="H1093" s="231">
        <v>2</v>
      </c>
      <c r="I1093" s="232"/>
      <c r="J1093" s="233">
        <f>ROUND(I1093*H1093,2)</f>
        <v>0</v>
      </c>
      <c r="K1093" s="229" t="s">
        <v>176</v>
      </c>
      <c r="L1093" s="45"/>
      <c r="M1093" s="234" t="s">
        <v>1</v>
      </c>
      <c r="N1093" s="235" t="s">
        <v>42</v>
      </c>
      <c r="O1093" s="92"/>
      <c r="P1093" s="236">
        <f>O1093*H1093</f>
        <v>0</v>
      </c>
      <c r="Q1093" s="236">
        <v>0</v>
      </c>
      <c r="R1093" s="236">
        <f>Q1093*H1093</f>
        <v>0</v>
      </c>
      <c r="S1093" s="236">
        <v>0</v>
      </c>
      <c r="T1093" s="237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38" t="s">
        <v>278</v>
      </c>
      <c r="AT1093" s="238" t="s">
        <v>154</v>
      </c>
      <c r="AU1093" s="238" t="s">
        <v>87</v>
      </c>
      <c r="AY1093" s="18" t="s">
        <v>152</v>
      </c>
      <c r="BE1093" s="239">
        <f>IF(N1093="základní",J1093,0)</f>
        <v>0</v>
      </c>
      <c r="BF1093" s="239">
        <f>IF(N1093="snížená",J1093,0)</f>
        <v>0</v>
      </c>
      <c r="BG1093" s="239">
        <f>IF(N1093="zákl. přenesená",J1093,0)</f>
        <v>0</v>
      </c>
      <c r="BH1093" s="239">
        <f>IF(N1093="sníž. přenesená",J1093,0)</f>
        <v>0</v>
      </c>
      <c r="BI1093" s="239">
        <f>IF(N1093="nulová",J1093,0)</f>
        <v>0</v>
      </c>
      <c r="BJ1093" s="18" t="s">
        <v>85</v>
      </c>
      <c r="BK1093" s="239">
        <f>ROUND(I1093*H1093,2)</f>
        <v>0</v>
      </c>
      <c r="BL1093" s="18" t="s">
        <v>278</v>
      </c>
      <c r="BM1093" s="238" t="s">
        <v>1159</v>
      </c>
    </row>
    <row r="1094" s="13" customFormat="1">
      <c r="A1094" s="13"/>
      <c r="B1094" s="245"/>
      <c r="C1094" s="246"/>
      <c r="D1094" s="240" t="s">
        <v>162</v>
      </c>
      <c r="E1094" s="247" t="s">
        <v>1</v>
      </c>
      <c r="F1094" s="248" t="s">
        <v>555</v>
      </c>
      <c r="G1094" s="246"/>
      <c r="H1094" s="247" t="s">
        <v>1</v>
      </c>
      <c r="I1094" s="249"/>
      <c r="J1094" s="246"/>
      <c r="K1094" s="246"/>
      <c r="L1094" s="250"/>
      <c r="M1094" s="251"/>
      <c r="N1094" s="252"/>
      <c r="O1094" s="252"/>
      <c r="P1094" s="252"/>
      <c r="Q1094" s="252"/>
      <c r="R1094" s="252"/>
      <c r="S1094" s="252"/>
      <c r="T1094" s="25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4" t="s">
        <v>162</v>
      </c>
      <c r="AU1094" s="254" t="s">
        <v>87</v>
      </c>
      <c r="AV1094" s="13" t="s">
        <v>85</v>
      </c>
      <c r="AW1094" s="13" t="s">
        <v>33</v>
      </c>
      <c r="AX1094" s="13" t="s">
        <v>77</v>
      </c>
      <c r="AY1094" s="254" t="s">
        <v>152</v>
      </c>
    </row>
    <row r="1095" s="14" customFormat="1">
      <c r="A1095" s="14"/>
      <c r="B1095" s="255"/>
      <c r="C1095" s="256"/>
      <c r="D1095" s="240" t="s">
        <v>162</v>
      </c>
      <c r="E1095" s="257" t="s">
        <v>1</v>
      </c>
      <c r="F1095" s="258" t="s">
        <v>1160</v>
      </c>
      <c r="G1095" s="256"/>
      <c r="H1095" s="259">
        <v>2</v>
      </c>
      <c r="I1095" s="260"/>
      <c r="J1095" s="256"/>
      <c r="K1095" s="256"/>
      <c r="L1095" s="261"/>
      <c r="M1095" s="262"/>
      <c r="N1095" s="263"/>
      <c r="O1095" s="263"/>
      <c r="P1095" s="263"/>
      <c r="Q1095" s="263"/>
      <c r="R1095" s="263"/>
      <c r="S1095" s="263"/>
      <c r="T1095" s="26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5" t="s">
        <v>162</v>
      </c>
      <c r="AU1095" s="265" t="s">
        <v>87</v>
      </c>
      <c r="AV1095" s="14" t="s">
        <v>87</v>
      </c>
      <c r="AW1095" s="14" t="s">
        <v>33</v>
      </c>
      <c r="AX1095" s="14" t="s">
        <v>85</v>
      </c>
      <c r="AY1095" s="265" t="s">
        <v>152</v>
      </c>
    </row>
    <row r="1096" s="2" customFormat="1" ht="24.15" customHeight="1">
      <c r="A1096" s="39"/>
      <c r="B1096" s="40"/>
      <c r="C1096" s="288" t="s">
        <v>1161</v>
      </c>
      <c r="D1096" s="288" t="s">
        <v>190</v>
      </c>
      <c r="E1096" s="289" t="s">
        <v>1162</v>
      </c>
      <c r="F1096" s="290" t="s">
        <v>1163</v>
      </c>
      <c r="G1096" s="291" t="s">
        <v>275</v>
      </c>
      <c r="H1096" s="292">
        <v>2</v>
      </c>
      <c r="I1096" s="293"/>
      <c r="J1096" s="294">
        <f>ROUND(I1096*H1096,2)</f>
        <v>0</v>
      </c>
      <c r="K1096" s="290" t="s">
        <v>1</v>
      </c>
      <c r="L1096" s="295"/>
      <c r="M1096" s="296" t="s">
        <v>1</v>
      </c>
      <c r="N1096" s="297" t="s">
        <v>42</v>
      </c>
      <c r="O1096" s="92"/>
      <c r="P1096" s="236">
        <f>O1096*H1096</f>
        <v>0</v>
      </c>
      <c r="Q1096" s="236">
        <v>0.035999999999999997</v>
      </c>
      <c r="R1096" s="236">
        <f>Q1096*H1096</f>
        <v>0.071999999999999995</v>
      </c>
      <c r="S1096" s="236">
        <v>0</v>
      </c>
      <c r="T1096" s="237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38" t="s">
        <v>370</v>
      </c>
      <c r="AT1096" s="238" t="s">
        <v>190</v>
      </c>
      <c r="AU1096" s="238" t="s">
        <v>87</v>
      </c>
      <c r="AY1096" s="18" t="s">
        <v>152</v>
      </c>
      <c r="BE1096" s="239">
        <f>IF(N1096="základní",J1096,0)</f>
        <v>0</v>
      </c>
      <c r="BF1096" s="239">
        <f>IF(N1096="snížená",J1096,0)</f>
        <v>0</v>
      </c>
      <c r="BG1096" s="239">
        <f>IF(N1096="zákl. přenesená",J1096,0)</f>
        <v>0</v>
      </c>
      <c r="BH1096" s="239">
        <f>IF(N1096="sníž. přenesená",J1096,0)</f>
        <v>0</v>
      </c>
      <c r="BI1096" s="239">
        <f>IF(N1096="nulová",J1096,0)</f>
        <v>0</v>
      </c>
      <c r="BJ1096" s="18" t="s">
        <v>85</v>
      </c>
      <c r="BK1096" s="239">
        <f>ROUND(I1096*H1096,2)</f>
        <v>0</v>
      </c>
      <c r="BL1096" s="18" t="s">
        <v>278</v>
      </c>
      <c r="BM1096" s="238" t="s">
        <v>1164</v>
      </c>
    </row>
    <row r="1097" s="2" customFormat="1" ht="24.15" customHeight="1">
      <c r="A1097" s="39"/>
      <c r="B1097" s="40"/>
      <c r="C1097" s="227" t="s">
        <v>1165</v>
      </c>
      <c r="D1097" s="227" t="s">
        <v>154</v>
      </c>
      <c r="E1097" s="228" t="s">
        <v>1166</v>
      </c>
      <c r="F1097" s="229" t="s">
        <v>1167</v>
      </c>
      <c r="G1097" s="230" t="s">
        <v>275</v>
      </c>
      <c r="H1097" s="231">
        <v>1</v>
      </c>
      <c r="I1097" s="232"/>
      <c r="J1097" s="233">
        <f>ROUND(I1097*H1097,2)</f>
        <v>0</v>
      </c>
      <c r="K1097" s="229" t="s">
        <v>176</v>
      </c>
      <c r="L1097" s="45"/>
      <c r="M1097" s="234" t="s">
        <v>1</v>
      </c>
      <c r="N1097" s="235" t="s">
        <v>42</v>
      </c>
      <c r="O1097" s="92"/>
      <c r="P1097" s="236">
        <f>O1097*H1097</f>
        <v>0</v>
      </c>
      <c r="Q1097" s="236">
        <v>0</v>
      </c>
      <c r="R1097" s="236">
        <f>Q1097*H1097</f>
        <v>0</v>
      </c>
      <c r="S1097" s="236">
        <v>0</v>
      </c>
      <c r="T1097" s="237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38" t="s">
        <v>278</v>
      </c>
      <c r="AT1097" s="238" t="s">
        <v>154</v>
      </c>
      <c r="AU1097" s="238" t="s">
        <v>87</v>
      </c>
      <c r="AY1097" s="18" t="s">
        <v>152</v>
      </c>
      <c r="BE1097" s="239">
        <f>IF(N1097="základní",J1097,0)</f>
        <v>0</v>
      </c>
      <c r="BF1097" s="239">
        <f>IF(N1097="snížená",J1097,0)</f>
        <v>0</v>
      </c>
      <c r="BG1097" s="239">
        <f>IF(N1097="zákl. přenesená",J1097,0)</f>
        <v>0</v>
      </c>
      <c r="BH1097" s="239">
        <f>IF(N1097="sníž. přenesená",J1097,0)</f>
        <v>0</v>
      </c>
      <c r="BI1097" s="239">
        <f>IF(N1097="nulová",J1097,0)</f>
        <v>0</v>
      </c>
      <c r="BJ1097" s="18" t="s">
        <v>85</v>
      </c>
      <c r="BK1097" s="239">
        <f>ROUND(I1097*H1097,2)</f>
        <v>0</v>
      </c>
      <c r="BL1097" s="18" t="s">
        <v>278</v>
      </c>
      <c r="BM1097" s="238" t="s">
        <v>1168</v>
      </c>
    </row>
    <row r="1098" s="13" customFormat="1">
      <c r="A1098" s="13"/>
      <c r="B1098" s="245"/>
      <c r="C1098" s="246"/>
      <c r="D1098" s="240" t="s">
        <v>162</v>
      </c>
      <c r="E1098" s="247" t="s">
        <v>1</v>
      </c>
      <c r="F1098" s="248" t="s">
        <v>555</v>
      </c>
      <c r="G1098" s="246"/>
      <c r="H1098" s="247" t="s">
        <v>1</v>
      </c>
      <c r="I1098" s="249"/>
      <c r="J1098" s="246"/>
      <c r="K1098" s="246"/>
      <c r="L1098" s="250"/>
      <c r="M1098" s="251"/>
      <c r="N1098" s="252"/>
      <c r="O1098" s="252"/>
      <c r="P1098" s="252"/>
      <c r="Q1098" s="252"/>
      <c r="R1098" s="252"/>
      <c r="S1098" s="252"/>
      <c r="T1098" s="25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54" t="s">
        <v>162</v>
      </c>
      <c r="AU1098" s="254" t="s">
        <v>87</v>
      </c>
      <c r="AV1098" s="13" t="s">
        <v>85</v>
      </c>
      <c r="AW1098" s="13" t="s">
        <v>33</v>
      </c>
      <c r="AX1098" s="13" t="s">
        <v>77</v>
      </c>
      <c r="AY1098" s="254" t="s">
        <v>152</v>
      </c>
    </row>
    <row r="1099" s="14" customFormat="1">
      <c r="A1099" s="14"/>
      <c r="B1099" s="255"/>
      <c r="C1099" s="256"/>
      <c r="D1099" s="240" t="s">
        <v>162</v>
      </c>
      <c r="E1099" s="257" t="s">
        <v>1</v>
      </c>
      <c r="F1099" s="258" t="s">
        <v>1169</v>
      </c>
      <c r="G1099" s="256"/>
      <c r="H1099" s="259">
        <v>1</v>
      </c>
      <c r="I1099" s="260"/>
      <c r="J1099" s="256"/>
      <c r="K1099" s="256"/>
      <c r="L1099" s="261"/>
      <c r="M1099" s="262"/>
      <c r="N1099" s="263"/>
      <c r="O1099" s="263"/>
      <c r="P1099" s="263"/>
      <c r="Q1099" s="263"/>
      <c r="R1099" s="263"/>
      <c r="S1099" s="263"/>
      <c r="T1099" s="26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65" t="s">
        <v>162</v>
      </c>
      <c r="AU1099" s="265" t="s">
        <v>87</v>
      </c>
      <c r="AV1099" s="14" t="s">
        <v>87</v>
      </c>
      <c r="AW1099" s="14" t="s">
        <v>33</v>
      </c>
      <c r="AX1099" s="14" t="s">
        <v>85</v>
      </c>
      <c r="AY1099" s="265" t="s">
        <v>152</v>
      </c>
    </row>
    <row r="1100" s="2" customFormat="1" ht="24.15" customHeight="1">
      <c r="A1100" s="39"/>
      <c r="B1100" s="40"/>
      <c r="C1100" s="288" t="s">
        <v>1170</v>
      </c>
      <c r="D1100" s="288" t="s">
        <v>190</v>
      </c>
      <c r="E1100" s="289" t="s">
        <v>1171</v>
      </c>
      <c r="F1100" s="290" t="s">
        <v>1172</v>
      </c>
      <c r="G1100" s="291" t="s">
        <v>275</v>
      </c>
      <c r="H1100" s="292">
        <v>1</v>
      </c>
      <c r="I1100" s="293"/>
      <c r="J1100" s="294">
        <f>ROUND(I1100*H1100,2)</f>
        <v>0</v>
      </c>
      <c r="K1100" s="290" t="s">
        <v>1</v>
      </c>
      <c r="L1100" s="295"/>
      <c r="M1100" s="296" t="s">
        <v>1</v>
      </c>
      <c r="N1100" s="297" t="s">
        <v>42</v>
      </c>
      <c r="O1100" s="92"/>
      <c r="P1100" s="236">
        <f>O1100*H1100</f>
        <v>0</v>
      </c>
      <c r="Q1100" s="236">
        <v>0.042999999999999997</v>
      </c>
      <c r="R1100" s="236">
        <f>Q1100*H1100</f>
        <v>0.042999999999999997</v>
      </c>
      <c r="S1100" s="236">
        <v>0</v>
      </c>
      <c r="T1100" s="237">
        <f>S1100*H1100</f>
        <v>0</v>
      </c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R1100" s="238" t="s">
        <v>370</v>
      </c>
      <c r="AT1100" s="238" t="s">
        <v>190</v>
      </c>
      <c r="AU1100" s="238" t="s">
        <v>87</v>
      </c>
      <c r="AY1100" s="18" t="s">
        <v>152</v>
      </c>
      <c r="BE1100" s="239">
        <f>IF(N1100="základní",J1100,0)</f>
        <v>0</v>
      </c>
      <c r="BF1100" s="239">
        <f>IF(N1100="snížená",J1100,0)</f>
        <v>0</v>
      </c>
      <c r="BG1100" s="239">
        <f>IF(N1100="zákl. přenesená",J1100,0)</f>
        <v>0</v>
      </c>
      <c r="BH1100" s="239">
        <f>IF(N1100="sníž. přenesená",J1100,0)</f>
        <v>0</v>
      </c>
      <c r="BI1100" s="239">
        <f>IF(N1100="nulová",J1100,0)</f>
        <v>0</v>
      </c>
      <c r="BJ1100" s="18" t="s">
        <v>85</v>
      </c>
      <c r="BK1100" s="239">
        <f>ROUND(I1100*H1100,2)</f>
        <v>0</v>
      </c>
      <c r="BL1100" s="18" t="s">
        <v>278</v>
      </c>
      <c r="BM1100" s="238" t="s">
        <v>1173</v>
      </c>
    </row>
    <row r="1101" s="2" customFormat="1" ht="24.15" customHeight="1">
      <c r="A1101" s="39"/>
      <c r="B1101" s="40"/>
      <c r="C1101" s="227" t="s">
        <v>1174</v>
      </c>
      <c r="D1101" s="227" t="s">
        <v>154</v>
      </c>
      <c r="E1101" s="228" t="s">
        <v>1175</v>
      </c>
      <c r="F1101" s="229" t="s">
        <v>1176</v>
      </c>
      <c r="G1101" s="230" t="s">
        <v>275</v>
      </c>
      <c r="H1101" s="231">
        <v>1</v>
      </c>
      <c r="I1101" s="232"/>
      <c r="J1101" s="233">
        <f>ROUND(I1101*H1101,2)</f>
        <v>0</v>
      </c>
      <c r="K1101" s="229" t="s">
        <v>176</v>
      </c>
      <c r="L1101" s="45"/>
      <c r="M1101" s="234" t="s">
        <v>1</v>
      </c>
      <c r="N1101" s="235" t="s">
        <v>42</v>
      </c>
      <c r="O1101" s="92"/>
      <c r="P1101" s="236">
        <f>O1101*H1101</f>
        <v>0</v>
      </c>
      <c r="Q1101" s="236">
        <v>0</v>
      </c>
      <c r="R1101" s="236">
        <f>Q1101*H1101</f>
        <v>0</v>
      </c>
      <c r="S1101" s="236">
        <v>0</v>
      </c>
      <c r="T1101" s="237">
        <f>S1101*H1101</f>
        <v>0</v>
      </c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39"/>
      <c r="AR1101" s="238" t="s">
        <v>278</v>
      </c>
      <c r="AT1101" s="238" t="s">
        <v>154</v>
      </c>
      <c r="AU1101" s="238" t="s">
        <v>87</v>
      </c>
      <c r="AY1101" s="18" t="s">
        <v>152</v>
      </c>
      <c r="BE1101" s="239">
        <f>IF(N1101="základní",J1101,0)</f>
        <v>0</v>
      </c>
      <c r="BF1101" s="239">
        <f>IF(N1101="snížená",J1101,0)</f>
        <v>0</v>
      </c>
      <c r="BG1101" s="239">
        <f>IF(N1101="zákl. přenesená",J1101,0)</f>
        <v>0</v>
      </c>
      <c r="BH1101" s="239">
        <f>IF(N1101="sníž. přenesená",J1101,0)</f>
        <v>0</v>
      </c>
      <c r="BI1101" s="239">
        <f>IF(N1101="nulová",J1101,0)</f>
        <v>0</v>
      </c>
      <c r="BJ1101" s="18" t="s">
        <v>85</v>
      </c>
      <c r="BK1101" s="239">
        <f>ROUND(I1101*H1101,2)</f>
        <v>0</v>
      </c>
      <c r="BL1101" s="18" t="s">
        <v>278</v>
      </c>
      <c r="BM1101" s="238" t="s">
        <v>1177</v>
      </c>
    </row>
    <row r="1102" s="13" customFormat="1">
      <c r="A1102" s="13"/>
      <c r="B1102" s="245"/>
      <c r="C1102" s="246"/>
      <c r="D1102" s="240" t="s">
        <v>162</v>
      </c>
      <c r="E1102" s="247" t="s">
        <v>1</v>
      </c>
      <c r="F1102" s="248" t="s">
        <v>555</v>
      </c>
      <c r="G1102" s="246"/>
      <c r="H1102" s="247" t="s">
        <v>1</v>
      </c>
      <c r="I1102" s="249"/>
      <c r="J1102" s="246"/>
      <c r="K1102" s="246"/>
      <c r="L1102" s="250"/>
      <c r="M1102" s="251"/>
      <c r="N1102" s="252"/>
      <c r="O1102" s="252"/>
      <c r="P1102" s="252"/>
      <c r="Q1102" s="252"/>
      <c r="R1102" s="252"/>
      <c r="S1102" s="252"/>
      <c r="T1102" s="25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54" t="s">
        <v>162</v>
      </c>
      <c r="AU1102" s="254" t="s">
        <v>87</v>
      </c>
      <c r="AV1102" s="13" t="s">
        <v>85</v>
      </c>
      <c r="AW1102" s="13" t="s">
        <v>33</v>
      </c>
      <c r="AX1102" s="13" t="s">
        <v>77</v>
      </c>
      <c r="AY1102" s="254" t="s">
        <v>152</v>
      </c>
    </row>
    <row r="1103" s="14" customFormat="1">
      <c r="A1103" s="14"/>
      <c r="B1103" s="255"/>
      <c r="C1103" s="256"/>
      <c r="D1103" s="240" t="s">
        <v>162</v>
      </c>
      <c r="E1103" s="257" t="s">
        <v>1</v>
      </c>
      <c r="F1103" s="258" t="s">
        <v>1178</v>
      </c>
      <c r="G1103" s="256"/>
      <c r="H1103" s="259">
        <v>1</v>
      </c>
      <c r="I1103" s="260"/>
      <c r="J1103" s="256"/>
      <c r="K1103" s="256"/>
      <c r="L1103" s="261"/>
      <c r="M1103" s="262"/>
      <c r="N1103" s="263"/>
      <c r="O1103" s="263"/>
      <c r="P1103" s="263"/>
      <c r="Q1103" s="263"/>
      <c r="R1103" s="263"/>
      <c r="S1103" s="263"/>
      <c r="T1103" s="26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65" t="s">
        <v>162</v>
      </c>
      <c r="AU1103" s="265" t="s">
        <v>87</v>
      </c>
      <c r="AV1103" s="14" t="s">
        <v>87</v>
      </c>
      <c r="AW1103" s="14" t="s">
        <v>33</v>
      </c>
      <c r="AX1103" s="14" t="s">
        <v>85</v>
      </c>
      <c r="AY1103" s="265" t="s">
        <v>152</v>
      </c>
    </row>
    <row r="1104" s="2" customFormat="1" ht="24.15" customHeight="1">
      <c r="A1104" s="39"/>
      <c r="B1104" s="40"/>
      <c r="C1104" s="288" t="s">
        <v>1179</v>
      </c>
      <c r="D1104" s="288" t="s">
        <v>190</v>
      </c>
      <c r="E1104" s="289" t="s">
        <v>1180</v>
      </c>
      <c r="F1104" s="290" t="s">
        <v>1181</v>
      </c>
      <c r="G1104" s="291" t="s">
        <v>275</v>
      </c>
      <c r="H1104" s="292">
        <v>1</v>
      </c>
      <c r="I1104" s="293"/>
      <c r="J1104" s="294">
        <f>ROUND(I1104*H1104,2)</f>
        <v>0</v>
      </c>
      <c r="K1104" s="290" t="s">
        <v>1</v>
      </c>
      <c r="L1104" s="295"/>
      <c r="M1104" s="296" t="s">
        <v>1</v>
      </c>
      <c r="N1104" s="297" t="s">
        <v>42</v>
      </c>
      <c r="O1104" s="92"/>
      <c r="P1104" s="236">
        <f>O1104*H1104</f>
        <v>0</v>
      </c>
      <c r="Q1104" s="236">
        <v>0.035999999999999997</v>
      </c>
      <c r="R1104" s="236">
        <f>Q1104*H1104</f>
        <v>0.035999999999999997</v>
      </c>
      <c r="S1104" s="236">
        <v>0</v>
      </c>
      <c r="T1104" s="237">
        <f>S1104*H1104</f>
        <v>0</v>
      </c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R1104" s="238" t="s">
        <v>370</v>
      </c>
      <c r="AT1104" s="238" t="s">
        <v>190</v>
      </c>
      <c r="AU1104" s="238" t="s">
        <v>87</v>
      </c>
      <c r="AY1104" s="18" t="s">
        <v>152</v>
      </c>
      <c r="BE1104" s="239">
        <f>IF(N1104="základní",J1104,0)</f>
        <v>0</v>
      </c>
      <c r="BF1104" s="239">
        <f>IF(N1104="snížená",J1104,0)</f>
        <v>0</v>
      </c>
      <c r="BG1104" s="239">
        <f>IF(N1104="zákl. přenesená",J1104,0)</f>
        <v>0</v>
      </c>
      <c r="BH1104" s="239">
        <f>IF(N1104="sníž. přenesená",J1104,0)</f>
        <v>0</v>
      </c>
      <c r="BI1104" s="239">
        <f>IF(N1104="nulová",J1104,0)</f>
        <v>0</v>
      </c>
      <c r="BJ1104" s="18" t="s">
        <v>85</v>
      </c>
      <c r="BK1104" s="239">
        <f>ROUND(I1104*H1104,2)</f>
        <v>0</v>
      </c>
      <c r="BL1104" s="18" t="s">
        <v>278</v>
      </c>
      <c r="BM1104" s="238" t="s">
        <v>1182</v>
      </c>
    </row>
    <row r="1105" s="2" customFormat="1" ht="16.5" customHeight="1">
      <c r="A1105" s="39"/>
      <c r="B1105" s="40"/>
      <c r="C1105" s="227" t="s">
        <v>1183</v>
      </c>
      <c r="D1105" s="227" t="s">
        <v>154</v>
      </c>
      <c r="E1105" s="228" t="s">
        <v>1184</v>
      </c>
      <c r="F1105" s="229" t="s">
        <v>1185</v>
      </c>
      <c r="G1105" s="230" t="s">
        <v>275</v>
      </c>
      <c r="H1105" s="231">
        <v>13</v>
      </c>
      <c r="I1105" s="232"/>
      <c r="J1105" s="233">
        <f>ROUND(I1105*H1105,2)</f>
        <v>0</v>
      </c>
      <c r="K1105" s="229" t="s">
        <v>176</v>
      </c>
      <c r="L1105" s="45"/>
      <c r="M1105" s="234" t="s">
        <v>1</v>
      </c>
      <c r="N1105" s="235" t="s">
        <v>42</v>
      </c>
      <c r="O1105" s="92"/>
      <c r="P1105" s="236">
        <f>O1105*H1105</f>
        <v>0</v>
      </c>
      <c r="Q1105" s="236">
        <v>0</v>
      </c>
      <c r="R1105" s="236">
        <f>Q1105*H1105</f>
        <v>0</v>
      </c>
      <c r="S1105" s="236">
        <v>0.024</v>
      </c>
      <c r="T1105" s="237">
        <f>S1105*H1105</f>
        <v>0.312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38" t="s">
        <v>278</v>
      </c>
      <c r="AT1105" s="238" t="s">
        <v>154</v>
      </c>
      <c r="AU1105" s="238" t="s">
        <v>87</v>
      </c>
      <c r="AY1105" s="18" t="s">
        <v>152</v>
      </c>
      <c r="BE1105" s="239">
        <f>IF(N1105="základní",J1105,0)</f>
        <v>0</v>
      </c>
      <c r="BF1105" s="239">
        <f>IF(N1105="snížená",J1105,0)</f>
        <v>0</v>
      </c>
      <c r="BG1105" s="239">
        <f>IF(N1105="zákl. přenesená",J1105,0)</f>
        <v>0</v>
      </c>
      <c r="BH1105" s="239">
        <f>IF(N1105="sníž. přenesená",J1105,0)</f>
        <v>0</v>
      </c>
      <c r="BI1105" s="239">
        <f>IF(N1105="nulová",J1105,0)</f>
        <v>0</v>
      </c>
      <c r="BJ1105" s="18" t="s">
        <v>85</v>
      </c>
      <c r="BK1105" s="239">
        <f>ROUND(I1105*H1105,2)</f>
        <v>0</v>
      </c>
      <c r="BL1105" s="18" t="s">
        <v>278</v>
      </c>
      <c r="BM1105" s="238" t="s">
        <v>1186</v>
      </c>
    </row>
    <row r="1106" s="13" customFormat="1">
      <c r="A1106" s="13"/>
      <c r="B1106" s="245"/>
      <c r="C1106" s="246"/>
      <c r="D1106" s="240" t="s">
        <v>162</v>
      </c>
      <c r="E1106" s="247" t="s">
        <v>1</v>
      </c>
      <c r="F1106" s="248" t="s">
        <v>644</v>
      </c>
      <c r="G1106" s="246"/>
      <c r="H1106" s="247" t="s">
        <v>1</v>
      </c>
      <c r="I1106" s="249"/>
      <c r="J1106" s="246"/>
      <c r="K1106" s="246"/>
      <c r="L1106" s="250"/>
      <c r="M1106" s="251"/>
      <c r="N1106" s="252"/>
      <c r="O1106" s="252"/>
      <c r="P1106" s="252"/>
      <c r="Q1106" s="252"/>
      <c r="R1106" s="252"/>
      <c r="S1106" s="252"/>
      <c r="T1106" s="25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54" t="s">
        <v>162</v>
      </c>
      <c r="AU1106" s="254" t="s">
        <v>87</v>
      </c>
      <c r="AV1106" s="13" t="s">
        <v>85</v>
      </c>
      <c r="AW1106" s="13" t="s">
        <v>33</v>
      </c>
      <c r="AX1106" s="13" t="s">
        <v>77</v>
      </c>
      <c r="AY1106" s="254" t="s">
        <v>152</v>
      </c>
    </row>
    <row r="1107" s="14" customFormat="1">
      <c r="A1107" s="14"/>
      <c r="B1107" s="255"/>
      <c r="C1107" s="256"/>
      <c r="D1107" s="240" t="s">
        <v>162</v>
      </c>
      <c r="E1107" s="257" t="s">
        <v>1</v>
      </c>
      <c r="F1107" s="258" t="s">
        <v>1187</v>
      </c>
      <c r="G1107" s="256"/>
      <c r="H1107" s="259">
        <v>4</v>
      </c>
      <c r="I1107" s="260"/>
      <c r="J1107" s="256"/>
      <c r="K1107" s="256"/>
      <c r="L1107" s="261"/>
      <c r="M1107" s="262"/>
      <c r="N1107" s="263"/>
      <c r="O1107" s="263"/>
      <c r="P1107" s="263"/>
      <c r="Q1107" s="263"/>
      <c r="R1107" s="263"/>
      <c r="S1107" s="263"/>
      <c r="T1107" s="26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5" t="s">
        <v>162</v>
      </c>
      <c r="AU1107" s="265" t="s">
        <v>87</v>
      </c>
      <c r="AV1107" s="14" t="s">
        <v>87</v>
      </c>
      <c r="AW1107" s="14" t="s">
        <v>33</v>
      </c>
      <c r="AX1107" s="14" t="s">
        <v>77</v>
      </c>
      <c r="AY1107" s="265" t="s">
        <v>152</v>
      </c>
    </row>
    <row r="1108" s="14" customFormat="1">
      <c r="A1108" s="14"/>
      <c r="B1108" s="255"/>
      <c r="C1108" s="256"/>
      <c r="D1108" s="240" t="s">
        <v>162</v>
      </c>
      <c r="E1108" s="257" t="s">
        <v>1</v>
      </c>
      <c r="F1108" s="258" t="s">
        <v>1188</v>
      </c>
      <c r="G1108" s="256"/>
      <c r="H1108" s="259">
        <v>3</v>
      </c>
      <c r="I1108" s="260"/>
      <c r="J1108" s="256"/>
      <c r="K1108" s="256"/>
      <c r="L1108" s="261"/>
      <c r="M1108" s="262"/>
      <c r="N1108" s="263"/>
      <c r="O1108" s="263"/>
      <c r="P1108" s="263"/>
      <c r="Q1108" s="263"/>
      <c r="R1108" s="263"/>
      <c r="S1108" s="263"/>
      <c r="T1108" s="26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65" t="s">
        <v>162</v>
      </c>
      <c r="AU1108" s="265" t="s">
        <v>87</v>
      </c>
      <c r="AV1108" s="14" t="s">
        <v>87</v>
      </c>
      <c r="AW1108" s="14" t="s">
        <v>33</v>
      </c>
      <c r="AX1108" s="14" t="s">
        <v>77</v>
      </c>
      <c r="AY1108" s="265" t="s">
        <v>152</v>
      </c>
    </row>
    <row r="1109" s="14" customFormat="1">
      <c r="A1109" s="14"/>
      <c r="B1109" s="255"/>
      <c r="C1109" s="256"/>
      <c r="D1109" s="240" t="s">
        <v>162</v>
      </c>
      <c r="E1109" s="257" t="s">
        <v>1</v>
      </c>
      <c r="F1109" s="258" t="s">
        <v>984</v>
      </c>
      <c r="G1109" s="256"/>
      <c r="H1109" s="259">
        <v>6</v>
      </c>
      <c r="I1109" s="260"/>
      <c r="J1109" s="256"/>
      <c r="K1109" s="256"/>
      <c r="L1109" s="261"/>
      <c r="M1109" s="262"/>
      <c r="N1109" s="263"/>
      <c r="O1109" s="263"/>
      <c r="P1109" s="263"/>
      <c r="Q1109" s="263"/>
      <c r="R1109" s="263"/>
      <c r="S1109" s="263"/>
      <c r="T1109" s="26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65" t="s">
        <v>162</v>
      </c>
      <c r="AU1109" s="265" t="s">
        <v>87</v>
      </c>
      <c r="AV1109" s="14" t="s">
        <v>87</v>
      </c>
      <c r="AW1109" s="14" t="s">
        <v>33</v>
      </c>
      <c r="AX1109" s="14" t="s">
        <v>77</v>
      </c>
      <c r="AY1109" s="265" t="s">
        <v>152</v>
      </c>
    </row>
    <row r="1110" s="16" customFormat="1">
      <c r="A1110" s="16"/>
      <c r="B1110" s="277"/>
      <c r="C1110" s="278"/>
      <c r="D1110" s="240" t="s">
        <v>162</v>
      </c>
      <c r="E1110" s="279" t="s">
        <v>1</v>
      </c>
      <c r="F1110" s="280" t="s">
        <v>172</v>
      </c>
      <c r="G1110" s="278"/>
      <c r="H1110" s="281">
        <v>13</v>
      </c>
      <c r="I1110" s="282"/>
      <c r="J1110" s="278"/>
      <c r="K1110" s="278"/>
      <c r="L1110" s="283"/>
      <c r="M1110" s="284"/>
      <c r="N1110" s="285"/>
      <c r="O1110" s="285"/>
      <c r="P1110" s="285"/>
      <c r="Q1110" s="285"/>
      <c r="R1110" s="285"/>
      <c r="S1110" s="285"/>
      <c r="T1110" s="28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T1110" s="287" t="s">
        <v>162</v>
      </c>
      <c r="AU1110" s="287" t="s">
        <v>87</v>
      </c>
      <c r="AV1110" s="16" t="s">
        <v>158</v>
      </c>
      <c r="AW1110" s="16" t="s">
        <v>33</v>
      </c>
      <c r="AX1110" s="16" t="s">
        <v>85</v>
      </c>
      <c r="AY1110" s="287" t="s">
        <v>152</v>
      </c>
    </row>
    <row r="1111" s="2" customFormat="1" ht="16.5" customHeight="1">
      <c r="A1111" s="39"/>
      <c r="B1111" s="40"/>
      <c r="C1111" s="227" t="s">
        <v>1189</v>
      </c>
      <c r="D1111" s="227" t="s">
        <v>154</v>
      </c>
      <c r="E1111" s="228" t="s">
        <v>1190</v>
      </c>
      <c r="F1111" s="229" t="s">
        <v>1191</v>
      </c>
      <c r="G1111" s="230" t="s">
        <v>275</v>
      </c>
      <c r="H1111" s="231">
        <v>1</v>
      </c>
      <c r="I1111" s="232"/>
      <c r="J1111" s="233">
        <f>ROUND(I1111*H1111,2)</f>
        <v>0</v>
      </c>
      <c r="K1111" s="229" t="s">
        <v>1</v>
      </c>
      <c r="L1111" s="45"/>
      <c r="M1111" s="234" t="s">
        <v>1</v>
      </c>
      <c r="N1111" s="235" t="s">
        <v>42</v>
      </c>
      <c r="O1111" s="92"/>
      <c r="P1111" s="236">
        <f>O1111*H1111</f>
        <v>0</v>
      </c>
      <c r="Q1111" s="236">
        <v>0</v>
      </c>
      <c r="R1111" s="236">
        <f>Q1111*H1111</f>
        <v>0</v>
      </c>
      <c r="S1111" s="236">
        <v>0</v>
      </c>
      <c r="T1111" s="237">
        <f>S1111*H1111</f>
        <v>0</v>
      </c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R1111" s="238" t="s">
        <v>278</v>
      </c>
      <c r="AT1111" s="238" t="s">
        <v>154</v>
      </c>
      <c r="AU1111" s="238" t="s">
        <v>87</v>
      </c>
      <c r="AY1111" s="18" t="s">
        <v>152</v>
      </c>
      <c r="BE1111" s="239">
        <f>IF(N1111="základní",J1111,0)</f>
        <v>0</v>
      </c>
      <c r="BF1111" s="239">
        <f>IF(N1111="snížená",J1111,0)</f>
        <v>0</v>
      </c>
      <c r="BG1111" s="239">
        <f>IF(N1111="zákl. přenesená",J1111,0)</f>
        <v>0</v>
      </c>
      <c r="BH1111" s="239">
        <f>IF(N1111="sníž. přenesená",J1111,0)</f>
        <v>0</v>
      </c>
      <c r="BI1111" s="239">
        <f>IF(N1111="nulová",J1111,0)</f>
        <v>0</v>
      </c>
      <c r="BJ1111" s="18" t="s">
        <v>85</v>
      </c>
      <c r="BK1111" s="239">
        <f>ROUND(I1111*H1111,2)</f>
        <v>0</v>
      </c>
      <c r="BL1111" s="18" t="s">
        <v>278</v>
      </c>
      <c r="BM1111" s="238" t="s">
        <v>1192</v>
      </c>
    </row>
    <row r="1112" s="13" customFormat="1">
      <c r="A1112" s="13"/>
      <c r="B1112" s="245"/>
      <c r="C1112" s="246"/>
      <c r="D1112" s="240" t="s">
        <v>162</v>
      </c>
      <c r="E1112" s="247" t="s">
        <v>1</v>
      </c>
      <c r="F1112" s="248" t="s">
        <v>644</v>
      </c>
      <c r="G1112" s="246"/>
      <c r="H1112" s="247" t="s">
        <v>1</v>
      </c>
      <c r="I1112" s="249"/>
      <c r="J1112" s="246"/>
      <c r="K1112" s="246"/>
      <c r="L1112" s="250"/>
      <c r="M1112" s="251"/>
      <c r="N1112" s="252"/>
      <c r="O1112" s="252"/>
      <c r="P1112" s="252"/>
      <c r="Q1112" s="252"/>
      <c r="R1112" s="252"/>
      <c r="S1112" s="252"/>
      <c r="T1112" s="25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54" t="s">
        <v>162</v>
      </c>
      <c r="AU1112" s="254" t="s">
        <v>87</v>
      </c>
      <c r="AV1112" s="13" t="s">
        <v>85</v>
      </c>
      <c r="AW1112" s="13" t="s">
        <v>33</v>
      </c>
      <c r="AX1112" s="13" t="s">
        <v>77</v>
      </c>
      <c r="AY1112" s="254" t="s">
        <v>152</v>
      </c>
    </row>
    <row r="1113" s="14" customFormat="1">
      <c r="A1113" s="14"/>
      <c r="B1113" s="255"/>
      <c r="C1113" s="256"/>
      <c r="D1113" s="240" t="s">
        <v>162</v>
      </c>
      <c r="E1113" s="257" t="s">
        <v>1</v>
      </c>
      <c r="F1113" s="258" t="s">
        <v>661</v>
      </c>
      <c r="G1113" s="256"/>
      <c r="H1113" s="259">
        <v>1</v>
      </c>
      <c r="I1113" s="260"/>
      <c r="J1113" s="256"/>
      <c r="K1113" s="256"/>
      <c r="L1113" s="261"/>
      <c r="M1113" s="262"/>
      <c r="N1113" s="263"/>
      <c r="O1113" s="263"/>
      <c r="P1113" s="263"/>
      <c r="Q1113" s="263"/>
      <c r="R1113" s="263"/>
      <c r="S1113" s="263"/>
      <c r="T1113" s="26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65" t="s">
        <v>162</v>
      </c>
      <c r="AU1113" s="265" t="s">
        <v>87</v>
      </c>
      <c r="AV1113" s="14" t="s">
        <v>87</v>
      </c>
      <c r="AW1113" s="14" t="s">
        <v>33</v>
      </c>
      <c r="AX1113" s="14" t="s">
        <v>85</v>
      </c>
      <c r="AY1113" s="265" t="s">
        <v>152</v>
      </c>
    </row>
    <row r="1114" s="2" customFormat="1" ht="16.5" customHeight="1">
      <c r="A1114" s="39"/>
      <c r="B1114" s="40"/>
      <c r="C1114" s="227" t="s">
        <v>1193</v>
      </c>
      <c r="D1114" s="227" t="s">
        <v>154</v>
      </c>
      <c r="E1114" s="228" t="s">
        <v>1194</v>
      </c>
      <c r="F1114" s="229" t="s">
        <v>1195</v>
      </c>
      <c r="G1114" s="230" t="s">
        <v>275</v>
      </c>
      <c r="H1114" s="231">
        <v>1</v>
      </c>
      <c r="I1114" s="232"/>
      <c r="J1114" s="233">
        <f>ROUND(I1114*H1114,2)</f>
        <v>0</v>
      </c>
      <c r="K1114" s="229" t="s">
        <v>1</v>
      </c>
      <c r="L1114" s="45"/>
      <c r="M1114" s="234" t="s">
        <v>1</v>
      </c>
      <c r="N1114" s="235" t="s">
        <v>42</v>
      </c>
      <c r="O1114" s="92"/>
      <c r="P1114" s="236">
        <f>O1114*H1114</f>
        <v>0</v>
      </c>
      <c r="Q1114" s="236">
        <v>0</v>
      </c>
      <c r="R1114" s="236">
        <f>Q1114*H1114</f>
        <v>0</v>
      </c>
      <c r="S1114" s="236">
        <v>0.1104</v>
      </c>
      <c r="T1114" s="237">
        <f>S1114*H1114</f>
        <v>0.1104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38" t="s">
        <v>278</v>
      </c>
      <c r="AT1114" s="238" t="s">
        <v>154</v>
      </c>
      <c r="AU1114" s="238" t="s">
        <v>87</v>
      </c>
      <c r="AY1114" s="18" t="s">
        <v>152</v>
      </c>
      <c r="BE1114" s="239">
        <f>IF(N1114="základní",J1114,0)</f>
        <v>0</v>
      </c>
      <c r="BF1114" s="239">
        <f>IF(N1114="snížená",J1114,0)</f>
        <v>0</v>
      </c>
      <c r="BG1114" s="239">
        <f>IF(N1114="zákl. přenesená",J1114,0)</f>
        <v>0</v>
      </c>
      <c r="BH1114" s="239">
        <f>IF(N1114="sníž. přenesená",J1114,0)</f>
        <v>0</v>
      </c>
      <c r="BI1114" s="239">
        <f>IF(N1114="nulová",J1114,0)</f>
        <v>0</v>
      </c>
      <c r="BJ1114" s="18" t="s">
        <v>85</v>
      </c>
      <c r="BK1114" s="239">
        <f>ROUND(I1114*H1114,2)</f>
        <v>0</v>
      </c>
      <c r="BL1114" s="18" t="s">
        <v>278</v>
      </c>
      <c r="BM1114" s="238" t="s">
        <v>1196</v>
      </c>
    </row>
    <row r="1115" s="13" customFormat="1">
      <c r="A1115" s="13"/>
      <c r="B1115" s="245"/>
      <c r="C1115" s="246"/>
      <c r="D1115" s="240" t="s">
        <v>162</v>
      </c>
      <c r="E1115" s="247" t="s">
        <v>1</v>
      </c>
      <c r="F1115" s="248" t="s">
        <v>644</v>
      </c>
      <c r="G1115" s="246"/>
      <c r="H1115" s="247" t="s">
        <v>1</v>
      </c>
      <c r="I1115" s="249"/>
      <c r="J1115" s="246"/>
      <c r="K1115" s="246"/>
      <c r="L1115" s="250"/>
      <c r="M1115" s="251"/>
      <c r="N1115" s="252"/>
      <c r="O1115" s="252"/>
      <c r="P1115" s="252"/>
      <c r="Q1115" s="252"/>
      <c r="R1115" s="252"/>
      <c r="S1115" s="252"/>
      <c r="T1115" s="25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54" t="s">
        <v>162</v>
      </c>
      <c r="AU1115" s="254" t="s">
        <v>87</v>
      </c>
      <c r="AV1115" s="13" t="s">
        <v>85</v>
      </c>
      <c r="AW1115" s="13" t="s">
        <v>33</v>
      </c>
      <c r="AX1115" s="13" t="s">
        <v>77</v>
      </c>
      <c r="AY1115" s="254" t="s">
        <v>152</v>
      </c>
    </row>
    <row r="1116" s="14" customFormat="1">
      <c r="A1116" s="14"/>
      <c r="B1116" s="255"/>
      <c r="C1116" s="256"/>
      <c r="D1116" s="240" t="s">
        <v>162</v>
      </c>
      <c r="E1116" s="257" t="s">
        <v>1</v>
      </c>
      <c r="F1116" s="258" t="s">
        <v>661</v>
      </c>
      <c r="G1116" s="256"/>
      <c r="H1116" s="259">
        <v>1</v>
      </c>
      <c r="I1116" s="260"/>
      <c r="J1116" s="256"/>
      <c r="K1116" s="256"/>
      <c r="L1116" s="261"/>
      <c r="M1116" s="262"/>
      <c r="N1116" s="263"/>
      <c r="O1116" s="263"/>
      <c r="P1116" s="263"/>
      <c r="Q1116" s="263"/>
      <c r="R1116" s="263"/>
      <c r="S1116" s="263"/>
      <c r="T1116" s="26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5" t="s">
        <v>162</v>
      </c>
      <c r="AU1116" s="265" t="s">
        <v>87</v>
      </c>
      <c r="AV1116" s="14" t="s">
        <v>87</v>
      </c>
      <c r="AW1116" s="14" t="s">
        <v>33</v>
      </c>
      <c r="AX1116" s="14" t="s">
        <v>85</v>
      </c>
      <c r="AY1116" s="265" t="s">
        <v>152</v>
      </c>
    </row>
    <row r="1117" s="2" customFormat="1" ht="16.5" customHeight="1">
      <c r="A1117" s="39"/>
      <c r="B1117" s="40"/>
      <c r="C1117" s="227" t="s">
        <v>1197</v>
      </c>
      <c r="D1117" s="227" t="s">
        <v>154</v>
      </c>
      <c r="E1117" s="228" t="s">
        <v>1198</v>
      </c>
      <c r="F1117" s="229" t="s">
        <v>1199</v>
      </c>
      <c r="G1117" s="230" t="s">
        <v>275</v>
      </c>
      <c r="H1117" s="231">
        <v>2</v>
      </c>
      <c r="I1117" s="232"/>
      <c r="J1117" s="233">
        <f>ROUND(I1117*H1117,2)</f>
        <v>0</v>
      </c>
      <c r="K1117" s="229" t="s">
        <v>1</v>
      </c>
      <c r="L1117" s="45"/>
      <c r="M1117" s="234" t="s">
        <v>1</v>
      </c>
      <c r="N1117" s="235" t="s">
        <v>42</v>
      </c>
      <c r="O1117" s="92"/>
      <c r="P1117" s="236">
        <f>O1117*H1117</f>
        <v>0</v>
      </c>
      <c r="Q1117" s="236">
        <v>0</v>
      </c>
      <c r="R1117" s="236">
        <f>Q1117*H1117</f>
        <v>0</v>
      </c>
      <c r="S1117" s="236">
        <v>0.1104</v>
      </c>
      <c r="T1117" s="237">
        <f>S1117*H1117</f>
        <v>0.2208</v>
      </c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R1117" s="238" t="s">
        <v>278</v>
      </c>
      <c r="AT1117" s="238" t="s">
        <v>154</v>
      </c>
      <c r="AU1117" s="238" t="s">
        <v>87</v>
      </c>
      <c r="AY1117" s="18" t="s">
        <v>152</v>
      </c>
      <c r="BE1117" s="239">
        <f>IF(N1117="základní",J1117,0)</f>
        <v>0</v>
      </c>
      <c r="BF1117" s="239">
        <f>IF(N1117="snížená",J1117,0)</f>
        <v>0</v>
      </c>
      <c r="BG1117" s="239">
        <f>IF(N1117="zákl. přenesená",J1117,0)</f>
        <v>0</v>
      </c>
      <c r="BH1117" s="239">
        <f>IF(N1117="sníž. přenesená",J1117,0)</f>
        <v>0</v>
      </c>
      <c r="BI1117" s="239">
        <f>IF(N1117="nulová",J1117,0)</f>
        <v>0</v>
      </c>
      <c r="BJ1117" s="18" t="s">
        <v>85</v>
      </c>
      <c r="BK1117" s="239">
        <f>ROUND(I1117*H1117,2)</f>
        <v>0</v>
      </c>
      <c r="BL1117" s="18" t="s">
        <v>278</v>
      </c>
      <c r="BM1117" s="238" t="s">
        <v>1200</v>
      </c>
    </row>
    <row r="1118" s="13" customFormat="1">
      <c r="A1118" s="13"/>
      <c r="B1118" s="245"/>
      <c r="C1118" s="246"/>
      <c r="D1118" s="240" t="s">
        <v>162</v>
      </c>
      <c r="E1118" s="247" t="s">
        <v>1</v>
      </c>
      <c r="F1118" s="248" t="s">
        <v>644</v>
      </c>
      <c r="G1118" s="246"/>
      <c r="H1118" s="247" t="s">
        <v>1</v>
      </c>
      <c r="I1118" s="249"/>
      <c r="J1118" s="246"/>
      <c r="K1118" s="246"/>
      <c r="L1118" s="250"/>
      <c r="M1118" s="251"/>
      <c r="N1118" s="252"/>
      <c r="O1118" s="252"/>
      <c r="P1118" s="252"/>
      <c r="Q1118" s="252"/>
      <c r="R1118" s="252"/>
      <c r="S1118" s="252"/>
      <c r="T1118" s="25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54" t="s">
        <v>162</v>
      </c>
      <c r="AU1118" s="254" t="s">
        <v>87</v>
      </c>
      <c r="AV1118" s="13" t="s">
        <v>85</v>
      </c>
      <c r="AW1118" s="13" t="s">
        <v>33</v>
      </c>
      <c r="AX1118" s="13" t="s">
        <v>77</v>
      </c>
      <c r="AY1118" s="254" t="s">
        <v>152</v>
      </c>
    </row>
    <row r="1119" s="14" customFormat="1">
      <c r="A1119" s="14"/>
      <c r="B1119" s="255"/>
      <c r="C1119" s="256"/>
      <c r="D1119" s="240" t="s">
        <v>162</v>
      </c>
      <c r="E1119" s="257" t="s">
        <v>1</v>
      </c>
      <c r="F1119" s="258" t="s">
        <v>1201</v>
      </c>
      <c r="G1119" s="256"/>
      <c r="H1119" s="259">
        <v>2</v>
      </c>
      <c r="I1119" s="260"/>
      <c r="J1119" s="256"/>
      <c r="K1119" s="256"/>
      <c r="L1119" s="261"/>
      <c r="M1119" s="262"/>
      <c r="N1119" s="263"/>
      <c r="O1119" s="263"/>
      <c r="P1119" s="263"/>
      <c r="Q1119" s="263"/>
      <c r="R1119" s="263"/>
      <c r="S1119" s="263"/>
      <c r="T1119" s="26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5" t="s">
        <v>162</v>
      </c>
      <c r="AU1119" s="265" t="s">
        <v>87</v>
      </c>
      <c r="AV1119" s="14" t="s">
        <v>87</v>
      </c>
      <c r="AW1119" s="14" t="s">
        <v>33</v>
      </c>
      <c r="AX1119" s="14" t="s">
        <v>85</v>
      </c>
      <c r="AY1119" s="265" t="s">
        <v>152</v>
      </c>
    </row>
    <row r="1120" s="2" customFormat="1" ht="16.5" customHeight="1">
      <c r="A1120" s="39"/>
      <c r="B1120" s="40"/>
      <c r="C1120" s="227" t="s">
        <v>1202</v>
      </c>
      <c r="D1120" s="227" t="s">
        <v>154</v>
      </c>
      <c r="E1120" s="228" t="s">
        <v>1203</v>
      </c>
      <c r="F1120" s="229" t="s">
        <v>1204</v>
      </c>
      <c r="G1120" s="230" t="s">
        <v>275</v>
      </c>
      <c r="H1120" s="231">
        <v>6</v>
      </c>
      <c r="I1120" s="232"/>
      <c r="J1120" s="233">
        <f>ROUND(I1120*H1120,2)</f>
        <v>0</v>
      </c>
      <c r="K1120" s="229" t="s">
        <v>1</v>
      </c>
      <c r="L1120" s="45"/>
      <c r="M1120" s="234" t="s">
        <v>1</v>
      </c>
      <c r="N1120" s="235" t="s">
        <v>42</v>
      </c>
      <c r="O1120" s="92"/>
      <c r="P1120" s="236">
        <f>O1120*H1120</f>
        <v>0</v>
      </c>
      <c r="Q1120" s="236">
        <v>0</v>
      </c>
      <c r="R1120" s="236">
        <f>Q1120*H1120</f>
        <v>0</v>
      </c>
      <c r="S1120" s="236">
        <v>0.1104</v>
      </c>
      <c r="T1120" s="237">
        <f>S1120*H1120</f>
        <v>0.66239999999999999</v>
      </c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R1120" s="238" t="s">
        <v>278</v>
      </c>
      <c r="AT1120" s="238" t="s">
        <v>154</v>
      </c>
      <c r="AU1120" s="238" t="s">
        <v>87</v>
      </c>
      <c r="AY1120" s="18" t="s">
        <v>152</v>
      </c>
      <c r="BE1120" s="239">
        <f>IF(N1120="základní",J1120,0)</f>
        <v>0</v>
      </c>
      <c r="BF1120" s="239">
        <f>IF(N1120="snížená",J1120,0)</f>
        <v>0</v>
      </c>
      <c r="BG1120" s="239">
        <f>IF(N1120="zákl. přenesená",J1120,0)</f>
        <v>0</v>
      </c>
      <c r="BH1120" s="239">
        <f>IF(N1120="sníž. přenesená",J1120,0)</f>
        <v>0</v>
      </c>
      <c r="BI1120" s="239">
        <f>IF(N1120="nulová",J1120,0)</f>
        <v>0</v>
      </c>
      <c r="BJ1120" s="18" t="s">
        <v>85</v>
      </c>
      <c r="BK1120" s="239">
        <f>ROUND(I1120*H1120,2)</f>
        <v>0</v>
      </c>
      <c r="BL1120" s="18" t="s">
        <v>278</v>
      </c>
      <c r="BM1120" s="238" t="s">
        <v>1205</v>
      </c>
    </row>
    <row r="1121" s="13" customFormat="1">
      <c r="A1121" s="13"/>
      <c r="B1121" s="245"/>
      <c r="C1121" s="246"/>
      <c r="D1121" s="240" t="s">
        <v>162</v>
      </c>
      <c r="E1121" s="247" t="s">
        <v>1</v>
      </c>
      <c r="F1121" s="248" t="s">
        <v>644</v>
      </c>
      <c r="G1121" s="246"/>
      <c r="H1121" s="247" t="s">
        <v>1</v>
      </c>
      <c r="I1121" s="249"/>
      <c r="J1121" s="246"/>
      <c r="K1121" s="246"/>
      <c r="L1121" s="250"/>
      <c r="M1121" s="251"/>
      <c r="N1121" s="252"/>
      <c r="O1121" s="252"/>
      <c r="P1121" s="252"/>
      <c r="Q1121" s="252"/>
      <c r="R1121" s="252"/>
      <c r="S1121" s="252"/>
      <c r="T1121" s="25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4" t="s">
        <v>162</v>
      </c>
      <c r="AU1121" s="254" t="s">
        <v>87</v>
      </c>
      <c r="AV1121" s="13" t="s">
        <v>85</v>
      </c>
      <c r="AW1121" s="13" t="s">
        <v>33</v>
      </c>
      <c r="AX1121" s="13" t="s">
        <v>77</v>
      </c>
      <c r="AY1121" s="254" t="s">
        <v>152</v>
      </c>
    </row>
    <row r="1122" s="14" customFormat="1">
      <c r="A1122" s="14"/>
      <c r="B1122" s="255"/>
      <c r="C1122" s="256"/>
      <c r="D1122" s="240" t="s">
        <v>162</v>
      </c>
      <c r="E1122" s="257" t="s">
        <v>1</v>
      </c>
      <c r="F1122" s="258" t="s">
        <v>1206</v>
      </c>
      <c r="G1122" s="256"/>
      <c r="H1122" s="259">
        <v>6</v>
      </c>
      <c r="I1122" s="260"/>
      <c r="J1122" s="256"/>
      <c r="K1122" s="256"/>
      <c r="L1122" s="261"/>
      <c r="M1122" s="262"/>
      <c r="N1122" s="263"/>
      <c r="O1122" s="263"/>
      <c r="P1122" s="263"/>
      <c r="Q1122" s="263"/>
      <c r="R1122" s="263"/>
      <c r="S1122" s="263"/>
      <c r="T1122" s="26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65" t="s">
        <v>162</v>
      </c>
      <c r="AU1122" s="265" t="s">
        <v>87</v>
      </c>
      <c r="AV1122" s="14" t="s">
        <v>87</v>
      </c>
      <c r="AW1122" s="14" t="s">
        <v>33</v>
      </c>
      <c r="AX1122" s="14" t="s">
        <v>85</v>
      </c>
      <c r="AY1122" s="265" t="s">
        <v>152</v>
      </c>
    </row>
    <row r="1123" s="2" customFormat="1" ht="16.5" customHeight="1">
      <c r="A1123" s="39"/>
      <c r="B1123" s="40"/>
      <c r="C1123" s="227" t="s">
        <v>1207</v>
      </c>
      <c r="D1123" s="227" t="s">
        <v>154</v>
      </c>
      <c r="E1123" s="228" t="s">
        <v>1208</v>
      </c>
      <c r="F1123" s="229" t="s">
        <v>1209</v>
      </c>
      <c r="G1123" s="230" t="s">
        <v>275</v>
      </c>
      <c r="H1123" s="231">
        <v>1</v>
      </c>
      <c r="I1123" s="232"/>
      <c r="J1123" s="233">
        <f>ROUND(I1123*H1123,2)</f>
        <v>0</v>
      </c>
      <c r="K1123" s="229" t="s">
        <v>1</v>
      </c>
      <c r="L1123" s="45"/>
      <c r="M1123" s="234" t="s">
        <v>1</v>
      </c>
      <c r="N1123" s="235" t="s">
        <v>42</v>
      </c>
      <c r="O1123" s="92"/>
      <c r="P1123" s="236">
        <f>O1123*H1123</f>
        <v>0</v>
      </c>
      <c r="Q1123" s="236">
        <v>0</v>
      </c>
      <c r="R1123" s="236">
        <f>Q1123*H1123</f>
        <v>0</v>
      </c>
      <c r="S1123" s="236">
        <v>0.1104</v>
      </c>
      <c r="T1123" s="237">
        <f>S1123*H1123</f>
        <v>0.1104</v>
      </c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R1123" s="238" t="s">
        <v>278</v>
      </c>
      <c r="AT1123" s="238" t="s">
        <v>154</v>
      </c>
      <c r="AU1123" s="238" t="s">
        <v>87</v>
      </c>
      <c r="AY1123" s="18" t="s">
        <v>152</v>
      </c>
      <c r="BE1123" s="239">
        <f>IF(N1123="základní",J1123,0)</f>
        <v>0</v>
      </c>
      <c r="BF1123" s="239">
        <f>IF(N1123="snížená",J1123,0)</f>
        <v>0</v>
      </c>
      <c r="BG1123" s="239">
        <f>IF(N1123="zákl. přenesená",J1123,0)</f>
        <v>0</v>
      </c>
      <c r="BH1123" s="239">
        <f>IF(N1123="sníž. přenesená",J1123,0)</f>
        <v>0</v>
      </c>
      <c r="BI1123" s="239">
        <f>IF(N1123="nulová",J1123,0)</f>
        <v>0</v>
      </c>
      <c r="BJ1123" s="18" t="s">
        <v>85</v>
      </c>
      <c r="BK1123" s="239">
        <f>ROUND(I1123*H1123,2)</f>
        <v>0</v>
      </c>
      <c r="BL1123" s="18" t="s">
        <v>278</v>
      </c>
      <c r="BM1123" s="238" t="s">
        <v>1210</v>
      </c>
    </row>
    <row r="1124" s="13" customFormat="1">
      <c r="A1124" s="13"/>
      <c r="B1124" s="245"/>
      <c r="C1124" s="246"/>
      <c r="D1124" s="240" t="s">
        <v>162</v>
      </c>
      <c r="E1124" s="247" t="s">
        <v>1</v>
      </c>
      <c r="F1124" s="248" t="s">
        <v>644</v>
      </c>
      <c r="G1124" s="246"/>
      <c r="H1124" s="247" t="s">
        <v>1</v>
      </c>
      <c r="I1124" s="249"/>
      <c r="J1124" s="246"/>
      <c r="K1124" s="246"/>
      <c r="L1124" s="250"/>
      <c r="M1124" s="251"/>
      <c r="N1124" s="252"/>
      <c r="O1124" s="252"/>
      <c r="P1124" s="252"/>
      <c r="Q1124" s="252"/>
      <c r="R1124" s="252"/>
      <c r="S1124" s="252"/>
      <c r="T1124" s="25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54" t="s">
        <v>162</v>
      </c>
      <c r="AU1124" s="254" t="s">
        <v>87</v>
      </c>
      <c r="AV1124" s="13" t="s">
        <v>85</v>
      </c>
      <c r="AW1124" s="13" t="s">
        <v>33</v>
      </c>
      <c r="AX1124" s="13" t="s">
        <v>77</v>
      </c>
      <c r="AY1124" s="254" t="s">
        <v>152</v>
      </c>
    </row>
    <row r="1125" s="14" customFormat="1">
      <c r="A1125" s="14"/>
      <c r="B1125" s="255"/>
      <c r="C1125" s="256"/>
      <c r="D1125" s="240" t="s">
        <v>162</v>
      </c>
      <c r="E1125" s="257" t="s">
        <v>1</v>
      </c>
      <c r="F1125" s="258" t="s">
        <v>661</v>
      </c>
      <c r="G1125" s="256"/>
      <c r="H1125" s="259">
        <v>1</v>
      </c>
      <c r="I1125" s="260"/>
      <c r="J1125" s="256"/>
      <c r="K1125" s="256"/>
      <c r="L1125" s="261"/>
      <c r="M1125" s="262"/>
      <c r="N1125" s="263"/>
      <c r="O1125" s="263"/>
      <c r="P1125" s="263"/>
      <c r="Q1125" s="263"/>
      <c r="R1125" s="263"/>
      <c r="S1125" s="263"/>
      <c r="T1125" s="26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65" t="s">
        <v>162</v>
      </c>
      <c r="AU1125" s="265" t="s">
        <v>87</v>
      </c>
      <c r="AV1125" s="14" t="s">
        <v>87</v>
      </c>
      <c r="AW1125" s="14" t="s">
        <v>33</v>
      </c>
      <c r="AX1125" s="14" t="s">
        <v>85</v>
      </c>
      <c r="AY1125" s="265" t="s">
        <v>152</v>
      </c>
    </row>
    <row r="1126" s="2" customFormat="1" ht="16.5" customHeight="1">
      <c r="A1126" s="39"/>
      <c r="B1126" s="40"/>
      <c r="C1126" s="227" t="s">
        <v>1211</v>
      </c>
      <c r="D1126" s="227" t="s">
        <v>154</v>
      </c>
      <c r="E1126" s="228" t="s">
        <v>1212</v>
      </c>
      <c r="F1126" s="229" t="s">
        <v>1213</v>
      </c>
      <c r="G1126" s="230" t="s">
        <v>275</v>
      </c>
      <c r="H1126" s="231">
        <v>1</v>
      </c>
      <c r="I1126" s="232"/>
      <c r="J1126" s="233">
        <f>ROUND(I1126*H1126,2)</f>
        <v>0</v>
      </c>
      <c r="K1126" s="229" t="s">
        <v>1</v>
      </c>
      <c r="L1126" s="45"/>
      <c r="M1126" s="234" t="s">
        <v>1</v>
      </c>
      <c r="N1126" s="235" t="s">
        <v>42</v>
      </c>
      <c r="O1126" s="92"/>
      <c r="P1126" s="236">
        <f>O1126*H1126</f>
        <v>0</v>
      </c>
      <c r="Q1126" s="236">
        <v>0</v>
      </c>
      <c r="R1126" s="236">
        <f>Q1126*H1126</f>
        <v>0</v>
      </c>
      <c r="S1126" s="236">
        <v>0.1104</v>
      </c>
      <c r="T1126" s="237">
        <f>S1126*H1126</f>
        <v>0.1104</v>
      </c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R1126" s="238" t="s">
        <v>278</v>
      </c>
      <c r="AT1126" s="238" t="s">
        <v>154</v>
      </c>
      <c r="AU1126" s="238" t="s">
        <v>87</v>
      </c>
      <c r="AY1126" s="18" t="s">
        <v>152</v>
      </c>
      <c r="BE1126" s="239">
        <f>IF(N1126="základní",J1126,0)</f>
        <v>0</v>
      </c>
      <c r="BF1126" s="239">
        <f>IF(N1126="snížená",J1126,0)</f>
        <v>0</v>
      </c>
      <c r="BG1126" s="239">
        <f>IF(N1126="zákl. přenesená",J1126,0)</f>
        <v>0</v>
      </c>
      <c r="BH1126" s="239">
        <f>IF(N1126="sníž. přenesená",J1126,0)</f>
        <v>0</v>
      </c>
      <c r="BI1126" s="239">
        <f>IF(N1126="nulová",J1126,0)</f>
        <v>0</v>
      </c>
      <c r="BJ1126" s="18" t="s">
        <v>85</v>
      </c>
      <c r="BK1126" s="239">
        <f>ROUND(I1126*H1126,2)</f>
        <v>0</v>
      </c>
      <c r="BL1126" s="18" t="s">
        <v>278</v>
      </c>
      <c r="BM1126" s="238" t="s">
        <v>1214</v>
      </c>
    </row>
    <row r="1127" s="13" customFormat="1">
      <c r="A1127" s="13"/>
      <c r="B1127" s="245"/>
      <c r="C1127" s="246"/>
      <c r="D1127" s="240" t="s">
        <v>162</v>
      </c>
      <c r="E1127" s="247" t="s">
        <v>1</v>
      </c>
      <c r="F1127" s="248" t="s">
        <v>644</v>
      </c>
      <c r="G1127" s="246"/>
      <c r="H1127" s="247" t="s">
        <v>1</v>
      </c>
      <c r="I1127" s="249"/>
      <c r="J1127" s="246"/>
      <c r="K1127" s="246"/>
      <c r="L1127" s="250"/>
      <c r="M1127" s="251"/>
      <c r="N1127" s="252"/>
      <c r="O1127" s="252"/>
      <c r="P1127" s="252"/>
      <c r="Q1127" s="252"/>
      <c r="R1127" s="252"/>
      <c r="S1127" s="252"/>
      <c r="T1127" s="25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54" t="s">
        <v>162</v>
      </c>
      <c r="AU1127" s="254" t="s">
        <v>87</v>
      </c>
      <c r="AV1127" s="13" t="s">
        <v>85</v>
      </c>
      <c r="AW1127" s="13" t="s">
        <v>33</v>
      </c>
      <c r="AX1127" s="13" t="s">
        <v>77</v>
      </c>
      <c r="AY1127" s="254" t="s">
        <v>152</v>
      </c>
    </row>
    <row r="1128" s="14" customFormat="1">
      <c r="A1128" s="14"/>
      <c r="B1128" s="255"/>
      <c r="C1128" s="256"/>
      <c r="D1128" s="240" t="s">
        <v>162</v>
      </c>
      <c r="E1128" s="257" t="s">
        <v>1</v>
      </c>
      <c r="F1128" s="258" t="s">
        <v>661</v>
      </c>
      <c r="G1128" s="256"/>
      <c r="H1128" s="259">
        <v>1</v>
      </c>
      <c r="I1128" s="260"/>
      <c r="J1128" s="256"/>
      <c r="K1128" s="256"/>
      <c r="L1128" s="261"/>
      <c r="M1128" s="262"/>
      <c r="N1128" s="263"/>
      <c r="O1128" s="263"/>
      <c r="P1128" s="263"/>
      <c r="Q1128" s="263"/>
      <c r="R1128" s="263"/>
      <c r="S1128" s="263"/>
      <c r="T1128" s="26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65" t="s">
        <v>162</v>
      </c>
      <c r="AU1128" s="265" t="s">
        <v>87</v>
      </c>
      <c r="AV1128" s="14" t="s">
        <v>87</v>
      </c>
      <c r="AW1128" s="14" t="s">
        <v>33</v>
      </c>
      <c r="AX1128" s="14" t="s">
        <v>85</v>
      </c>
      <c r="AY1128" s="265" t="s">
        <v>152</v>
      </c>
    </row>
    <row r="1129" s="2" customFormat="1" ht="24.15" customHeight="1">
      <c r="A1129" s="39"/>
      <c r="B1129" s="40"/>
      <c r="C1129" s="227" t="s">
        <v>1215</v>
      </c>
      <c r="D1129" s="227" t="s">
        <v>154</v>
      </c>
      <c r="E1129" s="228" t="s">
        <v>1216</v>
      </c>
      <c r="F1129" s="229" t="s">
        <v>1217</v>
      </c>
      <c r="G1129" s="230" t="s">
        <v>1037</v>
      </c>
      <c r="H1129" s="298"/>
      <c r="I1129" s="232"/>
      <c r="J1129" s="233">
        <f>ROUND(I1129*H1129,2)</f>
        <v>0</v>
      </c>
      <c r="K1129" s="229" t="s">
        <v>176</v>
      </c>
      <c r="L1129" s="45"/>
      <c r="M1129" s="234" t="s">
        <v>1</v>
      </c>
      <c r="N1129" s="235" t="s">
        <v>42</v>
      </c>
      <c r="O1129" s="92"/>
      <c r="P1129" s="236">
        <f>O1129*H1129</f>
        <v>0</v>
      </c>
      <c r="Q1129" s="236">
        <v>0</v>
      </c>
      <c r="R1129" s="236">
        <f>Q1129*H1129</f>
        <v>0</v>
      </c>
      <c r="S1129" s="236">
        <v>0</v>
      </c>
      <c r="T1129" s="237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38" t="s">
        <v>278</v>
      </c>
      <c r="AT1129" s="238" t="s">
        <v>154</v>
      </c>
      <c r="AU1129" s="238" t="s">
        <v>87</v>
      </c>
      <c r="AY1129" s="18" t="s">
        <v>152</v>
      </c>
      <c r="BE1129" s="239">
        <f>IF(N1129="základní",J1129,0)</f>
        <v>0</v>
      </c>
      <c r="BF1129" s="239">
        <f>IF(N1129="snížená",J1129,0)</f>
        <v>0</v>
      </c>
      <c r="BG1129" s="239">
        <f>IF(N1129="zákl. přenesená",J1129,0)</f>
        <v>0</v>
      </c>
      <c r="BH1129" s="239">
        <f>IF(N1129="sníž. přenesená",J1129,0)</f>
        <v>0</v>
      </c>
      <c r="BI1129" s="239">
        <f>IF(N1129="nulová",J1129,0)</f>
        <v>0</v>
      </c>
      <c r="BJ1129" s="18" t="s">
        <v>85</v>
      </c>
      <c r="BK1129" s="239">
        <f>ROUND(I1129*H1129,2)</f>
        <v>0</v>
      </c>
      <c r="BL1129" s="18" t="s">
        <v>278</v>
      </c>
      <c r="BM1129" s="238" t="s">
        <v>1218</v>
      </c>
    </row>
    <row r="1130" s="12" customFormat="1" ht="22.8" customHeight="1">
      <c r="A1130" s="12"/>
      <c r="B1130" s="211"/>
      <c r="C1130" s="212"/>
      <c r="D1130" s="213" t="s">
        <v>76</v>
      </c>
      <c r="E1130" s="225" t="s">
        <v>1219</v>
      </c>
      <c r="F1130" s="225" t="s">
        <v>1220</v>
      </c>
      <c r="G1130" s="212"/>
      <c r="H1130" s="212"/>
      <c r="I1130" s="215"/>
      <c r="J1130" s="226">
        <f>BK1130</f>
        <v>0</v>
      </c>
      <c r="K1130" s="212"/>
      <c r="L1130" s="217"/>
      <c r="M1130" s="218"/>
      <c r="N1130" s="219"/>
      <c r="O1130" s="219"/>
      <c r="P1130" s="220">
        <f>SUM(P1131:P1157)</f>
        <v>0</v>
      </c>
      <c r="Q1130" s="219"/>
      <c r="R1130" s="220">
        <f>SUM(R1131:R1157)</f>
        <v>0.51706288</v>
      </c>
      <c r="S1130" s="219"/>
      <c r="T1130" s="221">
        <f>SUM(T1131:T1157)</f>
        <v>0</v>
      </c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R1130" s="222" t="s">
        <v>87</v>
      </c>
      <c r="AT1130" s="223" t="s">
        <v>76</v>
      </c>
      <c r="AU1130" s="223" t="s">
        <v>85</v>
      </c>
      <c r="AY1130" s="222" t="s">
        <v>152</v>
      </c>
      <c r="BK1130" s="224">
        <f>SUM(BK1131:BK1157)</f>
        <v>0</v>
      </c>
    </row>
    <row r="1131" s="2" customFormat="1" ht="16.5" customHeight="1">
      <c r="A1131" s="39"/>
      <c r="B1131" s="40"/>
      <c r="C1131" s="227" t="s">
        <v>1221</v>
      </c>
      <c r="D1131" s="227" t="s">
        <v>154</v>
      </c>
      <c r="E1131" s="228" t="s">
        <v>1222</v>
      </c>
      <c r="F1131" s="229" t="s">
        <v>1223</v>
      </c>
      <c r="G1131" s="230" t="s">
        <v>157</v>
      </c>
      <c r="H1131" s="231">
        <v>23.420000000000002</v>
      </c>
      <c r="I1131" s="232"/>
      <c r="J1131" s="233">
        <f>ROUND(I1131*H1131,2)</f>
        <v>0</v>
      </c>
      <c r="K1131" s="229" t="s">
        <v>176</v>
      </c>
      <c r="L1131" s="45"/>
      <c r="M1131" s="234" t="s">
        <v>1</v>
      </c>
      <c r="N1131" s="235" t="s">
        <v>42</v>
      </c>
      <c r="O1131" s="92"/>
      <c r="P1131" s="236">
        <f>O1131*H1131</f>
        <v>0</v>
      </c>
      <c r="Q1131" s="236">
        <v>0.00029999999999999997</v>
      </c>
      <c r="R1131" s="236">
        <f>Q1131*H1131</f>
        <v>0.0070260000000000001</v>
      </c>
      <c r="S1131" s="236">
        <v>0</v>
      </c>
      <c r="T1131" s="237">
        <f>S1131*H1131</f>
        <v>0</v>
      </c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R1131" s="238" t="s">
        <v>278</v>
      </c>
      <c r="AT1131" s="238" t="s">
        <v>154</v>
      </c>
      <c r="AU1131" s="238" t="s">
        <v>87</v>
      </c>
      <c r="AY1131" s="18" t="s">
        <v>152</v>
      </c>
      <c r="BE1131" s="239">
        <f>IF(N1131="základní",J1131,0)</f>
        <v>0</v>
      </c>
      <c r="BF1131" s="239">
        <f>IF(N1131="snížená",J1131,0)</f>
        <v>0</v>
      </c>
      <c r="BG1131" s="239">
        <f>IF(N1131="zákl. přenesená",J1131,0)</f>
        <v>0</v>
      </c>
      <c r="BH1131" s="239">
        <f>IF(N1131="sníž. přenesená",J1131,0)</f>
        <v>0</v>
      </c>
      <c r="BI1131" s="239">
        <f>IF(N1131="nulová",J1131,0)</f>
        <v>0</v>
      </c>
      <c r="BJ1131" s="18" t="s">
        <v>85</v>
      </c>
      <c r="BK1131" s="239">
        <f>ROUND(I1131*H1131,2)</f>
        <v>0</v>
      </c>
      <c r="BL1131" s="18" t="s">
        <v>278</v>
      </c>
      <c r="BM1131" s="238" t="s">
        <v>1224</v>
      </c>
    </row>
    <row r="1132" s="13" customFormat="1">
      <c r="A1132" s="13"/>
      <c r="B1132" s="245"/>
      <c r="C1132" s="246"/>
      <c r="D1132" s="240" t="s">
        <v>162</v>
      </c>
      <c r="E1132" s="247" t="s">
        <v>1</v>
      </c>
      <c r="F1132" s="248" t="s">
        <v>271</v>
      </c>
      <c r="G1132" s="246"/>
      <c r="H1132" s="247" t="s">
        <v>1</v>
      </c>
      <c r="I1132" s="249"/>
      <c r="J1132" s="246"/>
      <c r="K1132" s="246"/>
      <c r="L1132" s="250"/>
      <c r="M1132" s="251"/>
      <c r="N1132" s="252"/>
      <c r="O1132" s="252"/>
      <c r="P1132" s="252"/>
      <c r="Q1132" s="252"/>
      <c r="R1132" s="252"/>
      <c r="S1132" s="252"/>
      <c r="T1132" s="25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4" t="s">
        <v>162</v>
      </c>
      <c r="AU1132" s="254" t="s">
        <v>87</v>
      </c>
      <c r="AV1132" s="13" t="s">
        <v>85</v>
      </c>
      <c r="AW1132" s="13" t="s">
        <v>33</v>
      </c>
      <c r="AX1132" s="13" t="s">
        <v>77</v>
      </c>
      <c r="AY1132" s="254" t="s">
        <v>152</v>
      </c>
    </row>
    <row r="1133" s="14" customFormat="1">
      <c r="A1133" s="14"/>
      <c r="B1133" s="255"/>
      <c r="C1133" s="256"/>
      <c r="D1133" s="240" t="s">
        <v>162</v>
      </c>
      <c r="E1133" s="257" t="s">
        <v>1</v>
      </c>
      <c r="F1133" s="258" t="s">
        <v>1225</v>
      </c>
      <c r="G1133" s="256"/>
      <c r="H1133" s="259">
        <v>23.420000000000002</v>
      </c>
      <c r="I1133" s="260"/>
      <c r="J1133" s="256"/>
      <c r="K1133" s="256"/>
      <c r="L1133" s="261"/>
      <c r="M1133" s="262"/>
      <c r="N1133" s="263"/>
      <c r="O1133" s="263"/>
      <c r="P1133" s="263"/>
      <c r="Q1133" s="263"/>
      <c r="R1133" s="263"/>
      <c r="S1133" s="263"/>
      <c r="T1133" s="26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5" t="s">
        <v>162</v>
      </c>
      <c r="AU1133" s="265" t="s">
        <v>87</v>
      </c>
      <c r="AV1133" s="14" t="s">
        <v>87</v>
      </c>
      <c r="AW1133" s="14" t="s">
        <v>33</v>
      </c>
      <c r="AX1133" s="14" t="s">
        <v>85</v>
      </c>
      <c r="AY1133" s="265" t="s">
        <v>152</v>
      </c>
    </row>
    <row r="1134" s="2" customFormat="1" ht="24.15" customHeight="1">
      <c r="A1134" s="39"/>
      <c r="B1134" s="40"/>
      <c r="C1134" s="227" t="s">
        <v>1226</v>
      </c>
      <c r="D1134" s="227" t="s">
        <v>154</v>
      </c>
      <c r="E1134" s="228" t="s">
        <v>1227</v>
      </c>
      <c r="F1134" s="229" t="s">
        <v>1228</v>
      </c>
      <c r="G1134" s="230" t="s">
        <v>157</v>
      </c>
      <c r="H1134" s="231">
        <v>11.710000000000001</v>
      </c>
      <c r="I1134" s="232"/>
      <c r="J1134" s="233">
        <f>ROUND(I1134*H1134,2)</f>
        <v>0</v>
      </c>
      <c r="K1134" s="229" t="s">
        <v>176</v>
      </c>
      <c r="L1134" s="45"/>
      <c r="M1134" s="234" t="s">
        <v>1</v>
      </c>
      <c r="N1134" s="235" t="s">
        <v>42</v>
      </c>
      <c r="O1134" s="92"/>
      <c r="P1134" s="236">
        <f>O1134*H1134</f>
        <v>0</v>
      </c>
      <c r="Q1134" s="236">
        <v>0.0074999999999999997</v>
      </c>
      <c r="R1134" s="236">
        <f>Q1134*H1134</f>
        <v>0.087825</v>
      </c>
      <c r="S1134" s="236">
        <v>0</v>
      </c>
      <c r="T1134" s="237">
        <f>S1134*H1134</f>
        <v>0</v>
      </c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R1134" s="238" t="s">
        <v>278</v>
      </c>
      <c r="AT1134" s="238" t="s">
        <v>154</v>
      </c>
      <c r="AU1134" s="238" t="s">
        <v>87</v>
      </c>
      <c r="AY1134" s="18" t="s">
        <v>152</v>
      </c>
      <c r="BE1134" s="239">
        <f>IF(N1134="základní",J1134,0)</f>
        <v>0</v>
      </c>
      <c r="BF1134" s="239">
        <f>IF(N1134="snížená",J1134,0)</f>
        <v>0</v>
      </c>
      <c r="BG1134" s="239">
        <f>IF(N1134="zákl. přenesená",J1134,0)</f>
        <v>0</v>
      </c>
      <c r="BH1134" s="239">
        <f>IF(N1134="sníž. přenesená",J1134,0)</f>
        <v>0</v>
      </c>
      <c r="BI1134" s="239">
        <f>IF(N1134="nulová",J1134,0)</f>
        <v>0</v>
      </c>
      <c r="BJ1134" s="18" t="s">
        <v>85</v>
      </c>
      <c r="BK1134" s="239">
        <f>ROUND(I1134*H1134,2)</f>
        <v>0</v>
      </c>
      <c r="BL1134" s="18" t="s">
        <v>278</v>
      </c>
      <c r="BM1134" s="238" t="s">
        <v>1229</v>
      </c>
    </row>
    <row r="1135" s="13" customFormat="1">
      <c r="A1135" s="13"/>
      <c r="B1135" s="245"/>
      <c r="C1135" s="246"/>
      <c r="D1135" s="240" t="s">
        <v>162</v>
      </c>
      <c r="E1135" s="247" t="s">
        <v>1</v>
      </c>
      <c r="F1135" s="248" t="s">
        <v>271</v>
      </c>
      <c r="G1135" s="246"/>
      <c r="H1135" s="247" t="s">
        <v>1</v>
      </c>
      <c r="I1135" s="249"/>
      <c r="J1135" s="246"/>
      <c r="K1135" s="246"/>
      <c r="L1135" s="250"/>
      <c r="M1135" s="251"/>
      <c r="N1135" s="252"/>
      <c r="O1135" s="252"/>
      <c r="P1135" s="252"/>
      <c r="Q1135" s="252"/>
      <c r="R1135" s="252"/>
      <c r="S1135" s="252"/>
      <c r="T1135" s="25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54" t="s">
        <v>162</v>
      </c>
      <c r="AU1135" s="254" t="s">
        <v>87</v>
      </c>
      <c r="AV1135" s="13" t="s">
        <v>85</v>
      </c>
      <c r="AW1135" s="13" t="s">
        <v>33</v>
      </c>
      <c r="AX1135" s="13" t="s">
        <v>77</v>
      </c>
      <c r="AY1135" s="254" t="s">
        <v>152</v>
      </c>
    </row>
    <row r="1136" s="14" customFormat="1">
      <c r="A1136" s="14"/>
      <c r="B1136" s="255"/>
      <c r="C1136" s="256"/>
      <c r="D1136" s="240" t="s">
        <v>162</v>
      </c>
      <c r="E1136" s="257" t="s">
        <v>1</v>
      </c>
      <c r="F1136" s="258" t="s">
        <v>1230</v>
      </c>
      <c r="G1136" s="256"/>
      <c r="H1136" s="259">
        <v>11.710000000000001</v>
      </c>
      <c r="I1136" s="260"/>
      <c r="J1136" s="256"/>
      <c r="K1136" s="256"/>
      <c r="L1136" s="261"/>
      <c r="M1136" s="262"/>
      <c r="N1136" s="263"/>
      <c r="O1136" s="263"/>
      <c r="P1136" s="263"/>
      <c r="Q1136" s="263"/>
      <c r="R1136" s="263"/>
      <c r="S1136" s="263"/>
      <c r="T1136" s="26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65" t="s">
        <v>162</v>
      </c>
      <c r="AU1136" s="265" t="s">
        <v>87</v>
      </c>
      <c r="AV1136" s="14" t="s">
        <v>87</v>
      </c>
      <c r="AW1136" s="14" t="s">
        <v>33</v>
      </c>
      <c r="AX1136" s="14" t="s">
        <v>85</v>
      </c>
      <c r="AY1136" s="265" t="s">
        <v>152</v>
      </c>
    </row>
    <row r="1137" s="2" customFormat="1" ht="24.15" customHeight="1">
      <c r="A1137" s="39"/>
      <c r="B1137" s="40"/>
      <c r="C1137" s="227" t="s">
        <v>1231</v>
      </c>
      <c r="D1137" s="227" t="s">
        <v>154</v>
      </c>
      <c r="E1137" s="228" t="s">
        <v>1232</v>
      </c>
      <c r="F1137" s="229" t="s">
        <v>1233</v>
      </c>
      <c r="G1137" s="230" t="s">
        <v>335</v>
      </c>
      <c r="H1137" s="231">
        <v>2.5</v>
      </c>
      <c r="I1137" s="232"/>
      <c r="J1137" s="233">
        <f>ROUND(I1137*H1137,2)</f>
        <v>0</v>
      </c>
      <c r="K1137" s="229" t="s">
        <v>176</v>
      </c>
      <c r="L1137" s="45"/>
      <c r="M1137" s="234" t="s">
        <v>1</v>
      </c>
      <c r="N1137" s="235" t="s">
        <v>42</v>
      </c>
      <c r="O1137" s="92"/>
      <c r="P1137" s="236">
        <f>O1137*H1137</f>
        <v>0</v>
      </c>
      <c r="Q1137" s="236">
        <v>0.00020000000000000001</v>
      </c>
      <c r="R1137" s="236">
        <f>Q1137*H1137</f>
        <v>0.00050000000000000001</v>
      </c>
      <c r="S1137" s="236">
        <v>0</v>
      </c>
      <c r="T1137" s="237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38" t="s">
        <v>278</v>
      </c>
      <c r="AT1137" s="238" t="s">
        <v>154</v>
      </c>
      <c r="AU1137" s="238" t="s">
        <v>87</v>
      </c>
      <c r="AY1137" s="18" t="s">
        <v>152</v>
      </c>
      <c r="BE1137" s="239">
        <f>IF(N1137="základní",J1137,0)</f>
        <v>0</v>
      </c>
      <c r="BF1137" s="239">
        <f>IF(N1137="snížená",J1137,0)</f>
        <v>0</v>
      </c>
      <c r="BG1137" s="239">
        <f>IF(N1137="zákl. přenesená",J1137,0)</f>
        <v>0</v>
      </c>
      <c r="BH1137" s="239">
        <f>IF(N1137="sníž. přenesená",J1137,0)</f>
        <v>0</v>
      </c>
      <c r="BI1137" s="239">
        <f>IF(N1137="nulová",J1137,0)</f>
        <v>0</v>
      </c>
      <c r="BJ1137" s="18" t="s">
        <v>85</v>
      </c>
      <c r="BK1137" s="239">
        <f>ROUND(I1137*H1137,2)</f>
        <v>0</v>
      </c>
      <c r="BL1137" s="18" t="s">
        <v>278</v>
      </c>
      <c r="BM1137" s="238" t="s">
        <v>1234</v>
      </c>
    </row>
    <row r="1138" s="14" customFormat="1">
      <c r="A1138" s="14"/>
      <c r="B1138" s="255"/>
      <c r="C1138" s="256"/>
      <c r="D1138" s="240" t="s">
        <v>162</v>
      </c>
      <c r="E1138" s="257" t="s">
        <v>1</v>
      </c>
      <c r="F1138" s="258" t="s">
        <v>1235</v>
      </c>
      <c r="G1138" s="256"/>
      <c r="H1138" s="259">
        <v>2.5</v>
      </c>
      <c r="I1138" s="260"/>
      <c r="J1138" s="256"/>
      <c r="K1138" s="256"/>
      <c r="L1138" s="261"/>
      <c r="M1138" s="262"/>
      <c r="N1138" s="263"/>
      <c r="O1138" s="263"/>
      <c r="P1138" s="263"/>
      <c r="Q1138" s="263"/>
      <c r="R1138" s="263"/>
      <c r="S1138" s="263"/>
      <c r="T1138" s="26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65" t="s">
        <v>162</v>
      </c>
      <c r="AU1138" s="265" t="s">
        <v>87</v>
      </c>
      <c r="AV1138" s="14" t="s">
        <v>87</v>
      </c>
      <c r="AW1138" s="14" t="s">
        <v>33</v>
      </c>
      <c r="AX1138" s="14" t="s">
        <v>85</v>
      </c>
      <c r="AY1138" s="265" t="s">
        <v>152</v>
      </c>
    </row>
    <row r="1139" s="2" customFormat="1" ht="16.5" customHeight="1">
      <c r="A1139" s="39"/>
      <c r="B1139" s="40"/>
      <c r="C1139" s="288" t="s">
        <v>1236</v>
      </c>
      <c r="D1139" s="288" t="s">
        <v>190</v>
      </c>
      <c r="E1139" s="289" t="s">
        <v>1237</v>
      </c>
      <c r="F1139" s="290" t="s">
        <v>1238</v>
      </c>
      <c r="G1139" s="291" t="s">
        <v>335</v>
      </c>
      <c r="H1139" s="292">
        <v>2.75</v>
      </c>
      <c r="I1139" s="293"/>
      <c r="J1139" s="294">
        <f>ROUND(I1139*H1139,2)</f>
        <v>0</v>
      </c>
      <c r="K1139" s="290" t="s">
        <v>1</v>
      </c>
      <c r="L1139" s="295"/>
      <c r="M1139" s="296" t="s">
        <v>1</v>
      </c>
      <c r="N1139" s="297" t="s">
        <v>42</v>
      </c>
      <c r="O1139" s="92"/>
      <c r="P1139" s="236">
        <f>O1139*H1139</f>
        <v>0</v>
      </c>
      <c r="Q1139" s="236">
        <v>0.00029999999999999997</v>
      </c>
      <c r="R1139" s="236">
        <f>Q1139*H1139</f>
        <v>0.00082499999999999989</v>
      </c>
      <c r="S1139" s="236">
        <v>0</v>
      </c>
      <c r="T1139" s="237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8" t="s">
        <v>370</v>
      </c>
      <c r="AT1139" s="238" t="s">
        <v>190</v>
      </c>
      <c r="AU1139" s="238" t="s">
        <v>87</v>
      </c>
      <c r="AY1139" s="18" t="s">
        <v>152</v>
      </c>
      <c r="BE1139" s="239">
        <f>IF(N1139="základní",J1139,0)</f>
        <v>0</v>
      </c>
      <c r="BF1139" s="239">
        <f>IF(N1139="snížená",J1139,0)</f>
        <v>0</v>
      </c>
      <c r="BG1139" s="239">
        <f>IF(N1139="zákl. přenesená",J1139,0)</f>
        <v>0</v>
      </c>
      <c r="BH1139" s="239">
        <f>IF(N1139="sníž. přenesená",J1139,0)</f>
        <v>0</v>
      </c>
      <c r="BI1139" s="239">
        <f>IF(N1139="nulová",J1139,0)</f>
        <v>0</v>
      </c>
      <c r="BJ1139" s="18" t="s">
        <v>85</v>
      </c>
      <c r="BK1139" s="239">
        <f>ROUND(I1139*H1139,2)</f>
        <v>0</v>
      </c>
      <c r="BL1139" s="18" t="s">
        <v>278</v>
      </c>
      <c r="BM1139" s="238" t="s">
        <v>1239</v>
      </c>
    </row>
    <row r="1140" s="14" customFormat="1">
      <c r="A1140" s="14"/>
      <c r="B1140" s="255"/>
      <c r="C1140" s="256"/>
      <c r="D1140" s="240" t="s">
        <v>162</v>
      </c>
      <c r="E1140" s="257" t="s">
        <v>1</v>
      </c>
      <c r="F1140" s="258" t="s">
        <v>1240</v>
      </c>
      <c r="G1140" s="256"/>
      <c r="H1140" s="259">
        <v>2.75</v>
      </c>
      <c r="I1140" s="260"/>
      <c r="J1140" s="256"/>
      <c r="K1140" s="256"/>
      <c r="L1140" s="261"/>
      <c r="M1140" s="262"/>
      <c r="N1140" s="263"/>
      <c r="O1140" s="263"/>
      <c r="P1140" s="263"/>
      <c r="Q1140" s="263"/>
      <c r="R1140" s="263"/>
      <c r="S1140" s="263"/>
      <c r="T1140" s="26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5" t="s">
        <v>162</v>
      </c>
      <c r="AU1140" s="265" t="s">
        <v>87</v>
      </c>
      <c r="AV1140" s="14" t="s">
        <v>87</v>
      </c>
      <c r="AW1140" s="14" t="s">
        <v>33</v>
      </c>
      <c r="AX1140" s="14" t="s">
        <v>85</v>
      </c>
      <c r="AY1140" s="265" t="s">
        <v>152</v>
      </c>
    </row>
    <row r="1141" s="2" customFormat="1" ht="24.15" customHeight="1">
      <c r="A1141" s="39"/>
      <c r="B1141" s="40"/>
      <c r="C1141" s="227" t="s">
        <v>1241</v>
      </c>
      <c r="D1141" s="227" t="s">
        <v>154</v>
      </c>
      <c r="E1141" s="228" t="s">
        <v>1242</v>
      </c>
      <c r="F1141" s="229" t="s">
        <v>1243</v>
      </c>
      <c r="G1141" s="230" t="s">
        <v>335</v>
      </c>
      <c r="H1141" s="231">
        <v>2</v>
      </c>
      <c r="I1141" s="232"/>
      <c r="J1141" s="233">
        <f>ROUND(I1141*H1141,2)</f>
        <v>0</v>
      </c>
      <c r="K1141" s="229" t="s">
        <v>176</v>
      </c>
      <c r="L1141" s="45"/>
      <c r="M1141" s="234" t="s">
        <v>1</v>
      </c>
      <c r="N1141" s="235" t="s">
        <v>42</v>
      </c>
      <c r="O1141" s="92"/>
      <c r="P1141" s="236">
        <f>O1141*H1141</f>
        <v>0</v>
      </c>
      <c r="Q1141" s="236">
        <v>0.00033500000000000001</v>
      </c>
      <c r="R1141" s="236">
        <f>Q1141*H1141</f>
        <v>0.00067000000000000002</v>
      </c>
      <c r="S1141" s="236">
        <v>0</v>
      </c>
      <c r="T1141" s="237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38" t="s">
        <v>278</v>
      </c>
      <c r="AT1141" s="238" t="s">
        <v>154</v>
      </c>
      <c r="AU1141" s="238" t="s">
        <v>87</v>
      </c>
      <c r="AY1141" s="18" t="s">
        <v>152</v>
      </c>
      <c r="BE1141" s="239">
        <f>IF(N1141="základní",J1141,0)</f>
        <v>0</v>
      </c>
      <c r="BF1141" s="239">
        <f>IF(N1141="snížená",J1141,0)</f>
        <v>0</v>
      </c>
      <c r="BG1141" s="239">
        <f>IF(N1141="zákl. přenesená",J1141,0)</f>
        <v>0</v>
      </c>
      <c r="BH1141" s="239">
        <f>IF(N1141="sníž. přenesená",J1141,0)</f>
        <v>0</v>
      </c>
      <c r="BI1141" s="239">
        <f>IF(N1141="nulová",J1141,0)</f>
        <v>0</v>
      </c>
      <c r="BJ1141" s="18" t="s">
        <v>85</v>
      </c>
      <c r="BK1141" s="239">
        <f>ROUND(I1141*H1141,2)</f>
        <v>0</v>
      </c>
      <c r="BL1141" s="18" t="s">
        <v>278</v>
      </c>
      <c r="BM1141" s="238" t="s">
        <v>1244</v>
      </c>
    </row>
    <row r="1142" s="14" customFormat="1">
      <c r="A1142" s="14"/>
      <c r="B1142" s="255"/>
      <c r="C1142" s="256"/>
      <c r="D1142" s="240" t="s">
        <v>162</v>
      </c>
      <c r="E1142" s="257" t="s">
        <v>1</v>
      </c>
      <c r="F1142" s="258" t="s">
        <v>1245</v>
      </c>
      <c r="G1142" s="256"/>
      <c r="H1142" s="259">
        <v>2</v>
      </c>
      <c r="I1142" s="260"/>
      <c r="J1142" s="256"/>
      <c r="K1142" s="256"/>
      <c r="L1142" s="261"/>
      <c r="M1142" s="262"/>
      <c r="N1142" s="263"/>
      <c r="O1142" s="263"/>
      <c r="P1142" s="263"/>
      <c r="Q1142" s="263"/>
      <c r="R1142" s="263"/>
      <c r="S1142" s="263"/>
      <c r="T1142" s="26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65" t="s">
        <v>162</v>
      </c>
      <c r="AU1142" s="265" t="s">
        <v>87</v>
      </c>
      <c r="AV1142" s="14" t="s">
        <v>87</v>
      </c>
      <c r="AW1142" s="14" t="s">
        <v>33</v>
      </c>
      <c r="AX1142" s="14" t="s">
        <v>85</v>
      </c>
      <c r="AY1142" s="265" t="s">
        <v>152</v>
      </c>
    </row>
    <row r="1143" s="2" customFormat="1" ht="16.5" customHeight="1">
      <c r="A1143" s="39"/>
      <c r="B1143" s="40"/>
      <c r="C1143" s="288" t="s">
        <v>1246</v>
      </c>
      <c r="D1143" s="288" t="s">
        <v>190</v>
      </c>
      <c r="E1143" s="289" t="s">
        <v>1247</v>
      </c>
      <c r="F1143" s="290" t="s">
        <v>1248</v>
      </c>
      <c r="G1143" s="291" t="s">
        <v>335</v>
      </c>
      <c r="H1143" s="292">
        <v>2.2000000000000002</v>
      </c>
      <c r="I1143" s="293"/>
      <c r="J1143" s="294">
        <f>ROUND(I1143*H1143,2)</f>
        <v>0</v>
      </c>
      <c r="K1143" s="290" t="s">
        <v>176</v>
      </c>
      <c r="L1143" s="295"/>
      <c r="M1143" s="296" t="s">
        <v>1</v>
      </c>
      <c r="N1143" s="297" t="s">
        <v>42</v>
      </c>
      <c r="O1143" s="92"/>
      <c r="P1143" s="236">
        <f>O1143*H1143</f>
        <v>0</v>
      </c>
      <c r="Q1143" s="236">
        <v>0.00029999999999999997</v>
      </c>
      <c r="R1143" s="236">
        <f>Q1143*H1143</f>
        <v>0.00066</v>
      </c>
      <c r="S1143" s="236">
        <v>0</v>
      </c>
      <c r="T1143" s="237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38" t="s">
        <v>370</v>
      </c>
      <c r="AT1143" s="238" t="s">
        <v>190</v>
      </c>
      <c r="AU1143" s="238" t="s">
        <v>87</v>
      </c>
      <c r="AY1143" s="18" t="s">
        <v>152</v>
      </c>
      <c r="BE1143" s="239">
        <f>IF(N1143="základní",J1143,0)</f>
        <v>0</v>
      </c>
      <c r="BF1143" s="239">
        <f>IF(N1143="snížená",J1143,0)</f>
        <v>0</v>
      </c>
      <c r="BG1143" s="239">
        <f>IF(N1143="zákl. přenesená",J1143,0)</f>
        <v>0</v>
      </c>
      <c r="BH1143" s="239">
        <f>IF(N1143="sníž. přenesená",J1143,0)</f>
        <v>0</v>
      </c>
      <c r="BI1143" s="239">
        <f>IF(N1143="nulová",J1143,0)</f>
        <v>0</v>
      </c>
      <c r="BJ1143" s="18" t="s">
        <v>85</v>
      </c>
      <c r="BK1143" s="239">
        <f>ROUND(I1143*H1143,2)</f>
        <v>0</v>
      </c>
      <c r="BL1143" s="18" t="s">
        <v>278</v>
      </c>
      <c r="BM1143" s="238" t="s">
        <v>1249</v>
      </c>
    </row>
    <row r="1144" s="14" customFormat="1">
      <c r="A1144" s="14"/>
      <c r="B1144" s="255"/>
      <c r="C1144" s="256"/>
      <c r="D1144" s="240" t="s">
        <v>162</v>
      </c>
      <c r="E1144" s="257" t="s">
        <v>1</v>
      </c>
      <c r="F1144" s="258" t="s">
        <v>1250</v>
      </c>
      <c r="G1144" s="256"/>
      <c r="H1144" s="259">
        <v>2.2000000000000002</v>
      </c>
      <c r="I1144" s="260"/>
      <c r="J1144" s="256"/>
      <c r="K1144" s="256"/>
      <c r="L1144" s="261"/>
      <c r="M1144" s="262"/>
      <c r="N1144" s="263"/>
      <c r="O1144" s="263"/>
      <c r="P1144" s="263"/>
      <c r="Q1144" s="263"/>
      <c r="R1144" s="263"/>
      <c r="S1144" s="263"/>
      <c r="T1144" s="26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65" t="s">
        <v>162</v>
      </c>
      <c r="AU1144" s="265" t="s">
        <v>87</v>
      </c>
      <c r="AV1144" s="14" t="s">
        <v>87</v>
      </c>
      <c r="AW1144" s="14" t="s">
        <v>33</v>
      </c>
      <c r="AX1144" s="14" t="s">
        <v>85</v>
      </c>
      <c r="AY1144" s="265" t="s">
        <v>152</v>
      </c>
    </row>
    <row r="1145" s="2" customFormat="1" ht="24.15" customHeight="1">
      <c r="A1145" s="39"/>
      <c r="B1145" s="40"/>
      <c r="C1145" s="227" t="s">
        <v>1251</v>
      </c>
      <c r="D1145" s="227" t="s">
        <v>154</v>
      </c>
      <c r="E1145" s="228" t="s">
        <v>1252</v>
      </c>
      <c r="F1145" s="229" t="s">
        <v>1253</v>
      </c>
      <c r="G1145" s="230" t="s">
        <v>157</v>
      </c>
      <c r="H1145" s="231">
        <v>11.710000000000001</v>
      </c>
      <c r="I1145" s="232"/>
      <c r="J1145" s="233">
        <f>ROUND(I1145*H1145,2)</f>
        <v>0</v>
      </c>
      <c r="K1145" s="229" t="s">
        <v>176</v>
      </c>
      <c r="L1145" s="45"/>
      <c r="M1145" s="234" t="s">
        <v>1</v>
      </c>
      <c r="N1145" s="235" t="s">
        <v>42</v>
      </c>
      <c r="O1145" s="92"/>
      <c r="P1145" s="236">
        <f>O1145*H1145</f>
        <v>0</v>
      </c>
      <c r="Q1145" s="236">
        <v>0.0090279999999999996</v>
      </c>
      <c r="R1145" s="236">
        <f>Q1145*H1145</f>
        <v>0.10571788</v>
      </c>
      <c r="S1145" s="236">
        <v>0</v>
      </c>
      <c r="T1145" s="237">
        <f>S1145*H1145</f>
        <v>0</v>
      </c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R1145" s="238" t="s">
        <v>278</v>
      </c>
      <c r="AT1145" s="238" t="s">
        <v>154</v>
      </c>
      <c r="AU1145" s="238" t="s">
        <v>87</v>
      </c>
      <c r="AY1145" s="18" t="s">
        <v>152</v>
      </c>
      <c r="BE1145" s="239">
        <f>IF(N1145="základní",J1145,0)</f>
        <v>0</v>
      </c>
      <c r="BF1145" s="239">
        <f>IF(N1145="snížená",J1145,0)</f>
        <v>0</v>
      </c>
      <c r="BG1145" s="239">
        <f>IF(N1145="zákl. přenesená",J1145,0)</f>
        <v>0</v>
      </c>
      <c r="BH1145" s="239">
        <f>IF(N1145="sníž. přenesená",J1145,0)</f>
        <v>0</v>
      </c>
      <c r="BI1145" s="239">
        <f>IF(N1145="nulová",J1145,0)</f>
        <v>0</v>
      </c>
      <c r="BJ1145" s="18" t="s">
        <v>85</v>
      </c>
      <c r="BK1145" s="239">
        <f>ROUND(I1145*H1145,2)</f>
        <v>0</v>
      </c>
      <c r="BL1145" s="18" t="s">
        <v>278</v>
      </c>
      <c r="BM1145" s="238" t="s">
        <v>1254</v>
      </c>
    </row>
    <row r="1146" s="13" customFormat="1">
      <c r="A1146" s="13"/>
      <c r="B1146" s="245"/>
      <c r="C1146" s="246"/>
      <c r="D1146" s="240" t="s">
        <v>162</v>
      </c>
      <c r="E1146" s="247" t="s">
        <v>1</v>
      </c>
      <c r="F1146" s="248" t="s">
        <v>271</v>
      </c>
      <c r="G1146" s="246"/>
      <c r="H1146" s="247" t="s">
        <v>1</v>
      </c>
      <c r="I1146" s="249"/>
      <c r="J1146" s="246"/>
      <c r="K1146" s="246"/>
      <c r="L1146" s="250"/>
      <c r="M1146" s="251"/>
      <c r="N1146" s="252"/>
      <c r="O1146" s="252"/>
      <c r="P1146" s="252"/>
      <c r="Q1146" s="252"/>
      <c r="R1146" s="252"/>
      <c r="S1146" s="252"/>
      <c r="T1146" s="25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54" t="s">
        <v>162</v>
      </c>
      <c r="AU1146" s="254" t="s">
        <v>87</v>
      </c>
      <c r="AV1146" s="13" t="s">
        <v>85</v>
      </c>
      <c r="AW1146" s="13" t="s">
        <v>33</v>
      </c>
      <c r="AX1146" s="13" t="s">
        <v>77</v>
      </c>
      <c r="AY1146" s="254" t="s">
        <v>152</v>
      </c>
    </row>
    <row r="1147" s="14" customFormat="1">
      <c r="A1147" s="14"/>
      <c r="B1147" s="255"/>
      <c r="C1147" s="256"/>
      <c r="D1147" s="240" t="s">
        <v>162</v>
      </c>
      <c r="E1147" s="257" t="s">
        <v>1</v>
      </c>
      <c r="F1147" s="258" t="s">
        <v>1230</v>
      </c>
      <c r="G1147" s="256"/>
      <c r="H1147" s="259">
        <v>11.710000000000001</v>
      </c>
      <c r="I1147" s="260"/>
      <c r="J1147" s="256"/>
      <c r="K1147" s="256"/>
      <c r="L1147" s="261"/>
      <c r="M1147" s="262"/>
      <c r="N1147" s="263"/>
      <c r="O1147" s="263"/>
      <c r="P1147" s="263"/>
      <c r="Q1147" s="263"/>
      <c r="R1147" s="263"/>
      <c r="S1147" s="263"/>
      <c r="T1147" s="26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5" t="s">
        <v>162</v>
      </c>
      <c r="AU1147" s="265" t="s">
        <v>87</v>
      </c>
      <c r="AV1147" s="14" t="s">
        <v>87</v>
      </c>
      <c r="AW1147" s="14" t="s">
        <v>33</v>
      </c>
      <c r="AX1147" s="14" t="s">
        <v>85</v>
      </c>
      <c r="AY1147" s="265" t="s">
        <v>152</v>
      </c>
    </row>
    <row r="1148" s="2" customFormat="1" ht="21.75" customHeight="1">
      <c r="A1148" s="39"/>
      <c r="B1148" s="40"/>
      <c r="C1148" s="288" t="s">
        <v>1255</v>
      </c>
      <c r="D1148" s="288" t="s">
        <v>190</v>
      </c>
      <c r="E1148" s="289" t="s">
        <v>1256</v>
      </c>
      <c r="F1148" s="290" t="s">
        <v>1257</v>
      </c>
      <c r="G1148" s="291" t="s">
        <v>157</v>
      </c>
      <c r="H1148" s="292">
        <v>13.467000000000001</v>
      </c>
      <c r="I1148" s="293"/>
      <c r="J1148" s="294">
        <f>ROUND(I1148*H1148,2)</f>
        <v>0</v>
      </c>
      <c r="K1148" s="290" t="s">
        <v>176</v>
      </c>
      <c r="L1148" s="295"/>
      <c r="M1148" s="296" t="s">
        <v>1</v>
      </c>
      <c r="N1148" s="297" t="s">
        <v>42</v>
      </c>
      <c r="O1148" s="92"/>
      <c r="P1148" s="236">
        <f>O1148*H1148</f>
        <v>0</v>
      </c>
      <c r="Q1148" s="236">
        <v>0.021999999999999999</v>
      </c>
      <c r="R1148" s="236">
        <f>Q1148*H1148</f>
        <v>0.29627399999999998</v>
      </c>
      <c r="S1148" s="236">
        <v>0</v>
      </c>
      <c r="T1148" s="237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38" t="s">
        <v>370</v>
      </c>
      <c r="AT1148" s="238" t="s">
        <v>190</v>
      </c>
      <c r="AU1148" s="238" t="s">
        <v>87</v>
      </c>
      <c r="AY1148" s="18" t="s">
        <v>152</v>
      </c>
      <c r="BE1148" s="239">
        <f>IF(N1148="základní",J1148,0)</f>
        <v>0</v>
      </c>
      <c r="BF1148" s="239">
        <f>IF(N1148="snížená",J1148,0)</f>
        <v>0</v>
      </c>
      <c r="BG1148" s="239">
        <f>IF(N1148="zákl. přenesená",J1148,0)</f>
        <v>0</v>
      </c>
      <c r="BH1148" s="239">
        <f>IF(N1148="sníž. přenesená",J1148,0)</f>
        <v>0</v>
      </c>
      <c r="BI1148" s="239">
        <f>IF(N1148="nulová",J1148,0)</f>
        <v>0</v>
      </c>
      <c r="BJ1148" s="18" t="s">
        <v>85</v>
      </c>
      <c r="BK1148" s="239">
        <f>ROUND(I1148*H1148,2)</f>
        <v>0</v>
      </c>
      <c r="BL1148" s="18" t="s">
        <v>278</v>
      </c>
      <c r="BM1148" s="238" t="s">
        <v>1258</v>
      </c>
    </row>
    <row r="1149" s="14" customFormat="1">
      <c r="A1149" s="14"/>
      <c r="B1149" s="255"/>
      <c r="C1149" s="256"/>
      <c r="D1149" s="240" t="s">
        <v>162</v>
      </c>
      <c r="E1149" s="257" t="s">
        <v>1</v>
      </c>
      <c r="F1149" s="258" t="s">
        <v>1259</v>
      </c>
      <c r="G1149" s="256"/>
      <c r="H1149" s="259">
        <v>13.467000000000001</v>
      </c>
      <c r="I1149" s="260"/>
      <c r="J1149" s="256"/>
      <c r="K1149" s="256"/>
      <c r="L1149" s="261"/>
      <c r="M1149" s="262"/>
      <c r="N1149" s="263"/>
      <c r="O1149" s="263"/>
      <c r="P1149" s="263"/>
      <c r="Q1149" s="263"/>
      <c r="R1149" s="263"/>
      <c r="S1149" s="263"/>
      <c r="T1149" s="26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5" t="s">
        <v>162</v>
      </c>
      <c r="AU1149" s="265" t="s">
        <v>87</v>
      </c>
      <c r="AV1149" s="14" t="s">
        <v>87</v>
      </c>
      <c r="AW1149" s="14" t="s">
        <v>33</v>
      </c>
      <c r="AX1149" s="14" t="s">
        <v>85</v>
      </c>
      <c r="AY1149" s="265" t="s">
        <v>152</v>
      </c>
    </row>
    <row r="1150" s="2" customFormat="1" ht="24.15" customHeight="1">
      <c r="A1150" s="39"/>
      <c r="B1150" s="40"/>
      <c r="C1150" s="227" t="s">
        <v>1260</v>
      </c>
      <c r="D1150" s="227" t="s">
        <v>154</v>
      </c>
      <c r="E1150" s="228" t="s">
        <v>1261</v>
      </c>
      <c r="F1150" s="229" t="s">
        <v>1262</v>
      </c>
      <c r="G1150" s="230" t="s">
        <v>157</v>
      </c>
      <c r="H1150" s="231">
        <v>11.710000000000001</v>
      </c>
      <c r="I1150" s="232"/>
      <c r="J1150" s="233">
        <f>ROUND(I1150*H1150,2)</f>
        <v>0</v>
      </c>
      <c r="K1150" s="229" t="s">
        <v>176</v>
      </c>
      <c r="L1150" s="45"/>
      <c r="M1150" s="234" t="s">
        <v>1</v>
      </c>
      <c r="N1150" s="235" t="s">
        <v>42</v>
      </c>
      <c r="O1150" s="92"/>
      <c r="P1150" s="236">
        <f>O1150*H1150</f>
        <v>0</v>
      </c>
      <c r="Q1150" s="236">
        <v>0</v>
      </c>
      <c r="R1150" s="236">
        <f>Q1150*H1150</f>
        <v>0</v>
      </c>
      <c r="S1150" s="236">
        <v>0</v>
      </c>
      <c r="T1150" s="237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38" t="s">
        <v>278</v>
      </c>
      <c r="AT1150" s="238" t="s">
        <v>154</v>
      </c>
      <c r="AU1150" s="238" t="s">
        <v>87</v>
      </c>
      <c r="AY1150" s="18" t="s">
        <v>152</v>
      </c>
      <c r="BE1150" s="239">
        <f>IF(N1150="základní",J1150,0)</f>
        <v>0</v>
      </c>
      <c r="BF1150" s="239">
        <f>IF(N1150="snížená",J1150,0)</f>
        <v>0</v>
      </c>
      <c r="BG1150" s="239">
        <f>IF(N1150="zákl. přenesená",J1150,0)</f>
        <v>0</v>
      </c>
      <c r="BH1150" s="239">
        <f>IF(N1150="sníž. přenesená",J1150,0)</f>
        <v>0</v>
      </c>
      <c r="BI1150" s="239">
        <f>IF(N1150="nulová",J1150,0)</f>
        <v>0</v>
      </c>
      <c r="BJ1150" s="18" t="s">
        <v>85</v>
      </c>
      <c r="BK1150" s="239">
        <f>ROUND(I1150*H1150,2)</f>
        <v>0</v>
      </c>
      <c r="BL1150" s="18" t="s">
        <v>278</v>
      </c>
      <c r="BM1150" s="238" t="s">
        <v>1263</v>
      </c>
    </row>
    <row r="1151" s="13" customFormat="1">
      <c r="A1151" s="13"/>
      <c r="B1151" s="245"/>
      <c r="C1151" s="246"/>
      <c r="D1151" s="240" t="s">
        <v>162</v>
      </c>
      <c r="E1151" s="247" t="s">
        <v>1</v>
      </c>
      <c r="F1151" s="248" t="s">
        <v>271</v>
      </c>
      <c r="G1151" s="246"/>
      <c r="H1151" s="247" t="s">
        <v>1</v>
      </c>
      <c r="I1151" s="249"/>
      <c r="J1151" s="246"/>
      <c r="K1151" s="246"/>
      <c r="L1151" s="250"/>
      <c r="M1151" s="251"/>
      <c r="N1151" s="252"/>
      <c r="O1151" s="252"/>
      <c r="P1151" s="252"/>
      <c r="Q1151" s="252"/>
      <c r="R1151" s="252"/>
      <c r="S1151" s="252"/>
      <c r="T1151" s="25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54" t="s">
        <v>162</v>
      </c>
      <c r="AU1151" s="254" t="s">
        <v>87</v>
      </c>
      <c r="AV1151" s="13" t="s">
        <v>85</v>
      </c>
      <c r="AW1151" s="13" t="s">
        <v>33</v>
      </c>
      <c r="AX1151" s="13" t="s">
        <v>77</v>
      </c>
      <c r="AY1151" s="254" t="s">
        <v>152</v>
      </c>
    </row>
    <row r="1152" s="14" customFormat="1">
      <c r="A1152" s="14"/>
      <c r="B1152" s="255"/>
      <c r="C1152" s="256"/>
      <c r="D1152" s="240" t="s">
        <v>162</v>
      </c>
      <c r="E1152" s="257" t="s">
        <v>1</v>
      </c>
      <c r="F1152" s="258" t="s">
        <v>1230</v>
      </c>
      <c r="G1152" s="256"/>
      <c r="H1152" s="259">
        <v>11.710000000000001</v>
      </c>
      <c r="I1152" s="260"/>
      <c r="J1152" s="256"/>
      <c r="K1152" s="256"/>
      <c r="L1152" s="261"/>
      <c r="M1152" s="262"/>
      <c r="N1152" s="263"/>
      <c r="O1152" s="263"/>
      <c r="P1152" s="263"/>
      <c r="Q1152" s="263"/>
      <c r="R1152" s="263"/>
      <c r="S1152" s="263"/>
      <c r="T1152" s="26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5" t="s">
        <v>162</v>
      </c>
      <c r="AU1152" s="265" t="s">
        <v>87</v>
      </c>
      <c r="AV1152" s="14" t="s">
        <v>87</v>
      </c>
      <c r="AW1152" s="14" t="s">
        <v>33</v>
      </c>
      <c r="AX1152" s="14" t="s">
        <v>85</v>
      </c>
      <c r="AY1152" s="265" t="s">
        <v>152</v>
      </c>
    </row>
    <row r="1153" s="2" customFormat="1" ht="16.5" customHeight="1">
      <c r="A1153" s="39"/>
      <c r="B1153" s="40"/>
      <c r="C1153" s="227" t="s">
        <v>1264</v>
      </c>
      <c r="D1153" s="227" t="s">
        <v>154</v>
      </c>
      <c r="E1153" s="228" t="s">
        <v>1265</v>
      </c>
      <c r="F1153" s="229" t="s">
        <v>1266</v>
      </c>
      <c r="G1153" s="230" t="s">
        <v>157</v>
      </c>
      <c r="H1153" s="231">
        <v>11.710000000000001</v>
      </c>
      <c r="I1153" s="232"/>
      <c r="J1153" s="233">
        <f>ROUND(I1153*H1153,2)</f>
        <v>0</v>
      </c>
      <c r="K1153" s="229" t="s">
        <v>176</v>
      </c>
      <c r="L1153" s="45"/>
      <c r="M1153" s="234" t="s">
        <v>1</v>
      </c>
      <c r="N1153" s="235" t="s">
        <v>42</v>
      </c>
      <c r="O1153" s="92"/>
      <c r="P1153" s="236">
        <f>O1153*H1153</f>
        <v>0</v>
      </c>
      <c r="Q1153" s="236">
        <v>0.0015</v>
      </c>
      <c r="R1153" s="236">
        <f>Q1153*H1153</f>
        <v>0.017565000000000001</v>
      </c>
      <c r="S1153" s="236">
        <v>0</v>
      </c>
      <c r="T1153" s="237">
        <f>S1153*H1153</f>
        <v>0</v>
      </c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R1153" s="238" t="s">
        <v>278</v>
      </c>
      <c r="AT1153" s="238" t="s">
        <v>154</v>
      </c>
      <c r="AU1153" s="238" t="s">
        <v>87</v>
      </c>
      <c r="AY1153" s="18" t="s">
        <v>152</v>
      </c>
      <c r="BE1153" s="239">
        <f>IF(N1153="základní",J1153,0)</f>
        <v>0</v>
      </c>
      <c r="BF1153" s="239">
        <f>IF(N1153="snížená",J1153,0)</f>
        <v>0</v>
      </c>
      <c r="BG1153" s="239">
        <f>IF(N1153="zákl. přenesená",J1153,0)</f>
        <v>0</v>
      </c>
      <c r="BH1153" s="239">
        <f>IF(N1153="sníž. přenesená",J1153,0)</f>
        <v>0</v>
      </c>
      <c r="BI1153" s="239">
        <f>IF(N1153="nulová",J1153,0)</f>
        <v>0</v>
      </c>
      <c r="BJ1153" s="18" t="s">
        <v>85</v>
      </c>
      <c r="BK1153" s="239">
        <f>ROUND(I1153*H1153,2)</f>
        <v>0</v>
      </c>
      <c r="BL1153" s="18" t="s">
        <v>278</v>
      </c>
      <c r="BM1153" s="238" t="s">
        <v>1267</v>
      </c>
    </row>
    <row r="1154" s="13" customFormat="1">
      <c r="A1154" s="13"/>
      <c r="B1154" s="245"/>
      <c r="C1154" s="246"/>
      <c r="D1154" s="240" t="s">
        <v>162</v>
      </c>
      <c r="E1154" s="247" t="s">
        <v>1</v>
      </c>
      <c r="F1154" s="248" t="s">
        <v>271</v>
      </c>
      <c r="G1154" s="246"/>
      <c r="H1154" s="247" t="s">
        <v>1</v>
      </c>
      <c r="I1154" s="249"/>
      <c r="J1154" s="246"/>
      <c r="K1154" s="246"/>
      <c r="L1154" s="250"/>
      <c r="M1154" s="251"/>
      <c r="N1154" s="252"/>
      <c r="O1154" s="252"/>
      <c r="P1154" s="252"/>
      <c r="Q1154" s="252"/>
      <c r="R1154" s="252"/>
      <c r="S1154" s="252"/>
      <c r="T1154" s="25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54" t="s">
        <v>162</v>
      </c>
      <c r="AU1154" s="254" t="s">
        <v>87</v>
      </c>
      <c r="AV1154" s="13" t="s">
        <v>85</v>
      </c>
      <c r="AW1154" s="13" t="s">
        <v>33</v>
      </c>
      <c r="AX1154" s="13" t="s">
        <v>77</v>
      </c>
      <c r="AY1154" s="254" t="s">
        <v>152</v>
      </c>
    </row>
    <row r="1155" s="14" customFormat="1">
      <c r="A1155" s="14"/>
      <c r="B1155" s="255"/>
      <c r="C1155" s="256"/>
      <c r="D1155" s="240" t="s">
        <v>162</v>
      </c>
      <c r="E1155" s="257" t="s">
        <v>1</v>
      </c>
      <c r="F1155" s="258" t="s">
        <v>1230</v>
      </c>
      <c r="G1155" s="256"/>
      <c r="H1155" s="259">
        <v>11.710000000000001</v>
      </c>
      <c r="I1155" s="260"/>
      <c r="J1155" s="256"/>
      <c r="K1155" s="256"/>
      <c r="L1155" s="261"/>
      <c r="M1155" s="262"/>
      <c r="N1155" s="263"/>
      <c r="O1155" s="263"/>
      <c r="P1155" s="263"/>
      <c r="Q1155" s="263"/>
      <c r="R1155" s="263"/>
      <c r="S1155" s="263"/>
      <c r="T1155" s="26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65" t="s">
        <v>162</v>
      </c>
      <c r="AU1155" s="265" t="s">
        <v>87</v>
      </c>
      <c r="AV1155" s="14" t="s">
        <v>87</v>
      </c>
      <c r="AW1155" s="14" t="s">
        <v>33</v>
      </c>
      <c r="AX1155" s="14" t="s">
        <v>85</v>
      </c>
      <c r="AY1155" s="265" t="s">
        <v>152</v>
      </c>
    </row>
    <row r="1156" s="2" customFormat="1" ht="24.15" customHeight="1">
      <c r="A1156" s="39"/>
      <c r="B1156" s="40"/>
      <c r="C1156" s="227" t="s">
        <v>1268</v>
      </c>
      <c r="D1156" s="227" t="s">
        <v>154</v>
      </c>
      <c r="E1156" s="228" t="s">
        <v>1269</v>
      </c>
      <c r="F1156" s="229" t="s">
        <v>1270</v>
      </c>
      <c r="G1156" s="230" t="s">
        <v>232</v>
      </c>
      <c r="H1156" s="231">
        <v>0.51700000000000002</v>
      </c>
      <c r="I1156" s="232"/>
      <c r="J1156" s="233">
        <f>ROUND(I1156*H1156,2)</f>
        <v>0</v>
      </c>
      <c r="K1156" s="229" t="s">
        <v>176</v>
      </c>
      <c r="L1156" s="45"/>
      <c r="M1156" s="234" t="s">
        <v>1</v>
      </c>
      <c r="N1156" s="235" t="s">
        <v>42</v>
      </c>
      <c r="O1156" s="92"/>
      <c r="P1156" s="236">
        <f>O1156*H1156</f>
        <v>0</v>
      </c>
      <c r="Q1156" s="236">
        <v>0</v>
      </c>
      <c r="R1156" s="236">
        <f>Q1156*H1156</f>
        <v>0</v>
      </c>
      <c r="S1156" s="236">
        <v>0</v>
      </c>
      <c r="T1156" s="237">
        <f>S1156*H1156</f>
        <v>0</v>
      </c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R1156" s="238" t="s">
        <v>278</v>
      </c>
      <c r="AT1156" s="238" t="s">
        <v>154</v>
      </c>
      <c r="AU1156" s="238" t="s">
        <v>87</v>
      </c>
      <c r="AY1156" s="18" t="s">
        <v>152</v>
      </c>
      <c r="BE1156" s="239">
        <f>IF(N1156="základní",J1156,0)</f>
        <v>0</v>
      </c>
      <c r="BF1156" s="239">
        <f>IF(N1156="snížená",J1156,0)</f>
        <v>0</v>
      </c>
      <c r="BG1156" s="239">
        <f>IF(N1156="zákl. přenesená",J1156,0)</f>
        <v>0</v>
      </c>
      <c r="BH1156" s="239">
        <f>IF(N1156="sníž. přenesená",J1156,0)</f>
        <v>0</v>
      </c>
      <c r="BI1156" s="239">
        <f>IF(N1156="nulová",J1156,0)</f>
        <v>0</v>
      </c>
      <c r="BJ1156" s="18" t="s">
        <v>85</v>
      </c>
      <c r="BK1156" s="239">
        <f>ROUND(I1156*H1156,2)</f>
        <v>0</v>
      </c>
      <c r="BL1156" s="18" t="s">
        <v>278</v>
      </c>
      <c r="BM1156" s="238" t="s">
        <v>1271</v>
      </c>
    </row>
    <row r="1157" s="2" customFormat="1" ht="16.5" customHeight="1">
      <c r="A1157" s="39"/>
      <c r="B1157" s="40"/>
      <c r="C1157" s="227" t="s">
        <v>1272</v>
      </c>
      <c r="D1157" s="227" t="s">
        <v>154</v>
      </c>
      <c r="E1157" s="228" t="s">
        <v>1273</v>
      </c>
      <c r="F1157" s="229" t="s">
        <v>1274</v>
      </c>
      <c r="G1157" s="230" t="s">
        <v>232</v>
      </c>
      <c r="H1157" s="231">
        <v>0.51700000000000002</v>
      </c>
      <c r="I1157" s="232"/>
      <c r="J1157" s="233">
        <f>ROUND(I1157*H1157,2)</f>
        <v>0</v>
      </c>
      <c r="K1157" s="229" t="s">
        <v>859</v>
      </c>
      <c r="L1157" s="45"/>
      <c r="M1157" s="234" t="s">
        <v>1</v>
      </c>
      <c r="N1157" s="235" t="s">
        <v>42</v>
      </c>
      <c r="O1157" s="92"/>
      <c r="P1157" s="236">
        <f>O1157*H1157</f>
        <v>0</v>
      </c>
      <c r="Q1157" s="236">
        <v>0</v>
      </c>
      <c r="R1157" s="236">
        <f>Q1157*H1157</f>
        <v>0</v>
      </c>
      <c r="S1157" s="236">
        <v>0</v>
      </c>
      <c r="T1157" s="237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38" t="s">
        <v>278</v>
      </c>
      <c r="AT1157" s="238" t="s">
        <v>154</v>
      </c>
      <c r="AU1157" s="238" t="s">
        <v>87</v>
      </c>
      <c r="AY1157" s="18" t="s">
        <v>152</v>
      </c>
      <c r="BE1157" s="239">
        <f>IF(N1157="základní",J1157,0)</f>
        <v>0</v>
      </c>
      <c r="BF1157" s="239">
        <f>IF(N1157="snížená",J1157,0)</f>
        <v>0</v>
      </c>
      <c r="BG1157" s="239">
        <f>IF(N1157="zákl. přenesená",J1157,0)</f>
        <v>0</v>
      </c>
      <c r="BH1157" s="239">
        <f>IF(N1157="sníž. přenesená",J1157,0)</f>
        <v>0</v>
      </c>
      <c r="BI1157" s="239">
        <f>IF(N1157="nulová",J1157,0)</f>
        <v>0</v>
      </c>
      <c r="BJ1157" s="18" t="s">
        <v>85</v>
      </c>
      <c r="BK1157" s="239">
        <f>ROUND(I1157*H1157,2)</f>
        <v>0</v>
      </c>
      <c r="BL1157" s="18" t="s">
        <v>278</v>
      </c>
      <c r="BM1157" s="238" t="s">
        <v>1275</v>
      </c>
    </row>
    <row r="1158" s="12" customFormat="1" ht="22.8" customHeight="1">
      <c r="A1158" s="12"/>
      <c r="B1158" s="211"/>
      <c r="C1158" s="212"/>
      <c r="D1158" s="213" t="s">
        <v>76</v>
      </c>
      <c r="E1158" s="225" t="s">
        <v>1276</v>
      </c>
      <c r="F1158" s="225" t="s">
        <v>1277</v>
      </c>
      <c r="G1158" s="212"/>
      <c r="H1158" s="212"/>
      <c r="I1158" s="215"/>
      <c r="J1158" s="226">
        <f>BK1158</f>
        <v>0</v>
      </c>
      <c r="K1158" s="212"/>
      <c r="L1158" s="217"/>
      <c r="M1158" s="218"/>
      <c r="N1158" s="219"/>
      <c r="O1158" s="219"/>
      <c r="P1158" s="220">
        <f>SUM(P1159:P1199)</f>
        <v>0</v>
      </c>
      <c r="Q1158" s="219"/>
      <c r="R1158" s="220">
        <f>SUM(R1159:R1199)</f>
        <v>1.660882</v>
      </c>
      <c r="S1158" s="219"/>
      <c r="T1158" s="221">
        <f>SUM(T1159:T1199)</f>
        <v>0.37002499999999999</v>
      </c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R1158" s="222" t="s">
        <v>87</v>
      </c>
      <c r="AT1158" s="223" t="s">
        <v>76</v>
      </c>
      <c r="AU1158" s="223" t="s">
        <v>85</v>
      </c>
      <c r="AY1158" s="222" t="s">
        <v>152</v>
      </c>
      <c r="BK1158" s="224">
        <f>SUM(BK1159:BK1199)</f>
        <v>0</v>
      </c>
    </row>
    <row r="1159" s="2" customFormat="1" ht="16.5" customHeight="1">
      <c r="A1159" s="39"/>
      <c r="B1159" s="40"/>
      <c r="C1159" s="227" t="s">
        <v>1278</v>
      </c>
      <c r="D1159" s="227" t="s">
        <v>154</v>
      </c>
      <c r="E1159" s="228" t="s">
        <v>1279</v>
      </c>
      <c r="F1159" s="229" t="s">
        <v>1280</v>
      </c>
      <c r="G1159" s="230" t="s">
        <v>157</v>
      </c>
      <c r="H1159" s="231">
        <v>147.90000000000001</v>
      </c>
      <c r="I1159" s="232"/>
      <c r="J1159" s="233">
        <f>ROUND(I1159*H1159,2)</f>
        <v>0</v>
      </c>
      <c r="K1159" s="229" t="s">
        <v>176</v>
      </c>
      <c r="L1159" s="45"/>
      <c r="M1159" s="234" t="s">
        <v>1</v>
      </c>
      <c r="N1159" s="235" t="s">
        <v>42</v>
      </c>
      <c r="O1159" s="92"/>
      <c r="P1159" s="236">
        <f>O1159*H1159</f>
        <v>0</v>
      </c>
      <c r="Q1159" s="236">
        <v>3.3000000000000003E-05</v>
      </c>
      <c r="R1159" s="236">
        <f>Q1159*H1159</f>
        <v>0.0048807000000000008</v>
      </c>
      <c r="S1159" s="236">
        <v>0</v>
      </c>
      <c r="T1159" s="237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38" t="s">
        <v>278</v>
      </c>
      <c r="AT1159" s="238" t="s">
        <v>154</v>
      </c>
      <c r="AU1159" s="238" t="s">
        <v>87</v>
      </c>
      <c r="AY1159" s="18" t="s">
        <v>152</v>
      </c>
      <c r="BE1159" s="239">
        <f>IF(N1159="základní",J1159,0)</f>
        <v>0</v>
      </c>
      <c r="BF1159" s="239">
        <f>IF(N1159="snížená",J1159,0)</f>
        <v>0</v>
      </c>
      <c r="BG1159" s="239">
        <f>IF(N1159="zákl. přenesená",J1159,0)</f>
        <v>0</v>
      </c>
      <c r="BH1159" s="239">
        <f>IF(N1159="sníž. přenesená",J1159,0)</f>
        <v>0</v>
      </c>
      <c r="BI1159" s="239">
        <f>IF(N1159="nulová",J1159,0)</f>
        <v>0</v>
      </c>
      <c r="BJ1159" s="18" t="s">
        <v>85</v>
      </c>
      <c r="BK1159" s="239">
        <f>ROUND(I1159*H1159,2)</f>
        <v>0</v>
      </c>
      <c r="BL1159" s="18" t="s">
        <v>278</v>
      </c>
      <c r="BM1159" s="238" t="s">
        <v>1281</v>
      </c>
    </row>
    <row r="1160" s="2" customFormat="1">
      <c r="A1160" s="39"/>
      <c r="B1160" s="40"/>
      <c r="C1160" s="41"/>
      <c r="D1160" s="240" t="s">
        <v>160</v>
      </c>
      <c r="E1160" s="41"/>
      <c r="F1160" s="241" t="s">
        <v>282</v>
      </c>
      <c r="G1160" s="41"/>
      <c r="H1160" s="41"/>
      <c r="I1160" s="242"/>
      <c r="J1160" s="41"/>
      <c r="K1160" s="41"/>
      <c r="L1160" s="45"/>
      <c r="M1160" s="243"/>
      <c r="N1160" s="244"/>
      <c r="O1160" s="92"/>
      <c r="P1160" s="92"/>
      <c r="Q1160" s="92"/>
      <c r="R1160" s="92"/>
      <c r="S1160" s="92"/>
      <c r="T1160" s="93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160</v>
      </c>
      <c r="AU1160" s="18" t="s">
        <v>87</v>
      </c>
    </row>
    <row r="1161" s="13" customFormat="1">
      <c r="A1161" s="13"/>
      <c r="B1161" s="245"/>
      <c r="C1161" s="246"/>
      <c r="D1161" s="240" t="s">
        <v>162</v>
      </c>
      <c r="E1161" s="247" t="s">
        <v>1</v>
      </c>
      <c r="F1161" s="248" t="s">
        <v>515</v>
      </c>
      <c r="G1161" s="246"/>
      <c r="H1161" s="247" t="s">
        <v>1</v>
      </c>
      <c r="I1161" s="249"/>
      <c r="J1161" s="246"/>
      <c r="K1161" s="246"/>
      <c r="L1161" s="250"/>
      <c r="M1161" s="251"/>
      <c r="N1161" s="252"/>
      <c r="O1161" s="252"/>
      <c r="P1161" s="252"/>
      <c r="Q1161" s="252"/>
      <c r="R1161" s="252"/>
      <c r="S1161" s="252"/>
      <c r="T1161" s="25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54" t="s">
        <v>162</v>
      </c>
      <c r="AU1161" s="254" t="s">
        <v>87</v>
      </c>
      <c r="AV1161" s="13" t="s">
        <v>85</v>
      </c>
      <c r="AW1161" s="13" t="s">
        <v>33</v>
      </c>
      <c r="AX1161" s="13" t="s">
        <v>77</v>
      </c>
      <c r="AY1161" s="254" t="s">
        <v>152</v>
      </c>
    </row>
    <row r="1162" s="14" customFormat="1">
      <c r="A1162" s="14"/>
      <c r="B1162" s="255"/>
      <c r="C1162" s="256"/>
      <c r="D1162" s="240" t="s">
        <v>162</v>
      </c>
      <c r="E1162" s="257" t="s">
        <v>1</v>
      </c>
      <c r="F1162" s="258" t="s">
        <v>909</v>
      </c>
      <c r="G1162" s="256"/>
      <c r="H1162" s="259">
        <v>149.09299999999999</v>
      </c>
      <c r="I1162" s="260"/>
      <c r="J1162" s="256"/>
      <c r="K1162" s="256"/>
      <c r="L1162" s="261"/>
      <c r="M1162" s="262"/>
      <c r="N1162" s="263"/>
      <c r="O1162" s="263"/>
      <c r="P1162" s="263"/>
      <c r="Q1162" s="263"/>
      <c r="R1162" s="263"/>
      <c r="S1162" s="263"/>
      <c r="T1162" s="26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65" t="s">
        <v>162</v>
      </c>
      <c r="AU1162" s="265" t="s">
        <v>87</v>
      </c>
      <c r="AV1162" s="14" t="s">
        <v>87</v>
      </c>
      <c r="AW1162" s="14" t="s">
        <v>33</v>
      </c>
      <c r="AX1162" s="14" t="s">
        <v>77</v>
      </c>
      <c r="AY1162" s="265" t="s">
        <v>152</v>
      </c>
    </row>
    <row r="1163" s="15" customFormat="1">
      <c r="A1163" s="15"/>
      <c r="B1163" s="266"/>
      <c r="C1163" s="267"/>
      <c r="D1163" s="240" t="s">
        <v>162</v>
      </c>
      <c r="E1163" s="268" t="s">
        <v>1</v>
      </c>
      <c r="F1163" s="269" t="s">
        <v>165</v>
      </c>
      <c r="G1163" s="267"/>
      <c r="H1163" s="270">
        <v>149.09299999999999</v>
      </c>
      <c r="I1163" s="271"/>
      <c r="J1163" s="267"/>
      <c r="K1163" s="267"/>
      <c r="L1163" s="272"/>
      <c r="M1163" s="273"/>
      <c r="N1163" s="274"/>
      <c r="O1163" s="274"/>
      <c r="P1163" s="274"/>
      <c r="Q1163" s="274"/>
      <c r="R1163" s="274"/>
      <c r="S1163" s="274"/>
      <c r="T1163" s="27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76" t="s">
        <v>162</v>
      </c>
      <c r="AU1163" s="276" t="s">
        <v>87</v>
      </c>
      <c r="AV1163" s="15" t="s">
        <v>166</v>
      </c>
      <c r="AW1163" s="15" t="s">
        <v>33</v>
      </c>
      <c r="AX1163" s="15" t="s">
        <v>77</v>
      </c>
      <c r="AY1163" s="276" t="s">
        <v>152</v>
      </c>
    </row>
    <row r="1164" s="13" customFormat="1">
      <c r="A1164" s="13"/>
      <c r="B1164" s="245"/>
      <c r="C1164" s="246"/>
      <c r="D1164" s="240" t="s">
        <v>162</v>
      </c>
      <c r="E1164" s="247" t="s">
        <v>1</v>
      </c>
      <c r="F1164" s="248" t="s">
        <v>183</v>
      </c>
      <c r="G1164" s="246"/>
      <c r="H1164" s="247" t="s">
        <v>1</v>
      </c>
      <c r="I1164" s="249"/>
      <c r="J1164" s="246"/>
      <c r="K1164" s="246"/>
      <c r="L1164" s="250"/>
      <c r="M1164" s="251"/>
      <c r="N1164" s="252"/>
      <c r="O1164" s="252"/>
      <c r="P1164" s="252"/>
      <c r="Q1164" s="252"/>
      <c r="R1164" s="252"/>
      <c r="S1164" s="252"/>
      <c r="T1164" s="25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54" t="s">
        <v>162</v>
      </c>
      <c r="AU1164" s="254" t="s">
        <v>87</v>
      </c>
      <c r="AV1164" s="13" t="s">
        <v>85</v>
      </c>
      <c r="AW1164" s="13" t="s">
        <v>33</v>
      </c>
      <c r="AX1164" s="13" t="s">
        <v>77</v>
      </c>
      <c r="AY1164" s="254" t="s">
        <v>152</v>
      </c>
    </row>
    <row r="1165" s="14" customFormat="1">
      <c r="A1165" s="14"/>
      <c r="B1165" s="255"/>
      <c r="C1165" s="256"/>
      <c r="D1165" s="240" t="s">
        <v>162</v>
      </c>
      <c r="E1165" s="257" t="s">
        <v>1</v>
      </c>
      <c r="F1165" s="258" t="s">
        <v>184</v>
      </c>
      <c r="G1165" s="256"/>
      <c r="H1165" s="259">
        <v>-0.48699999999999999</v>
      </c>
      <c r="I1165" s="260"/>
      <c r="J1165" s="256"/>
      <c r="K1165" s="256"/>
      <c r="L1165" s="261"/>
      <c r="M1165" s="262"/>
      <c r="N1165" s="263"/>
      <c r="O1165" s="263"/>
      <c r="P1165" s="263"/>
      <c r="Q1165" s="263"/>
      <c r="R1165" s="263"/>
      <c r="S1165" s="263"/>
      <c r="T1165" s="26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5" t="s">
        <v>162</v>
      </c>
      <c r="AU1165" s="265" t="s">
        <v>87</v>
      </c>
      <c r="AV1165" s="14" t="s">
        <v>87</v>
      </c>
      <c r="AW1165" s="14" t="s">
        <v>33</v>
      </c>
      <c r="AX1165" s="14" t="s">
        <v>77</v>
      </c>
      <c r="AY1165" s="265" t="s">
        <v>152</v>
      </c>
    </row>
    <row r="1166" s="14" customFormat="1">
      <c r="A1166" s="14"/>
      <c r="B1166" s="255"/>
      <c r="C1166" s="256"/>
      <c r="D1166" s="240" t="s">
        <v>162</v>
      </c>
      <c r="E1166" s="257" t="s">
        <v>1</v>
      </c>
      <c r="F1166" s="258" t="s">
        <v>185</v>
      </c>
      <c r="G1166" s="256"/>
      <c r="H1166" s="259">
        <v>-0.70599999999999996</v>
      </c>
      <c r="I1166" s="260"/>
      <c r="J1166" s="256"/>
      <c r="K1166" s="256"/>
      <c r="L1166" s="261"/>
      <c r="M1166" s="262"/>
      <c r="N1166" s="263"/>
      <c r="O1166" s="263"/>
      <c r="P1166" s="263"/>
      <c r="Q1166" s="263"/>
      <c r="R1166" s="263"/>
      <c r="S1166" s="263"/>
      <c r="T1166" s="26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65" t="s">
        <v>162</v>
      </c>
      <c r="AU1166" s="265" t="s">
        <v>87</v>
      </c>
      <c r="AV1166" s="14" t="s">
        <v>87</v>
      </c>
      <c r="AW1166" s="14" t="s">
        <v>33</v>
      </c>
      <c r="AX1166" s="14" t="s">
        <v>77</v>
      </c>
      <c r="AY1166" s="265" t="s">
        <v>152</v>
      </c>
    </row>
    <row r="1167" s="15" customFormat="1">
      <c r="A1167" s="15"/>
      <c r="B1167" s="266"/>
      <c r="C1167" s="267"/>
      <c r="D1167" s="240" t="s">
        <v>162</v>
      </c>
      <c r="E1167" s="268" t="s">
        <v>1</v>
      </c>
      <c r="F1167" s="269" t="s">
        <v>165</v>
      </c>
      <c r="G1167" s="267"/>
      <c r="H1167" s="270">
        <v>-1.1930000000000001</v>
      </c>
      <c r="I1167" s="271"/>
      <c r="J1167" s="267"/>
      <c r="K1167" s="267"/>
      <c r="L1167" s="272"/>
      <c r="M1167" s="273"/>
      <c r="N1167" s="274"/>
      <c r="O1167" s="274"/>
      <c r="P1167" s="274"/>
      <c r="Q1167" s="274"/>
      <c r="R1167" s="274"/>
      <c r="S1167" s="274"/>
      <c r="T1167" s="27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T1167" s="276" t="s">
        <v>162</v>
      </c>
      <c r="AU1167" s="276" t="s">
        <v>87</v>
      </c>
      <c r="AV1167" s="15" t="s">
        <v>166</v>
      </c>
      <c r="AW1167" s="15" t="s">
        <v>33</v>
      </c>
      <c r="AX1167" s="15" t="s">
        <v>77</v>
      </c>
      <c r="AY1167" s="276" t="s">
        <v>152</v>
      </c>
    </row>
    <row r="1168" s="16" customFormat="1">
      <c r="A1168" s="16"/>
      <c r="B1168" s="277"/>
      <c r="C1168" s="278"/>
      <c r="D1168" s="240" t="s">
        <v>162</v>
      </c>
      <c r="E1168" s="279" t="s">
        <v>1</v>
      </c>
      <c r="F1168" s="280" t="s">
        <v>172</v>
      </c>
      <c r="G1168" s="278"/>
      <c r="H1168" s="281">
        <v>147.90000000000001</v>
      </c>
      <c r="I1168" s="282"/>
      <c r="J1168" s="278"/>
      <c r="K1168" s="278"/>
      <c r="L1168" s="283"/>
      <c r="M1168" s="284"/>
      <c r="N1168" s="285"/>
      <c r="O1168" s="285"/>
      <c r="P1168" s="285"/>
      <c r="Q1168" s="285"/>
      <c r="R1168" s="285"/>
      <c r="S1168" s="285"/>
      <c r="T1168" s="28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T1168" s="287" t="s">
        <v>162</v>
      </c>
      <c r="AU1168" s="287" t="s">
        <v>87</v>
      </c>
      <c r="AV1168" s="16" t="s">
        <v>158</v>
      </c>
      <c r="AW1168" s="16" t="s">
        <v>33</v>
      </c>
      <c r="AX1168" s="16" t="s">
        <v>85</v>
      </c>
      <c r="AY1168" s="287" t="s">
        <v>152</v>
      </c>
    </row>
    <row r="1169" s="2" customFormat="1" ht="24.15" customHeight="1">
      <c r="A1169" s="39"/>
      <c r="B1169" s="40"/>
      <c r="C1169" s="227" t="s">
        <v>1282</v>
      </c>
      <c r="D1169" s="227" t="s">
        <v>154</v>
      </c>
      <c r="E1169" s="228" t="s">
        <v>1283</v>
      </c>
      <c r="F1169" s="229" t="s">
        <v>1284</v>
      </c>
      <c r="G1169" s="230" t="s">
        <v>157</v>
      </c>
      <c r="H1169" s="231">
        <v>147.90000000000001</v>
      </c>
      <c r="I1169" s="232"/>
      <c r="J1169" s="233">
        <f>ROUND(I1169*H1169,2)</f>
        <v>0</v>
      </c>
      <c r="K1169" s="229" t="s">
        <v>176</v>
      </c>
      <c r="L1169" s="45"/>
      <c r="M1169" s="234" t="s">
        <v>1</v>
      </c>
      <c r="N1169" s="235" t="s">
        <v>42</v>
      </c>
      <c r="O1169" s="92"/>
      <c r="P1169" s="236">
        <f>O1169*H1169</f>
        <v>0</v>
      </c>
      <c r="Q1169" s="236">
        <v>0.0074999999999999997</v>
      </c>
      <c r="R1169" s="236">
        <f>Q1169*H1169</f>
        <v>1.1092500000000001</v>
      </c>
      <c r="S1169" s="236">
        <v>0</v>
      </c>
      <c r="T1169" s="237">
        <f>S1169*H1169</f>
        <v>0</v>
      </c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R1169" s="238" t="s">
        <v>278</v>
      </c>
      <c r="AT1169" s="238" t="s">
        <v>154</v>
      </c>
      <c r="AU1169" s="238" t="s">
        <v>87</v>
      </c>
      <c r="AY1169" s="18" t="s">
        <v>152</v>
      </c>
      <c r="BE1169" s="239">
        <f>IF(N1169="základní",J1169,0)</f>
        <v>0</v>
      </c>
      <c r="BF1169" s="239">
        <f>IF(N1169="snížená",J1169,0)</f>
        <v>0</v>
      </c>
      <c r="BG1169" s="239">
        <f>IF(N1169="zákl. přenesená",J1169,0)</f>
        <v>0</v>
      </c>
      <c r="BH1169" s="239">
        <f>IF(N1169="sníž. přenesená",J1169,0)</f>
        <v>0</v>
      </c>
      <c r="BI1169" s="239">
        <f>IF(N1169="nulová",J1169,0)</f>
        <v>0</v>
      </c>
      <c r="BJ1169" s="18" t="s">
        <v>85</v>
      </c>
      <c r="BK1169" s="239">
        <f>ROUND(I1169*H1169,2)</f>
        <v>0</v>
      </c>
      <c r="BL1169" s="18" t="s">
        <v>278</v>
      </c>
      <c r="BM1169" s="238" t="s">
        <v>1285</v>
      </c>
    </row>
    <row r="1170" s="2" customFormat="1">
      <c r="A1170" s="39"/>
      <c r="B1170" s="40"/>
      <c r="C1170" s="41"/>
      <c r="D1170" s="240" t="s">
        <v>160</v>
      </c>
      <c r="E1170" s="41"/>
      <c r="F1170" s="241" t="s">
        <v>282</v>
      </c>
      <c r="G1170" s="41"/>
      <c r="H1170" s="41"/>
      <c r="I1170" s="242"/>
      <c r="J1170" s="41"/>
      <c r="K1170" s="41"/>
      <c r="L1170" s="45"/>
      <c r="M1170" s="243"/>
      <c r="N1170" s="244"/>
      <c r="O1170" s="92"/>
      <c r="P1170" s="92"/>
      <c r="Q1170" s="92"/>
      <c r="R1170" s="92"/>
      <c r="S1170" s="92"/>
      <c r="T1170" s="93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T1170" s="18" t="s">
        <v>160</v>
      </c>
      <c r="AU1170" s="18" t="s">
        <v>87</v>
      </c>
    </row>
    <row r="1171" s="14" customFormat="1">
      <c r="A1171" s="14"/>
      <c r="B1171" s="255"/>
      <c r="C1171" s="256"/>
      <c r="D1171" s="240" t="s">
        <v>162</v>
      </c>
      <c r="E1171" s="257" t="s">
        <v>1</v>
      </c>
      <c r="F1171" s="258" t="s">
        <v>1286</v>
      </c>
      <c r="G1171" s="256"/>
      <c r="H1171" s="259">
        <v>147.90000000000001</v>
      </c>
      <c r="I1171" s="260"/>
      <c r="J1171" s="256"/>
      <c r="K1171" s="256"/>
      <c r="L1171" s="261"/>
      <c r="M1171" s="262"/>
      <c r="N1171" s="263"/>
      <c r="O1171" s="263"/>
      <c r="P1171" s="263"/>
      <c r="Q1171" s="263"/>
      <c r="R1171" s="263"/>
      <c r="S1171" s="263"/>
      <c r="T1171" s="26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65" t="s">
        <v>162</v>
      </c>
      <c r="AU1171" s="265" t="s">
        <v>87</v>
      </c>
      <c r="AV1171" s="14" t="s">
        <v>87</v>
      </c>
      <c r="AW1171" s="14" t="s">
        <v>33</v>
      </c>
      <c r="AX1171" s="14" t="s">
        <v>85</v>
      </c>
      <c r="AY1171" s="265" t="s">
        <v>152</v>
      </c>
    </row>
    <row r="1172" s="2" customFormat="1" ht="16.5" customHeight="1">
      <c r="A1172" s="39"/>
      <c r="B1172" s="40"/>
      <c r="C1172" s="227" t="s">
        <v>1287</v>
      </c>
      <c r="D1172" s="227" t="s">
        <v>154</v>
      </c>
      <c r="E1172" s="228" t="s">
        <v>1288</v>
      </c>
      <c r="F1172" s="229" t="s">
        <v>1289</v>
      </c>
      <c r="G1172" s="230" t="s">
        <v>157</v>
      </c>
      <c r="H1172" s="231">
        <v>148.00999999999999</v>
      </c>
      <c r="I1172" s="232"/>
      <c r="J1172" s="233">
        <f>ROUND(I1172*H1172,2)</f>
        <v>0</v>
      </c>
      <c r="K1172" s="229" t="s">
        <v>176</v>
      </c>
      <c r="L1172" s="45"/>
      <c r="M1172" s="234" t="s">
        <v>1</v>
      </c>
      <c r="N1172" s="235" t="s">
        <v>42</v>
      </c>
      <c r="O1172" s="92"/>
      <c r="P1172" s="236">
        <f>O1172*H1172</f>
        <v>0</v>
      </c>
      <c r="Q1172" s="236">
        <v>0</v>
      </c>
      <c r="R1172" s="236">
        <f>Q1172*H1172</f>
        <v>0</v>
      </c>
      <c r="S1172" s="236">
        <v>0.0025000000000000001</v>
      </c>
      <c r="T1172" s="237">
        <f>S1172*H1172</f>
        <v>0.37002499999999999</v>
      </c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R1172" s="238" t="s">
        <v>278</v>
      </c>
      <c r="AT1172" s="238" t="s">
        <v>154</v>
      </c>
      <c r="AU1172" s="238" t="s">
        <v>87</v>
      </c>
      <c r="AY1172" s="18" t="s">
        <v>152</v>
      </c>
      <c r="BE1172" s="239">
        <f>IF(N1172="základní",J1172,0)</f>
        <v>0</v>
      </c>
      <c r="BF1172" s="239">
        <f>IF(N1172="snížená",J1172,0)</f>
        <v>0</v>
      </c>
      <c r="BG1172" s="239">
        <f>IF(N1172="zákl. přenesená",J1172,0)</f>
        <v>0</v>
      </c>
      <c r="BH1172" s="239">
        <f>IF(N1172="sníž. přenesená",J1172,0)</f>
        <v>0</v>
      </c>
      <c r="BI1172" s="239">
        <f>IF(N1172="nulová",J1172,0)</f>
        <v>0</v>
      </c>
      <c r="BJ1172" s="18" t="s">
        <v>85</v>
      </c>
      <c r="BK1172" s="239">
        <f>ROUND(I1172*H1172,2)</f>
        <v>0</v>
      </c>
      <c r="BL1172" s="18" t="s">
        <v>278</v>
      </c>
      <c r="BM1172" s="238" t="s">
        <v>1290</v>
      </c>
    </row>
    <row r="1173" s="13" customFormat="1">
      <c r="A1173" s="13"/>
      <c r="B1173" s="245"/>
      <c r="C1173" s="246"/>
      <c r="D1173" s="240" t="s">
        <v>162</v>
      </c>
      <c r="E1173" s="247" t="s">
        <v>1</v>
      </c>
      <c r="F1173" s="248" t="s">
        <v>644</v>
      </c>
      <c r="G1173" s="246"/>
      <c r="H1173" s="247" t="s">
        <v>1</v>
      </c>
      <c r="I1173" s="249"/>
      <c r="J1173" s="246"/>
      <c r="K1173" s="246"/>
      <c r="L1173" s="250"/>
      <c r="M1173" s="251"/>
      <c r="N1173" s="252"/>
      <c r="O1173" s="252"/>
      <c r="P1173" s="252"/>
      <c r="Q1173" s="252"/>
      <c r="R1173" s="252"/>
      <c r="S1173" s="252"/>
      <c r="T1173" s="25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54" t="s">
        <v>162</v>
      </c>
      <c r="AU1173" s="254" t="s">
        <v>87</v>
      </c>
      <c r="AV1173" s="13" t="s">
        <v>85</v>
      </c>
      <c r="AW1173" s="13" t="s">
        <v>33</v>
      </c>
      <c r="AX1173" s="13" t="s">
        <v>77</v>
      </c>
      <c r="AY1173" s="254" t="s">
        <v>152</v>
      </c>
    </row>
    <row r="1174" s="14" customFormat="1">
      <c r="A1174" s="14"/>
      <c r="B1174" s="255"/>
      <c r="C1174" s="256"/>
      <c r="D1174" s="240" t="s">
        <v>162</v>
      </c>
      <c r="E1174" s="257" t="s">
        <v>1</v>
      </c>
      <c r="F1174" s="258" t="s">
        <v>1291</v>
      </c>
      <c r="G1174" s="256"/>
      <c r="H1174" s="259">
        <v>148.00999999999999</v>
      </c>
      <c r="I1174" s="260"/>
      <c r="J1174" s="256"/>
      <c r="K1174" s="256"/>
      <c r="L1174" s="261"/>
      <c r="M1174" s="262"/>
      <c r="N1174" s="263"/>
      <c r="O1174" s="263"/>
      <c r="P1174" s="263"/>
      <c r="Q1174" s="263"/>
      <c r="R1174" s="263"/>
      <c r="S1174" s="263"/>
      <c r="T1174" s="26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65" t="s">
        <v>162</v>
      </c>
      <c r="AU1174" s="265" t="s">
        <v>87</v>
      </c>
      <c r="AV1174" s="14" t="s">
        <v>87</v>
      </c>
      <c r="AW1174" s="14" t="s">
        <v>33</v>
      </c>
      <c r="AX1174" s="14" t="s">
        <v>77</v>
      </c>
      <c r="AY1174" s="265" t="s">
        <v>152</v>
      </c>
    </row>
    <row r="1175" s="16" customFormat="1">
      <c r="A1175" s="16"/>
      <c r="B1175" s="277"/>
      <c r="C1175" s="278"/>
      <c r="D1175" s="240" t="s">
        <v>162</v>
      </c>
      <c r="E1175" s="279" t="s">
        <v>1</v>
      </c>
      <c r="F1175" s="280" t="s">
        <v>172</v>
      </c>
      <c r="G1175" s="278"/>
      <c r="H1175" s="281">
        <v>148.00999999999999</v>
      </c>
      <c r="I1175" s="282"/>
      <c r="J1175" s="278"/>
      <c r="K1175" s="278"/>
      <c r="L1175" s="283"/>
      <c r="M1175" s="284"/>
      <c r="N1175" s="285"/>
      <c r="O1175" s="285"/>
      <c r="P1175" s="285"/>
      <c r="Q1175" s="285"/>
      <c r="R1175" s="285"/>
      <c r="S1175" s="285"/>
      <c r="T1175" s="28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T1175" s="287" t="s">
        <v>162</v>
      </c>
      <c r="AU1175" s="287" t="s">
        <v>87</v>
      </c>
      <c r="AV1175" s="16" t="s">
        <v>158</v>
      </c>
      <c r="AW1175" s="16" t="s">
        <v>33</v>
      </c>
      <c r="AX1175" s="16" t="s">
        <v>85</v>
      </c>
      <c r="AY1175" s="287" t="s">
        <v>152</v>
      </c>
    </row>
    <row r="1176" s="2" customFormat="1" ht="16.5" customHeight="1">
      <c r="A1176" s="39"/>
      <c r="B1176" s="40"/>
      <c r="C1176" s="227" t="s">
        <v>1292</v>
      </c>
      <c r="D1176" s="227" t="s">
        <v>154</v>
      </c>
      <c r="E1176" s="228" t="s">
        <v>1293</v>
      </c>
      <c r="F1176" s="229" t="s">
        <v>1294</v>
      </c>
      <c r="G1176" s="230" t="s">
        <v>157</v>
      </c>
      <c r="H1176" s="231">
        <v>148.00999999999999</v>
      </c>
      <c r="I1176" s="232"/>
      <c r="J1176" s="233">
        <f>ROUND(I1176*H1176,2)</f>
        <v>0</v>
      </c>
      <c r="K1176" s="229" t="s">
        <v>1</v>
      </c>
      <c r="L1176" s="45"/>
      <c r="M1176" s="234" t="s">
        <v>1</v>
      </c>
      <c r="N1176" s="235" t="s">
        <v>42</v>
      </c>
      <c r="O1176" s="92"/>
      <c r="P1176" s="236">
        <f>O1176*H1176</f>
        <v>0</v>
      </c>
      <c r="Q1176" s="236">
        <v>0.00029999999999999997</v>
      </c>
      <c r="R1176" s="236">
        <f>Q1176*H1176</f>
        <v>0.044402999999999991</v>
      </c>
      <c r="S1176" s="236">
        <v>0</v>
      </c>
      <c r="T1176" s="237">
        <f>S1176*H1176</f>
        <v>0</v>
      </c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R1176" s="238" t="s">
        <v>278</v>
      </c>
      <c r="AT1176" s="238" t="s">
        <v>154</v>
      </c>
      <c r="AU1176" s="238" t="s">
        <v>87</v>
      </c>
      <c r="AY1176" s="18" t="s">
        <v>152</v>
      </c>
      <c r="BE1176" s="239">
        <f>IF(N1176="základní",J1176,0)</f>
        <v>0</v>
      </c>
      <c r="BF1176" s="239">
        <f>IF(N1176="snížená",J1176,0)</f>
        <v>0</v>
      </c>
      <c r="BG1176" s="239">
        <f>IF(N1176="zákl. přenesená",J1176,0)</f>
        <v>0</v>
      </c>
      <c r="BH1176" s="239">
        <f>IF(N1176="sníž. přenesená",J1176,0)</f>
        <v>0</v>
      </c>
      <c r="BI1176" s="239">
        <f>IF(N1176="nulová",J1176,0)</f>
        <v>0</v>
      </c>
      <c r="BJ1176" s="18" t="s">
        <v>85</v>
      </c>
      <c r="BK1176" s="239">
        <f>ROUND(I1176*H1176,2)</f>
        <v>0</v>
      </c>
      <c r="BL1176" s="18" t="s">
        <v>278</v>
      </c>
      <c r="BM1176" s="238" t="s">
        <v>1295</v>
      </c>
    </row>
    <row r="1177" s="13" customFormat="1">
      <c r="A1177" s="13"/>
      <c r="B1177" s="245"/>
      <c r="C1177" s="246"/>
      <c r="D1177" s="240" t="s">
        <v>162</v>
      </c>
      <c r="E1177" s="247" t="s">
        <v>1</v>
      </c>
      <c r="F1177" s="248" t="s">
        <v>271</v>
      </c>
      <c r="G1177" s="246"/>
      <c r="H1177" s="247" t="s">
        <v>1</v>
      </c>
      <c r="I1177" s="249"/>
      <c r="J1177" s="246"/>
      <c r="K1177" s="246"/>
      <c r="L1177" s="250"/>
      <c r="M1177" s="251"/>
      <c r="N1177" s="252"/>
      <c r="O1177" s="252"/>
      <c r="P1177" s="252"/>
      <c r="Q1177" s="252"/>
      <c r="R1177" s="252"/>
      <c r="S1177" s="252"/>
      <c r="T1177" s="25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54" t="s">
        <v>162</v>
      </c>
      <c r="AU1177" s="254" t="s">
        <v>87</v>
      </c>
      <c r="AV1177" s="13" t="s">
        <v>85</v>
      </c>
      <c r="AW1177" s="13" t="s">
        <v>33</v>
      </c>
      <c r="AX1177" s="13" t="s">
        <v>77</v>
      </c>
      <c r="AY1177" s="254" t="s">
        <v>152</v>
      </c>
    </row>
    <row r="1178" s="14" customFormat="1">
      <c r="A1178" s="14"/>
      <c r="B1178" s="255"/>
      <c r="C1178" s="256"/>
      <c r="D1178" s="240" t="s">
        <v>162</v>
      </c>
      <c r="E1178" s="257" t="s">
        <v>1</v>
      </c>
      <c r="F1178" s="258" t="s">
        <v>1296</v>
      </c>
      <c r="G1178" s="256"/>
      <c r="H1178" s="259">
        <v>148.00999999999999</v>
      </c>
      <c r="I1178" s="260"/>
      <c r="J1178" s="256"/>
      <c r="K1178" s="256"/>
      <c r="L1178" s="261"/>
      <c r="M1178" s="262"/>
      <c r="N1178" s="263"/>
      <c r="O1178" s="263"/>
      <c r="P1178" s="263"/>
      <c r="Q1178" s="263"/>
      <c r="R1178" s="263"/>
      <c r="S1178" s="263"/>
      <c r="T1178" s="26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65" t="s">
        <v>162</v>
      </c>
      <c r="AU1178" s="265" t="s">
        <v>87</v>
      </c>
      <c r="AV1178" s="14" t="s">
        <v>87</v>
      </c>
      <c r="AW1178" s="14" t="s">
        <v>33</v>
      </c>
      <c r="AX1178" s="14" t="s">
        <v>77</v>
      </c>
      <c r="AY1178" s="265" t="s">
        <v>152</v>
      </c>
    </row>
    <row r="1179" s="16" customFormat="1">
      <c r="A1179" s="16"/>
      <c r="B1179" s="277"/>
      <c r="C1179" s="278"/>
      <c r="D1179" s="240" t="s">
        <v>162</v>
      </c>
      <c r="E1179" s="279" t="s">
        <v>1</v>
      </c>
      <c r="F1179" s="280" t="s">
        <v>172</v>
      </c>
      <c r="G1179" s="278"/>
      <c r="H1179" s="281">
        <v>148.00999999999999</v>
      </c>
      <c r="I1179" s="282"/>
      <c r="J1179" s="278"/>
      <c r="K1179" s="278"/>
      <c r="L1179" s="283"/>
      <c r="M1179" s="284"/>
      <c r="N1179" s="285"/>
      <c r="O1179" s="285"/>
      <c r="P1179" s="285"/>
      <c r="Q1179" s="285"/>
      <c r="R1179" s="285"/>
      <c r="S1179" s="285"/>
      <c r="T1179" s="28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T1179" s="287" t="s">
        <v>162</v>
      </c>
      <c r="AU1179" s="287" t="s">
        <v>87</v>
      </c>
      <c r="AV1179" s="16" t="s">
        <v>158</v>
      </c>
      <c r="AW1179" s="16" t="s">
        <v>33</v>
      </c>
      <c r="AX1179" s="16" t="s">
        <v>85</v>
      </c>
      <c r="AY1179" s="287" t="s">
        <v>152</v>
      </c>
    </row>
    <row r="1180" s="2" customFormat="1" ht="37.8" customHeight="1">
      <c r="A1180" s="39"/>
      <c r="B1180" s="40"/>
      <c r="C1180" s="288" t="s">
        <v>1297</v>
      </c>
      <c r="D1180" s="288" t="s">
        <v>190</v>
      </c>
      <c r="E1180" s="289" t="s">
        <v>1298</v>
      </c>
      <c r="F1180" s="290" t="s">
        <v>1299</v>
      </c>
      <c r="G1180" s="291" t="s">
        <v>157</v>
      </c>
      <c r="H1180" s="292">
        <v>162.81100000000001</v>
      </c>
      <c r="I1180" s="293"/>
      <c r="J1180" s="294">
        <f>ROUND(I1180*H1180,2)</f>
        <v>0</v>
      </c>
      <c r="K1180" s="290" t="s">
        <v>1</v>
      </c>
      <c r="L1180" s="295"/>
      <c r="M1180" s="296" t="s">
        <v>1</v>
      </c>
      <c r="N1180" s="297" t="s">
        <v>42</v>
      </c>
      <c r="O1180" s="92"/>
      <c r="P1180" s="236">
        <f>O1180*H1180</f>
        <v>0</v>
      </c>
      <c r="Q1180" s="236">
        <v>0.0028999999999999998</v>
      </c>
      <c r="R1180" s="236">
        <f>Q1180*H1180</f>
        <v>0.47215190000000001</v>
      </c>
      <c r="S1180" s="236">
        <v>0</v>
      </c>
      <c r="T1180" s="237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38" t="s">
        <v>370</v>
      </c>
      <c r="AT1180" s="238" t="s">
        <v>190</v>
      </c>
      <c r="AU1180" s="238" t="s">
        <v>87</v>
      </c>
      <c r="AY1180" s="18" t="s">
        <v>152</v>
      </c>
      <c r="BE1180" s="239">
        <f>IF(N1180="základní",J1180,0)</f>
        <v>0</v>
      </c>
      <c r="BF1180" s="239">
        <f>IF(N1180="snížená",J1180,0)</f>
        <v>0</v>
      </c>
      <c r="BG1180" s="239">
        <f>IF(N1180="zákl. přenesená",J1180,0)</f>
        <v>0</v>
      </c>
      <c r="BH1180" s="239">
        <f>IF(N1180="sníž. přenesená",J1180,0)</f>
        <v>0</v>
      </c>
      <c r="BI1180" s="239">
        <f>IF(N1180="nulová",J1180,0)</f>
        <v>0</v>
      </c>
      <c r="BJ1180" s="18" t="s">
        <v>85</v>
      </c>
      <c r="BK1180" s="239">
        <f>ROUND(I1180*H1180,2)</f>
        <v>0</v>
      </c>
      <c r="BL1180" s="18" t="s">
        <v>278</v>
      </c>
      <c r="BM1180" s="238" t="s">
        <v>1300</v>
      </c>
    </row>
    <row r="1181" s="14" customFormat="1">
      <c r="A1181" s="14"/>
      <c r="B1181" s="255"/>
      <c r="C1181" s="256"/>
      <c r="D1181" s="240" t="s">
        <v>162</v>
      </c>
      <c r="E1181" s="257" t="s">
        <v>1</v>
      </c>
      <c r="F1181" s="258" t="s">
        <v>1301</v>
      </c>
      <c r="G1181" s="256"/>
      <c r="H1181" s="259">
        <v>162.81100000000001</v>
      </c>
      <c r="I1181" s="260"/>
      <c r="J1181" s="256"/>
      <c r="K1181" s="256"/>
      <c r="L1181" s="261"/>
      <c r="M1181" s="262"/>
      <c r="N1181" s="263"/>
      <c r="O1181" s="263"/>
      <c r="P1181" s="263"/>
      <c r="Q1181" s="263"/>
      <c r="R1181" s="263"/>
      <c r="S1181" s="263"/>
      <c r="T1181" s="26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65" t="s">
        <v>162</v>
      </c>
      <c r="AU1181" s="265" t="s">
        <v>87</v>
      </c>
      <c r="AV1181" s="14" t="s">
        <v>87</v>
      </c>
      <c r="AW1181" s="14" t="s">
        <v>33</v>
      </c>
      <c r="AX1181" s="14" t="s">
        <v>85</v>
      </c>
      <c r="AY1181" s="265" t="s">
        <v>152</v>
      </c>
    </row>
    <row r="1182" s="2" customFormat="1" ht="16.5" customHeight="1">
      <c r="A1182" s="39"/>
      <c r="B1182" s="40"/>
      <c r="C1182" s="227" t="s">
        <v>1302</v>
      </c>
      <c r="D1182" s="227" t="s">
        <v>154</v>
      </c>
      <c r="E1182" s="228" t="s">
        <v>1303</v>
      </c>
      <c r="F1182" s="229" t="s">
        <v>1304</v>
      </c>
      <c r="G1182" s="230" t="s">
        <v>335</v>
      </c>
      <c r="H1182" s="231">
        <v>79.989999999999995</v>
      </c>
      <c r="I1182" s="232"/>
      <c r="J1182" s="233">
        <f>ROUND(I1182*H1182,2)</f>
        <v>0</v>
      </c>
      <c r="K1182" s="229" t="s">
        <v>176</v>
      </c>
      <c r="L1182" s="45"/>
      <c r="M1182" s="234" t="s">
        <v>1</v>
      </c>
      <c r="N1182" s="235" t="s">
        <v>42</v>
      </c>
      <c r="O1182" s="92"/>
      <c r="P1182" s="236">
        <f>O1182*H1182</f>
        <v>0</v>
      </c>
      <c r="Q1182" s="236">
        <v>1.0000000000000001E-05</v>
      </c>
      <c r="R1182" s="236">
        <f>Q1182*H1182</f>
        <v>0.00079989999999999998</v>
      </c>
      <c r="S1182" s="236">
        <v>0</v>
      </c>
      <c r="T1182" s="237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38" t="s">
        <v>278</v>
      </c>
      <c r="AT1182" s="238" t="s">
        <v>154</v>
      </c>
      <c r="AU1182" s="238" t="s">
        <v>87</v>
      </c>
      <c r="AY1182" s="18" t="s">
        <v>152</v>
      </c>
      <c r="BE1182" s="239">
        <f>IF(N1182="základní",J1182,0)</f>
        <v>0</v>
      </c>
      <c r="BF1182" s="239">
        <f>IF(N1182="snížená",J1182,0)</f>
        <v>0</v>
      </c>
      <c r="BG1182" s="239">
        <f>IF(N1182="zákl. přenesená",J1182,0)</f>
        <v>0</v>
      </c>
      <c r="BH1182" s="239">
        <f>IF(N1182="sníž. přenesená",J1182,0)</f>
        <v>0</v>
      </c>
      <c r="BI1182" s="239">
        <f>IF(N1182="nulová",J1182,0)</f>
        <v>0</v>
      </c>
      <c r="BJ1182" s="18" t="s">
        <v>85</v>
      </c>
      <c r="BK1182" s="239">
        <f>ROUND(I1182*H1182,2)</f>
        <v>0</v>
      </c>
      <c r="BL1182" s="18" t="s">
        <v>278</v>
      </c>
      <c r="BM1182" s="238" t="s">
        <v>1305</v>
      </c>
    </row>
    <row r="1183" s="13" customFormat="1">
      <c r="A1183" s="13"/>
      <c r="B1183" s="245"/>
      <c r="C1183" s="246"/>
      <c r="D1183" s="240" t="s">
        <v>162</v>
      </c>
      <c r="E1183" s="247" t="s">
        <v>1</v>
      </c>
      <c r="F1183" s="248" t="s">
        <v>338</v>
      </c>
      <c r="G1183" s="246"/>
      <c r="H1183" s="247" t="s">
        <v>1</v>
      </c>
      <c r="I1183" s="249"/>
      <c r="J1183" s="246"/>
      <c r="K1183" s="246"/>
      <c r="L1183" s="250"/>
      <c r="M1183" s="251"/>
      <c r="N1183" s="252"/>
      <c r="O1183" s="252"/>
      <c r="P1183" s="252"/>
      <c r="Q1183" s="252"/>
      <c r="R1183" s="252"/>
      <c r="S1183" s="252"/>
      <c r="T1183" s="25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54" t="s">
        <v>162</v>
      </c>
      <c r="AU1183" s="254" t="s">
        <v>87</v>
      </c>
      <c r="AV1183" s="13" t="s">
        <v>85</v>
      </c>
      <c r="AW1183" s="13" t="s">
        <v>33</v>
      </c>
      <c r="AX1183" s="13" t="s">
        <v>77</v>
      </c>
      <c r="AY1183" s="254" t="s">
        <v>152</v>
      </c>
    </row>
    <row r="1184" s="14" customFormat="1">
      <c r="A1184" s="14"/>
      <c r="B1184" s="255"/>
      <c r="C1184" s="256"/>
      <c r="D1184" s="240" t="s">
        <v>162</v>
      </c>
      <c r="E1184" s="257" t="s">
        <v>1</v>
      </c>
      <c r="F1184" s="258" t="s">
        <v>1306</v>
      </c>
      <c r="G1184" s="256"/>
      <c r="H1184" s="259">
        <v>46.82</v>
      </c>
      <c r="I1184" s="260"/>
      <c r="J1184" s="256"/>
      <c r="K1184" s="256"/>
      <c r="L1184" s="261"/>
      <c r="M1184" s="262"/>
      <c r="N1184" s="263"/>
      <c r="O1184" s="263"/>
      <c r="P1184" s="263"/>
      <c r="Q1184" s="263"/>
      <c r="R1184" s="263"/>
      <c r="S1184" s="263"/>
      <c r="T1184" s="26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65" t="s">
        <v>162</v>
      </c>
      <c r="AU1184" s="265" t="s">
        <v>87</v>
      </c>
      <c r="AV1184" s="14" t="s">
        <v>87</v>
      </c>
      <c r="AW1184" s="14" t="s">
        <v>33</v>
      </c>
      <c r="AX1184" s="14" t="s">
        <v>77</v>
      </c>
      <c r="AY1184" s="265" t="s">
        <v>152</v>
      </c>
    </row>
    <row r="1185" s="14" customFormat="1">
      <c r="A1185" s="14"/>
      <c r="B1185" s="255"/>
      <c r="C1185" s="256"/>
      <c r="D1185" s="240" t="s">
        <v>162</v>
      </c>
      <c r="E1185" s="257" t="s">
        <v>1</v>
      </c>
      <c r="F1185" s="258" t="s">
        <v>1307</v>
      </c>
      <c r="G1185" s="256"/>
      <c r="H1185" s="259">
        <v>-2.8999999999999999</v>
      </c>
      <c r="I1185" s="260"/>
      <c r="J1185" s="256"/>
      <c r="K1185" s="256"/>
      <c r="L1185" s="261"/>
      <c r="M1185" s="262"/>
      <c r="N1185" s="263"/>
      <c r="O1185" s="263"/>
      <c r="P1185" s="263"/>
      <c r="Q1185" s="263"/>
      <c r="R1185" s="263"/>
      <c r="S1185" s="263"/>
      <c r="T1185" s="26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65" t="s">
        <v>162</v>
      </c>
      <c r="AU1185" s="265" t="s">
        <v>87</v>
      </c>
      <c r="AV1185" s="14" t="s">
        <v>87</v>
      </c>
      <c r="AW1185" s="14" t="s">
        <v>33</v>
      </c>
      <c r="AX1185" s="14" t="s">
        <v>77</v>
      </c>
      <c r="AY1185" s="265" t="s">
        <v>152</v>
      </c>
    </row>
    <row r="1186" s="15" customFormat="1">
      <c r="A1186" s="15"/>
      <c r="B1186" s="266"/>
      <c r="C1186" s="267"/>
      <c r="D1186" s="240" t="s">
        <v>162</v>
      </c>
      <c r="E1186" s="268" t="s">
        <v>1</v>
      </c>
      <c r="F1186" s="269" t="s">
        <v>165</v>
      </c>
      <c r="G1186" s="267"/>
      <c r="H1186" s="270">
        <v>43.920000000000002</v>
      </c>
      <c r="I1186" s="271"/>
      <c r="J1186" s="267"/>
      <c r="K1186" s="267"/>
      <c r="L1186" s="272"/>
      <c r="M1186" s="273"/>
      <c r="N1186" s="274"/>
      <c r="O1186" s="274"/>
      <c r="P1186" s="274"/>
      <c r="Q1186" s="274"/>
      <c r="R1186" s="274"/>
      <c r="S1186" s="274"/>
      <c r="T1186" s="27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T1186" s="276" t="s">
        <v>162</v>
      </c>
      <c r="AU1186" s="276" t="s">
        <v>87</v>
      </c>
      <c r="AV1186" s="15" t="s">
        <v>166</v>
      </c>
      <c r="AW1186" s="15" t="s">
        <v>33</v>
      </c>
      <c r="AX1186" s="15" t="s">
        <v>77</v>
      </c>
      <c r="AY1186" s="276" t="s">
        <v>152</v>
      </c>
    </row>
    <row r="1187" s="13" customFormat="1">
      <c r="A1187" s="13"/>
      <c r="B1187" s="245"/>
      <c r="C1187" s="246"/>
      <c r="D1187" s="240" t="s">
        <v>162</v>
      </c>
      <c r="E1187" s="247" t="s">
        <v>1</v>
      </c>
      <c r="F1187" s="248" t="s">
        <v>418</v>
      </c>
      <c r="G1187" s="246"/>
      <c r="H1187" s="247" t="s">
        <v>1</v>
      </c>
      <c r="I1187" s="249"/>
      <c r="J1187" s="246"/>
      <c r="K1187" s="246"/>
      <c r="L1187" s="250"/>
      <c r="M1187" s="251"/>
      <c r="N1187" s="252"/>
      <c r="O1187" s="252"/>
      <c r="P1187" s="252"/>
      <c r="Q1187" s="252"/>
      <c r="R1187" s="252"/>
      <c r="S1187" s="252"/>
      <c r="T1187" s="25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54" t="s">
        <v>162</v>
      </c>
      <c r="AU1187" s="254" t="s">
        <v>87</v>
      </c>
      <c r="AV1187" s="13" t="s">
        <v>85</v>
      </c>
      <c r="AW1187" s="13" t="s">
        <v>33</v>
      </c>
      <c r="AX1187" s="13" t="s">
        <v>77</v>
      </c>
      <c r="AY1187" s="254" t="s">
        <v>152</v>
      </c>
    </row>
    <row r="1188" s="14" customFormat="1">
      <c r="A1188" s="14"/>
      <c r="B1188" s="255"/>
      <c r="C1188" s="256"/>
      <c r="D1188" s="240" t="s">
        <v>162</v>
      </c>
      <c r="E1188" s="257" t="s">
        <v>1</v>
      </c>
      <c r="F1188" s="258" t="s">
        <v>1308</v>
      </c>
      <c r="G1188" s="256"/>
      <c r="H1188" s="259">
        <v>20.789999999999999</v>
      </c>
      <c r="I1188" s="260"/>
      <c r="J1188" s="256"/>
      <c r="K1188" s="256"/>
      <c r="L1188" s="261"/>
      <c r="M1188" s="262"/>
      <c r="N1188" s="263"/>
      <c r="O1188" s="263"/>
      <c r="P1188" s="263"/>
      <c r="Q1188" s="263"/>
      <c r="R1188" s="263"/>
      <c r="S1188" s="263"/>
      <c r="T1188" s="26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65" t="s">
        <v>162</v>
      </c>
      <c r="AU1188" s="265" t="s">
        <v>87</v>
      </c>
      <c r="AV1188" s="14" t="s">
        <v>87</v>
      </c>
      <c r="AW1188" s="14" t="s">
        <v>33</v>
      </c>
      <c r="AX1188" s="14" t="s">
        <v>77</v>
      </c>
      <c r="AY1188" s="265" t="s">
        <v>152</v>
      </c>
    </row>
    <row r="1189" s="14" customFormat="1">
      <c r="A1189" s="14"/>
      <c r="B1189" s="255"/>
      <c r="C1189" s="256"/>
      <c r="D1189" s="240" t="s">
        <v>162</v>
      </c>
      <c r="E1189" s="257" t="s">
        <v>1</v>
      </c>
      <c r="F1189" s="258" t="s">
        <v>1309</v>
      </c>
      <c r="G1189" s="256"/>
      <c r="H1189" s="259">
        <v>-3.7999999999999998</v>
      </c>
      <c r="I1189" s="260"/>
      <c r="J1189" s="256"/>
      <c r="K1189" s="256"/>
      <c r="L1189" s="261"/>
      <c r="M1189" s="262"/>
      <c r="N1189" s="263"/>
      <c r="O1189" s="263"/>
      <c r="P1189" s="263"/>
      <c r="Q1189" s="263"/>
      <c r="R1189" s="263"/>
      <c r="S1189" s="263"/>
      <c r="T1189" s="26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5" t="s">
        <v>162</v>
      </c>
      <c r="AU1189" s="265" t="s">
        <v>87</v>
      </c>
      <c r="AV1189" s="14" t="s">
        <v>87</v>
      </c>
      <c r="AW1189" s="14" t="s">
        <v>33</v>
      </c>
      <c r="AX1189" s="14" t="s">
        <v>77</v>
      </c>
      <c r="AY1189" s="265" t="s">
        <v>152</v>
      </c>
    </row>
    <row r="1190" s="15" customFormat="1">
      <c r="A1190" s="15"/>
      <c r="B1190" s="266"/>
      <c r="C1190" s="267"/>
      <c r="D1190" s="240" t="s">
        <v>162</v>
      </c>
      <c r="E1190" s="268" t="s">
        <v>1</v>
      </c>
      <c r="F1190" s="269" t="s">
        <v>165</v>
      </c>
      <c r="G1190" s="267"/>
      <c r="H1190" s="270">
        <v>16.989999999999998</v>
      </c>
      <c r="I1190" s="271"/>
      <c r="J1190" s="267"/>
      <c r="K1190" s="267"/>
      <c r="L1190" s="272"/>
      <c r="M1190" s="273"/>
      <c r="N1190" s="274"/>
      <c r="O1190" s="274"/>
      <c r="P1190" s="274"/>
      <c r="Q1190" s="274"/>
      <c r="R1190" s="274"/>
      <c r="S1190" s="274"/>
      <c r="T1190" s="27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6" t="s">
        <v>162</v>
      </c>
      <c r="AU1190" s="276" t="s">
        <v>87</v>
      </c>
      <c r="AV1190" s="15" t="s">
        <v>166</v>
      </c>
      <c r="AW1190" s="15" t="s">
        <v>33</v>
      </c>
      <c r="AX1190" s="15" t="s">
        <v>77</v>
      </c>
      <c r="AY1190" s="276" t="s">
        <v>152</v>
      </c>
    </row>
    <row r="1191" s="13" customFormat="1">
      <c r="A1191" s="13"/>
      <c r="B1191" s="245"/>
      <c r="C1191" s="246"/>
      <c r="D1191" s="240" t="s">
        <v>162</v>
      </c>
      <c r="E1191" s="247" t="s">
        <v>1</v>
      </c>
      <c r="F1191" s="248" t="s">
        <v>421</v>
      </c>
      <c r="G1191" s="246"/>
      <c r="H1191" s="247" t="s">
        <v>1</v>
      </c>
      <c r="I1191" s="249"/>
      <c r="J1191" s="246"/>
      <c r="K1191" s="246"/>
      <c r="L1191" s="250"/>
      <c r="M1191" s="251"/>
      <c r="N1191" s="252"/>
      <c r="O1191" s="252"/>
      <c r="P1191" s="252"/>
      <c r="Q1191" s="252"/>
      <c r="R1191" s="252"/>
      <c r="S1191" s="252"/>
      <c r="T1191" s="25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54" t="s">
        <v>162</v>
      </c>
      <c r="AU1191" s="254" t="s">
        <v>87</v>
      </c>
      <c r="AV1191" s="13" t="s">
        <v>85</v>
      </c>
      <c r="AW1191" s="13" t="s">
        <v>33</v>
      </c>
      <c r="AX1191" s="13" t="s">
        <v>77</v>
      </c>
      <c r="AY1191" s="254" t="s">
        <v>152</v>
      </c>
    </row>
    <row r="1192" s="14" customFormat="1">
      <c r="A1192" s="14"/>
      <c r="B1192" s="255"/>
      <c r="C1192" s="256"/>
      <c r="D1192" s="240" t="s">
        <v>162</v>
      </c>
      <c r="E1192" s="257" t="s">
        <v>1</v>
      </c>
      <c r="F1192" s="258" t="s">
        <v>1310</v>
      </c>
      <c r="G1192" s="256"/>
      <c r="H1192" s="259">
        <v>20.530000000000001</v>
      </c>
      <c r="I1192" s="260"/>
      <c r="J1192" s="256"/>
      <c r="K1192" s="256"/>
      <c r="L1192" s="261"/>
      <c r="M1192" s="262"/>
      <c r="N1192" s="263"/>
      <c r="O1192" s="263"/>
      <c r="P1192" s="263"/>
      <c r="Q1192" s="263"/>
      <c r="R1192" s="263"/>
      <c r="S1192" s="263"/>
      <c r="T1192" s="26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65" t="s">
        <v>162</v>
      </c>
      <c r="AU1192" s="265" t="s">
        <v>87</v>
      </c>
      <c r="AV1192" s="14" t="s">
        <v>87</v>
      </c>
      <c r="AW1192" s="14" t="s">
        <v>33</v>
      </c>
      <c r="AX1192" s="14" t="s">
        <v>77</v>
      </c>
      <c r="AY1192" s="265" t="s">
        <v>152</v>
      </c>
    </row>
    <row r="1193" s="14" customFormat="1">
      <c r="A1193" s="14"/>
      <c r="B1193" s="255"/>
      <c r="C1193" s="256"/>
      <c r="D1193" s="240" t="s">
        <v>162</v>
      </c>
      <c r="E1193" s="257" t="s">
        <v>1</v>
      </c>
      <c r="F1193" s="258" t="s">
        <v>1311</v>
      </c>
      <c r="G1193" s="256"/>
      <c r="H1193" s="259">
        <v>-1.45</v>
      </c>
      <c r="I1193" s="260"/>
      <c r="J1193" s="256"/>
      <c r="K1193" s="256"/>
      <c r="L1193" s="261"/>
      <c r="M1193" s="262"/>
      <c r="N1193" s="263"/>
      <c r="O1193" s="263"/>
      <c r="P1193" s="263"/>
      <c r="Q1193" s="263"/>
      <c r="R1193" s="263"/>
      <c r="S1193" s="263"/>
      <c r="T1193" s="26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5" t="s">
        <v>162</v>
      </c>
      <c r="AU1193" s="265" t="s">
        <v>87</v>
      </c>
      <c r="AV1193" s="14" t="s">
        <v>87</v>
      </c>
      <c r="AW1193" s="14" t="s">
        <v>33</v>
      </c>
      <c r="AX1193" s="14" t="s">
        <v>77</v>
      </c>
      <c r="AY1193" s="265" t="s">
        <v>152</v>
      </c>
    </row>
    <row r="1194" s="15" customFormat="1">
      <c r="A1194" s="15"/>
      <c r="B1194" s="266"/>
      <c r="C1194" s="267"/>
      <c r="D1194" s="240" t="s">
        <v>162</v>
      </c>
      <c r="E1194" s="268" t="s">
        <v>1</v>
      </c>
      <c r="F1194" s="269" t="s">
        <v>165</v>
      </c>
      <c r="G1194" s="267"/>
      <c r="H1194" s="270">
        <v>19.080000000000002</v>
      </c>
      <c r="I1194" s="271"/>
      <c r="J1194" s="267"/>
      <c r="K1194" s="267"/>
      <c r="L1194" s="272"/>
      <c r="M1194" s="273"/>
      <c r="N1194" s="274"/>
      <c r="O1194" s="274"/>
      <c r="P1194" s="274"/>
      <c r="Q1194" s="274"/>
      <c r="R1194" s="274"/>
      <c r="S1194" s="274"/>
      <c r="T1194" s="27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76" t="s">
        <v>162</v>
      </c>
      <c r="AU1194" s="276" t="s">
        <v>87</v>
      </c>
      <c r="AV1194" s="15" t="s">
        <v>166</v>
      </c>
      <c r="AW1194" s="15" t="s">
        <v>33</v>
      </c>
      <c r="AX1194" s="15" t="s">
        <v>77</v>
      </c>
      <c r="AY1194" s="276" t="s">
        <v>152</v>
      </c>
    </row>
    <row r="1195" s="16" customFormat="1">
      <c r="A1195" s="16"/>
      <c r="B1195" s="277"/>
      <c r="C1195" s="278"/>
      <c r="D1195" s="240" t="s">
        <v>162</v>
      </c>
      <c r="E1195" s="279" t="s">
        <v>1</v>
      </c>
      <c r="F1195" s="280" t="s">
        <v>172</v>
      </c>
      <c r="G1195" s="278"/>
      <c r="H1195" s="281">
        <v>79.990000000000009</v>
      </c>
      <c r="I1195" s="282"/>
      <c r="J1195" s="278"/>
      <c r="K1195" s="278"/>
      <c r="L1195" s="283"/>
      <c r="M1195" s="284"/>
      <c r="N1195" s="285"/>
      <c r="O1195" s="285"/>
      <c r="P1195" s="285"/>
      <c r="Q1195" s="285"/>
      <c r="R1195" s="285"/>
      <c r="S1195" s="285"/>
      <c r="T1195" s="28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T1195" s="287" t="s">
        <v>162</v>
      </c>
      <c r="AU1195" s="287" t="s">
        <v>87</v>
      </c>
      <c r="AV1195" s="16" t="s">
        <v>158</v>
      </c>
      <c r="AW1195" s="16" t="s">
        <v>33</v>
      </c>
      <c r="AX1195" s="16" t="s">
        <v>85</v>
      </c>
      <c r="AY1195" s="287" t="s">
        <v>152</v>
      </c>
    </row>
    <row r="1196" s="2" customFormat="1" ht="16.5" customHeight="1">
      <c r="A1196" s="39"/>
      <c r="B1196" s="40"/>
      <c r="C1196" s="288" t="s">
        <v>1312</v>
      </c>
      <c r="D1196" s="288" t="s">
        <v>190</v>
      </c>
      <c r="E1196" s="289" t="s">
        <v>1313</v>
      </c>
      <c r="F1196" s="290" t="s">
        <v>1314</v>
      </c>
      <c r="G1196" s="291" t="s">
        <v>335</v>
      </c>
      <c r="H1196" s="292">
        <v>83.989999999999995</v>
      </c>
      <c r="I1196" s="293"/>
      <c r="J1196" s="294">
        <f>ROUND(I1196*H1196,2)</f>
        <v>0</v>
      </c>
      <c r="K1196" s="290" t="s">
        <v>1</v>
      </c>
      <c r="L1196" s="295"/>
      <c r="M1196" s="296" t="s">
        <v>1</v>
      </c>
      <c r="N1196" s="297" t="s">
        <v>42</v>
      </c>
      <c r="O1196" s="92"/>
      <c r="P1196" s="236">
        <f>O1196*H1196</f>
        <v>0</v>
      </c>
      <c r="Q1196" s="236">
        <v>0.00035</v>
      </c>
      <c r="R1196" s="236">
        <f>Q1196*H1196</f>
        <v>0.029396499999999999</v>
      </c>
      <c r="S1196" s="236">
        <v>0</v>
      </c>
      <c r="T1196" s="237">
        <f>S1196*H1196</f>
        <v>0</v>
      </c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R1196" s="238" t="s">
        <v>370</v>
      </c>
      <c r="AT1196" s="238" t="s">
        <v>190</v>
      </c>
      <c r="AU1196" s="238" t="s">
        <v>87</v>
      </c>
      <c r="AY1196" s="18" t="s">
        <v>152</v>
      </c>
      <c r="BE1196" s="239">
        <f>IF(N1196="základní",J1196,0)</f>
        <v>0</v>
      </c>
      <c r="BF1196" s="239">
        <f>IF(N1196="snížená",J1196,0)</f>
        <v>0</v>
      </c>
      <c r="BG1196" s="239">
        <f>IF(N1196="zákl. přenesená",J1196,0)</f>
        <v>0</v>
      </c>
      <c r="BH1196" s="239">
        <f>IF(N1196="sníž. přenesená",J1196,0)</f>
        <v>0</v>
      </c>
      <c r="BI1196" s="239">
        <f>IF(N1196="nulová",J1196,0)</f>
        <v>0</v>
      </c>
      <c r="BJ1196" s="18" t="s">
        <v>85</v>
      </c>
      <c r="BK1196" s="239">
        <f>ROUND(I1196*H1196,2)</f>
        <v>0</v>
      </c>
      <c r="BL1196" s="18" t="s">
        <v>278</v>
      </c>
      <c r="BM1196" s="238" t="s">
        <v>1315</v>
      </c>
    </row>
    <row r="1197" s="14" customFormat="1">
      <c r="A1197" s="14"/>
      <c r="B1197" s="255"/>
      <c r="C1197" s="256"/>
      <c r="D1197" s="240" t="s">
        <v>162</v>
      </c>
      <c r="E1197" s="256"/>
      <c r="F1197" s="258" t="s">
        <v>1316</v>
      </c>
      <c r="G1197" s="256"/>
      <c r="H1197" s="259">
        <v>83.989999999999995</v>
      </c>
      <c r="I1197" s="260"/>
      <c r="J1197" s="256"/>
      <c r="K1197" s="256"/>
      <c r="L1197" s="261"/>
      <c r="M1197" s="262"/>
      <c r="N1197" s="263"/>
      <c r="O1197" s="263"/>
      <c r="P1197" s="263"/>
      <c r="Q1197" s="263"/>
      <c r="R1197" s="263"/>
      <c r="S1197" s="263"/>
      <c r="T1197" s="26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65" t="s">
        <v>162</v>
      </c>
      <c r="AU1197" s="265" t="s">
        <v>87</v>
      </c>
      <c r="AV1197" s="14" t="s">
        <v>87</v>
      </c>
      <c r="AW1197" s="14" t="s">
        <v>4</v>
      </c>
      <c r="AX1197" s="14" t="s">
        <v>85</v>
      </c>
      <c r="AY1197" s="265" t="s">
        <v>152</v>
      </c>
    </row>
    <row r="1198" s="2" customFormat="1" ht="24.15" customHeight="1">
      <c r="A1198" s="39"/>
      <c r="B1198" s="40"/>
      <c r="C1198" s="227" t="s">
        <v>1317</v>
      </c>
      <c r="D1198" s="227" t="s">
        <v>154</v>
      </c>
      <c r="E1198" s="228" t="s">
        <v>1318</v>
      </c>
      <c r="F1198" s="229" t="s">
        <v>1319</v>
      </c>
      <c r="G1198" s="230" t="s">
        <v>232</v>
      </c>
      <c r="H1198" s="231">
        <v>1.661</v>
      </c>
      <c r="I1198" s="232"/>
      <c r="J1198" s="233">
        <f>ROUND(I1198*H1198,2)</f>
        <v>0</v>
      </c>
      <c r="K1198" s="229" t="s">
        <v>176</v>
      </c>
      <c r="L1198" s="45"/>
      <c r="M1198" s="234" t="s">
        <v>1</v>
      </c>
      <c r="N1198" s="235" t="s">
        <v>42</v>
      </c>
      <c r="O1198" s="92"/>
      <c r="P1198" s="236">
        <f>O1198*H1198</f>
        <v>0</v>
      </c>
      <c r="Q1198" s="236">
        <v>0</v>
      </c>
      <c r="R1198" s="236">
        <f>Q1198*H1198</f>
        <v>0</v>
      </c>
      <c r="S1198" s="236">
        <v>0</v>
      </c>
      <c r="T1198" s="237">
        <f>S1198*H1198</f>
        <v>0</v>
      </c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R1198" s="238" t="s">
        <v>278</v>
      </c>
      <c r="AT1198" s="238" t="s">
        <v>154</v>
      </c>
      <c r="AU1198" s="238" t="s">
        <v>87</v>
      </c>
      <c r="AY1198" s="18" t="s">
        <v>152</v>
      </c>
      <c r="BE1198" s="239">
        <f>IF(N1198="základní",J1198,0)</f>
        <v>0</v>
      </c>
      <c r="BF1198" s="239">
        <f>IF(N1198="snížená",J1198,0)</f>
        <v>0</v>
      </c>
      <c r="BG1198" s="239">
        <f>IF(N1198="zákl. přenesená",J1198,0)</f>
        <v>0</v>
      </c>
      <c r="BH1198" s="239">
        <f>IF(N1198="sníž. přenesená",J1198,0)</f>
        <v>0</v>
      </c>
      <c r="BI1198" s="239">
        <f>IF(N1198="nulová",J1198,0)</f>
        <v>0</v>
      </c>
      <c r="BJ1198" s="18" t="s">
        <v>85</v>
      </c>
      <c r="BK1198" s="239">
        <f>ROUND(I1198*H1198,2)</f>
        <v>0</v>
      </c>
      <c r="BL1198" s="18" t="s">
        <v>278</v>
      </c>
      <c r="BM1198" s="238" t="s">
        <v>1320</v>
      </c>
    </row>
    <row r="1199" s="2" customFormat="1" ht="16.5" customHeight="1">
      <c r="A1199" s="39"/>
      <c r="B1199" s="40"/>
      <c r="C1199" s="227" t="s">
        <v>1321</v>
      </c>
      <c r="D1199" s="227" t="s">
        <v>154</v>
      </c>
      <c r="E1199" s="228" t="s">
        <v>1322</v>
      </c>
      <c r="F1199" s="229" t="s">
        <v>1323</v>
      </c>
      <c r="G1199" s="230" t="s">
        <v>232</v>
      </c>
      <c r="H1199" s="231">
        <v>1.661</v>
      </c>
      <c r="I1199" s="232"/>
      <c r="J1199" s="233">
        <f>ROUND(I1199*H1199,2)</f>
        <v>0</v>
      </c>
      <c r="K1199" s="229" t="s">
        <v>859</v>
      </c>
      <c r="L1199" s="45"/>
      <c r="M1199" s="234" t="s">
        <v>1</v>
      </c>
      <c r="N1199" s="235" t="s">
        <v>42</v>
      </c>
      <c r="O1199" s="92"/>
      <c r="P1199" s="236">
        <f>O1199*H1199</f>
        <v>0</v>
      </c>
      <c r="Q1199" s="236">
        <v>0</v>
      </c>
      <c r="R1199" s="236">
        <f>Q1199*H1199</f>
        <v>0</v>
      </c>
      <c r="S1199" s="236">
        <v>0</v>
      </c>
      <c r="T1199" s="237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38" t="s">
        <v>278</v>
      </c>
      <c r="AT1199" s="238" t="s">
        <v>154</v>
      </c>
      <c r="AU1199" s="238" t="s">
        <v>87</v>
      </c>
      <c r="AY1199" s="18" t="s">
        <v>152</v>
      </c>
      <c r="BE1199" s="239">
        <f>IF(N1199="základní",J1199,0)</f>
        <v>0</v>
      </c>
      <c r="BF1199" s="239">
        <f>IF(N1199="snížená",J1199,0)</f>
        <v>0</v>
      </c>
      <c r="BG1199" s="239">
        <f>IF(N1199="zákl. přenesená",J1199,0)</f>
        <v>0</v>
      </c>
      <c r="BH1199" s="239">
        <f>IF(N1199="sníž. přenesená",J1199,0)</f>
        <v>0</v>
      </c>
      <c r="BI1199" s="239">
        <f>IF(N1199="nulová",J1199,0)</f>
        <v>0</v>
      </c>
      <c r="BJ1199" s="18" t="s">
        <v>85</v>
      </c>
      <c r="BK1199" s="239">
        <f>ROUND(I1199*H1199,2)</f>
        <v>0</v>
      </c>
      <c r="BL1199" s="18" t="s">
        <v>278</v>
      </c>
      <c r="BM1199" s="238" t="s">
        <v>1324</v>
      </c>
    </row>
    <row r="1200" s="12" customFormat="1" ht="22.8" customHeight="1">
      <c r="A1200" s="12"/>
      <c r="B1200" s="211"/>
      <c r="C1200" s="212"/>
      <c r="D1200" s="213" t="s">
        <v>76</v>
      </c>
      <c r="E1200" s="225" t="s">
        <v>1325</v>
      </c>
      <c r="F1200" s="225" t="s">
        <v>1326</v>
      </c>
      <c r="G1200" s="212"/>
      <c r="H1200" s="212"/>
      <c r="I1200" s="215"/>
      <c r="J1200" s="226">
        <f>BK1200</f>
        <v>0</v>
      </c>
      <c r="K1200" s="212"/>
      <c r="L1200" s="217"/>
      <c r="M1200" s="218"/>
      <c r="N1200" s="219"/>
      <c r="O1200" s="219"/>
      <c r="P1200" s="220">
        <f>SUM(P1201:P1275)</f>
        <v>0</v>
      </c>
      <c r="Q1200" s="219"/>
      <c r="R1200" s="220">
        <f>SUM(R1201:R1275)</f>
        <v>1.418926264</v>
      </c>
      <c r="S1200" s="219"/>
      <c r="T1200" s="221">
        <f>SUM(T1201:T1275)</f>
        <v>0</v>
      </c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R1200" s="222" t="s">
        <v>87</v>
      </c>
      <c r="AT1200" s="223" t="s">
        <v>76</v>
      </c>
      <c r="AU1200" s="223" t="s">
        <v>85</v>
      </c>
      <c r="AY1200" s="222" t="s">
        <v>152</v>
      </c>
      <c r="BK1200" s="224">
        <f>SUM(BK1201:BK1275)</f>
        <v>0</v>
      </c>
    </row>
    <row r="1201" s="2" customFormat="1" ht="16.5" customHeight="1">
      <c r="A1201" s="39"/>
      <c r="B1201" s="40"/>
      <c r="C1201" s="227" t="s">
        <v>1327</v>
      </c>
      <c r="D1201" s="227" t="s">
        <v>154</v>
      </c>
      <c r="E1201" s="228" t="s">
        <v>1328</v>
      </c>
      <c r="F1201" s="229" t="s">
        <v>1329</v>
      </c>
      <c r="G1201" s="230" t="s">
        <v>157</v>
      </c>
      <c r="H1201" s="231">
        <v>68.540999999999997</v>
      </c>
      <c r="I1201" s="232"/>
      <c r="J1201" s="233">
        <f>ROUND(I1201*H1201,2)</f>
        <v>0</v>
      </c>
      <c r="K1201" s="229" t="s">
        <v>176</v>
      </c>
      <c r="L1201" s="45"/>
      <c r="M1201" s="234" t="s">
        <v>1</v>
      </c>
      <c r="N1201" s="235" t="s">
        <v>42</v>
      </c>
      <c r="O1201" s="92"/>
      <c r="P1201" s="236">
        <f>O1201*H1201</f>
        <v>0</v>
      </c>
      <c r="Q1201" s="236">
        <v>0.00029999999999999997</v>
      </c>
      <c r="R1201" s="236">
        <f>Q1201*H1201</f>
        <v>0.020562299999999999</v>
      </c>
      <c r="S1201" s="236">
        <v>0</v>
      </c>
      <c r="T1201" s="237">
        <f>S1201*H1201</f>
        <v>0</v>
      </c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R1201" s="238" t="s">
        <v>278</v>
      </c>
      <c r="AT1201" s="238" t="s">
        <v>154</v>
      </c>
      <c r="AU1201" s="238" t="s">
        <v>87</v>
      </c>
      <c r="AY1201" s="18" t="s">
        <v>152</v>
      </c>
      <c r="BE1201" s="239">
        <f>IF(N1201="základní",J1201,0)</f>
        <v>0</v>
      </c>
      <c r="BF1201" s="239">
        <f>IF(N1201="snížená",J1201,0)</f>
        <v>0</v>
      </c>
      <c r="BG1201" s="239">
        <f>IF(N1201="zákl. přenesená",J1201,0)</f>
        <v>0</v>
      </c>
      <c r="BH1201" s="239">
        <f>IF(N1201="sníž. přenesená",J1201,0)</f>
        <v>0</v>
      </c>
      <c r="BI1201" s="239">
        <f>IF(N1201="nulová",J1201,0)</f>
        <v>0</v>
      </c>
      <c r="BJ1201" s="18" t="s">
        <v>85</v>
      </c>
      <c r="BK1201" s="239">
        <f>ROUND(I1201*H1201,2)</f>
        <v>0</v>
      </c>
      <c r="BL1201" s="18" t="s">
        <v>278</v>
      </c>
      <c r="BM1201" s="238" t="s">
        <v>1330</v>
      </c>
    </row>
    <row r="1202" s="13" customFormat="1">
      <c r="A1202" s="13"/>
      <c r="B1202" s="245"/>
      <c r="C1202" s="246"/>
      <c r="D1202" s="240" t="s">
        <v>162</v>
      </c>
      <c r="E1202" s="247" t="s">
        <v>1</v>
      </c>
      <c r="F1202" s="248" t="s">
        <v>271</v>
      </c>
      <c r="G1202" s="246"/>
      <c r="H1202" s="247" t="s">
        <v>1</v>
      </c>
      <c r="I1202" s="249"/>
      <c r="J1202" s="246"/>
      <c r="K1202" s="246"/>
      <c r="L1202" s="250"/>
      <c r="M1202" s="251"/>
      <c r="N1202" s="252"/>
      <c r="O1202" s="252"/>
      <c r="P1202" s="252"/>
      <c r="Q1202" s="252"/>
      <c r="R1202" s="252"/>
      <c r="S1202" s="252"/>
      <c r="T1202" s="25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54" t="s">
        <v>162</v>
      </c>
      <c r="AU1202" s="254" t="s">
        <v>87</v>
      </c>
      <c r="AV1202" s="13" t="s">
        <v>85</v>
      </c>
      <c r="AW1202" s="13" t="s">
        <v>33</v>
      </c>
      <c r="AX1202" s="13" t="s">
        <v>77</v>
      </c>
      <c r="AY1202" s="254" t="s">
        <v>152</v>
      </c>
    </row>
    <row r="1203" s="13" customFormat="1">
      <c r="A1203" s="13"/>
      <c r="B1203" s="245"/>
      <c r="C1203" s="246"/>
      <c r="D1203" s="240" t="s">
        <v>162</v>
      </c>
      <c r="E1203" s="247" t="s">
        <v>1</v>
      </c>
      <c r="F1203" s="248" t="s">
        <v>1331</v>
      </c>
      <c r="G1203" s="246"/>
      <c r="H1203" s="247" t="s">
        <v>1</v>
      </c>
      <c r="I1203" s="249"/>
      <c r="J1203" s="246"/>
      <c r="K1203" s="246"/>
      <c r="L1203" s="250"/>
      <c r="M1203" s="251"/>
      <c r="N1203" s="252"/>
      <c r="O1203" s="252"/>
      <c r="P1203" s="252"/>
      <c r="Q1203" s="252"/>
      <c r="R1203" s="252"/>
      <c r="S1203" s="252"/>
      <c r="T1203" s="25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54" t="s">
        <v>162</v>
      </c>
      <c r="AU1203" s="254" t="s">
        <v>87</v>
      </c>
      <c r="AV1203" s="13" t="s">
        <v>85</v>
      </c>
      <c r="AW1203" s="13" t="s">
        <v>33</v>
      </c>
      <c r="AX1203" s="13" t="s">
        <v>77</v>
      </c>
      <c r="AY1203" s="254" t="s">
        <v>152</v>
      </c>
    </row>
    <row r="1204" s="14" customFormat="1">
      <c r="A1204" s="14"/>
      <c r="B1204" s="255"/>
      <c r="C1204" s="256"/>
      <c r="D1204" s="240" t="s">
        <v>162</v>
      </c>
      <c r="E1204" s="257" t="s">
        <v>1</v>
      </c>
      <c r="F1204" s="258" t="s">
        <v>1332</v>
      </c>
      <c r="G1204" s="256"/>
      <c r="H1204" s="259">
        <v>14.256</v>
      </c>
      <c r="I1204" s="260"/>
      <c r="J1204" s="256"/>
      <c r="K1204" s="256"/>
      <c r="L1204" s="261"/>
      <c r="M1204" s="262"/>
      <c r="N1204" s="263"/>
      <c r="O1204" s="263"/>
      <c r="P1204" s="263"/>
      <c r="Q1204" s="263"/>
      <c r="R1204" s="263"/>
      <c r="S1204" s="263"/>
      <c r="T1204" s="26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65" t="s">
        <v>162</v>
      </c>
      <c r="AU1204" s="265" t="s">
        <v>87</v>
      </c>
      <c r="AV1204" s="14" t="s">
        <v>87</v>
      </c>
      <c r="AW1204" s="14" t="s">
        <v>33</v>
      </c>
      <c r="AX1204" s="14" t="s">
        <v>77</v>
      </c>
      <c r="AY1204" s="265" t="s">
        <v>152</v>
      </c>
    </row>
    <row r="1205" s="13" customFormat="1">
      <c r="A1205" s="13"/>
      <c r="B1205" s="245"/>
      <c r="C1205" s="246"/>
      <c r="D1205" s="240" t="s">
        <v>162</v>
      </c>
      <c r="E1205" s="247" t="s">
        <v>1</v>
      </c>
      <c r="F1205" s="248" t="s">
        <v>406</v>
      </c>
      <c r="G1205" s="246"/>
      <c r="H1205" s="247" t="s">
        <v>1</v>
      </c>
      <c r="I1205" s="249"/>
      <c r="J1205" s="246"/>
      <c r="K1205" s="246"/>
      <c r="L1205" s="250"/>
      <c r="M1205" s="251"/>
      <c r="N1205" s="252"/>
      <c r="O1205" s="252"/>
      <c r="P1205" s="252"/>
      <c r="Q1205" s="252"/>
      <c r="R1205" s="252"/>
      <c r="S1205" s="252"/>
      <c r="T1205" s="25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4" t="s">
        <v>162</v>
      </c>
      <c r="AU1205" s="254" t="s">
        <v>87</v>
      </c>
      <c r="AV1205" s="13" t="s">
        <v>85</v>
      </c>
      <c r="AW1205" s="13" t="s">
        <v>33</v>
      </c>
      <c r="AX1205" s="13" t="s">
        <v>77</v>
      </c>
      <c r="AY1205" s="254" t="s">
        <v>152</v>
      </c>
    </row>
    <row r="1206" s="14" customFormat="1">
      <c r="A1206" s="14"/>
      <c r="B1206" s="255"/>
      <c r="C1206" s="256"/>
      <c r="D1206" s="240" t="s">
        <v>162</v>
      </c>
      <c r="E1206" s="257" t="s">
        <v>1</v>
      </c>
      <c r="F1206" s="258" t="s">
        <v>407</v>
      </c>
      <c r="G1206" s="256"/>
      <c r="H1206" s="259">
        <v>17.082999999999998</v>
      </c>
      <c r="I1206" s="260"/>
      <c r="J1206" s="256"/>
      <c r="K1206" s="256"/>
      <c r="L1206" s="261"/>
      <c r="M1206" s="262"/>
      <c r="N1206" s="263"/>
      <c r="O1206" s="263"/>
      <c r="P1206" s="263"/>
      <c r="Q1206" s="263"/>
      <c r="R1206" s="263"/>
      <c r="S1206" s="263"/>
      <c r="T1206" s="26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5" t="s">
        <v>162</v>
      </c>
      <c r="AU1206" s="265" t="s">
        <v>87</v>
      </c>
      <c r="AV1206" s="14" t="s">
        <v>87</v>
      </c>
      <c r="AW1206" s="14" t="s">
        <v>33</v>
      </c>
      <c r="AX1206" s="14" t="s">
        <v>77</v>
      </c>
      <c r="AY1206" s="265" t="s">
        <v>152</v>
      </c>
    </row>
    <row r="1207" s="14" customFormat="1">
      <c r="A1207" s="14"/>
      <c r="B1207" s="255"/>
      <c r="C1207" s="256"/>
      <c r="D1207" s="240" t="s">
        <v>162</v>
      </c>
      <c r="E1207" s="257" t="s">
        <v>1</v>
      </c>
      <c r="F1207" s="258" t="s">
        <v>408</v>
      </c>
      <c r="G1207" s="256"/>
      <c r="H1207" s="259">
        <v>9.4079999999999995</v>
      </c>
      <c r="I1207" s="260"/>
      <c r="J1207" s="256"/>
      <c r="K1207" s="256"/>
      <c r="L1207" s="261"/>
      <c r="M1207" s="262"/>
      <c r="N1207" s="263"/>
      <c r="O1207" s="263"/>
      <c r="P1207" s="263"/>
      <c r="Q1207" s="263"/>
      <c r="R1207" s="263"/>
      <c r="S1207" s="263"/>
      <c r="T1207" s="26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65" t="s">
        <v>162</v>
      </c>
      <c r="AU1207" s="265" t="s">
        <v>87</v>
      </c>
      <c r="AV1207" s="14" t="s">
        <v>87</v>
      </c>
      <c r="AW1207" s="14" t="s">
        <v>33</v>
      </c>
      <c r="AX1207" s="14" t="s">
        <v>77</v>
      </c>
      <c r="AY1207" s="265" t="s">
        <v>152</v>
      </c>
    </row>
    <row r="1208" s="13" customFormat="1">
      <c r="A1208" s="13"/>
      <c r="B1208" s="245"/>
      <c r="C1208" s="246"/>
      <c r="D1208" s="240" t="s">
        <v>162</v>
      </c>
      <c r="E1208" s="247" t="s">
        <v>1</v>
      </c>
      <c r="F1208" s="248" t="s">
        <v>409</v>
      </c>
      <c r="G1208" s="246"/>
      <c r="H1208" s="247" t="s">
        <v>1</v>
      </c>
      <c r="I1208" s="249"/>
      <c r="J1208" s="246"/>
      <c r="K1208" s="246"/>
      <c r="L1208" s="250"/>
      <c r="M1208" s="251"/>
      <c r="N1208" s="252"/>
      <c r="O1208" s="252"/>
      <c r="P1208" s="252"/>
      <c r="Q1208" s="252"/>
      <c r="R1208" s="252"/>
      <c r="S1208" s="252"/>
      <c r="T1208" s="25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54" t="s">
        <v>162</v>
      </c>
      <c r="AU1208" s="254" t="s">
        <v>87</v>
      </c>
      <c r="AV1208" s="13" t="s">
        <v>85</v>
      </c>
      <c r="AW1208" s="13" t="s">
        <v>33</v>
      </c>
      <c r="AX1208" s="13" t="s">
        <v>77</v>
      </c>
      <c r="AY1208" s="254" t="s">
        <v>152</v>
      </c>
    </row>
    <row r="1209" s="14" customFormat="1">
      <c r="A1209" s="14"/>
      <c r="B1209" s="255"/>
      <c r="C1209" s="256"/>
      <c r="D1209" s="240" t="s">
        <v>162</v>
      </c>
      <c r="E1209" s="257" t="s">
        <v>1</v>
      </c>
      <c r="F1209" s="258" t="s">
        <v>410</v>
      </c>
      <c r="G1209" s="256"/>
      <c r="H1209" s="259">
        <v>12.805999999999999</v>
      </c>
      <c r="I1209" s="260"/>
      <c r="J1209" s="256"/>
      <c r="K1209" s="256"/>
      <c r="L1209" s="261"/>
      <c r="M1209" s="262"/>
      <c r="N1209" s="263"/>
      <c r="O1209" s="263"/>
      <c r="P1209" s="263"/>
      <c r="Q1209" s="263"/>
      <c r="R1209" s="263"/>
      <c r="S1209" s="263"/>
      <c r="T1209" s="26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65" t="s">
        <v>162</v>
      </c>
      <c r="AU1209" s="265" t="s">
        <v>87</v>
      </c>
      <c r="AV1209" s="14" t="s">
        <v>87</v>
      </c>
      <c r="AW1209" s="14" t="s">
        <v>33</v>
      </c>
      <c r="AX1209" s="14" t="s">
        <v>77</v>
      </c>
      <c r="AY1209" s="265" t="s">
        <v>152</v>
      </c>
    </row>
    <row r="1210" s="14" customFormat="1">
      <c r="A1210" s="14"/>
      <c r="B1210" s="255"/>
      <c r="C1210" s="256"/>
      <c r="D1210" s="240" t="s">
        <v>162</v>
      </c>
      <c r="E1210" s="257" t="s">
        <v>1</v>
      </c>
      <c r="F1210" s="258" t="s">
        <v>411</v>
      </c>
      <c r="G1210" s="256"/>
      <c r="H1210" s="259">
        <v>6.5439999999999996</v>
      </c>
      <c r="I1210" s="260"/>
      <c r="J1210" s="256"/>
      <c r="K1210" s="256"/>
      <c r="L1210" s="261"/>
      <c r="M1210" s="262"/>
      <c r="N1210" s="263"/>
      <c r="O1210" s="263"/>
      <c r="P1210" s="263"/>
      <c r="Q1210" s="263"/>
      <c r="R1210" s="263"/>
      <c r="S1210" s="263"/>
      <c r="T1210" s="26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5" t="s">
        <v>162</v>
      </c>
      <c r="AU1210" s="265" t="s">
        <v>87</v>
      </c>
      <c r="AV1210" s="14" t="s">
        <v>87</v>
      </c>
      <c r="AW1210" s="14" t="s">
        <v>33</v>
      </c>
      <c r="AX1210" s="14" t="s">
        <v>77</v>
      </c>
      <c r="AY1210" s="265" t="s">
        <v>152</v>
      </c>
    </row>
    <row r="1211" s="14" customFormat="1">
      <c r="A1211" s="14"/>
      <c r="B1211" s="255"/>
      <c r="C1211" s="256"/>
      <c r="D1211" s="240" t="s">
        <v>162</v>
      </c>
      <c r="E1211" s="257" t="s">
        <v>1</v>
      </c>
      <c r="F1211" s="258" t="s">
        <v>412</v>
      </c>
      <c r="G1211" s="256"/>
      <c r="H1211" s="259">
        <v>8.4440000000000008</v>
      </c>
      <c r="I1211" s="260"/>
      <c r="J1211" s="256"/>
      <c r="K1211" s="256"/>
      <c r="L1211" s="261"/>
      <c r="M1211" s="262"/>
      <c r="N1211" s="263"/>
      <c r="O1211" s="263"/>
      <c r="P1211" s="263"/>
      <c r="Q1211" s="263"/>
      <c r="R1211" s="263"/>
      <c r="S1211" s="263"/>
      <c r="T1211" s="26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65" t="s">
        <v>162</v>
      </c>
      <c r="AU1211" s="265" t="s">
        <v>87</v>
      </c>
      <c r="AV1211" s="14" t="s">
        <v>87</v>
      </c>
      <c r="AW1211" s="14" t="s">
        <v>33</v>
      </c>
      <c r="AX1211" s="14" t="s">
        <v>77</v>
      </c>
      <c r="AY1211" s="265" t="s">
        <v>152</v>
      </c>
    </row>
    <row r="1212" s="16" customFormat="1">
      <c r="A1212" s="16"/>
      <c r="B1212" s="277"/>
      <c r="C1212" s="278"/>
      <c r="D1212" s="240" t="s">
        <v>162</v>
      </c>
      <c r="E1212" s="279" t="s">
        <v>1</v>
      </c>
      <c r="F1212" s="280" t="s">
        <v>172</v>
      </c>
      <c r="G1212" s="278"/>
      <c r="H1212" s="281">
        <v>68.540999999999997</v>
      </c>
      <c r="I1212" s="282"/>
      <c r="J1212" s="278"/>
      <c r="K1212" s="278"/>
      <c r="L1212" s="283"/>
      <c r="M1212" s="284"/>
      <c r="N1212" s="285"/>
      <c r="O1212" s="285"/>
      <c r="P1212" s="285"/>
      <c r="Q1212" s="285"/>
      <c r="R1212" s="285"/>
      <c r="S1212" s="285"/>
      <c r="T1212" s="28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T1212" s="287" t="s">
        <v>162</v>
      </c>
      <c r="AU1212" s="287" t="s">
        <v>87</v>
      </c>
      <c r="AV1212" s="16" t="s">
        <v>158</v>
      </c>
      <c r="AW1212" s="16" t="s">
        <v>33</v>
      </c>
      <c r="AX1212" s="16" t="s">
        <v>85</v>
      </c>
      <c r="AY1212" s="287" t="s">
        <v>152</v>
      </c>
    </row>
    <row r="1213" s="2" customFormat="1" ht="16.5" customHeight="1">
      <c r="A1213" s="39"/>
      <c r="B1213" s="40"/>
      <c r="C1213" s="227" t="s">
        <v>1333</v>
      </c>
      <c r="D1213" s="227" t="s">
        <v>154</v>
      </c>
      <c r="E1213" s="228" t="s">
        <v>1334</v>
      </c>
      <c r="F1213" s="229" t="s">
        <v>1335</v>
      </c>
      <c r="G1213" s="230" t="s">
        <v>157</v>
      </c>
      <c r="H1213" s="231">
        <v>31.047999999999998</v>
      </c>
      <c r="I1213" s="232"/>
      <c r="J1213" s="233">
        <f>ROUND(I1213*H1213,2)</f>
        <v>0</v>
      </c>
      <c r="K1213" s="229" t="s">
        <v>176</v>
      </c>
      <c r="L1213" s="45"/>
      <c r="M1213" s="234" t="s">
        <v>1</v>
      </c>
      <c r="N1213" s="235" t="s">
        <v>42</v>
      </c>
      <c r="O1213" s="92"/>
      <c r="P1213" s="236">
        <f>O1213*H1213</f>
        <v>0</v>
      </c>
      <c r="Q1213" s="236">
        <v>0.0015</v>
      </c>
      <c r="R1213" s="236">
        <f>Q1213*H1213</f>
        <v>0.046571999999999995</v>
      </c>
      <c r="S1213" s="236">
        <v>0</v>
      </c>
      <c r="T1213" s="237">
        <f>S1213*H1213</f>
        <v>0</v>
      </c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R1213" s="238" t="s">
        <v>278</v>
      </c>
      <c r="AT1213" s="238" t="s">
        <v>154</v>
      </c>
      <c r="AU1213" s="238" t="s">
        <v>87</v>
      </c>
      <c r="AY1213" s="18" t="s">
        <v>152</v>
      </c>
      <c r="BE1213" s="239">
        <f>IF(N1213="základní",J1213,0)</f>
        <v>0</v>
      </c>
      <c r="BF1213" s="239">
        <f>IF(N1213="snížená",J1213,0)</f>
        <v>0</v>
      </c>
      <c r="BG1213" s="239">
        <f>IF(N1213="zákl. přenesená",J1213,0)</f>
        <v>0</v>
      </c>
      <c r="BH1213" s="239">
        <f>IF(N1213="sníž. přenesená",J1213,0)</f>
        <v>0</v>
      </c>
      <c r="BI1213" s="239">
        <f>IF(N1213="nulová",J1213,0)</f>
        <v>0</v>
      </c>
      <c r="BJ1213" s="18" t="s">
        <v>85</v>
      </c>
      <c r="BK1213" s="239">
        <f>ROUND(I1213*H1213,2)</f>
        <v>0</v>
      </c>
      <c r="BL1213" s="18" t="s">
        <v>278</v>
      </c>
      <c r="BM1213" s="238" t="s">
        <v>1336</v>
      </c>
    </row>
    <row r="1214" s="13" customFormat="1">
      <c r="A1214" s="13"/>
      <c r="B1214" s="245"/>
      <c r="C1214" s="246"/>
      <c r="D1214" s="240" t="s">
        <v>162</v>
      </c>
      <c r="E1214" s="247" t="s">
        <v>1</v>
      </c>
      <c r="F1214" s="248" t="s">
        <v>271</v>
      </c>
      <c r="G1214" s="246"/>
      <c r="H1214" s="247" t="s">
        <v>1</v>
      </c>
      <c r="I1214" s="249"/>
      <c r="J1214" s="246"/>
      <c r="K1214" s="246"/>
      <c r="L1214" s="250"/>
      <c r="M1214" s="251"/>
      <c r="N1214" s="252"/>
      <c r="O1214" s="252"/>
      <c r="P1214" s="252"/>
      <c r="Q1214" s="252"/>
      <c r="R1214" s="252"/>
      <c r="S1214" s="252"/>
      <c r="T1214" s="25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54" t="s">
        <v>162</v>
      </c>
      <c r="AU1214" s="254" t="s">
        <v>87</v>
      </c>
      <c r="AV1214" s="13" t="s">
        <v>85</v>
      </c>
      <c r="AW1214" s="13" t="s">
        <v>33</v>
      </c>
      <c r="AX1214" s="13" t="s">
        <v>77</v>
      </c>
      <c r="AY1214" s="254" t="s">
        <v>152</v>
      </c>
    </row>
    <row r="1215" s="13" customFormat="1">
      <c r="A1215" s="13"/>
      <c r="B1215" s="245"/>
      <c r="C1215" s="246"/>
      <c r="D1215" s="240" t="s">
        <v>162</v>
      </c>
      <c r="E1215" s="247" t="s">
        <v>1</v>
      </c>
      <c r="F1215" s="248" t="s">
        <v>1331</v>
      </c>
      <c r="G1215" s="246"/>
      <c r="H1215" s="247" t="s">
        <v>1</v>
      </c>
      <c r="I1215" s="249"/>
      <c r="J1215" s="246"/>
      <c r="K1215" s="246"/>
      <c r="L1215" s="250"/>
      <c r="M1215" s="251"/>
      <c r="N1215" s="252"/>
      <c r="O1215" s="252"/>
      <c r="P1215" s="252"/>
      <c r="Q1215" s="252"/>
      <c r="R1215" s="252"/>
      <c r="S1215" s="252"/>
      <c r="T1215" s="25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54" t="s">
        <v>162</v>
      </c>
      <c r="AU1215" s="254" t="s">
        <v>87</v>
      </c>
      <c r="AV1215" s="13" t="s">
        <v>85</v>
      </c>
      <c r="AW1215" s="13" t="s">
        <v>33</v>
      </c>
      <c r="AX1215" s="13" t="s">
        <v>77</v>
      </c>
      <c r="AY1215" s="254" t="s">
        <v>152</v>
      </c>
    </row>
    <row r="1216" s="14" customFormat="1">
      <c r="A1216" s="14"/>
      <c r="B1216" s="255"/>
      <c r="C1216" s="256"/>
      <c r="D1216" s="240" t="s">
        <v>162</v>
      </c>
      <c r="E1216" s="257" t="s">
        <v>1</v>
      </c>
      <c r="F1216" s="258" t="s">
        <v>1332</v>
      </c>
      <c r="G1216" s="256"/>
      <c r="H1216" s="259">
        <v>14.256</v>
      </c>
      <c r="I1216" s="260"/>
      <c r="J1216" s="256"/>
      <c r="K1216" s="256"/>
      <c r="L1216" s="261"/>
      <c r="M1216" s="262"/>
      <c r="N1216" s="263"/>
      <c r="O1216" s="263"/>
      <c r="P1216" s="263"/>
      <c r="Q1216" s="263"/>
      <c r="R1216" s="263"/>
      <c r="S1216" s="263"/>
      <c r="T1216" s="26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65" t="s">
        <v>162</v>
      </c>
      <c r="AU1216" s="265" t="s">
        <v>87</v>
      </c>
      <c r="AV1216" s="14" t="s">
        <v>87</v>
      </c>
      <c r="AW1216" s="14" t="s">
        <v>33</v>
      </c>
      <c r="AX1216" s="14" t="s">
        <v>77</v>
      </c>
      <c r="AY1216" s="265" t="s">
        <v>152</v>
      </c>
    </row>
    <row r="1217" s="13" customFormat="1">
      <c r="A1217" s="13"/>
      <c r="B1217" s="245"/>
      <c r="C1217" s="246"/>
      <c r="D1217" s="240" t="s">
        <v>162</v>
      </c>
      <c r="E1217" s="247" t="s">
        <v>1</v>
      </c>
      <c r="F1217" s="248" t="s">
        <v>406</v>
      </c>
      <c r="G1217" s="246"/>
      <c r="H1217" s="247" t="s">
        <v>1</v>
      </c>
      <c r="I1217" s="249"/>
      <c r="J1217" s="246"/>
      <c r="K1217" s="246"/>
      <c r="L1217" s="250"/>
      <c r="M1217" s="251"/>
      <c r="N1217" s="252"/>
      <c r="O1217" s="252"/>
      <c r="P1217" s="252"/>
      <c r="Q1217" s="252"/>
      <c r="R1217" s="252"/>
      <c r="S1217" s="252"/>
      <c r="T1217" s="25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54" t="s">
        <v>162</v>
      </c>
      <c r="AU1217" s="254" t="s">
        <v>87</v>
      </c>
      <c r="AV1217" s="13" t="s">
        <v>85</v>
      </c>
      <c r="AW1217" s="13" t="s">
        <v>33</v>
      </c>
      <c r="AX1217" s="13" t="s">
        <v>77</v>
      </c>
      <c r="AY1217" s="254" t="s">
        <v>152</v>
      </c>
    </row>
    <row r="1218" s="14" customFormat="1">
      <c r="A1218" s="14"/>
      <c r="B1218" s="255"/>
      <c r="C1218" s="256"/>
      <c r="D1218" s="240" t="s">
        <v>162</v>
      </c>
      <c r="E1218" s="257" t="s">
        <v>1</v>
      </c>
      <c r="F1218" s="258" t="s">
        <v>1337</v>
      </c>
      <c r="G1218" s="256"/>
      <c r="H1218" s="259">
        <v>7.335</v>
      </c>
      <c r="I1218" s="260"/>
      <c r="J1218" s="256"/>
      <c r="K1218" s="256"/>
      <c r="L1218" s="261"/>
      <c r="M1218" s="262"/>
      <c r="N1218" s="263"/>
      <c r="O1218" s="263"/>
      <c r="P1218" s="263"/>
      <c r="Q1218" s="263"/>
      <c r="R1218" s="263"/>
      <c r="S1218" s="263"/>
      <c r="T1218" s="26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65" t="s">
        <v>162</v>
      </c>
      <c r="AU1218" s="265" t="s">
        <v>87</v>
      </c>
      <c r="AV1218" s="14" t="s">
        <v>87</v>
      </c>
      <c r="AW1218" s="14" t="s">
        <v>33</v>
      </c>
      <c r="AX1218" s="14" t="s">
        <v>77</v>
      </c>
      <c r="AY1218" s="265" t="s">
        <v>152</v>
      </c>
    </row>
    <row r="1219" s="14" customFormat="1">
      <c r="A1219" s="14"/>
      <c r="B1219" s="255"/>
      <c r="C1219" s="256"/>
      <c r="D1219" s="240" t="s">
        <v>162</v>
      </c>
      <c r="E1219" s="257" t="s">
        <v>1</v>
      </c>
      <c r="F1219" s="258" t="s">
        <v>1338</v>
      </c>
      <c r="G1219" s="256"/>
      <c r="H1219" s="259">
        <v>1.0680000000000001</v>
      </c>
      <c r="I1219" s="260"/>
      <c r="J1219" s="256"/>
      <c r="K1219" s="256"/>
      <c r="L1219" s="261"/>
      <c r="M1219" s="262"/>
      <c r="N1219" s="263"/>
      <c r="O1219" s="263"/>
      <c r="P1219" s="263"/>
      <c r="Q1219" s="263"/>
      <c r="R1219" s="263"/>
      <c r="S1219" s="263"/>
      <c r="T1219" s="26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65" t="s">
        <v>162</v>
      </c>
      <c r="AU1219" s="265" t="s">
        <v>87</v>
      </c>
      <c r="AV1219" s="14" t="s">
        <v>87</v>
      </c>
      <c r="AW1219" s="14" t="s">
        <v>33</v>
      </c>
      <c r="AX1219" s="14" t="s">
        <v>77</v>
      </c>
      <c r="AY1219" s="265" t="s">
        <v>152</v>
      </c>
    </row>
    <row r="1220" s="13" customFormat="1">
      <c r="A1220" s="13"/>
      <c r="B1220" s="245"/>
      <c r="C1220" s="246"/>
      <c r="D1220" s="240" t="s">
        <v>162</v>
      </c>
      <c r="E1220" s="247" t="s">
        <v>1</v>
      </c>
      <c r="F1220" s="248" t="s">
        <v>409</v>
      </c>
      <c r="G1220" s="246"/>
      <c r="H1220" s="247" t="s">
        <v>1</v>
      </c>
      <c r="I1220" s="249"/>
      <c r="J1220" s="246"/>
      <c r="K1220" s="246"/>
      <c r="L1220" s="250"/>
      <c r="M1220" s="251"/>
      <c r="N1220" s="252"/>
      <c r="O1220" s="252"/>
      <c r="P1220" s="252"/>
      <c r="Q1220" s="252"/>
      <c r="R1220" s="252"/>
      <c r="S1220" s="252"/>
      <c r="T1220" s="25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54" t="s">
        <v>162</v>
      </c>
      <c r="AU1220" s="254" t="s">
        <v>87</v>
      </c>
      <c r="AV1220" s="13" t="s">
        <v>85</v>
      </c>
      <c r="AW1220" s="13" t="s">
        <v>33</v>
      </c>
      <c r="AX1220" s="13" t="s">
        <v>77</v>
      </c>
      <c r="AY1220" s="254" t="s">
        <v>152</v>
      </c>
    </row>
    <row r="1221" s="14" customFormat="1">
      <c r="A1221" s="14"/>
      <c r="B1221" s="255"/>
      <c r="C1221" s="256"/>
      <c r="D1221" s="240" t="s">
        <v>162</v>
      </c>
      <c r="E1221" s="257" t="s">
        <v>1</v>
      </c>
      <c r="F1221" s="258" t="s">
        <v>1339</v>
      </c>
      <c r="G1221" s="256"/>
      <c r="H1221" s="259">
        <v>6.7489999999999997</v>
      </c>
      <c r="I1221" s="260"/>
      <c r="J1221" s="256"/>
      <c r="K1221" s="256"/>
      <c r="L1221" s="261"/>
      <c r="M1221" s="262"/>
      <c r="N1221" s="263"/>
      <c r="O1221" s="263"/>
      <c r="P1221" s="263"/>
      <c r="Q1221" s="263"/>
      <c r="R1221" s="263"/>
      <c r="S1221" s="263"/>
      <c r="T1221" s="26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65" t="s">
        <v>162</v>
      </c>
      <c r="AU1221" s="265" t="s">
        <v>87</v>
      </c>
      <c r="AV1221" s="14" t="s">
        <v>87</v>
      </c>
      <c r="AW1221" s="14" t="s">
        <v>33</v>
      </c>
      <c r="AX1221" s="14" t="s">
        <v>77</v>
      </c>
      <c r="AY1221" s="265" t="s">
        <v>152</v>
      </c>
    </row>
    <row r="1222" s="14" customFormat="1">
      <c r="A1222" s="14"/>
      <c r="B1222" s="255"/>
      <c r="C1222" s="256"/>
      <c r="D1222" s="240" t="s">
        <v>162</v>
      </c>
      <c r="E1222" s="257" t="s">
        <v>1</v>
      </c>
      <c r="F1222" s="258" t="s">
        <v>1340</v>
      </c>
      <c r="G1222" s="256"/>
      <c r="H1222" s="259">
        <v>0.80400000000000005</v>
      </c>
      <c r="I1222" s="260"/>
      <c r="J1222" s="256"/>
      <c r="K1222" s="256"/>
      <c r="L1222" s="261"/>
      <c r="M1222" s="262"/>
      <c r="N1222" s="263"/>
      <c r="O1222" s="263"/>
      <c r="P1222" s="263"/>
      <c r="Q1222" s="263"/>
      <c r="R1222" s="263"/>
      <c r="S1222" s="263"/>
      <c r="T1222" s="26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65" t="s">
        <v>162</v>
      </c>
      <c r="AU1222" s="265" t="s">
        <v>87</v>
      </c>
      <c r="AV1222" s="14" t="s">
        <v>87</v>
      </c>
      <c r="AW1222" s="14" t="s">
        <v>33</v>
      </c>
      <c r="AX1222" s="14" t="s">
        <v>77</v>
      </c>
      <c r="AY1222" s="265" t="s">
        <v>152</v>
      </c>
    </row>
    <row r="1223" s="14" customFormat="1">
      <c r="A1223" s="14"/>
      <c r="B1223" s="255"/>
      <c r="C1223" s="256"/>
      <c r="D1223" s="240" t="s">
        <v>162</v>
      </c>
      <c r="E1223" s="257" t="s">
        <v>1</v>
      </c>
      <c r="F1223" s="258" t="s">
        <v>1341</v>
      </c>
      <c r="G1223" s="256"/>
      <c r="H1223" s="259">
        <v>0.83599999999999997</v>
      </c>
      <c r="I1223" s="260"/>
      <c r="J1223" s="256"/>
      <c r="K1223" s="256"/>
      <c r="L1223" s="261"/>
      <c r="M1223" s="262"/>
      <c r="N1223" s="263"/>
      <c r="O1223" s="263"/>
      <c r="P1223" s="263"/>
      <c r="Q1223" s="263"/>
      <c r="R1223" s="263"/>
      <c r="S1223" s="263"/>
      <c r="T1223" s="26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65" t="s">
        <v>162</v>
      </c>
      <c r="AU1223" s="265" t="s">
        <v>87</v>
      </c>
      <c r="AV1223" s="14" t="s">
        <v>87</v>
      </c>
      <c r="AW1223" s="14" t="s">
        <v>33</v>
      </c>
      <c r="AX1223" s="14" t="s">
        <v>77</v>
      </c>
      <c r="AY1223" s="265" t="s">
        <v>152</v>
      </c>
    </row>
    <row r="1224" s="16" customFormat="1">
      <c r="A1224" s="16"/>
      <c r="B1224" s="277"/>
      <c r="C1224" s="278"/>
      <c r="D1224" s="240" t="s">
        <v>162</v>
      </c>
      <c r="E1224" s="279" t="s">
        <v>1</v>
      </c>
      <c r="F1224" s="280" t="s">
        <v>172</v>
      </c>
      <c r="G1224" s="278"/>
      <c r="H1224" s="281">
        <v>31.047999999999998</v>
      </c>
      <c r="I1224" s="282"/>
      <c r="J1224" s="278"/>
      <c r="K1224" s="278"/>
      <c r="L1224" s="283"/>
      <c r="M1224" s="284"/>
      <c r="N1224" s="285"/>
      <c r="O1224" s="285"/>
      <c r="P1224" s="285"/>
      <c r="Q1224" s="285"/>
      <c r="R1224" s="285"/>
      <c r="S1224" s="285"/>
      <c r="T1224" s="28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T1224" s="287" t="s">
        <v>162</v>
      </c>
      <c r="AU1224" s="287" t="s">
        <v>87</v>
      </c>
      <c r="AV1224" s="16" t="s">
        <v>158</v>
      </c>
      <c r="AW1224" s="16" t="s">
        <v>33</v>
      </c>
      <c r="AX1224" s="16" t="s">
        <v>85</v>
      </c>
      <c r="AY1224" s="287" t="s">
        <v>152</v>
      </c>
    </row>
    <row r="1225" s="2" customFormat="1" ht="16.5" customHeight="1">
      <c r="A1225" s="39"/>
      <c r="B1225" s="40"/>
      <c r="C1225" s="227" t="s">
        <v>1342</v>
      </c>
      <c r="D1225" s="227" t="s">
        <v>154</v>
      </c>
      <c r="E1225" s="228" t="s">
        <v>1343</v>
      </c>
      <c r="F1225" s="229" t="s">
        <v>1344</v>
      </c>
      <c r="G1225" s="230" t="s">
        <v>335</v>
      </c>
      <c r="H1225" s="231">
        <v>50.5</v>
      </c>
      <c r="I1225" s="232"/>
      <c r="J1225" s="233">
        <f>ROUND(I1225*H1225,2)</f>
        <v>0</v>
      </c>
      <c r="K1225" s="229" t="s">
        <v>1</v>
      </c>
      <c r="L1225" s="45"/>
      <c r="M1225" s="234" t="s">
        <v>1</v>
      </c>
      <c r="N1225" s="235" t="s">
        <v>42</v>
      </c>
      <c r="O1225" s="92"/>
      <c r="P1225" s="236">
        <f>O1225*H1225</f>
        <v>0</v>
      </c>
      <c r="Q1225" s="236">
        <v>0.00020000000000000001</v>
      </c>
      <c r="R1225" s="236">
        <f>Q1225*H1225</f>
        <v>0.010100000000000001</v>
      </c>
      <c r="S1225" s="236">
        <v>0</v>
      </c>
      <c r="T1225" s="237">
        <f>S1225*H1225</f>
        <v>0</v>
      </c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R1225" s="238" t="s">
        <v>278</v>
      </c>
      <c r="AT1225" s="238" t="s">
        <v>154</v>
      </c>
      <c r="AU1225" s="238" t="s">
        <v>87</v>
      </c>
      <c r="AY1225" s="18" t="s">
        <v>152</v>
      </c>
      <c r="BE1225" s="239">
        <f>IF(N1225="základní",J1225,0)</f>
        <v>0</v>
      </c>
      <c r="BF1225" s="239">
        <f>IF(N1225="snížená",J1225,0)</f>
        <v>0</v>
      </c>
      <c r="BG1225" s="239">
        <f>IF(N1225="zákl. přenesená",J1225,0)</f>
        <v>0</v>
      </c>
      <c r="BH1225" s="239">
        <f>IF(N1225="sníž. přenesená",J1225,0)</f>
        <v>0</v>
      </c>
      <c r="BI1225" s="239">
        <f>IF(N1225="nulová",J1225,0)</f>
        <v>0</v>
      </c>
      <c r="BJ1225" s="18" t="s">
        <v>85</v>
      </c>
      <c r="BK1225" s="239">
        <f>ROUND(I1225*H1225,2)</f>
        <v>0</v>
      </c>
      <c r="BL1225" s="18" t="s">
        <v>278</v>
      </c>
      <c r="BM1225" s="238" t="s">
        <v>1345</v>
      </c>
    </row>
    <row r="1226" s="14" customFormat="1">
      <c r="A1226" s="14"/>
      <c r="B1226" s="255"/>
      <c r="C1226" s="256"/>
      <c r="D1226" s="240" t="s">
        <v>162</v>
      </c>
      <c r="E1226" s="257" t="s">
        <v>1</v>
      </c>
      <c r="F1226" s="258" t="s">
        <v>1346</v>
      </c>
      <c r="G1226" s="256"/>
      <c r="H1226" s="259">
        <v>50.5</v>
      </c>
      <c r="I1226" s="260"/>
      <c r="J1226" s="256"/>
      <c r="K1226" s="256"/>
      <c r="L1226" s="261"/>
      <c r="M1226" s="262"/>
      <c r="N1226" s="263"/>
      <c r="O1226" s="263"/>
      <c r="P1226" s="263"/>
      <c r="Q1226" s="263"/>
      <c r="R1226" s="263"/>
      <c r="S1226" s="263"/>
      <c r="T1226" s="26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65" t="s">
        <v>162</v>
      </c>
      <c r="AU1226" s="265" t="s">
        <v>87</v>
      </c>
      <c r="AV1226" s="14" t="s">
        <v>87</v>
      </c>
      <c r="AW1226" s="14" t="s">
        <v>33</v>
      </c>
      <c r="AX1226" s="14" t="s">
        <v>85</v>
      </c>
      <c r="AY1226" s="265" t="s">
        <v>152</v>
      </c>
    </row>
    <row r="1227" s="2" customFormat="1" ht="21.75" customHeight="1">
      <c r="A1227" s="39"/>
      <c r="B1227" s="40"/>
      <c r="C1227" s="288" t="s">
        <v>1347</v>
      </c>
      <c r="D1227" s="288" t="s">
        <v>190</v>
      </c>
      <c r="E1227" s="289" t="s">
        <v>1348</v>
      </c>
      <c r="F1227" s="290" t="s">
        <v>1349</v>
      </c>
      <c r="G1227" s="291" t="s">
        <v>335</v>
      </c>
      <c r="H1227" s="292">
        <v>55.549999999999997</v>
      </c>
      <c r="I1227" s="293"/>
      <c r="J1227" s="294">
        <f>ROUND(I1227*H1227,2)</f>
        <v>0</v>
      </c>
      <c r="K1227" s="290" t="s">
        <v>1</v>
      </c>
      <c r="L1227" s="295"/>
      <c r="M1227" s="296" t="s">
        <v>1</v>
      </c>
      <c r="N1227" s="297" t="s">
        <v>42</v>
      </c>
      <c r="O1227" s="92"/>
      <c r="P1227" s="236">
        <f>O1227*H1227</f>
        <v>0</v>
      </c>
      <c r="Q1227" s="236">
        <v>0.00010000000000000001</v>
      </c>
      <c r="R1227" s="236">
        <f>Q1227*H1227</f>
        <v>0.005555</v>
      </c>
      <c r="S1227" s="236">
        <v>0</v>
      </c>
      <c r="T1227" s="237">
        <f>S1227*H1227</f>
        <v>0</v>
      </c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R1227" s="238" t="s">
        <v>370</v>
      </c>
      <c r="AT1227" s="238" t="s">
        <v>190</v>
      </c>
      <c r="AU1227" s="238" t="s">
        <v>87</v>
      </c>
      <c r="AY1227" s="18" t="s">
        <v>152</v>
      </c>
      <c r="BE1227" s="239">
        <f>IF(N1227="základní",J1227,0)</f>
        <v>0</v>
      </c>
      <c r="BF1227" s="239">
        <f>IF(N1227="snížená",J1227,0)</f>
        <v>0</v>
      </c>
      <c r="BG1227" s="239">
        <f>IF(N1227="zákl. přenesená",J1227,0)</f>
        <v>0</v>
      </c>
      <c r="BH1227" s="239">
        <f>IF(N1227="sníž. přenesená",J1227,0)</f>
        <v>0</v>
      </c>
      <c r="BI1227" s="239">
        <f>IF(N1227="nulová",J1227,0)</f>
        <v>0</v>
      </c>
      <c r="BJ1227" s="18" t="s">
        <v>85</v>
      </c>
      <c r="BK1227" s="239">
        <f>ROUND(I1227*H1227,2)</f>
        <v>0</v>
      </c>
      <c r="BL1227" s="18" t="s">
        <v>278</v>
      </c>
      <c r="BM1227" s="238" t="s">
        <v>1350</v>
      </c>
    </row>
    <row r="1228" s="14" customFormat="1">
      <c r="A1228" s="14"/>
      <c r="B1228" s="255"/>
      <c r="C1228" s="256"/>
      <c r="D1228" s="240" t="s">
        <v>162</v>
      </c>
      <c r="E1228" s="257" t="s">
        <v>1</v>
      </c>
      <c r="F1228" s="258" t="s">
        <v>1351</v>
      </c>
      <c r="G1228" s="256"/>
      <c r="H1228" s="259">
        <v>55.549999999999997</v>
      </c>
      <c r="I1228" s="260"/>
      <c r="J1228" s="256"/>
      <c r="K1228" s="256"/>
      <c r="L1228" s="261"/>
      <c r="M1228" s="262"/>
      <c r="N1228" s="263"/>
      <c r="O1228" s="263"/>
      <c r="P1228" s="263"/>
      <c r="Q1228" s="263"/>
      <c r="R1228" s="263"/>
      <c r="S1228" s="263"/>
      <c r="T1228" s="26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65" t="s">
        <v>162</v>
      </c>
      <c r="AU1228" s="265" t="s">
        <v>87</v>
      </c>
      <c r="AV1228" s="14" t="s">
        <v>87</v>
      </c>
      <c r="AW1228" s="14" t="s">
        <v>33</v>
      </c>
      <c r="AX1228" s="14" t="s">
        <v>85</v>
      </c>
      <c r="AY1228" s="265" t="s">
        <v>152</v>
      </c>
    </row>
    <row r="1229" s="2" customFormat="1" ht="21.75" customHeight="1">
      <c r="A1229" s="39"/>
      <c r="B1229" s="40"/>
      <c r="C1229" s="227" t="s">
        <v>1352</v>
      </c>
      <c r="D1229" s="227" t="s">
        <v>154</v>
      </c>
      <c r="E1229" s="228" t="s">
        <v>1353</v>
      </c>
      <c r="F1229" s="229" t="s">
        <v>1354</v>
      </c>
      <c r="G1229" s="230" t="s">
        <v>157</v>
      </c>
      <c r="H1229" s="231">
        <v>68.540999999999997</v>
      </c>
      <c r="I1229" s="232"/>
      <c r="J1229" s="233">
        <f>ROUND(I1229*H1229,2)</f>
        <v>0</v>
      </c>
      <c r="K1229" s="229" t="s">
        <v>176</v>
      </c>
      <c r="L1229" s="45"/>
      <c r="M1229" s="234" t="s">
        <v>1</v>
      </c>
      <c r="N1229" s="235" t="s">
        <v>42</v>
      </c>
      <c r="O1229" s="92"/>
      <c r="P1229" s="236">
        <f>O1229*H1229</f>
        <v>0</v>
      </c>
      <c r="Q1229" s="236">
        <v>0.0053039999999999997</v>
      </c>
      <c r="R1229" s="236">
        <f>Q1229*H1229</f>
        <v>0.36354146399999998</v>
      </c>
      <c r="S1229" s="236">
        <v>0</v>
      </c>
      <c r="T1229" s="237">
        <f>S1229*H1229</f>
        <v>0</v>
      </c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R1229" s="238" t="s">
        <v>278</v>
      </c>
      <c r="AT1229" s="238" t="s">
        <v>154</v>
      </c>
      <c r="AU1229" s="238" t="s">
        <v>87</v>
      </c>
      <c r="AY1229" s="18" t="s">
        <v>152</v>
      </c>
      <c r="BE1229" s="239">
        <f>IF(N1229="základní",J1229,0)</f>
        <v>0</v>
      </c>
      <c r="BF1229" s="239">
        <f>IF(N1229="snížená",J1229,0)</f>
        <v>0</v>
      </c>
      <c r="BG1229" s="239">
        <f>IF(N1229="zákl. přenesená",J1229,0)</f>
        <v>0</v>
      </c>
      <c r="BH1229" s="239">
        <f>IF(N1229="sníž. přenesená",J1229,0)</f>
        <v>0</v>
      </c>
      <c r="BI1229" s="239">
        <f>IF(N1229="nulová",J1229,0)</f>
        <v>0</v>
      </c>
      <c r="BJ1229" s="18" t="s">
        <v>85</v>
      </c>
      <c r="BK1229" s="239">
        <f>ROUND(I1229*H1229,2)</f>
        <v>0</v>
      </c>
      <c r="BL1229" s="18" t="s">
        <v>278</v>
      </c>
      <c r="BM1229" s="238" t="s">
        <v>1355</v>
      </c>
    </row>
    <row r="1230" s="13" customFormat="1">
      <c r="A1230" s="13"/>
      <c r="B1230" s="245"/>
      <c r="C1230" s="246"/>
      <c r="D1230" s="240" t="s">
        <v>162</v>
      </c>
      <c r="E1230" s="247" t="s">
        <v>1</v>
      </c>
      <c r="F1230" s="248" t="s">
        <v>271</v>
      </c>
      <c r="G1230" s="246"/>
      <c r="H1230" s="247" t="s">
        <v>1</v>
      </c>
      <c r="I1230" s="249"/>
      <c r="J1230" s="246"/>
      <c r="K1230" s="246"/>
      <c r="L1230" s="250"/>
      <c r="M1230" s="251"/>
      <c r="N1230" s="252"/>
      <c r="O1230" s="252"/>
      <c r="P1230" s="252"/>
      <c r="Q1230" s="252"/>
      <c r="R1230" s="252"/>
      <c r="S1230" s="252"/>
      <c r="T1230" s="25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54" t="s">
        <v>162</v>
      </c>
      <c r="AU1230" s="254" t="s">
        <v>87</v>
      </c>
      <c r="AV1230" s="13" t="s">
        <v>85</v>
      </c>
      <c r="AW1230" s="13" t="s">
        <v>33</v>
      </c>
      <c r="AX1230" s="13" t="s">
        <v>77</v>
      </c>
      <c r="AY1230" s="254" t="s">
        <v>152</v>
      </c>
    </row>
    <row r="1231" s="13" customFormat="1">
      <c r="A1231" s="13"/>
      <c r="B1231" s="245"/>
      <c r="C1231" s="246"/>
      <c r="D1231" s="240" t="s">
        <v>162</v>
      </c>
      <c r="E1231" s="247" t="s">
        <v>1</v>
      </c>
      <c r="F1231" s="248" t="s">
        <v>1331</v>
      </c>
      <c r="G1231" s="246"/>
      <c r="H1231" s="247" t="s">
        <v>1</v>
      </c>
      <c r="I1231" s="249"/>
      <c r="J1231" s="246"/>
      <c r="K1231" s="246"/>
      <c r="L1231" s="250"/>
      <c r="M1231" s="251"/>
      <c r="N1231" s="252"/>
      <c r="O1231" s="252"/>
      <c r="P1231" s="252"/>
      <c r="Q1231" s="252"/>
      <c r="R1231" s="252"/>
      <c r="S1231" s="252"/>
      <c r="T1231" s="25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4" t="s">
        <v>162</v>
      </c>
      <c r="AU1231" s="254" t="s">
        <v>87</v>
      </c>
      <c r="AV1231" s="13" t="s">
        <v>85</v>
      </c>
      <c r="AW1231" s="13" t="s">
        <v>33</v>
      </c>
      <c r="AX1231" s="13" t="s">
        <v>77</v>
      </c>
      <c r="AY1231" s="254" t="s">
        <v>152</v>
      </c>
    </row>
    <row r="1232" s="14" customFormat="1">
      <c r="A1232" s="14"/>
      <c r="B1232" s="255"/>
      <c r="C1232" s="256"/>
      <c r="D1232" s="240" t="s">
        <v>162</v>
      </c>
      <c r="E1232" s="257" t="s">
        <v>1</v>
      </c>
      <c r="F1232" s="258" t="s">
        <v>1332</v>
      </c>
      <c r="G1232" s="256"/>
      <c r="H1232" s="259">
        <v>14.256</v>
      </c>
      <c r="I1232" s="260"/>
      <c r="J1232" s="256"/>
      <c r="K1232" s="256"/>
      <c r="L1232" s="261"/>
      <c r="M1232" s="262"/>
      <c r="N1232" s="263"/>
      <c r="O1232" s="263"/>
      <c r="P1232" s="263"/>
      <c r="Q1232" s="263"/>
      <c r="R1232" s="263"/>
      <c r="S1232" s="263"/>
      <c r="T1232" s="26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65" t="s">
        <v>162</v>
      </c>
      <c r="AU1232" s="265" t="s">
        <v>87</v>
      </c>
      <c r="AV1232" s="14" t="s">
        <v>87</v>
      </c>
      <c r="AW1232" s="14" t="s">
        <v>33</v>
      </c>
      <c r="AX1232" s="14" t="s">
        <v>77</v>
      </c>
      <c r="AY1232" s="265" t="s">
        <v>152</v>
      </c>
    </row>
    <row r="1233" s="13" customFormat="1">
      <c r="A1233" s="13"/>
      <c r="B1233" s="245"/>
      <c r="C1233" s="246"/>
      <c r="D1233" s="240" t="s">
        <v>162</v>
      </c>
      <c r="E1233" s="247" t="s">
        <v>1</v>
      </c>
      <c r="F1233" s="248" t="s">
        <v>406</v>
      </c>
      <c r="G1233" s="246"/>
      <c r="H1233" s="247" t="s">
        <v>1</v>
      </c>
      <c r="I1233" s="249"/>
      <c r="J1233" s="246"/>
      <c r="K1233" s="246"/>
      <c r="L1233" s="250"/>
      <c r="M1233" s="251"/>
      <c r="N1233" s="252"/>
      <c r="O1233" s="252"/>
      <c r="P1233" s="252"/>
      <c r="Q1233" s="252"/>
      <c r="R1233" s="252"/>
      <c r="S1233" s="252"/>
      <c r="T1233" s="25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54" t="s">
        <v>162</v>
      </c>
      <c r="AU1233" s="254" t="s">
        <v>87</v>
      </c>
      <c r="AV1233" s="13" t="s">
        <v>85</v>
      </c>
      <c r="AW1233" s="13" t="s">
        <v>33</v>
      </c>
      <c r="AX1233" s="13" t="s">
        <v>77</v>
      </c>
      <c r="AY1233" s="254" t="s">
        <v>152</v>
      </c>
    </row>
    <row r="1234" s="14" customFormat="1">
      <c r="A1234" s="14"/>
      <c r="B1234" s="255"/>
      <c r="C1234" s="256"/>
      <c r="D1234" s="240" t="s">
        <v>162</v>
      </c>
      <c r="E1234" s="257" t="s">
        <v>1</v>
      </c>
      <c r="F1234" s="258" t="s">
        <v>407</v>
      </c>
      <c r="G1234" s="256"/>
      <c r="H1234" s="259">
        <v>17.082999999999998</v>
      </c>
      <c r="I1234" s="260"/>
      <c r="J1234" s="256"/>
      <c r="K1234" s="256"/>
      <c r="L1234" s="261"/>
      <c r="M1234" s="262"/>
      <c r="N1234" s="263"/>
      <c r="O1234" s="263"/>
      <c r="P1234" s="263"/>
      <c r="Q1234" s="263"/>
      <c r="R1234" s="263"/>
      <c r="S1234" s="263"/>
      <c r="T1234" s="26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65" t="s">
        <v>162</v>
      </c>
      <c r="AU1234" s="265" t="s">
        <v>87</v>
      </c>
      <c r="AV1234" s="14" t="s">
        <v>87</v>
      </c>
      <c r="AW1234" s="14" t="s">
        <v>33</v>
      </c>
      <c r="AX1234" s="14" t="s">
        <v>77</v>
      </c>
      <c r="AY1234" s="265" t="s">
        <v>152</v>
      </c>
    </row>
    <row r="1235" s="14" customFormat="1">
      <c r="A1235" s="14"/>
      <c r="B1235" s="255"/>
      <c r="C1235" s="256"/>
      <c r="D1235" s="240" t="s">
        <v>162</v>
      </c>
      <c r="E1235" s="257" t="s">
        <v>1</v>
      </c>
      <c r="F1235" s="258" t="s">
        <v>408</v>
      </c>
      <c r="G1235" s="256"/>
      <c r="H1235" s="259">
        <v>9.4079999999999995</v>
      </c>
      <c r="I1235" s="260"/>
      <c r="J1235" s="256"/>
      <c r="K1235" s="256"/>
      <c r="L1235" s="261"/>
      <c r="M1235" s="262"/>
      <c r="N1235" s="263"/>
      <c r="O1235" s="263"/>
      <c r="P1235" s="263"/>
      <c r="Q1235" s="263"/>
      <c r="R1235" s="263"/>
      <c r="S1235" s="263"/>
      <c r="T1235" s="26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65" t="s">
        <v>162</v>
      </c>
      <c r="AU1235" s="265" t="s">
        <v>87</v>
      </c>
      <c r="AV1235" s="14" t="s">
        <v>87</v>
      </c>
      <c r="AW1235" s="14" t="s">
        <v>33</v>
      </c>
      <c r="AX1235" s="14" t="s">
        <v>77</v>
      </c>
      <c r="AY1235" s="265" t="s">
        <v>152</v>
      </c>
    </row>
    <row r="1236" s="13" customFormat="1">
      <c r="A1236" s="13"/>
      <c r="B1236" s="245"/>
      <c r="C1236" s="246"/>
      <c r="D1236" s="240" t="s">
        <v>162</v>
      </c>
      <c r="E1236" s="247" t="s">
        <v>1</v>
      </c>
      <c r="F1236" s="248" t="s">
        <v>409</v>
      </c>
      <c r="G1236" s="246"/>
      <c r="H1236" s="247" t="s">
        <v>1</v>
      </c>
      <c r="I1236" s="249"/>
      <c r="J1236" s="246"/>
      <c r="K1236" s="246"/>
      <c r="L1236" s="250"/>
      <c r="M1236" s="251"/>
      <c r="N1236" s="252"/>
      <c r="O1236" s="252"/>
      <c r="P1236" s="252"/>
      <c r="Q1236" s="252"/>
      <c r="R1236" s="252"/>
      <c r="S1236" s="252"/>
      <c r="T1236" s="25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54" t="s">
        <v>162</v>
      </c>
      <c r="AU1236" s="254" t="s">
        <v>87</v>
      </c>
      <c r="AV1236" s="13" t="s">
        <v>85</v>
      </c>
      <c r="AW1236" s="13" t="s">
        <v>33</v>
      </c>
      <c r="AX1236" s="13" t="s">
        <v>77</v>
      </c>
      <c r="AY1236" s="254" t="s">
        <v>152</v>
      </c>
    </row>
    <row r="1237" s="14" customFormat="1">
      <c r="A1237" s="14"/>
      <c r="B1237" s="255"/>
      <c r="C1237" s="256"/>
      <c r="D1237" s="240" t="s">
        <v>162</v>
      </c>
      <c r="E1237" s="257" t="s">
        <v>1</v>
      </c>
      <c r="F1237" s="258" t="s">
        <v>410</v>
      </c>
      <c r="G1237" s="256"/>
      <c r="H1237" s="259">
        <v>12.805999999999999</v>
      </c>
      <c r="I1237" s="260"/>
      <c r="J1237" s="256"/>
      <c r="K1237" s="256"/>
      <c r="L1237" s="261"/>
      <c r="M1237" s="262"/>
      <c r="N1237" s="263"/>
      <c r="O1237" s="263"/>
      <c r="P1237" s="263"/>
      <c r="Q1237" s="263"/>
      <c r="R1237" s="263"/>
      <c r="S1237" s="263"/>
      <c r="T1237" s="26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65" t="s">
        <v>162</v>
      </c>
      <c r="AU1237" s="265" t="s">
        <v>87</v>
      </c>
      <c r="AV1237" s="14" t="s">
        <v>87</v>
      </c>
      <c r="AW1237" s="14" t="s">
        <v>33</v>
      </c>
      <c r="AX1237" s="14" t="s">
        <v>77</v>
      </c>
      <c r="AY1237" s="265" t="s">
        <v>152</v>
      </c>
    </row>
    <row r="1238" s="14" customFormat="1">
      <c r="A1238" s="14"/>
      <c r="B1238" s="255"/>
      <c r="C1238" s="256"/>
      <c r="D1238" s="240" t="s">
        <v>162</v>
      </c>
      <c r="E1238" s="257" t="s">
        <v>1</v>
      </c>
      <c r="F1238" s="258" t="s">
        <v>411</v>
      </c>
      <c r="G1238" s="256"/>
      <c r="H1238" s="259">
        <v>6.5439999999999996</v>
      </c>
      <c r="I1238" s="260"/>
      <c r="J1238" s="256"/>
      <c r="K1238" s="256"/>
      <c r="L1238" s="261"/>
      <c r="M1238" s="262"/>
      <c r="N1238" s="263"/>
      <c r="O1238" s="263"/>
      <c r="P1238" s="263"/>
      <c r="Q1238" s="263"/>
      <c r="R1238" s="263"/>
      <c r="S1238" s="263"/>
      <c r="T1238" s="26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65" t="s">
        <v>162</v>
      </c>
      <c r="AU1238" s="265" t="s">
        <v>87</v>
      </c>
      <c r="AV1238" s="14" t="s">
        <v>87</v>
      </c>
      <c r="AW1238" s="14" t="s">
        <v>33</v>
      </c>
      <c r="AX1238" s="14" t="s">
        <v>77</v>
      </c>
      <c r="AY1238" s="265" t="s">
        <v>152</v>
      </c>
    </row>
    <row r="1239" s="14" customFormat="1">
      <c r="A1239" s="14"/>
      <c r="B1239" s="255"/>
      <c r="C1239" s="256"/>
      <c r="D1239" s="240" t="s">
        <v>162</v>
      </c>
      <c r="E1239" s="257" t="s">
        <v>1</v>
      </c>
      <c r="F1239" s="258" t="s">
        <v>412</v>
      </c>
      <c r="G1239" s="256"/>
      <c r="H1239" s="259">
        <v>8.4440000000000008</v>
      </c>
      <c r="I1239" s="260"/>
      <c r="J1239" s="256"/>
      <c r="K1239" s="256"/>
      <c r="L1239" s="261"/>
      <c r="M1239" s="262"/>
      <c r="N1239" s="263"/>
      <c r="O1239" s="263"/>
      <c r="P1239" s="263"/>
      <c r="Q1239" s="263"/>
      <c r="R1239" s="263"/>
      <c r="S1239" s="263"/>
      <c r="T1239" s="26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65" t="s">
        <v>162</v>
      </c>
      <c r="AU1239" s="265" t="s">
        <v>87</v>
      </c>
      <c r="AV1239" s="14" t="s">
        <v>87</v>
      </c>
      <c r="AW1239" s="14" t="s">
        <v>33</v>
      </c>
      <c r="AX1239" s="14" t="s">
        <v>77</v>
      </c>
      <c r="AY1239" s="265" t="s">
        <v>152</v>
      </c>
    </row>
    <row r="1240" s="16" customFormat="1">
      <c r="A1240" s="16"/>
      <c r="B1240" s="277"/>
      <c r="C1240" s="278"/>
      <c r="D1240" s="240" t="s">
        <v>162</v>
      </c>
      <c r="E1240" s="279" t="s">
        <v>1</v>
      </c>
      <c r="F1240" s="280" t="s">
        <v>172</v>
      </c>
      <c r="G1240" s="278"/>
      <c r="H1240" s="281">
        <v>68.540999999999997</v>
      </c>
      <c r="I1240" s="282"/>
      <c r="J1240" s="278"/>
      <c r="K1240" s="278"/>
      <c r="L1240" s="283"/>
      <c r="M1240" s="284"/>
      <c r="N1240" s="285"/>
      <c r="O1240" s="285"/>
      <c r="P1240" s="285"/>
      <c r="Q1240" s="285"/>
      <c r="R1240" s="285"/>
      <c r="S1240" s="285"/>
      <c r="T1240" s="28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T1240" s="287" t="s">
        <v>162</v>
      </c>
      <c r="AU1240" s="287" t="s">
        <v>87</v>
      </c>
      <c r="AV1240" s="16" t="s">
        <v>158</v>
      </c>
      <c r="AW1240" s="16" t="s">
        <v>33</v>
      </c>
      <c r="AX1240" s="16" t="s">
        <v>85</v>
      </c>
      <c r="AY1240" s="287" t="s">
        <v>152</v>
      </c>
    </row>
    <row r="1241" s="2" customFormat="1" ht="16.5" customHeight="1">
      <c r="A1241" s="39"/>
      <c r="B1241" s="40"/>
      <c r="C1241" s="288" t="s">
        <v>1356</v>
      </c>
      <c r="D1241" s="288" t="s">
        <v>190</v>
      </c>
      <c r="E1241" s="289" t="s">
        <v>1357</v>
      </c>
      <c r="F1241" s="290" t="s">
        <v>1358</v>
      </c>
      <c r="G1241" s="291" t="s">
        <v>157</v>
      </c>
      <c r="H1241" s="292">
        <v>15.682</v>
      </c>
      <c r="I1241" s="293"/>
      <c r="J1241" s="294">
        <f>ROUND(I1241*H1241,2)</f>
        <v>0</v>
      </c>
      <c r="K1241" s="290" t="s">
        <v>1</v>
      </c>
      <c r="L1241" s="295"/>
      <c r="M1241" s="296" t="s">
        <v>1</v>
      </c>
      <c r="N1241" s="297" t="s">
        <v>42</v>
      </c>
      <c r="O1241" s="92"/>
      <c r="P1241" s="236">
        <f>O1241*H1241</f>
        <v>0</v>
      </c>
      <c r="Q1241" s="236">
        <v>0.0129</v>
      </c>
      <c r="R1241" s="236">
        <f>Q1241*H1241</f>
        <v>0.2022978</v>
      </c>
      <c r="S1241" s="236">
        <v>0</v>
      </c>
      <c r="T1241" s="237">
        <f>S1241*H1241</f>
        <v>0</v>
      </c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R1241" s="238" t="s">
        <v>370</v>
      </c>
      <c r="AT1241" s="238" t="s">
        <v>190</v>
      </c>
      <c r="AU1241" s="238" t="s">
        <v>87</v>
      </c>
      <c r="AY1241" s="18" t="s">
        <v>152</v>
      </c>
      <c r="BE1241" s="239">
        <f>IF(N1241="základní",J1241,0)</f>
        <v>0</v>
      </c>
      <c r="BF1241" s="239">
        <f>IF(N1241="snížená",J1241,0)</f>
        <v>0</v>
      </c>
      <c r="BG1241" s="239">
        <f>IF(N1241="zákl. přenesená",J1241,0)</f>
        <v>0</v>
      </c>
      <c r="BH1241" s="239">
        <f>IF(N1241="sníž. přenesená",J1241,0)</f>
        <v>0</v>
      </c>
      <c r="BI1241" s="239">
        <f>IF(N1241="nulová",J1241,0)</f>
        <v>0</v>
      </c>
      <c r="BJ1241" s="18" t="s">
        <v>85</v>
      </c>
      <c r="BK1241" s="239">
        <f>ROUND(I1241*H1241,2)</f>
        <v>0</v>
      </c>
      <c r="BL1241" s="18" t="s">
        <v>278</v>
      </c>
      <c r="BM1241" s="238" t="s">
        <v>1359</v>
      </c>
    </row>
    <row r="1242" s="13" customFormat="1">
      <c r="A1242" s="13"/>
      <c r="B1242" s="245"/>
      <c r="C1242" s="246"/>
      <c r="D1242" s="240" t="s">
        <v>162</v>
      </c>
      <c r="E1242" s="247" t="s">
        <v>1</v>
      </c>
      <c r="F1242" s="248" t="s">
        <v>271</v>
      </c>
      <c r="G1242" s="246"/>
      <c r="H1242" s="247" t="s">
        <v>1</v>
      </c>
      <c r="I1242" s="249"/>
      <c r="J1242" s="246"/>
      <c r="K1242" s="246"/>
      <c r="L1242" s="250"/>
      <c r="M1242" s="251"/>
      <c r="N1242" s="252"/>
      <c r="O1242" s="252"/>
      <c r="P1242" s="252"/>
      <c r="Q1242" s="252"/>
      <c r="R1242" s="252"/>
      <c r="S1242" s="252"/>
      <c r="T1242" s="25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54" t="s">
        <v>162</v>
      </c>
      <c r="AU1242" s="254" t="s">
        <v>87</v>
      </c>
      <c r="AV1242" s="13" t="s">
        <v>85</v>
      </c>
      <c r="AW1242" s="13" t="s">
        <v>33</v>
      </c>
      <c r="AX1242" s="13" t="s">
        <v>77</v>
      </c>
      <c r="AY1242" s="254" t="s">
        <v>152</v>
      </c>
    </row>
    <row r="1243" s="13" customFormat="1">
      <c r="A1243" s="13"/>
      <c r="B1243" s="245"/>
      <c r="C1243" s="246"/>
      <c r="D1243" s="240" t="s">
        <v>162</v>
      </c>
      <c r="E1243" s="247" t="s">
        <v>1</v>
      </c>
      <c r="F1243" s="248" t="s">
        <v>1331</v>
      </c>
      <c r="G1243" s="246"/>
      <c r="H1243" s="247" t="s">
        <v>1</v>
      </c>
      <c r="I1243" s="249"/>
      <c r="J1243" s="246"/>
      <c r="K1243" s="246"/>
      <c r="L1243" s="250"/>
      <c r="M1243" s="251"/>
      <c r="N1243" s="252"/>
      <c r="O1243" s="252"/>
      <c r="P1243" s="252"/>
      <c r="Q1243" s="252"/>
      <c r="R1243" s="252"/>
      <c r="S1243" s="252"/>
      <c r="T1243" s="25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54" t="s">
        <v>162</v>
      </c>
      <c r="AU1243" s="254" t="s">
        <v>87</v>
      </c>
      <c r="AV1243" s="13" t="s">
        <v>85</v>
      </c>
      <c r="AW1243" s="13" t="s">
        <v>33</v>
      </c>
      <c r="AX1243" s="13" t="s">
        <v>77</v>
      </c>
      <c r="AY1243" s="254" t="s">
        <v>152</v>
      </c>
    </row>
    <row r="1244" s="14" customFormat="1">
      <c r="A1244" s="14"/>
      <c r="B1244" s="255"/>
      <c r="C1244" s="256"/>
      <c r="D1244" s="240" t="s">
        <v>162</v>
      </c>
      <c r="E1244" s="257" t="s">
        <v>1</v>
      </c>
      <c r="F1244" s="258" t="s">
        <v>1332</v>
      </c>
      <c r="G1244" s="256"/>
      <c r="H1244" s="259">
        <v>14.256</v>
      </c>
      <c r="I1244" s="260"/>
      <c r="J1244" s="256"/>
      <c r="K1244" s="256"/>
      <c r="L1244" s="261"/>
      <c r="M1244" s="262"/>
      <c r="N1244" s="263"/>
      <c r="O1244" s="263"/>
      <c r="P1244" s="263"/>
      <c r="Q1244" s="263"/>
      <c r="R1244" s="263"/>
      <c r="S1244" s="263"/>
      <c r="T1244" s="26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65" t="s">
        <v>162</v>
      </c>
      <c r="AU1244" s="265" t="s">
        <v>87</v>
      </c>
      <c r="AV1244" s="14" t="s">
        <v>87</v>
      </c>
      <c r="AW1244" s="14" t="s">
        <v>33</v>
      </c>
      <c r="AX1244" s="14" t="s">
        <v>77</v>
      </c>
      <c r="AY1244" s="265" t="s">
        <v>152</v>
      </c>
    </row>
    <row r="1245" s="16" customFormat="1">
      <c r="A1245" s="16"/>
      <c r="B1245" s="277"/>
      <c r="C1245" s="278"/>
      <c r="D1245" s="240" t="s">
        <v>162</v>
      </c>
      <c r="E1245" s="279" t="s">
        <v>1</v>
      </c>
      <c r="F1245" s="280" t="s">
        <v>172</v>
      </c>
      <c r="G1245" s="278"/>
      <c r="H1245" s="281">
        <v>14.256</v>
      </c>
      <c r="I1245" s="282"/>
      <c r="J1245" s="278"/>
      <c r="K1245" s="278"/>
      <c r="L1245" s="283"/>
      <c r="M1245" s="284"/>
      <c r="N1245" s="285"/>
      <c r="O1245" s="285"/>
      <c r="P1245" s="285"/>
      <c r="Q1245" s="285"/>
      <c r="R1245" s="285"/>
      <c r="S1245" s="285"/>
      <c r="T1245" s="28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T1245" s="287" t="s">
        <v>162</v>
      </c>
      <c r="AU1245" s="287" t="s">
        <v>87</v>
      </c>
      <c r="AV1245" s="16" t="s">
        <v>158</v>
      </c>
      <c r="AW1245" s="16" t="s">
        <v>33</v>
      </c>
      <c r="AX1245" s="16" t="s">
        <v>77</v>
      </c>
      <c r="AY1245" s="287" t="s">
        <v>152</v>
      </c>
    </row>
    <row r="1246" s="14" customFormat="1">
      <c r="A1246" s="14"/>
      <c r="B1246" s="255"/>
      <c r="C1246" s="256"/>
      <c r="D1246" s="240" t="s">
        <v>162</v>
      </c>
      <c r="E1246" s="257" t="s">
        <v>1</v>
      </c>
      <c r="F1246" s="258" t="s">
        <v>1360</v>
      </c>
      <c r="G1246" s="256"/>
      <c r="H1246" s="259">
        <v>15.682</v>
      </c>
      <c r="I1246" s="260"/>
      <c r="J1246" s="256"/>
      <c r="K1246" s="256"/>
      <c r="L1246" s="261"/>
      <c r="M1246" s="262"/>
      <c r="N1246" s="263"/>
      <c r="O1246" s="263"/>
      <c r="P1246" s="263"/>
      <c r="Q1246" s="263"/>
      <c r="R1246" s="263"/>
      <c r="S1246" s="263"/>
      <c r="T1246" s="26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65" t="s">
        <v>162</v>
      </c>
      <c r="AU1246" s="265" t="s">
        <v>87</v>
      </c>
      <c r="AV1246" s="14" t="s">
        <v>87</v>
      </c>
      <c r="AW1246" s="14" t="s">
        <v>33</v>
      </c>
      <c r="AX1246" s="14" t="s">
        <v>85</v>
      </c>
      <c r="AY1246" s="265" t="s">
        <v>152</v>
      </c>
    </row>
    <row r="1247" s="2" customFormat="1" ht="16.5" customHeight="1">
      <c r="A1247" s="39"/>
      <c r="B1247" s="40"/>
      <c r="C1247" s="288" t="s">
        <v>1361</v>
      </c>
      <c r="D1247" s="288" t="s">
        <v>190</v>
      </c>
      <c r="E1247" s="289" t="s">
        <v>1362</v>
      </c>
      <c r="F1247" s="290" t="s">
        <v>1363</v>
      </c>
      <c r="G1247" s="291" t="s">
        <v>157</v>
      </c>
      <c r="H1247" s="292">
        <v>29.140000000000001</v>
      </c>
      <c r="I1247" s="293"/>
      <c r="J1247" s="294">
        <f>ROUND(I1247*H1247,2)</f>
        <v>0</v>
      </c>
      <c r="K1247" s="290" t="s">
        <v>1</v>
      </c>
      <c r="L1247" s="295"/>
      <c r="M1247" s="296" t="s">
        <v>1</v>
      </c>
      <c r="N1247" s="297" t="s">
        <v>42</v>
      </c>
      <c r="O1247" s="92"/>
      <c r="P1247" s="236">
        <f>O1247*H1247</f>
        <v>0</v>
      </c>
      <c r="Q1247" s="236">
        <v>0.0129</v>
      </c>
      <c r="R1247" s="236">
        <f>Q1247*H1247</f>
        <v>0.37590600000000002</v>
      </c>
      <c r="S1247" s="236">
        <v>0</v>
      </c>
      <c r="T1247" s="237">
        <f>S1247*H1247</f>
        <v>0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38" t="s">
        <v>370</v>
      </c>
      <c r="AT1247" s="238" t="s">
        <v>190</v>
      </c>
      <c r="AU1247" s="238" t="s">
        <v>87</v>
      </c>
      <c r="AY1247" s="18" t="s">
        <v>152</v>
      </c>
      <c r="BE1247" s="239">
        <f>IF(N1247="základní",J1247,0)</f>
        <v>0</v>
      </c>
      <c r="BF1247" s="239">
        <f>IF(N1247="snížená",J1247,0)</f>
        <v>0</v>
      </c>
      <c r="BG1247" s="239">
        <f>IF(N1247="zákl. přenesená",J1247,0)</f>
        <v>0</v>
      </c>
      <c r="BH1247" s="239">
        <f>IF(N1247="sníž. přenesená",J1247,0)</f>
        <v>0</v>
      </c>
      <c r="BI1247" s="239">
        <f>IF(N1247="nulová",J1247,0)</f>
        <v>0</v>
      </c>
      <c r="BJ1247" s="18" t="s">
        <v>85</v>
      </c>
      <c r="BK1247" s="239">
        <f>ROUND(I1247*H1247,2)</f>
        <v>0</v>
      </c>
      <c r="BL1247" s="18" t="s">
        <v>278</v>
      </c>
      <c r="BM1247" s="238" t="s">
        <v>1364</v>
      </c>
    </row>
    <row r="1248" s="13" customFormat="1">
      <c r="A1248" s="13"/>
      <c r="B1248" s="245"/>
      <c r="C1248" s="246"/>
      <c r="D1248" s="240" t="s">
        <v>162</v>
      </c>
      <c r="E1248" s="247" t="s">
        <v>1</v>
      </c>
      <c r="F1248" s="248" t="s">
        <v>271</v>
      </c>
      <c r="G1248" s="246"/>
      <c r="H1248" s="247" t="s">
        <v>1</v>
      </c>
      <c r="I1248" s="249"/>
      <c r="J1248" s="246"/>
      <c r="K1248" s="246"/>
      <c r="L1248" s="250"/>
      <c r="M1248" s="251"/>
      <c r="N1248" s="252"/>
      <c r="O1248" s="252"/>
      <c r="P1248" s="252"/>
      <c r="Q1248" s="252"/>
      <c r="R1248" s="252"/>
      <c r="S1248" s="252"/>
      <c r="T1248" s="25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4" t="s">
        <v>162</v>
      </c>
      <c r="AU1248" s="254" t="s">
        <v>87</v>
      </c>
      <c r="AV1248" s="13" t="s">
        <v>85</v>
      </c>
      <c r="AW1248" s="13" t="s">
        <v>33</v>
      </c>
      <c r="AX1248" s="13" t="s">
        <v>77</v>
      </c>
      <c r="AY1248" s="254" t="s">
        <v>152</v>
      </c>
    </row>
    <row r="1249" s="13" customFormat="1">
      <c r="A1249" s="13"/>
      <c r="B1249" s="245"/>
      <c r="C1249" s="246"/>
      <c r="D1249" s="240" t="s">
        <v>162</v>
      </c>
      <c r="E1249" s="247" t="s">
        <v>1</v>
      </c>
      <c r="F1249" s="248" t="s">
        <v>406</v>
      </c>
      <c r="G1249" s="246"/>
      <c r="H1249" s="247" t="s">
        <v>1</v>
      </c>
      <c r="I1249" s="249"/>
      <c r="J1249" s="246"/>
      <c r="K1249" s="246"/>
      <c r="L1249" s="250"/>
      <c r="M1249" s="251"/>
      <c r="N1249" s="252"/>
      <c r="O1249" s="252"/>
      <c r="P1249" s="252"/>
      <c r="Q1249" s="252"/>
      <c r="R1249" s="252"/>
      <c r="S1249" s="252"/>
      <c r="T1249" s="25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54" t="s">
        <v>162</v>
      </c>
      <c r="AU1249" s="254" t="s">
        <v>87</v>
      </c>
      <c r="AV1249" s="13" t="s">
        <v>85</v>
      </c>
      <c r="AW1249" s="13" t="s">
        <v>33</v>
      </c>
      <c r="AX1249" s="13" t="s">
        <v>77</v>
      </c>
      <c r="AY1249" s="254" t="s">
        <v>152</v>
      </c>
    </row>
    <row r="1250" s="14" customFormat="1">
      <c r="A1250" s="14"/>
      <c r="B1250" s="255"/>
      <c r="C1250" s="256"/>
      <c r="D1250" s="240" t="s">
        <v>162</v>
      </c>
      <c r="E1250" s="257" t="s">
        <v>1</v>
      </c>
      <c r="F1250" s="258" t="s">
        <v>407</v>
      </c>
      <c r="G1250" s="256"/>
      <c r="H1250" s="259">
        <v>17.082999999999998</v>
      </c>
      <c r="I1250" s="260"/>
      <c r="J1250" s="256"/>
      <c r="K1250" s="256"/>
      <c r="L1250" s="261"/>
      <c r="M1250" s="262"/>
      <c r="N1250" s="263"/>
      <c r="O1250" s="263"/>
      <c r="P1250" s="263"/>
      <c r="Q1250" s="263"/>
      <c r="R1250" s="263"/>
      <c r="S1250" s="263"/>
      <c r="T1250" s="26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65" t="s">
        <v>162</v>
      </c>
      <c r="AU1250" s="265" t="s">
        <v>87</v>
      </c>
      <c r="AV1250" s="14" t="s">
        <v>87</v>
      </c>
      <c r="AW1250" s="14" t="s">
        <v>33</v>
      </c>
      <c r="AX1250" s="14" t="s">
        <v>77</v>
      </c>
      <c r="AY1250" s="265" t="s">
        <v>152</v>
      </c>
    </row>
    <row r="1251" s="14" customFormat="1">
      <c r="A1251" s="14"/>
      <c r="B1251" s="255"/>
      <c r="C1251" s="256"/>
      <c r="D1251" s="240" t="s">
        <v>162</v>
      </c>
      <c r="E1251" s="257" t="s">
        <v>1</v>
      </c>
      <c r="F1251" s="258" t="s">
        <v>408</v>
      </c>
      <c r="G1251" s="256"/>
      <c r="H1251" s="259">
        <v>9.4079999999999995</v>
      </c>
      <c r="I1251" s="260"/>
      <c r="J1251" s="256"/>
      <c r="K1251" s="256"/>
      <c r="L1251" s="261"/>
      <c r="M1251" s="262"/>
      <c r="N1251" s="263"/>
      <c r="O1251" s="263"/>
      <c r="P1251" s="263"/>
      <c r="Q1251" s="263"/>
      <c r="R1251" s="263"/>
      <c r="S1251" s="263"/>
      <c r="T1251" s="26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65" t="s">
        <v>162</v>
      </c>
      <c r="AU1251" s="265" t="s">
        <v>87</v>
      </c>
      <c r="AV1251" s="14" t="s">
        <v>87</v>
      </c>
      <c r="AW1251" s="14" t="s">
        <v>33</v>
      </c>
      <c r="AX1251" s="14" t="s">
        <v>77</v>
      </c>
      <c r="AY1251" s="265" t="s">
        <v>152</v>
      </c>
    </row>
    <row r="1252" s="16" customFormat="1">
      <c r="A1252" s="16"/>
      <c r="B1252" s="277"/>
      <c r="C1252" s="278"/>
      <c r="D1252" s="240" t="s">
        <v>162</v>
      </c>
      <c r="E1252" s="279" t="s">
        <v>1</v>
      </c>
      <c r="F1252" s="280" t="s">
        <v>172</v>
      </c>
      <c r="G1252" s="278"/>
      <c r="H1252" s="281">
        <v>26.491</v>
      </c>
      <c r="I1252" s="282"/>
      <c r="J1252" s="278"/>
      <c r="K1252" s="278"/>
      <c r="L1252" s="283"/>
      <c r="M1252" s="284"/>
      <c r="N1252" s="285"/>
      <c r="O1252" s="285"/>
      <c r="P1252" s="285"/>
      <c r="Q1252" s="285"/>
      <c r="R1252" s="285"/>
      <c r="S1252" s="285"/>
      <c r="T1252" s="28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T1252" s="287" t="s">
        <v>162</v>
      </c>
      <c r="AU1252" s="287" t="s">
        <v>87</v>
      </c>
      <c r="AV1252" s="16" t="s">
        <v>158</v>
      </c>
      <c r="AW1252" s="16" t="s">
        <v>33</v>
      </c>
      <c r="AX1252" s="16" t="s">
        <v>77</v>
      </c>
      <c r="AY1252" s="287" t="s">
        <v>152</v>
      </c>
    </row>
    <row r="1253" s="14" customFormat="1">
      <c r="A1253" s="14"/>
      <c r="B1253" s="255"/>
      <c r="C1253" s="256"/>
      <c r="D1253" s="240" t="s">
        <v>162</v>
      </c>
      <c r="E1253" s="257" t="s">
        <v>1</v>
      </c>
      <c r="F1253" s="258" t="s">
        <v>1365</v>
      </c>
      <c r="G1253" s="256"/>
      <c r="H1253" s="259">
        <v>29.140000000000001</v>
      </c>
      <c r="I1253" s="260"/>
      <c r="J1253" s="256"/>
      <c r="K1253" s="256"/>
      <c r="L1253" s="261"/>
      <c r="M1253" s="262"/>
      <c r="N1253" s="263"/>
      <c r="O1253" s="263"/>
      <c r="P1253" s="263"/>
      <c r="Q1253" s="263"/>
      <c r="R1253" s="263"/>
      <c r="S1253" s="263"/>
      <c r="T1253" s="26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65" t="s">
        <v>162</v>
      </c>
      <c r="AU1253" s="265" t="s">
        <v>87</v>
      </c>
      <c r="AV1253" s="14" t="s">
        <v>87</v>
      </c>
      <c r="AW1253" s="14" t="s">
        <v>33</v>
      </c>
      <c r="AX1253" s="14" t="s">
        <v>85</v>
      </c>
      <c r="AY1253" s="265" t="s">
        <v>152</v>
      </c>
    </row>
    <row r="1254" s="2" customFormat="1" ht="16.5" customHeight="1">
      <c r="A1254" s="39"/>
      <c r="B1254" s="40"/>
      <c r="C1254" s="288" t="s">
        <v>1366</v>
      </c>
      <c r="D1254" s="288" t="s">
        <v>190</v>
      </c>
      <c r="E1254" s="289" t="s">
        <v>1367</v>
      </c>
      <c r="F1254" s="290" t="s">
        <v>1368</v>
      </c>
      <c r="G1254" s="291" t="s">
        <v>157</v>
      </c>
      <c r="H1254" s="292">
        <v>30.573</v>
      </c>
      <c r="I1254" s="293"/>
      <c r="J1254" s="294">
        <f>ROUND(I1254*H1254,2)</f>
        <v>0</v>
      </c>
      <c r="K1254" s="290" t="s">
        <v>1</v>
      </c>
      <c r="L1254" s="295"/>
      <c r="M1254" s="296" t="s">
        <v>1</v>
      </c>
      <c r="N1254" s="297" t="s">
        <v>42</v>
      </c>
      <c r="O1254" s="92"/>
      <c r="P1254" s="236">
        <f>O1254*H1254</f>
        <v>0</v>
      </c>
      <c r="Q1254" s="236">
        <v>0.0129</v>
      </c>
      <c r="R1254" s="236">
        <f>Q1254*H1254</f>
        <v>0.39439170000000001</v>
      </c>
      <c r="S1254" s="236">
        <v>0</v>
      </c>
      <c r="T1254" s="237">
        <f>S1254*H1254</f>
        <v>0</v>
      </c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R1254" s="238" t="s">
        <v>370</v>
      </c>
      <c r="AT1254" s="238" t="s">
        <v>190</v>
      </c>
      <c r="AU1254" s="238" t="s">
        <v>87</v>
      </c>
      <c r="AY1254" s="18" t="s">
        <v>152</v>
      </c>
      <c r="BE1254" s="239">
        <f>IF(N1254="základní",J1254,0)</f>
        <v>0</v>
      </c>
      <c r="BF1254" s="239">
        <f>IF(N1254="snížená",J1254,0)</f>
        <v>0</v>
      </c>
      <c r="BG1254" s="239">
        <f>IF(N1254="zákl. přenesená",J1254,0)</f>
        <v>0</v>
      </c>
      <c r="BH1254" s="239">
        <f>IF(N1254="sníž. přenesená",J1254,0)</f>
        <v>0</v>
      </c>
      <c r="BI1254" s="239">
        <f>IF(N1254="nulová",J1254,0)</f>
        <v>0</v>
      </c>
      <c r="BJ1254" s="18" t="s">
        <v>85</v>
      </c>
      <c r="BK1254" s="239">
        <f>ROUND(I1254*H1254,2)</f>
        <v>0</v>
      </c>
      <c r="BL1254" s="18" t="s">
        <v>278</v>
      </c>
      <c r="BM1254" s="238" t="s">
        <v>1369</v>
      </c>
    </row>
    <row r="1255" s="13" customFormat="1">
      <c r="A1255" s="13"/>
      <c r="B1255" s="245"/>
      <c r="C1255" s="246"/>
      <c r="D1255" s="240" t="s">
        <v>162</v>
      </c>
      <c r="E1255" s="247" t="s">
        <v>1</v>
      </c>
      <c r="F1255" s="248" t="s">
        <v>271</v>
      </c>
      <c r="G1255" s="246"/>
      <c r="H1255" s="247" t="s">
        <v>1</v>
      </c>
      <c r="I1255" s="249"/>
      <c r="J1255" s="246"/>
      <c r="K1255" s="246"/>
      <c r="L1255" s="250"/>
      <c r="M1255" s="251"/>
      <c r="N1255" s="252"/>
      <c r="O1255" s="252"/>
      <c r="P1255" s="252"/>
      <c r="Q1255" s="252"/>
      <c r="R1255" s="252"/>
      <c r="S1255" s="252"/>
      <c r="T1255" s="25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54" t="s">
        <v>162</v>
      </c>
      <c r="AU1255" s="254" t="s">
        <v>87</v>
      </c>
      <c r="AV1255" s="13" t="s">
        <v>85</v>
      </c>
      <c r="AW1255" s="13" t="s">
        <v>33</v>
      </c>
      <c r="AX1255" s="13" t="s">
        <v>77</v>
      </c>
      <c r="AY1255" s="254" t="s">
        <v>152</v>
      </c>
    </row>
    <row r="1256" s="13" customFormat="1">
      <c r="A1256" s="13"/>
      <c r="B1256" s="245"/>
      <c r="C1256" s="246"/>
      <c r="D1256" s="240" t="s">
        <v>162</v>
      </c>
      <c r="E1256" s="247" t="s">
        <v>1</v>
      </c>
      <c r="F1256" s="248" t="s">
        <v>409</v>
      </c>
      <c r="G1256" s="246"/>
      <c r="H1256" s="247" t="s">
        <v>1</v>
      </c>
      <c r="I1256" s="249"/>
      <c r="J1256" s="246"/>
      <c r="K1256" s="246"/>
      <c r="L1256" s="250"/>
      <c r="M1256" s="251"/>
      <c r="N1256" s="252"/>
      <c r="O1256" s="252"/>
      <c r="P1256" s="252"/>
      <c r="Q1256" s="252"/>
      <c r="R1256" s="252"/>
      <c r="S1256" s="252"/>
      <c r="T1256" s="25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54" t="s">
        <v>162</v>
      </c>
      <c r="AU1256" s="254" t="s">
        <v>87</v>
      </c>
      <c r="AV1256" s="13" t="s">
        <v>85</v>
      </c>
      <c r="AW1256" s="13" t="s">
        <v>33</v>
      </c>
      <c r="AX1256" s="13" t="s">
        <v>77</v>
      </c>
      <c r="AY1256" s="254" t="s">
        <v>152</v>
      </c>
    </row>
    <row r="1257" s="14" customFormat="1">
      <c r="A1257" s="14"/>
      <c r="B1257" s="255"/>
      <c r="C1257" s="256"/>
      <c r="D1257" s="240" t="s">
        <v>162</v>
      </c>
      <c r="E1257" s="257" t="s">
        <v>1</v>
      </c>
      <c r="F1257" s="258" t="s">
        <v>410</v>
      </c>
      <c r="G1257" s="256"/>
      <c r="H1257" s="259">
        <v>12.805999999999999</v>
      </c>
      <c r="I1257" s="260"/>
      <c r="J1257" s="256"/>
      <c r="K1257" s="256"/>
      <c r="L1257" s="261"/>
      <c r="M1257" s="262"/>
      <c r="N1257" s="263"/>
      <c r="O1257" s="263"/>
      <c r="P1257" s="263"/>
      <c r="Q1257" s="263"/>
      <c r="R1257" s="263"/>
      <c r="S1257" s="263"/>
      <c r="T1257" s="26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65" t="s">
        <v>162</v>
      </c>
      <c r="AU1257" s="265" t="s">
        <v>87</v>
      </c>
      <c r="AV1257" s="14" t="s">
        <v>87</v>
      </c>
      <c r="AW1257" s="14" t="s">
        <v>33</v>
      </c>
      <c r="AX1257" s="14" t="s">
        <v>77</v>
      </c>
      <c r="AY1257" s="265" t="s">
        <v>152</v>
      </c>
    </row>
    <row r="1258" s="14" customFormat="1">
      <c r="A1258" s="14"/>
      <c r="B1258" s="255"/>
      <c r="C1258" s="256"/>
      <c r="D1258" s="240" t="s">
        <v>162</v>
      </c>
      <c r="E1258" s="257" t="s">
        <v>1</v>
      </c>
      <c r="F1258" s="258" t="s">
        <v>411</v>
      </c>
      <c r="G1258" s="256"/>
      <c r="H1258" s="259">
        <v>6.5439999999999996</v>
      </c>
      <c r="I1258" s="260"/>
      <c r="J1258" s="256"/>
      <c r="K1258" s="256"/>
      <c r="L1258" s="261"/>
      <c r="M1258" s="262"/>
      <c r="N1258" s="263"/>
      <c r="O1258" s="263"/>
      <c r="P1258" s="263"/>
      <c r="Q1258" s="263"/>
      <c r="R1258" s="263"/>
      <c r="S1258" s="263"/>
      <c r="T1258" s="26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65" t="s">
        <v>162</v>
      </c>
      <c r="AU1258" s="265" t="s">
        <v>87</v>
      </c>
      <c r="AV1258" s="14" t="s">
        <v>87</v>
      </c>
      <c r="AW1258" s="14" t="s">
        <v>33</v>
      </c>
      <c r="AX1258" s="14" t="s">
        <v>77</v>
      </c>
      <c r="AY1258" s="265" t="s">
        <v>152</v>
      </c>
    </row>
    <row r="1259" s="14" customFormat="1">
      <c r="A1259" s="14"/>
      <c r="B1259" s="255"/>
      <c r="C1259" s="256"/>
      <c r="D1259" s="240" t="s">
        <v>162</v>
      </c>
      <c r="E1259" s="257" t="s">
        <v>1</v>
      </c>
      <c r="F1259" s="258" t="s">
        <v>412</v>
      </c>
      <c r="G1259" s="256"/>
      <c r="H1259" s="259">
        <v>8.4440000000000008</v>
      </c>
      <c r="I1259" s="260"/>
      <c r="J1259" s="256"/>
      <c r="K1259" s="256"/>
      <c r="L1259" s="261"/>
      <c r="M1259" s="262"/>
      <c r="N1259" s="263"/>
      <c r="O1259" s="263"/>
      <c r="P1259" s="263"/>
      <c r="Q1259" s="263"/>
      <c r="R1259" s="263"/>
      <c r="S1259" s="263"/>
      <c r="T1259" s="26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65" t="s">
        <v>162</v>
      </c>
      <c r="AU1259" s="265" t="s">
        <v>87</v>
      </c>
      <c r="AV1259" s="14" t="s">
        <v>87</v>
      </c>
      <c r="AW1259" s="14" t="s">
        <v>33</v>
      </c>
      <c r="AX1259" s="14" t="s">
        <v>77</v>
      </c>
      <c r="AY1259" s="265" t="s">
        <v>152</v>
      </c>
    </row>
    <row r="1260" s="16" customFormat="1">
      <c r="A1260" s="16"/>
      <c r="B1260" s="277"/>
      <c r="C1260" s="278"/>
      <c r="D1260" s="240" t="s">
        <v>162</v>
      </c>
      <c r="E1260" s="279" t="s">
        <v>1</v>
      </c>
      <c r="F1260" s="280" t="s">
        <v>172</v>
      </c>
      <c r="G1260" s="278"/>
      <c r="H1260" s="281">
        <v>27.793999999999997</v>
      </c>
      <c r="I1260" s="282"/>
      <c r="J1260" s="278"/>
      <c r="K1260" s="278"/>
      <c r="L1260" s="283"/>
      <c r="M1260" s="284"/>
      <c r="N1260" s="285"/>
      <c r="O1260" s="285"/>
      <c r="P1260" s="285"/>
      <c r="Q1260" s="285"/>
      <c r="R1260" s="285"/>
      <c r="S1260" s="285"/>
      <c r="T1260" s="28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T1260" s="287" t="s">
        <v>162</v>
      </c>
      <c r="AU1260" s="287" t="s">
        <v>87</v>
      </c>
      <c r="AV1260" s="16" t="s">
        <v>158</v>
      </c>
      <c r="AW1260" s="16" t="s">
        <v>33</v>
      </c>
      <c r="AX1260" s="16" t="s">
        <v>77</v>
      </c>
      <c r="AY1260" s="287" t="s">
        <v>152</v>
      </c>
    </row>
    <row r="1261" s="14" customFormat="1">
      <c r="A1261" s="14"/>
      <c r="B1261" s="255"/>
      <c r="C1261" s="256"/>
      <c r="D1261" s="240" t="s">
        <v>162</v>
      </c>
      <c r="E1261" s="257" t="s">
        <v>1</v>
      </c>
      <c r="F1261" s="258" t="s">
        <v>1370</v>
      </c>
      <c r="G1261" s="256"/>
      <c r="H1261" s="259">
        <v>30.573</v>
      </c>
      <c r="I1261" s="260"/>
      <c r="J1261" s="256"/>
      <c r="K1261" s="256"/>
      <c r="L1261" s="261"/>
      <c r="M1261" s="262"/>
      <c r="N1261" s="263"/>
      <c r="O1261" s="263"/>
      <c r="P1261" s="263"/>
      <c r="Q1261" s="263"/>
      <c r="R1261" s="263"/>
      <c r="S1261" s="263"/>
      <c r="T1261" s="26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65" t="s">
        <v>162</v>
      </c>
      <c r="AU1261" s="265" t="s">
        <v>87</v>
      </c>
      <c r="AV1261" s="14" t="s">
        <v>87</v>
      </c>
      <c r="AW1261" s="14" t="s">
        <v>33</v>
      </c>
      <c r="AX1261" s="14" t="s">
        <v>85</v>
      </c>
      <c r="AY1261" s="265" t="s">
        <v>152</v>
      </c>
    </row>
    <row r="1262" s="2" customFormat="1" ht="16.5" customHeight="1">
      <c r="A1262" s="39"/>
      <c r="B1262" s="40"/>
      <c r="C1262" s="227" t="s">
        <v>1371</v>
      </c>
      <c r="D1262" s="227" t="s">
        <v>154</v>
      </c>
      <c r="E1262" s="228" t="s">
        <v>1372</v>
      </c>
      <c r="F1262" s="229" t="s">
        <v>1373</v>
      </c>
      <c r="G1262" s="230" t="s">
        <v>157</v>
      </c>
      <c r="H1262" s="231">
        <v>68.540999999999997</v>
      </c>
      <c r="I1262" s="232"/>
      <c r="J1262" s="233">
        <f>ROUND(I1262*H1262,2)</f>
        <v>0</v>
      </c>
      <c r="K1262" s="229" t="s">
        <v>859</v>
      </c>
      <c r="L1262" s="45"/>
      <c r="M1262" s="234" t="s">
        <v>1</v>
      </c>
      <c r="N1262" s="235" t="s">
        <v>42</v>
      </c>
      <c r="O1262" s="92"/>
      <c r="P1262" s="236">
        <f>O1262*H1262</f>
        <v>0</v>
      </c>
      <c r="Q1262" s="236">
        <v>0</v>
      </c>
      <c r="R1262" s="236">
        <f>Q1262*H1262</f>
        <v>0</v>
      </c>
      <c r="S1262" s="236">
        <v>0</v>
      </c>
      <c r="T1262" s="237">
        <f>S1262*H1262</f>
        <v>0</v>
      </c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R1262" s="238" t="s">
        <v>278</v>
      </c>
      <c r="AT1262" s="238" t="s">
        <v>154</v>
      </c>
      <c r="AU1262" s="238" t="s">
        <v>87</v>
      </c>
      <c r="AY1262" s="18" t="s">
        <v>152</v>
      </c>
      <c r="BE1262" s="239">
        <f>IF(N1262="základní",J1262,0)</f>
        <v>0</v>
      </c>
      <c r="BF1262" s="239">
        <f>IF(N1262="snížená",J1262,0)</f>
        <v>0</v>
      </c>
      <c r="BG1262" s="239">
        <f>IF(N1262="zákl. přenesená",J1262,0)</f>
        <v>0</v>
      </c>
      <c r="BH1262" s="239">
        <f>IF(N1262="sníž. přenesená",J1262,0)</f>
        <v>0</v>
      </c>
      <c r="BI1262" s="239">
        <f>IF(N1262="nulová",J1262,0)</f>
        <v>0</v>
      </c>
      <c r="BJ1262" s="18" t="s">
        <v>85</v>
      </c>
      <c r="BK1262" s="239">
        <f>ROUND(I1262*H1262,2)</f>
        <v>0</v>
      </c>
      <c r="BL1262" s="18" t="s">
        <v>278</v>
      </c>
      <c r="BM1262" s="238" t="s">
        <v>1374</v>
      </c>
    </row>
    <row r="1263" s="13" customFormat="1">
      <c r="A1263" s="13"/>
      <c r="B1263" s="245"/>
      <c r="C1263" s="246"/>
      <c r="D1263" s="240" t="s">
        <v>162</v>
      </c>
      <c r="E1263" s="247" t="s">
        <v>1</v>
      </c>
      <c r="F1263" s="248" t="s">
        <v>271</v>
      </c>
      <c r="G1263" s="246"/>
      <c r="H1263" s="247" t="s">
        <v>1</v>
      </c>
      <c r="I1263" s="249"/>
      <c r="J1263" s="246"/>
      <c r="K1263" s="246"/>
      <c r="L1263" s="250"/>
      <c r="M1263" s="251"/>
      <c r="N1263" s="252"/>
      <c r="O1263" s="252"/>
      <c r="P1263" s="252"/>
      <c r="Q1263" s="252"/>
      <c r="R1263" s="252"/>
      <c r="S1263" s="252"/>
      <c r="T1263" s="25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54" t="s">
        <v>162</v>
      </c>
      <c r="AU1263" s="254" t="s">
        <v>87</v>
      </c>
      <c r="AV1263" s="13" t="s">
        <v>85</v>
      </c>
      <c r="AW1263" s="13" t="s">
        <v>33</v>
      </c>
      <c r="AX1263" s="13" t="s">
        <v>77</v>
      </c>
      <c r="AY1263" s="254" t="s">
        <v>152</v>
      </c>
    </row>
    <row r="1264" s="13" customFormat="1">
      <c r="A1264" s="13"/>
      <c r="B1264" s="245"/>
      <c r="C1264" s="246"/>
      <c r="D1264" s="240" t="s">
        <v>162</v>
      </c>
      <c r="E1264" s="247" t="s">
        <v>1</v>
      </c>
      <c r="F1264" s="248" t="s">
        <v>1331</v>
      </c>
      <c r="G1264" s="246"/>
      <c r="H1264" s="247" t="s">
        <v>1</v>
      </c>
      <c r="I1264" s="249"/>
      <c r="J1264" s="246"/>
      <c r="K1264" s="246"/>
      <c r="L1264" s="250"/>
      <c r="M1264" s="251"/>
      <c r="N1264" s="252"/>
      <c r="O1264" s="252"/>
      <c r="P1264" s="252"/>
      <c r="Q1264" s="252"/>
      <c r="R1264" s="252"/>
      <c r="S1264" s="252"/>
      <c r="T1264" s="25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54" t="s">
        <v>162</v>
      </c>
      <c r="AU1264" s="254" t="s">
        <v>87</v>
      </c>
      <c r="AV1264" s="13" t="s">
        <v>85</v>
      </c>
      <c r="AW1264" s="13" t="s">
        <v>33</v>
      </c>
      <c r="AX1264" s="13" t="s">
        <v>77</v>
      </c>
      <c r="AY1264" s="254" t="s">
        <v>152</v>
      </c>
    </row>
    <row r="1265" s="14" customFormat="1">
      <c r="A1265" s="14"/>
      <c r="B1265" s="255"/>
      <c r="C1265" s="256"/>
      <c r="D1265" s="240" t="s">
        <v>162</v>
      </c>
      <c r="E1265" s="257" t="s">
        <v>1</v>
      </c>
      <c r="F1265" s="258" t="s">
        <v>1332</v>
      </c>
      <c r="G1265" s="256"/>
      <c r="H1265" s="259">
        <v>14.256</v>
      </c>
      <c r="I1265" s="260"/>
      <c r="J1265" s="256"/>
      <c r="K1265" s="256"/>
      <c r="L1265" s="261"/>
      <c r="M1265" s="262"/>
      <c r="N1265" s="263"/>
      <c r="O1265" s="263"/>
      <c r="P1265" s="263"/>
      <c r="Q1265" s="263"/>
      <c r="R1265" s="263"/>
      <c r="S1265" s="263"/>
      <c r="T1265" s="26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65" t="s">
        <v>162</v>
      </c>
      <c r="AU1265" s="265" t="s">
        <v>87</v>
      </c>
      <c r="AV1265" s="14" t="s">
        <v>87</v>
      </c>
      <c r="AW1265" s="14" t="s">
        <v>33</v>
      </c>
      <c r="AX1265" s="14" t="s">
        <v>77</v>
      </c>
      <c r="AY1265" s="265" t="s">
        <v>152</v>
      </c>
    </row>
    <row r="1266" s="13" customFormat="1">
      <c r="A1266" s="13"/>
      <c r="B1266" s="245"/>
      <c r="C1266" s="246"/>
      <c r="D1266" s="240" t="s">
        <v>162</v>
      </c>
      <c r="E1266" s="247" t="s">
        <v>1</v>
      </c>
      <c r="F1266" s="248" t="s">
        <v>406</v>
      </c>
      <c r="G1266" s="246"/>
      <c r="H1266" s="247" t="s">
        <v>1</v>
      </c>
      <c r="I1266" s="249"/>
      <c r="J1266" s="246"/>
      <c r="K1266" s="246"/>
      <c r="L1266" s="250"/>
      <c r="M1266" s="251"/>
      <c r="N1266" s="252"/>
      <c r="O1266" s="252"/>
      <c r="P1266" s="252"/>
      <c r="Q1266" s="252"/>
      <c r="R1266" s="252"/>
      <c r="S1266" s="252"/>
      <c r="T1266" s="25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54" t="s">
        <v>162</v>
      </c>
      <c r="AU1266" s="254" t="s">
        <v>87</v>
      </c>
      <c r="AV1266" s="13" t="s">
        <v>85</v>
      </c>
      <c r="AW1266" s="13" t="s">
        <v>33</v>
      </c>
      <c r="AX1266" s="13" t="s">
        <v>77</v>
      </c>
      <c r="AY1266" s="254" t="s">
        <v>152</v>
      </c>
    </row>
    <row r="1267" s="14" customFormat="1">
      <c r="A1267" s="14"/>
      <c r="B1267" s="255"/>
      <c r="C1267" s="256"/>
      <c r="D1267" s="240" t="s">
        <v>162</v>
      </c>
      <c r="E1267" s="257" t="s">
        <v>1</v>
      </c>
      <c r="F1267" s="258" t="s">
        <v>407</v>
      </c>
      <c r="G1267" s="256"/>
      <c r="H1267" s="259">
        <v>17.082999999999998</v>
      </c>
      <c r="I1267" s="260"/>
      <c r="J1267" s="256"/>
      <c r="K1267" s="256"/>
      <c r="L1267" s="261"/>
      <c r="M1267" s="262"/>
      <c r="N1267" s="263"/>
      <c r="O1267" s="263"/>
      <c r="P1267" s="263"/>
      <c r="Q1267" s="263"/>
      <c r="R1267" s="263"/>
      <c r="S1267" s="263"/>
      <c r="T1267" s="26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65" t="s">
        <v>162</v>
      </c>
      <c r="AU1267" s="265" t="s">
        <v>87</v>
      </c>
      <c r="AV1267" s="14" t="s">
        <v>87</v>
      </c>
      <c r="AW1267" s="14" t="s">
        <v>33</v>
      </c>
      <c r="AX1267" s="14" t="s">
        <v>77</v>
      </c>
      <c r="AY1267" s="265" t="s">
        <v>152</v>
      </c>
    </row>
    <row r="1268" s="14" customFormat="1">
      <c r="A1268" s="14"/>
      <c r="B1268" s="255"/>
      <c r="C1268" s="256"/>
      <c r="D1268" s="240" t="s">
        <v>162</v>
      </c>
      <c r="E1268" s="257" t="s">
        <v>1</v>
      </c>
      <c r="F1268" s="258" t="s">
        <v>408</v>
      </c>
      <c r="G1268" s="256"/>
      <c r="H1268" s="259">
        <v>9.4079999999999995</v>
      </c>
      <c r="I1268" s="260"/>
      <c r="J1268" s="256"/>
      <c r="K1268" s="256"/>
      <c r="L1268" s="261"/>
      <c r="M1268" s="262"/>
      <c r="N1268" s="263"/>
      <c r="O1268" s="263"/>
      <c r="P1268" s="263"/>
      <c r="Q1268" s="263"/>
      <c r="R1268" s="263"/>
      <c r="S1268" s="263"/>
      <c r="T1268" s="26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65" t="s">
        <v>162</v>
      </c>
      <c r="AU1268" s="265" t="s">
        <v>87</v>
      </c>
      <c r="AV1268" s="14" t="s">
        <v>87</v>
      </c>
      <c r="AW1268" s="14" t="s">
        <v>33</v>
      </c>
      <c r="AX1268" s="14" t="s">
        <v>77</v>
      </c>
      <c r="AY1268" s="265" t="s">
        <v>152</v>
      </c>
    </row>
    <row r="1269" s="13" customFormat="1">
      <c r="A1269" s="13"/>
      <c r="B1269" s="245"/>
      <c r="C1269" s="246"/>
      <c r="D1269" s="240" t="s">
        <v>162</v>
      </c>
      <c r="E1269" s="247" t="s">
        <v>1</v>
      </c>
      <c r="F1269" s="248" t="s">
        <v>409</v>
      </c>
      <c r="G1269" s="246"/>
      <c r="H1269" s="247" t="s">
        <v>1</v>
      </c>
      <c r="I1269" s="249"/>
      <c r="J1269" s="246"/>
      <c r="K1269" s="246"/>
      <c r="L1269" s="250"/>
      <c r="M1269" s="251"/>
      <c r="N1269" s="252"/>
      <c r="O1269" s="252"/>
      <c r="P1269" s="252"/>
      <c r="Q1269" s="252"/>
      <c r="R1269" s="252"/>
      <c r="S1269" s="252"/>
      <c r="T1269" s="25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4" t="s">
        <v>162</v>
      </c>
      <c r="AU1269" s="254" t="s">
        <v>87</v>
      </c>
      <c r="AV1269" s="13" t="s">
        <v>85</v>
      </c>
      <c r="AW1269" s="13" t="s">
        <v>33</v>
      </c>
      <c r="AX1269" s="13" t="s">
        <v>77</v>
      </c>
      <c r="AY1269" s="254" t="s">
        <v>152</v>
      </c>
    </row>
    <row r="1270" s="14" customFormat="1">
      <c r="A1270" s="14"/>
      <c r="B1270" s="255"/>
      <c r="C1270" s="256"/>
      <c r="D1270" s="240" t="s">
        <v>162</v>
      </c>
      <c r="E1270" s="257" t="s">
        <v>1</v>
      </c>
      <c r="F1270" s="258" t="s">
        <v>410</v>
      </c>
      <c r="G1270" s="256"/>
      <c r="H1270" s="259">
        <v>12.805999999999999</v>
      </c>
      <c r="I1270" s="260"/>
      <c r="J1270" s="256"/>
      <c r="K1270" s="256"/>
      <c r="L1270" s="261"/>
      <c r="M1270" s="262"/>
      <c r="N1270" s="263"/>
      <c r="O1270" s="263"/>
      <c r="P1270" s="263"/>
      <c r="Q1270" s="263"/>
      <c r="R1270" s="263"/>
      <c r="S1270" s="263"/>
      <c r="T1270" s="26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5" t="s">
        <v>162</v>
      </c>
      <c r="AU1270" s="265" t="s">
        <v>87</v>
      </c>
      <c r="AV1270" s="14" t="s">
        <v>87</v>
      </c>
      <c r="AW1270" s="14" t="s">
        <v>33</v>
      </c>
      <c r="AX1270" s="14" t="s">
        <v>77</v>
      </c>
      <c r="AY1270" s="265" t="s">
        <v>152</v>
      </c>
    </row>
    <row r="1271" s="14" customFormat="1">
      <c r="A1271" s="14"/>
      <c r="B1271" s="255"/>
      <c r="C1271" s="256"/>
      <c r="D1271" s="240" t="s">
        <v>162</v>
      </c>
      <c r="E1271" s="257" t="s">
        <v>1</v>
      </c>
      <c r="F1271" s="258" t="s">
        <v>411</v>
      </c>
      <c r="G1271" s="256"/>
      <c r="H1271" s="259">
        <v>6.5439999999999996</v>
      </c>
      <c r="I1271" s="260"/>
      <c r="J1271" s="256"/>
      <c r="K1271" s="256"/>
      <c r="L1271" s="261"/>
      <c r="M1271" s="262"/>
      <c r="N1271" s="263"/>
      <c r="O1271" s="263"/>
      <c r="P1271" s="263"/>
      <c r="Q1271" s="263"/>
      <c r="R1271" s="263"/>
      <c r="S1271" s="263"/>
      <c r="T1271" s="26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65" t="s">
        <v>162</v>
      </c>
      <c r="AU1271" s="265" t="s">
        <v>87</v>
      </c>
      <c r="AV1271" s="14" t="s">
        <v>87</v>
      </c>
      <c r="AW1271" s="14" t="s">
        <v>33</v>
      </c>
      <c r="AX1271" s="14" t="s">
        <v>77</v>
      </c>
      <c r="AY1271" s="265" t="s">
        <v>152</v>
      </c>
    </row>
    <row r="1272" s="14" customFormat="1">
      <c r="A1272" s="14"/>
      <c r="B1272" s="255"/>
      <c r="C1272" s="256"/>
      <c r="D1272" s="240" t="s">
        <v>162</v>
      </c>
      <c r="E1272" s="257" t="s">
        <v>1</v>
      </c>
      <c r="F1272" s="258" t="s">
        <v>412</v>
      </c>
      <c r="G1272" s="256"/>
      <c r="H1272" s="259">
        <v>8.4440000000000008</v>
      </c>
      <c r="I1272" s="260"/>
      <c r="J1272" s="256"/>
      <c r="K1272" s="256"/>
      <c r="L1272" s="261"/>
      <c r="M1272" s="262"/>
      <c r="N1272" s="263"/>
      <c r="O1272" s="263"/>
      <c r="P1272" s="263"/>
      <c r="Q1272" s="263"/>
      <c r="R1272" s="263"/>
      <c r="S1272" s="263"/>
      <c r="T1272" s="26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65" t="s">
        <v>162</v>
      </c>
      <c r="AU1272" s="265" t="s">
        <v>87</v>
      </c>
      <c r="AV1272" s="14" t="s">
        <v>87</v>
      </c>
      <c r="AW1272" s="14" t="s">
        <v>33</v>
      </c>
      <c r="AX1272" s="14" t="s">
        <v>77</v>
      </c>
      <c r="AY1272" s="265" t="s">
        <v>152</v>
      </c>
    </row>
    <row r="1273" s="16" customFormat="1">
      <c r="A1273" s="16"/>
      <c r="B1273" s="277"/>
      <c r="C1273" s="278"/>
      <c r="D1273" s="240" t="s">
        <v>162</v>
      </c>
      <c r="E1273" s="279" t="s">
        <v>1</v>
      </c>
      <c r="F1273" s="280" t="s">
        <v>172</v>
      </c>
      <c r="G1273" s="278"/>
      <c r="H1273" s="281">
        <v>68.540999999999997</v>
      </c>
      <c r="I1273" s="282"/>
      <c r="J1273" s="278"/>
      <c r="K1273" s="278"/>
      <c r="L1273" s="283"/>
      <c r="M1273" s="284"/>
      <c r="N1273" s="285"/>
      <c r="O1273" s="285"/>
      <c r="P1273" s="285"/>
      <c r="Q1273" s="285"/>
      <c r="R1273" s="285"/>
      <c r="S1273" s="285"/>
      <c r="T1273" s="28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T1273" s="287" t="s">
        <v>162</v>
      </c>
      <c r="AU1273" s="287" t="s">
        <v>87</v>
      </c>
      <c r="AV1273" s="16" t="s">
        <v>158</v>
      </c>
      <c r="AW1273" s="16" t="s">
        <v>33</v>
      </c>
      <c r="AX1273" s="16" t="s">
        <v>85</v>
      </c>
      <c r="AY1273" s="287" t="s">
        <v>152</v>
      </c>
    </row>
    <row r="1274" s="2" customFormat="1" ht="24.15" customHeight="1">
      <c r="A1274" s="39"/>
      <c r="B1274" s="40"/>
      <c r="C1274" s="227" t="s">
        <v>1375</v>
      </c>
      <c r="D1274" s="227" t="s">
        <v>154</v>
      </c>
      <c r="E1274" s="228" t="s">
        <v>1376</v>
      </c>
      <c r="F1274" s="229" t="s">
        <v>1377</v>
      </c>
      <c r="G1274" s="230" t="s">
        <v>232</v>
      </c>
      <c r="H1274" s="231">
        <v>1.419</v>
      </c>
      <c r="I1274" s="232"/>
      <c r="J1274" s="233">
        <f>ROUND(I1274*H1274,2)</f>
        <v>0</v>
      </c>
      <c r="K1274" s="229" t="s">
        <v>176</v>
      </c>
      <c r="L1274" s="45"/>
      <c r="M1274" s="234" t="s">
        <v>1</v>
      </c>
      <c r="N1274" s="235" t="s">
        <v>42</v>
      </c>
      <c r="O1274" s="92"/>
      <c r="P1274" s="236">
        <f>O1274*H1274</f>
        <v>0</v>
      </c>
      <c r="Q1274" s="236">
        <v>0</v>
      </c>
      <c r="R1274" s="236">
        <f>Q1274*H1274</f>
        <v>0</v>
      </c>
      <c r="S1274" s="236">
        <v>0</v>
      </c>
      <c r="T1274" s="237">
        <f>S1274*H1274</f>
        <v>0</v>
      </c>
      <c r="U1274" s="39"/>
      <c r="V1274" s="39"/>
      <c r="W1274" s="39"/>
      <c r="X1274" s="39"/>
      <c r="Y1274" s="39"/>
      <c r="Z1274" s="39"/>
      <c r="AA1274" s="39"/>
      <c r="AB1274" s="39"/>
      <c r="AC1274" s="39"/>
      <c r="AD1274" s="39"/>
      <c r="AE1274" s="39"/>
      <c r="AR1274" s="238" t="s">
        <v>278</v>
      </c>
      <c r="AT1274" s="238" t="s">
        <v>154</v>
      </c>
      <c r="AU1274" s="238" t="s">
        <v>87</v>
      </c>
      <c r="AY1274" s="18" t="s">
        <v>152</v>
      </c>
      <c r="BE1274" s="239">
        <f>IF(N1274="základní",J1274,0)</f>
        <v>0</v>
      </c>
      <c r="BF1274" s="239">
        <f>IF(N1274="snížená",J1274,0)</f>
        <v>0</v>
      </c>
      <c r="BG1274" s="239">
        <f>IF(N1274="zákl. přenesená",J1274,0)</f>
        <v>0</v>
      </c>
      <c r="BH1274" s="239">
        <f>IF(N1274="sníž. přenesená",J1274,0)</f>
        <v>0</v>
      </c>
      <c r="BI1274" s="239">
        <f>IF(N1274="nulová",J1274,0)</f>
        <v>0</v>
      </c>
      <c r="BJ1274" s="18" t="s">
        <v>85</v>
      </c>
      <c r="BK1274" s="239">
        <f>ROUND(I1274*H1274,2)</f>
        <v>0</v>
      </c>
      <c r="BL1274" s="18" t="s">
        <v>278</v>
      </c>
      <c r="BM1274" s="238" t="s">
        <v>1378</v>
      </c>
    </row>
    <row r="1275" s="2" customFormat="1" ht="16.5" customHeight="1">
      <c r="A1275" s="39"/>
      <c r="B1275" s="40"/>
      <c r="C1275" s="227" t="s">
        <v>1379</v>
      </c>
      <c r="D1275" s="227" t="s">
        <v>154</v>
      </c>
      <c r="E1275" s="228" t="s">
        <v>1380</v>
      </c>
      <c r="F1275" s="229" t="s">
        <v>1381</v>
      </c>
      <c r="G1275" s="230" t="s">
        <v>232</v>
      </c>
      <c r="H1275" s="231">
        <v>1.419</v>
      </c>
      <c r="I1275" s="232"/>
      <c r="J1275" s="233">
        <f>ROUND(I1275*H1275,2)</f>
        <v>0</v>
      </c>
      <c r="K1275" s="229" t="s">
        <v>859</v>
      </c>
      <c r="L1275" s="45"/>
      <c r="M1275" s="234" t="s">
        <v>1</v>
      </c>
      <c r="N1275" s="235" t="s">
        <v>42</v>
      </c>
      <c r="O1275" s="92"/>
      <c r="P1275" s="236">
        <f>O1275*H1275</f>
        <v>0</v>
      </c>
      <c r="Q1275" s="236">
        <v>0</v>
      </c>
      <c r="R1275" s="236">
        <f>Q1275*H1275</f>
        <v>0</v>
      </c>
      <c r="S1275" s="236">
        <v>0</v>
      </c>
      <c r="T1275" s="237">
        <f>S1275*H1275</f>
        <v>0</v>
      </c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R1275" s="238" t="s">
        <v>278</v>
      </c>
      <c r="AT1275" s="238" t="s">
        <v>154</v>
      </c>
      <c r="AU1275" s="238" t="s">
        <v>87</v>
      </c>
      <c r="AY1275" s="18" t="s">
        <v>152</v>
      </c>
      <c r="BE1275" s="239">
        <f>IF(N1275="základní",J1275,0)</f>
        <v>0</v>
      </c>
      <c r="BF1275" s="239">
        <f>IF(N1275="snížená",J1275,0)</f>
        <v>0</v>
      </c>
      <c r="BG1275" s="239">
        <f>IF(N1275="zákl. přenesená",J1275,0)</f>
        <v>0</v>
      </c>
      <c r="BH1275" s="239">
        <f>IF(N1275="sníž. přenesená",J1275,0)</f>
        <v>0</v>
      </c>
      <c r="BI1275" s="239">
        <f>IF(N1275="nulová",J1275,0)</f>
        <v>0</v>
      </c>
      <c r="BJ1275" s="18" t="s">
        <v>85</v>
      </c>
      <c r="BK1275" s="239">
        <f>ROUND(I1275*H1275,2)</f>
        <v>0</v>
      </c>
      <c r="BL1275" s="18" t="s">
        <v>278</v>
      </c>
      <c r="BM1275" s="238" t="s">
        <v>1382</v>
      </c>
    </row>
    <row r="1276" s="12" customFormat="1" ht="22.8" customHeight="1">
      <c r="A1276" s="12"/>
      <c r="B1276" s="211"/>
      <c r="C1276" s="212"/>
      <c r="D1276" s="213" t="s">
        <v>76</v>
      </c>
      <c r="E1276" s="225" t="s">
        <v>1383</v>
      </c>
      <c r="F1276" s="225" t="s">
        <v>1384</v>
      </c>
      <c r="G1276" s="212"/>
      <c r="H1276" s="212"/>
      <c r="I1276" s="215"/>
      <c r="J1276" s="226">
        <f>BK1276</f>
        <v>0</v>
      </c>
      <c r="K1276" s="212"/>
      <c r="L1276" s="217"/>
      <c r="M1276" s="218"/>
      <c r="N1276" s="219"/>
      <c r="O1276" s="219"/>
      <c r="P1276" s="220">
        <f>SUM(P1277:P1321)</f>
        <v>0</v>
      </c>
      <c r="Q1276" s="219"/>
      <c r="R1276" s="220">
        <f>SUM(R1277:R1321)</f>
        <v>0.0431387861</v>
      </c>
      <c r="S1276" s="219"/>
      <c r="T1276" s="221">
        <f>SUM(T1277:T1321)</f>
        <v>0</v>
      </c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R1276" s="222" t="s">
        <v>87</v>
      </c>
      <c r="AT1276" s="223" t="s">
        <v>76</v>
      </c>
      <c r="AU1276" s="223" t="s">
        <v>85</v>
      </c>
      <c r="AY1276" s="222" t="s">
        <v>152</v>
      </c>
      <c r="BK1276" s="224">
        <f>SUM(BK1277:BK1321)</f>
        <v>0</v>
      </c>
    </row>
    <row r="1277" s="2" customFormat="1" ht="16.5" customHeight="1">
      <c r="A1277" s="39"/>
      <c r="B1277" s="40"/>
      <c r="C1277" s="227" t="s">
        <v>1385</v>
      </c>
      <c r="D1277" s="227" t="s">
        <v>154</v>
      </c>
      <c r="E1277" s="228" t="s">
        <v>1386</v>
      </c>
      <c r="F1277" s="229" t="s">
        <v>1387</v>
      </c>
      <c r="G1277" s="230" t="s">
        <v>275</v>
      </c>
      <c r="H1277" s="231">
        <v>4</v>
      </c>
      <c r="I1277" s="232"/>
      <c r="J1277" s="233">
        <f>ROUND(I1277*H1277,2)</f>
        <v>0</v>
      </c>
      <c r="K1277" s="229" t="s">
        <v>1</v>
      </c>
      <c r="L1277" s="45"/>
      <c r="M1277" s="234" t="s">
        <v>1</v>
      </c>
      <c r="N1277" s="235" t="s">
        <v>42</v>
      </c>
      <c r="O1277" s="92"/>
      <c r="P1277" s="236">
        <f>O1277*H1277</f>
        <v>0</v>
      </c>
      <c r="Q1277" s="236">
        <v>0.00013999999999999999</v>
      </c>
      <c r="R1277" s="236">
        <f>Q1277*H1277</f>
        <v>0.00055999999999999995</v>
      </c>
      <c r="S1277" s="236">
        <v>0</v>
      </c>
      <c r="T1277" s="237">
        <f>S1277*H1277</f>
        <v>0</v>
      </c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R1277" s="238" t="s">
        <v>278</v>
      </c>
      <c r="AT1277" s="238" t="s">
        <v>154</v>
      </c>
      <c r="AU1277" s="238" t="s">
        <v>87</v>
      </c>
      <c r="AY1277" s="18" t="s">
        <v>152</v>
      </c>
      <c r="BE1277" s="239">
        <f>IF(N1277="základní",J1277,0)</f>
        <v>0</v>
      </c>
      <c r="BF1277" s="239">
        <f>IF(N1277="snížená",J1277,0)</f>
        <v>0</v>
      </c>
      <c r="BG1277" s="239">
        <f>IF(N1277="zákl. přenesená",J1277,0)</f>
        <v>0</v>
      </c>
      <c r="BH1277" s="239">
        <f>IF(N1277="sníž. přenesená",J1277,0)</f>
        <v>0</v>
      </c>
      <c r="BI1277" s="239">
        <f>IF(N1277="nulová",J1277,0)</f>
        <v>0</v>
      </c>
      <c r="BJ1277" s="18" t="s">
        <v>85</v>
      </c>
      <c r="BK1277" s="239">
        <f>ROUND(I1277*H1277,2)</f>
        <v>0</v>
      </c>
      <c r="BL1277" s="18" t="s">
        <v>278</v>
      </c>
      <c r="BM1277" s="238" t="s">
        <v>1388</v>
      </c>
    </row>
    <row r="1278" s="13" customFormat="1">
      <c r="A1278" s="13"/>
      <c r="B1278" s="245"/>
      <c r="C1278" s="246"/>
      <c r="D1278" s="240" t="s">
        <v>162</v>
      </c>
      <c r="E1278" s="247" t="s">
        <v>1</v>
      </c>
      <c r="F1278" s="248" t="s">
        <v>1389</v>
      </c>
      <c r="G1278" s="246"/>
      <c r="H1278" s="247" t="s">
        <v>1</v>
      </c>
      <c r="I1278" s="249"/>
      <c r="J1278" s="246"/>
      <c r="K1278" s="246"/>
      <c r="L1278" s="250"/>
      <c r="M1278" s="251"/>
      <c r="N1278" s="252"/>
      <c r="O1278" s="252"/>
      <c r="P1278" s="252"/>
      <c r="Q1278" s="252"/>
      <c r="R1278" s="252"/>
      <c r="S1278" s="252"/>
      <c r="T1278" s="25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54" t="s">
        <v>162</v>
      </c>
      <c r="AU1278" s="254" t="s">
        <v>87</v>
      </c>
      <c r="AV1278" s="13" t="s">
        <v>85</v>
      </c>
      <c r="AW1278" s="13" t="s">
        <v>33</v>
      </c>
      <c r="AX1278" s="13" t="s">
        <v>77</v>
      </c>
      <c r="AY1278" s="254" t="s">
        <v>152</v>
      </c>
    </row>
    <row r="1279" s="14" customFormat="1">
      <c r="A1279" s="14"/>
      <c r="B1279" s="255"/>
      <c r="C1279" s="256"/>
      <c r="D1279" s="240" t="s">
        <v>162</v>
      </c>
      <c r="E1279" s="257" t="s">
        <v>1</v>
      </c>
      <c r="F1279" s="258" t="s">
        <v>85</v>
      </c>
      <c r="G1279" s="256"/>
      <c r="H1279" s="259">
        <v>1</v>
      </c>
      <c r="I1279" s="260"/>
      <c r="J1279" s="256"/>
      <c r="K1279" s="256"/>
      <c r="L1279" s="261"/>
      <c r="M1279" s="262"/>
      <c r="N1279" s="263"/>
      <c r="O1279" s="263"/>
      <c r="P1279" s="263"/>
      <c r="Q1279" s="263"/>
      <c r="R1279" s="263"/>
      <c r="S1279" s="263"/>
      <c r="T1279" s="26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65" t="s">
        <v>162</v>
      </c>
      <c r="AU1279" s="265" t="s">
        <v>87</v>
      </c>
      <c r="AV1279" s="14" t="s">
        <v>87</v>
      </c>
      <c r="AW1279" s="14" t="s">
        <v>33</v>
      </c>
      <c r="AX1279" s="14" t="s">
        <v>77</v>
      </c>
      <c r="AY1279" s="265" t="s">
        <v>152</v>
      </c>
    </row>
    <row r="1280" s="13" customFormat="1">
      <c r="A1280" s="13"/>
      <c r="B1280" s="245"/>
      <c r="C1280" s="246"/>
      <c r="D1280" s="240" t="s">
        <v>162</v>
      </c>
      <c r="E1280" s="247" t="s">
        <v>1</v>
      </c>
      <c r="F1280" s="248" t="s">
        <v>1390</v>
      </c>
      <c r="G1280" s="246"/>
      <c r="H1280" s="247" t="s">
        <v>1</v>
      </c>
      <c r="I1280" s="249"/>
      <c r="J1280" s="246"/>
      <c r="K1280" s="246"/>
      <c r="L1280" s="250"/>
      <c r="M1280" s="251"/>
      <c r="N1280" s="252"/>
      <c r="O1280" s="252"/>
      <c r="P1280" s="252"/>
      <c r="Q1280" s="252"/>
      <c r="R1280" s="252"/>
      <c r="S1280" s="252"/>
      <c r="T1280" s="25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54" t="s">
        <v>162</v>
      </c>
      <c r="AU1280" s="254" t="s">
        <v>87</v>
      </c>
      <c r="AV1280" s="13" t="s">
        <v>85</v>
      </c>
      <c r="AW1280" s="13" t="s">
        <v>33</v>
      </c>
      <c r="AX1280" s="13" t="s">
        <v>77</v>
      </c>
      <c r="AY1280" s="254" t="s">
        <v>152</v>
      </c>
    </row>
    <row r="1281" s="14" customFormat="1">
      <c r="A1281" s="14"/>
      <c r="B1281" s="255"/>
      <c r="C1281" s="256"/>
      <c r="D1281" s="240" t="s">
        <v>162</v>
      </c>
      <c r="E1281" s="257" t="s">
        <v>1</v>
      </c>
      <c r="F1281" s="258" t="s">
        <v>87</v>
      </c>
      <c r="G1281" s="256"/>
      <c r="H1281" s="259">
        <v>2</v>
      </c>
      <c r="I1281" s="260"/>
      <c r="J1281" s="256"/>
      <c r="K1281" s="256"/>
      <c r="L1281" s="261"/>
      <c r="M1281" s="262"/>
      <c r="N1281" s="263"/>
      <c r="O1281" s="263"/>
      <c r="P1281" s="263"/>
      <c r="Q1281" s="263"/>
      <c r="R1281" s="263"/>
      <c r="S1281" s="263"/>
      <c r="T1281" s="26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65" t="s">
        <v>162</v>
      </c>
      <c r="AU1281" s="265" t="s">
        <v>87</v>
      </c>
      <c r="AV1281" s="14" t="s">
        <v>87</v>
      </c>
      <c r="AW1281" s="14" t="s">
        <v>33</v>
      </c>
      <c r="AX1281" s="14" t="s">
        <v>77</v>
      </c>
      <c r="AY1281" s="265" t="s">
        <v>152</v>
      </c>
    </row>
    <row r="1282" s="13" customFormat="1">
      <c r="A1282" s="13"/>
      <c r="B1282" s="245"/>
      <c r="C1282" s="246"/>
      <c r="D1282" s="240" t="s">
        <v>162</v>
      </c>
      <c r="E1282" s="247" t="s">
        <v>1</v>
      </c>
      <c r="F1282" s="248" t="s">
        <v>1391</v>
      </c>
      <c r="G1282" s="246"/>
      <c r="H1282" s="247" t="s">
        <v>1</v>
      </c>
      <c r="I1282" s="249"/>
      <c r="J1282" s="246"/>
      <c r="K1282" s="246"/>
      <c r="L1282" s="250"/>
      <c r="M1282" s="251"/>
      <c r="N1282" s="252"/>
      <c r="O1282" s="252"/>
      <c r="P1282" s="252"/>
      <c r="Q1282" s="252"/>
      <c r="R1282" s="252"/>
      <c r="S1282" s="252"/>
      <c r="T1282" s="25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54" t="s">
        <v>162</v>
      </c>
      <c r="AU1282" s="254" t="s">
        <v>87</v>
      </c>
      <c r="AV1282" s="13" t="s">
        <v>85</v>
      </c>
      <c r="AW1282" s="13" t="s">
        <v>33</v>
      </c>
      <c r="AX1282" s="13" t="s">
        <v>77</v>
      </c>
      <c r="AY1282" s="254" t="s">
        <v>152</v>
      </c>
    </row>
    <row r="1283" s="14" customFormat="1">
      <c r="A1283" s="14"/>
      <c r="B1283" s="255"/>
      <c r="C1283" s="256"/>
      <c r="D1283" s="240" t="s">
        <v>162</v>
      </c>
      <c r="E1283" s="257" t="s">
        <v>1</v>
      </c>
      <c r="F1283" s="258" t="s">
        <v>85</v>
      </c>
      <c r="G1283" s="256"/>
      <c r="H1283" s="259">
        <v>1</v>
      </c>
      <c r="I1283" s="260"/>
      <c r="J1283" s="256"/>
      <c r="K1283" s="256"/>
      <c r="L1283" s="261"/>
      <c r="M1283" s="262"/>
      <c r="N1283" s="263"/>
      <c r="O1283" s="263"/>
      <c r="P1283" s="263"/>
      <c r="Q1283" s="263"/>
      <c r="R1283" s="263"/>
      <c r="S1283" s="263"/>
      <c r="T1283" s="26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65" t="s">
        <v>162</v>
      </c>
      <c r="AU1283" s="265" t="s">
        <v>87</v>
      </c>
      <c r="AV1283" s="14" t="s">
        <v>87</v>
      </c>
      <c r="AW1283" s="14" t="s">
        <v>33</v>
      </c>
      <c r="AX1283" s="14" t="s">
        <v>77</v>
      </c>
      <c r="AY1283" s="265" t="s">
        <v>152</v>
      </c>
    </row>
    <row r="1284" s="16" customFormat="1">
      <c r="A1284" s="16"/>
      <c r="B1284" s="277"/>
      <c r="C1284" s="278"/>
      <c r="D1284" s="240" t="s">
        <v>162</v>
      </c>
      <c r="E1284" s="279" t="s">
        <v>1</v>
      </c>
      <c r="F1284" s="280" t="s">
        <v>172</v>
      </c>
      <c r="G1284" s="278"/>
      <c r="H1284" s="281">
        <v>4</v>
      </c>
      <c r="I1284" s="282"/>
      <c r="J1284" s="278"/>
      <c r="K1284" s="278"/>
      <c r="L1284" s="283"/>
      <c r="M1284" s="284"/>
      <c r="N1284" s="285"/>
      <c r="O1284" s="285"/>
      <c r="P1284" s="285"/>
      <c r="Q1284" s="285"/>
      <c r="R1284" s="285"/>
      <c r="S1284" s="285"/>
      <c r="T1284" s="28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T1284" s="287" t="s">
        <v>162</v>
      </c>
      <c r="AU1284" s="287" t="s">
        <v>87</v>
      </c>
      <c r="AV1284" s="16" t="s">
        <v>158</v>
      </c>
      <c r="AW1284" s="16" t="s">
        <v>33</v>
      </c>
      <c r="AX1284" s="16" t="s">
        <v>85</v>
      </c>
      <c r="AY1284" s="287" t="s">
        <v>152</v>
      </c>
    </row>
    <row r="1285" s="2" customFormat="1" ht="16.5" customHeight="1">
      <c r="A1285" s="39"/>
      <c r="B1285" s="40"/>
      <c r="C1285" s="227" t="s">
        <v>1392</v>
      </c>
      <c r="D1285" s="227" t="s">
        <v>154</v>
      </c>
      <c r="E1285" s="228" t="s">
        <v>1393</v>
      </c>
      <c r="F1285" s="229" t="s">
        <v>1394</v>
      </c>
      <c r="G1285" s="230" t="s">
        <v>275</v>
      </c>
      <c r="H1285" s="231">
        <v>3</v>
      </c>
      <c r="I1285" s="232"/>
      <c r="J1285" s="233">
        <f>ROUND(I1285*H1285,2)</f>
        <v>0</v>
      </c>
      <c r="K1285" s="229" t="s">
        <v>1</v>
      </c>
      <c r="L1285" s="45"/>
      <c r="M1285" s="234" t="s">
        <v>1</v>
      </c>
      <c r="N1285" s="235" t="s">
        <v>42</v>
      </c>
      <c r="O1285" s="92"/>
      <c r="P1285" s="236">
        <f>O1285*H1285</f>
        <v>0</v>
      </c>
      <c r="Q1285" s="236">
        <v>0.00013999999999999999</v>
      </c>
      <c r="R1285" s="236">
        <f>Q1285*H1285</f>
        <v>0.00041999999999999996</v>
      </c>
      <c r="S1285" s="236">
        <v>0</v>
      </c>
      <c r="T1285" s="237">
        <f>S1285*H1285</f>
        <v>0</v>
      </c>
      <c r="U1285" s="39"/>
      <c r="V1285" s="39"/>
      <c r="W1285" s="39"/>
      <c r="X1285" s="39"/>
      <c r="Y1285" s="39"/>
      <c r="Z1285" s="39"/>
      <c r="AA1285" s="39"/>
      <c r="AB1285" s="39"/>
      <c r="AC1285" s="39"/>
      <c r="AD1285" s="39"/>
      <c r="AE1285" s="39"/>
      <c r="AR1285" s="238" t="s">
        <v>278</v>
      </c>
      <c r="AT1285" s="238" t="s">
        <v>154</v>
      </c>
      <c r="AU1285" s="238" t="s">
        <v>87</v>
      </c>
      <c r="AY1285" s="18" t="s">
        <v>152</v>
      </c>
      <c r="BE1285" s="239">
        <f>IF(N1285="základní",J1285,0)</f>
        <v>0</v>
      </c>
      <c r="BF1285" s="239">
        <f>IF(N1285="snížená",J1285,0)</f>
        <v>0</v>
      </c>
      <c r="BG1285" s="239">
        <f>IF(N1285="zákl. přenesená",J1285,0)</f>
        <v>0</v>
      </c>
      <c r="BH1285" s="239">
        <f>IF(N1285="sníž. přenesená",J1285,0)</f>
        <v>0</v>
      </c>
      <c r="BI1285" s="239">
        <f>IF(N1285="nulová",J1285,0)</f>
        <v>0</v>
      </c>
      <c r="BJ1285" s="18" t="s">
        <v>85</v>
      </c>
      <c r="BK1285" s="239">
        <f>ROUND(I1285*H1285,2)</f>
        <v>0</v>
      </c>
      <c r="BL1285" s="18" t="s">
        <v>278</v>
      </c>
      <c r="BM1285" s="238" t="s">
        <v>1395</v>
      </c>
    </row>
    <row r="1286" s="13" customFormat="1">
      <c r="A1286" s="13"/>
      <c r="B1286" s="245"/>
      <c r="C1286" s="246"/>
      <c r="D1286" s="240" t="s">
        <v>162</v>
      </c>
      <c r="E1286" s="247" t="s">
        <v>1</v>
      </c>
      <c r="F1286" s="248" t="s">
        <v>1396</v>
      </c>
      <c r="G1286" s="246"/>
      <c r="H1286" s="247" t="s">
        <v>1</v>
      </c>
      <c r="I1286" s="249"/>
      <c r="J1286" s="246"/>
      <c r="K1286" s="246"/>
      <c r="L1286" s="250"/>
      <c r="M1286" s="251"/>
      <c r="N1286" s="252"/>
      <c r="O1286" s="252"/>
      <c r="P1286" s="252"/>
      <c r="Q1286" s="252"/>
      <c r="R1286" s="252"/>
      <c r="S1286" s="252"/>
      <c r="T1286" s="25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54" t="s">
        <v>162</v>
      </c>
      <c r="AU1286" s="254" t="s">
        <v>87</v>
      </c>
      <c r="AV1286" s="13" t="s">
        <v>85</v>
      </c>
      <c r="AW1286" s="13" t="s">
        <v>33</v>
      </c>
      <c r="AX1286" s="13" t="s">
        <v>77</v>
      </c>
      <c r="AY1286" s="254" t="s">
        <v>152</v>
      </c>
    </row>
    <row r="1287" s="14" customFormat="1">
      <c r="A1287" s="14"/>
      <c r="B1287" s="255"/>
      <c r="C1287" s="256"/>
      <c r="D1287" s="240" t="s">
        <v>162</v>
      </c>
      <c r="E1287" s="257" t="s">
        <v>1</v>
      </c>
      <c r="F1287" s="258" t="s">
        <v>85</v>
      </c>
      <c r="G1287" s="256"/>
      <c r="H1287" s="259">
        <v>1</v>
      </c>
      <c r="I1287" s="260"/>
      <c r="J1287" s="256"/>
      <c r="K1287" s="256"/>
      <c r="L1287" s="261"/>
      <c r="M1287" s="262"/>
      <c r="N1287" s="263"/>
      <c r="O1287" s="263"/>
      <c r="P1287" s="263"/>
      <c r="Q1287" s="263"/>
      <c r="R1287" s="263"/>
      <c r="S1287" s="263"/>
      <c r="T1287" s="26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65" t="s">
        <v>162</v>
      </c>
      <c r="AU1287" s="265" t="s">
        <v>87</v>
      </c>
      <c r="AV1287" s="14" t="s">
        <v>87</v>
      </c>
      <c r="AW1287" s="14" t="s">
        <v>33</v>
      </c>
      <c r="AX1287" s="14" t="s">
        <v>77</v>
      </c>
      <c r="AY1287" s="265" t="s">
        <v>152</v>
      </c>
    </row>
    <row r="1288" s="13" customFormat="1">
      <c r="A1288" s="13"/>
      <c r="B1288" s="245"/>
      <c r="C1288" s="246"/>
      <c r="D1288" s="240" t="s">
        <v>162</v>
      </c>
      <c r="E1288" s="247" t="s">
        <v>1</v>
      </c>
      <c r="F1288" s="248" t="s">
        <v>1397</v>
      </c>
      <c r="G1288" s="246"/>
      <c r="H1288" s="247" t="s">
        <v>1</v>
      </c>
      <c r="I1288" s="249"/>
      <c r="J1288" s="246"/>
      <c r="K1288" s="246"/>
      <c r="L1288" s="250"/>
      <c r="M1288" s="251"/>
      <c r="N1288" s="252"/>
      <c r="O1288" s="252"/>
      <c r="P1288" s="252"/>
      <c r="Q1288" s="252"/>
      <c r="R1288" s="252"/>
      <c r="S1288" s="252"/>
      <c r="T1288" s="25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54" t="s">
        <v>162</v>
      </c>
      <c r="AU1288" s="254" t="s">
        <v>87</v>
      </c>
      <c r="AV1288" s="13" t="s">
        <v>85</v>
      </c>
      <c r="AW1288" s="13" t="s">
        <v>33</v>
      </c>
      <c r="AX1288" s="13" t="s">
        <v>77</v>
      </c>
      <c r="AY1288" s="254" t="s">
        <v>152</v>
      </c>
    </row>
    <row r="1289" s="14" customFormat="1">
      <c r="A1289" s="14"/>
      <c r="B1289" s="255"/>
      <c r="C1289" s="256"/>
      <c r="D1289" s="240" t="s">
        <v>162</v>
      </c>
      <c r="E1289" s="257" t="s">
        <v>1</v>
      </c>
      <c r="F1289" s="258" t="s">
        <v>87</v>
      </c>
      <c r="G1289" s="256"/>
      <c r="H1289" s="259">
        <v>2</v>
      </c>
      <c r="I1289" s="260"/>
      <c r="J1289" s="256"/>
      <c r="K1289" s="256"/>
      <c r="L1289" s="261"/>
      <c r="M1289" s="262"/>
      <c r="N1289" s="263"/>
      <c r="O1289" s="263"/>
      <c r="P1289" s="263"/>
      <c r="Q1289" s="263"/>
      <c r="R1289" s="263"/>
      <c r="S1289" s="263"/>
      <c r="T1289" s="26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65" t="s">
        <v>162</v>
      </c>
      <c r="AU1289" s="265" t="s">
        <v>87</v>
      </c>
      <c r="AV1289" s="14" t="s">
        <v>87</v>
      </c>
      <c r="AW1289" s="14" t="s">
        <v>33</v>
      </c>
      <c r="AX1289" s="14" t="s">
        <v>77</v>
      </c>
      <c r="AY1289" s="265" t="s">
        <v>152</v>
      </c>
    </row>
    <row r="1290" s="16" customFormat="1">
      <c r="A1290" s="16"/>
      <c r="B1290" s="277"/>
      <c r="C1290" s="278"/>
      <c r="D1290" s="240" t="s">
        <v>162</v>
      </c>
      <c r="E1290" s="279" t="s">
        <v>1</v>
      </c>
      <c r="F1290" s="280" t="s">
        <v>172</v>
      </c>
      <c r="G1290" s="278"/>
      <c r="H1290" s="281">
        <v>3</v>
      </c>
      <c r="I1290" s="282"/>
      <c r="J1290" s="278"/>
      <c r="K1290" s="278"/>
      <c r="L1290" s="283"/>
      <c r="M1290" s="284"/>
      <c r="N1290" s="285"/>
      <c r="O1290" s="285"/>
      <c r="P1290" s="285"/>
      <c r="Q1290" s="285"/>
      <c r="R1290" s="285"/>
      <c r="S1290" s="285"/>
      <c r="T1290" s="28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T1290" s="287" t="s">
        <v>162</v>
      </c>
      <c r="AU1290" s="287" t="s">
        <v>87</v>
      </c>
      <c r="AV1290" s="16" t="s">
        <v>158</v>
      </c>
      <c r="AW1290" s="16" t="s">
        <v>33</v>
      </c>
      <c r="AX1290" s="16" t="s">
        <v>85</v>
      </c>
      <c r="AY1290" s="287" t="s">
        <v>152</v>
      </c>
    </row>
    <row r="1291" s="2" customFormat="1" ht="16.5" customHeight="1">
      <c r="A1291" s="39"/>
      <c r="B1291" s="40"/>
      <c r="C1291" s="227" t="s">
        <v>1398</v>
      </c>
      <c r="D1291" s="227" t="s">
        <v>154</v>
      </c>
      <c r="E1291" s="228" t="s">
        <v>1399</v>
      </c>
      <c r="F1291" s="229" t="s">
        <v>1400</v>
      </c>
      <c r="G1291" s="230" t="s">
        <v>157</v>
      </c>
      <c r="H1291" s="231">
        <v>37.200000000000003</v>
      </c>
      <c r="I1291" s="232"/>
      <c r="J1291" s="233">
        <f>ROUND(I1291*H1291,2)</f>
        <v>0</v>
      </c>
      <c r="K1291" s="229" t="s">
        <v>176</v>
      </c>
      <c r="L1291" s="45"/>
      <c r="M1291" s="234" t="s">
        <v>1</v>
      </c>
      <c r="N1291" s="235" t="s">
        <v>42</v>
      </c>
      <c r="O1291" s="92"/>
      <c r="P1291" s="236">
        <f>O1291*H1291</f>
        <v>0</v>
      </c>
      <c r="Q1291" s="236">
        <v>0.000233</v>
      </c>
      <c r="R1291" s="236">
        <f>Q1291*H1291</f>
        <v>0.008667600000000001</v>
      </c>
      <c r="S1291" s="236">
        <v>0</v>
      </c>
      <c r="T1291" s="237">
        <f>S1291*H1291</f>
        <v>0</v>
      </c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R1291" s="238" t="s">
        <v>278</v>
      </c>
      <c r="AT1291" s="238" t="s">
        <v>154</v>
      </c>
      <c r="AU1291" s="238" t="s">
        <v>87</v>
      </c>
      <c r="AY1291" s="18" t="s">
        <v>152</v>
      </c>
      <c r="BE1291" s="239">
        <f>IF(N1291="základní",J1291,0)</f>
        <v>0</v>
      </c>
      <c r="BF1291" s="239">
        <f>IF(N1291="snížená",J1291,0)</f>
        <v>0</v>
      </c>
      <c r="BG1291" s="239">
        <f>IF(N1291="zákl. přenesená",J1291,0)</f>
        <v>0</v>
      </c>
      <c r="BH1291" s="239">
        <f>IF(N1291="sníž. přenesená",J1291,0)</f>
        <v>0</v>
      </c>
      <c r="BI1291" s="239">
        <f>IF(N1291="nulová",J1291,0)</f>
        <v>0</v>
      </c>
      <c r="BJ1291" s="18" t="s">
        <v>85</v>
      </c>
      <c r="BK1291" s="239">
        <f>ROUND(I1291*H1291,2)</f>
        <v>0</v>
      </c>
      <c r="BL1291" s="18" t="s">
        <v>278</v>
      </c>
      <c r="BM1291" s="238" t="s">
        <v>1401</v>
      </c>
    </row>
    <row r="1292" s="14" customFormat="1">
      <c r="A1292" s="14"/>
      <c r="B1292" s="255"/>
      <c r="C1292" s="256"/>
      <c r="D1292" s="240" t="s">
        <v>162</v>
      </c>
      <c r="E1292" s="257" t="s">
        <v>1</v>
      </c>
      <c r="F1292" s="258" t="s">
        <v>1402</v>
      </c>
      <c r="G1292" s="256"/>
      <c r="H1292" s="259">
        <v>1.9199999999999999</v>
      </c>
      <c r="I1292" s="260"/>
      <c r="J1292" s="256"/>
      <c r="K1292" s="256"/>
      <c r="L1292" s="261"/>
      <c r="M1292" s="262"/>
      <c r="N1292" s="263"/>
      <c r="O1292" s="263"/>
      <c r="P1292" s="263"/>
      <c r="Q1292" s="263"/>
      <c r="R1292" s="263"/>
      <c r="S1292" s="263"/>
      <c r="T1292" s="26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65" t="s">
        <v>162</v>
      </c>
      <c r="AU1292" s="265" t="s">
        <v>87</v>
      </c>
      <c r="AV1292" s="14" t="s">
        <v>87</v>
      </c>
      <c r="AW1292" s="14" t="s">
        <v>33</v>
      </c>
      <c r="AX1292" s="14" t="s">
        <v>77</v>
      </c>
      <c r="AY1292" s="265" t="s">
        <v>152</v>
      </c>
    </row>
    <row r="1293" s="14" customFormat="1">
      <c r="A1293" s="14"/>
      <c r="B1293" s="255"/>
      <c r="C1293" s="256"/>
      <c r="D1293" s="240" t="s">
        <v>162</v>
      </c>
      <c r="E1293" s="257" t="s">
        <v>1</v>
      </c>
      <c r="F1293" s="258" t="s">
        <v>1403</v>
      </c>
      <c r="G1293" s="256"/>
      <c r="H1293" s="259">
        <v>35.280000000000001</v>
      </c>
      <c r="I1293" s="260"/>
      <c r="J1293" s="256"/>
      <c r="K1293" s="256"/>
      <c r="L1293" s="261"/>
      <c r="M1293" s="262"/>
      <c r="N1293" s="263"/>
      <c r="O1293" s="263"/>
      <c r="P1293" s="263"/>
      <c r="Q1293" s="263"/>
      <c r="R1293" s="263"/>
      <c r="S1293" s="263"/>
      <c r="T1293" s="26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65" t="s">
        <v>162</v>
      </c>
      <c r="AU1293" s="265" t="s">
        <v>87</v>
      </c>
      <c r="AV1293" s="14" t="s">
        <v>87</v>
      </c>
      <c r="AW1293" s="14" t="s">
        <v>33</v>
      </c>
      <c r="AX1293" s="14" t="s">
        <v>77</v>
      </c>
      <c r="AY1293" s="265" t="s">
        <v>152</v>
      </c>
    </row>
    <row r="1294" s="16" customFormat="1">
      <c r="A1294" s="16"/>
      <c r="B1294" s="277"/>
      <c r="C1294" s="278"/>
      <c r="D1294" s="240" t="s">
        <v>162</v>
      </c>
      <c r="E1294" s="279" t="s">
        <v>1</v>
      </c>
      <c r="F1294" s="280" t="s">
        <v>172</v>
      </c>
      <c r="G1294" s="278"/>
      <c r="H1294" s="281">
        <v>37.200000000000003</v>
      </c>
      <c r="I1294" s="282"/>
      <c r="J1294" s="278"/>
      <c r="K1294" s="278"/>
      <c r="L1294" s="283"/>
      <c r="M1294" s="284"/>
      <c r="N1294" s="285"/>
      <c r="O1294" s="285"/>
      <c r="P1294" s="285"/>
      <c r="Q1294" s="285"/>
      <c r="R1294" s="285"/>
      <c r="S1294" s="285"/>
      <c r="T1294" s="28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T1294" s="287" t="s">
        <v>162</v>
      </c>
      <c r="AU1294" s="287" t="s">
        <v>87</v>
      </c>
      <c r="AV1294" s="16" t="s">
        <v>158</v>
      </c>
      <c r="AW1294" s="16" t="s">
        <v>33</v>
      </c>
      <c r="AX1294" s="16" t="s">
        <v>85</v>
      </c>
      <c r="AY1294" s="287" t="s">
        <v>152</v>
      </c>
    </row>
    <row r="1295" s="2" customFormat="1" ht="16.5" customHeight="1">
      <c r="A1295" s="39"/>
      <c r="B1295" s="40"/>
      <c r="C1295" s="227" t="s">
        <v>1404</v>
      </c>
      <c r="D1295" s="227" t="s">
        <v>154</v>
      </c>
      <c r="E1295" s="228" t="s">
        <v>1405</v>
      </c>
      <c r="F1295" s="229" t="s">
        <v>1406</v>
      </c>
      <c r="G1295" s="230" t="s">
        <v>157</v>
      </c>
      <c r="H1295" s="231">
        <v>37.200000000000003</v>
      </c>
      <c r="I1295" s="232"/>
      <c r="J1295" s="233">
        <f>ROUND(I1295*H1295,2)</f>
        <v>0</v>
      </c>
      <c r="K1295" s="229" t="s">
        <v>176</v>
      </c>
      <c r="L1295" s="45"/>
      <c r="M1295" s="234" t="s">
        <v>1</v>
      </c>
      <c r="N1295" s="235" t="s">
        <v>42</v>
      </c>
      <c r="O1295" s="92"/>
      <c r="P1295" s="236">
        <f>O1295*H1295</f>
        <v>0</v>
      </c>
      <c r="Q1295" s="236">
        <v>0</v>
      </c>
      <c r="R1295" s="236">
        <f>Q1295*H1295</f>
        <v>0</v>
      </c>
      <c r="S1295" s="236">
        <v>0</v>
      </c>
      <c r="T1295" s="237">
        <f>S1295*H1295</f>
        <v>0</v>
      </c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R1295" s="238" t="s">
        <v>278</v>
      </c>
      <c r="AT1295" s="238" t="s">
        <v>154</v>
      </c>
      <c r="AU1295" s="238" t="s">
        <v>87</v>
      </c>
      <c r="AY1295" s="18" t="s">
        <v>152</v>
      </c>
      <c r="BE1295" s="239">
        <f>IF(N1295="základní",J1295,0)</f>
        <v>0</v>
      </c>
      <c r="BF1295" s="239">
        <f>IF(N1295="snížená",J1295,0)</f>
        <v>0</v>
      </c>
      <c r="BG1295" s="239">
        <f>IF(N1295="zákl. přenesená",J1295,0)</f>
        <v>0</v>
      </c>
      <c r="BH1295" s="239">
        <f>IF(N1295="sníž. přenesená",J1295,0)</f>
        <v>0</v>
      </c>
      <c r="BI1295" s="239">
        <f>IF(N1295="nulová",J1295,0)</f>
        <v>0</v>
      </c>
      <c r="BJ1295" s="18" t="s">
        <v>85</v>
      </c>
      <c r="BK1295" s="239">
        <f>ROUND(I1295*H1295,2)</f>
        <v>0</v>
      </c>
      <c r="BL1295" s="18" t="s">
        <v>278</v>
      </c>
      <c r="BM1295" s="238" t="s">
        <v>1407</v>
      </c>
    </row>
    <row r="1296" s="14" customFormat="1">
      <c r="A1296" s="14"/>
      <c r="B1296" s="255"/>
      <c r="C1296" s="256"/>
      <c r="D1296" s="240" t="s">
        <v>162</v>
      </c>
      <c r="E1296" s="257" t="s">
        <v>1</v>
      </c>
      <c r="F1296" s="258" t="s">
        <v>1402</v>
      </c>
      <c r="G1296" s="256"/>
      <c r="H1296" s="259">
        <v>1.9199999999999999</v>
      </c>
      <c r="I1296" s="260"/>
      <c r="J1296" s="256"/>
      <c r="K1296" s="256"/>
      <c r="L1296" s="261"/>
      <c r="M1296" s="262"/>
      <c r="N1296" s="263"/>
      <c r="O1296" s="263"/>
      <c r="P1296" s="263"/>
      <c r="Q1296" s="263"/>
      <c r="R1296" s="263"/>
      <c r="S1296" s="263"/>
      <c r="T1296" s="26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65" t="s">
        <v>162</v>
      </c>
      <c r="AU1296" s="265" t="s">
        <v>87</v>
      </c>
      <c r="AV1296" s="14" t="s">
        <v>87</v>
      </c>
      <c r="AW1296" s="14" t="s">
        <v>33</v>
      </c>
      <c r="AX1296" s="14" t="s">
        <v>77</v>
      </c>
      <c r="AY1296" s="265" t="s">
        <v>152</v>
      </c>
    </row>
    <row r="1297" s="14" customFormat="1">
      <c r="A1297" s="14"/>
      <c r="B1297" s="255"/>
      <c r="C1297" s="256"/>
      <c r="D1297" s="240" t="s">
        <v>162</v>
      </c>
      <c r="E1297" s="257" t="s">
        <v>1</v>
      </c>
      <c r="F1297" s="258" t="s">
        <v>1403</v>
      </c>
      <c r="G1297" s="256"/>
      <c r="H1297" s="259">
        <v>35.280000000000001</v>
      </c>
      <c r="I1297" s="260"/>
      <c r="J1297" s="256"/>
      <c r="K1297" s="256"/>
      <c r="L1297" s="261"/>
      <c r="M1297" s="262"/>
      <c r="N1297" s="263"/>
      <c r="O1297" s="263"/>
      <c r="P1297" s="263"/>
      <c r="Q1297" s="263"/>
      <c r="R1297" s="263"/>
      <c r="S1297" s="263"/>
      <c r="T1297" s="26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5" t="s">
        <v>162</v>
      </c>
      <c r="AU1297" s="265" t="s">
        <v>87</v>
      </c>
      <c r="AV1297" s="14" t="s">
        <v>87</v>
      </c>
      <c r="AW1297" s="14" t="s">
        <v>33</v>
      </c>
      <c r="AX1297" s="14" t="s">
        <v>77</v>
      </c>
      <c r="AY1297" s="265" t="s">
        <v>152</v>
      </c>
    </row>
    <row r="1298" s="16" customFormat="1">
      <c r="A1298" s="16"/>
      <c r="B1298" s="277"/>
      <c r="C1298" s="278"/>
      <c r="D1298" s="240" t="s">
        <v>162</v>
      </c>
      <c r="E1298" s="279" t="s">
        <v>1</v>
      </c>
      <c r="F1298" s="280" t="s">
        <v>172</v>
      </c>
      <c r="G1298" s="278"/>
      <c r="H1298" s="281">
        <v>37.200000000000003</v>
      </c>
      <c r="I1298" s="282"/>
      <c r="J1298" s="278"/>
      <c r="K1298" s="278"/>
      <c r="L1298" s="283"/>
      <c r="M1298" s="284"/>
      <c r="N1298" s="285"/>
      <c r="O1298" s="285"/>
      <c r="P1298" s="285"/>
      <c r="Q1298" s="285"/>
      <c r="R1298" s="285"/>
      <c r="S1298" s="285"/>
      <c r="T1298" s="28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T1298" s="287" t="s">
        <v>162</v>
      </c>
      <c r="AU1298" s="287" t="s">
        <v>87</v>
      </c>
      <c r="AV1298" s="16" t="s">
        <v>158</v>
      </c>
      <c r="AW1298" s="16" t="s">
        <v>33</v>
      </c>
      <c r="AX1298" s="16" t="s">
        <v>85</v>
      </c>
      <c r="AY1298" s="287" t="s">
        <v>152</v>
      </c>
    </row>
    <row r="1299" s="2" customFormat="1" ht="24.15" customHeight="1">
      <c r="A1299" s="39"/>
      <c r="B1299" s="40"/>
      <c r="C1299" s="227" t="s">
        <v>1408</v>
      </c>
      <c r="D1299" s="227" t="s">
        <v>154</v>
      </c>
      <c r="E1299" s="228" t="s">
        <v>1409</v>
      </c>
      <c r="F1299" s="229" t="s">
        <v>1410</v>
      </c>
      <c r="G1299" s="230" t="s">
        <v>335</v>
      </c>
      <c r="H1299" s="231">
        <v>14.1</v>
      </c>
      <c r="I1299" s="232"/>
      <c r="J1299" s="233">
        <f>ROUND(I1299*H1299,2)</f>
        <v>0</v>
      </c>
      <c r="K1299" s="229" t="s">
        <v>176</v>
      </c>
      <c r="L1299" s="45"/>
      <c r="M1299" s="234" t="s">
        <v>1</v>
      </c>
      <c r="N1299" s="235" t="s">
        <v>42</v>
      </c>
      <c r="O1299" s="92"/>
      <c r="P1299" s="236">
        <f>O1299*H1299</f>
        <v>0</v>
      </c>
      <c r="Q1299" s="236">
        <v>1.8640000000000001E-05</v>
      </c>
      <c r="R1299" s="236">
        <f>Q1299*H1299</f>
        <v>0.00026282399999999999</v>
      </c>
      <c r="S1299" s="236">
        <v>0</v>
      </c>
      <c r="T1299" s="237">
        <f>S1299*H1299</f>
        <v>0</v>
      </c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R1299" s="238" t="s">
        <v>278</v>
      </c>
      <c r="AT1299" s="238" t="s">
        <v>154</v>
      </c>
      <c r="AU1299" s="238" t="s">
        <v>87</v>
      </c>
      <c r="AY1299" s="18" t="s">
        <v>152</v>
      </c>
      <c r="BE1299" s="239">
        <f>IF(N1299="základní",J1299,0)</f>
        <v>0</v>
      </c>
      <c r="BF1299" s="239">
        <f>IF(N1299="snížená",J1299,0)</f>
        <v>0</v>
      </c>
      <c r="BG1299" s="239">
        <f>IF(N1299="zákl. přenesená",J1299,0)</f>
        <v>0</v>
      </c>
      <c r="BH1299" s="239">
        <f>IF(N1299="sníž. přenesená",J1299,0)</f>
        <v>0</v>
      </c>
      <c r="BI1299" s="239">
        <f>IF(N1299="nulová",J1299,0)</f>
        <v>0</v>
      </c>
      <c r="BJ1299" s="18" t="s">
        <v>85</v>
      </c>
      <c r="BK1299" s="239">
        <f>ROUND(I1299*H1299,2)</f>
        <v>0</v>
      </c>
      <c r="BL1299" s="18" t="s">
        <v>278</v>
      </c>
      <c r="BM1299" s="238" t="s">
        <v>1411</v>
      </c>
    </row>
    <row r="1300" s="14" customFormat="1">
      <c r="A1300" s="14"/>
      <c r="B1300" s="255"/>
      <c r="C1300" s="256"/>
      <c r="D1300" s="240" t="s">
        <v>162</v>
      </c>
      <c r="E1300" s="257" t="s">
        <v>1</v>
      </c>
      <c r="F1300" s="258" t="s">
        <v>1412</v>
      </c>
      <c r="G1300" s="256"/>
      <c r="H1300" s="259">
        <v>14.1</v>
      </c>
      <c r="I1300" s="260"/>
      <c r="J1300" s="256"/>
      <c r="K1300" s="256"/>
      <c r="L1300" s="261"/>
      <c r="M1300" s="262"/>
      <c r="N1300" s="263"/>
      <c r="O1300" s="263"/>
      <c r="P1300" s="263"/>
      <c r="Q1300" s="263"/>
      <c r="R1300" s="263"/>
      <c r="S1300" s="263"/>
      <c r="T1300" s="26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5" t="s">
        <v>162</v>
      </c>
      <c r="AU1300" s="265" t="s">
        <v>87</v>
      </c>
      <c r="AV1300" s="14" t="s">
        <v>87</v>
      </c>
      <c r="AW1300" s="14" t="s">
        <v>33</v>
      </c>
      <c r="AX1300" s="14" t="s">
        <v>85</v>
      </c>
      <c r="AY1300" s="265" t="s">
        <v>152</v>
      </c>
    </row>
    <row r="1301" s="2" customFormat="1" ht="16.5" customHeight="1">
      <c r="A1301" s="39"/>
      <c r="B1301" s="40"/>
      <c r="C1301" s="227" t="s">
        <v>1413</v>
      </c>
      <c r="D1301" s="227" t="s">
        <v>154</v>
      </c>
      <c r="E1301" s="228" t="s">
        <v>1414</v>
      </c>
      <c r="F1301" s="229" t="s">
        <v>1415</v>
      </c>
      <c r="G1301" s="230" t="s">
        <v>157</v>
      </c>
      <c r="H1301" s="231">
        <v>37.200000000000003</v>
      </c>
      <c r="I1301" s="232"/>
      <c r="J1301" s="233">
        <f>ROUND(I1301*H1301,2)</f>
        <v>0</v>
      </c>
      <c r="K1301" s="229" t="s">
        <v>176</v>
      </c>
      <c r="L1301" s="45"/>
      <c r="M1301" s="234" t="s">
        <v>1</v>
      </c>
      <c r="N1301" s="235" t="s">
        <v>42</v>
      </c>
      <c r="O1301" s="92"/>
      <c r="P1301" s="236">
        <f>O1301*H1301</f>
        <v>0</v>
      </c>
      <c r="Q1301" s="236">
        <v>0.00010152799999999999</v>
      </c>
      <c r="R1301" s="236">
        <f>Q1301*H1301</f>
        <v>0.0037768416000000002</v>
      </c>
      <c r="S1301" s="236">
        <v>0</v>
      </c>
      <c r="T1301" s="237">
        <f>S1301*H1301</f>
        <v>0</v>
      </c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R1301" s="238" t="s">
        <v>278</v>
      </c>
      <c r="AT1301" s="238" t="s">
        <v>154</v>
      </c>
      <c r="AU1301" s="238" t="s">
        <v>87</v>
      </c>
      <c r="AY1301" s="18" t="s">
        <v>152</v>
      </c>
      <c r="BE1301" s="239">
        <f>IF(N1301="základní",J1301,0)</f>
        <v>0</v>
      </c>
      <c r="BF1301" s="239">
        <f>IF(N1301="snížená",J1301,0)</f>
        <v>0</v>
      </c>
      <c r="BG1301" s="239">
        <f>IF(N1301="zákl. přenesená",J1301,0)</f>
        <v>0</v>
      </c>
      <c r="BH1301" s="239">
        <f>IF(N1301="sníž. přenesená",J1301,0)</f>
        <v>0</v>
      </c>
      <c r="BI1301" s="239">
        <f>IF(N1301="nulová",J1301,0)</f>
        <v>0</v>
      </c>
      <c r="BJ1301" s="18" t="s">
        <v>85</v>
      </c>
      <c r="BK1301" s="239">
        <f>ROUND(I1301*H1301,2)</f>
        <v>0</v>
      </c>
      <c r="BL1301" s="18" t="s">
        <v>278</v>
      </c>
      <c r="BM1301" s="238" t="s">
        <v>1416</v>
      </c>
    </row>
    <row r="1302" s="14" customFormat="1">
      <c r="A1302" s="14"/>
      <c r="B1302" s="255"/>
      <c r="C1302" s="256"/>
      <c r="D1302" s="240" t="s">
        <v>162</v>
      </c>
      <c r="E1302" s="257" t="s">
        <v>1</v>
      </c>
      <c r="F1302" s="258" t="s">
        <v>1402</v>
      </c>
      <c r="G1302" s="256"/>
      <c r="H1302" s="259">
        <v>1.9199999999999999</v>
      </c>
      <c r="I1302" s="260"/>
      <c r="J1302" s="256"/>
      <c r="K1302" s="256"/>
      <c r="L1302" s="261"/>
      <c r="M1302" s="262"/>
      <c r="N1302" s="263"/>
      <c r="O1302" s="263"/>
      <c r="P1302" s="263"/>
      <c r="Q1302" s="263"/>
      <c r="R1302" s="263"/>
      <c r="S1302" s="263"/>
      <c r="T1302" s="26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65" t="s">
        <v>162</v>
      </c>
      <c r="AU1302" s="265" t="s">
        <v>87</v>
      </c>
      <c r="AV1302" s="14" t="s">
        <v>87</v>
      </c>
      <c r="AW1302" s="14" t="s">
        <v>33</v>
      </c>
      <c r="AX1302" s="14" t="s">
        <v>77</v>
      </c>
      <c r="AY1302" s="265" t="s">
        <v>152</v>
      </c>
    </row>
    <row r="1303" s="14" customFormat="1">
      <c r="A1303" s="14"/>
      <c r="B1303" s="255"/>
      <c r="C1303" s="256"/>
      <c r="D1303" s="240" t="s">
        <v>162</v>
      </c>
      <c r="E1303" s="257" t="s">
        <v>1</v>
      </c>
      <c r="F1303" s="258" t="s">
        <v>1403</v>
      </c>
      <c r="G1303" s="256"/>
      <c r="H1303" s="259">
        <v>35.280000000000001</v>
      </c>
      <c r="I1303" s="260"/>
      <c r="J1303" s="256"/>
      <c r="K1303" s="256"/>
      <c r="L1303" s="261"/>
      <c r="M1303" s="262"/>
      <c r="N1303" s="263"/>
      <c r="O1303" s="263"/>
      <c r="P1303" s="263"/>
      <c r="Q1303" s="263"/>
      <c r="R1303" s="263"/>
      <c r="S1303" s="263"/>
      <c r="T1303" s="26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65" t="s">
        <v>162</v>
      </c>
      <c r="AU1303" s="265" t="s">
        <v>87</v>
      </c>
      <c r="AV1303" s="14" t="s">
        <v>87</v>
      </c>
      <c r="AW1303" s="14" t="s">
        <v>33</v>
      </c>
      <c r="AX1303" s="14" t="s">
        <v>77</v>
      </c>
      <c r="AY1303" s="265" t="s">
        <v>152</v>
      </c>
    </row>
    <row r="1304" s="16" customFormat="1">
      <c r="A1304" s="16"/>
      <c r="B1304" s="277"/>
      <c r="C1304" s="278"/>
      <c r="D1304" s="240" t="s">
        <v>162</v>
      </c>
      <c r="E1304" s="279" t="s">
        <v>1</v>
      </c>
      <c r="F1304" s="280" t="s">
        <v>172</v>
      </c>
      <c r="G1304" s="278"/>
      <c r="H1304" s="281">
        <v>37.200000000000003</v>
      </c>
      <c r="I1304" s="282"/>
      <c r="J1304" s="278"/>
      <c r="K1304" s="278"/>
      <c r="L1304" s="283"/>
      <c r="M1304" s="284"/>
      <c r="N1304" s="285"/>
      <c r="O1304" s="285"/>
      <c r="P1304" s="285"/>
      <c r="Q1304" s="285"/>
      <c r="R1304" s="285"/>
      <c r="S1304" s="285"/>
      <c r="T1304" s="28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T1304" s="287" t="s">
        <v>162</v>
      </c>
      <c r="AU1304" s="287" t="s">
        <v>87</v>
      </c>
      <c r="AV1304" s="16" t="s">
        <v>158</v>
      </c>
      <c r="AW1304" s="16" t="s">
        <v>33</v>
      </c>
      <c r="AX1304" s="16" t="s">
        <v>85</v>
      </c>
      <c r="AY1304" s="287" t="s">
        <v>152</v>
      </c>
    </row>
    <row r="1305" s="2" customFormat="1" ht="16.5" customHeight="1">
      <c r="A1305" s="39"/>
      <c r="B1305" s="40"/>
      <c r="C1305" s="227" t="s">
        <v>1417</v>
      </c>
      <c r="D1305" s="227" t="s">
        <v>154</v>
      </c>
      <c r="E1305" s="228" t="s">
        <v>1418</v>
      </c>
      <c r="F1305" s="229" t="s">
        <v>1419</v>
      </c>
      <c r="G1305" s="230" t="s">
        <v>335</v>
      </c>
      <c r="H1305" s="231">
        <v>14.1</v>
      </c>
      <c r="I1305" s="232"/>
      <c r="J1305" s="233">
        <f>ROUND(I1305*H1305,2)</f>
        <v>0</v>
      </c>
      <c r="K1305" s="229" t="s">
        <v>176</v>
      </c>
      <c r="L1305" s="45"/>
      <c r="M1305" s="234" t="s">
        <v>1</v>
      </c>
      <c r="N1305" s="235" t="s">
        <v>42</v>
      </c>
      <c r="O1305" s="92"/>
      <c r="P1305" s="236">
        <f>O1305*H1305</f>
        <v>0</v>
      </c>
      <c r="Q1305" s="236">
        <v>5.1449999999999999E-06</v>
      </c>
      <c r="R1305" s="236">
        <f>Q1305*H1305</f>
        <v>7.2544499999999996E-05</v>
      </c>
      <c r="S1305" s="236">
        <v>0</v>
      </c>
      <c r="T1305" s="237">
        <f>S1305*H1305</f>
        <v>0</v>
      </c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R1305" s="238" t="s">
        <v>278</v>
      </c>
      <c r="AT1305" s="238" t="s">
        <v>154</v>
      </c>
      <c r="AU1305" s="238" t="s">
        <v>87</v>
      </c>
      <c r="AY1305" s="18" t="s">
        <v>152</v>
      </c>
      <c r="BE1305" s="239">
        <f>IF(N1305="základní",J1305,0)</f>
        <v>0</v>
      </c>
      <c r="BF1305" s="239">
        <f>IF(N1305="snížená",J1305,0)</f>
        <v>0</v>
      </c>
      <c r="BG1305" s="239">
        <f>IF(N1305="zákl. přenesená",J1305,0)</f>
        <v>0</v>
      </c>
      <c r="BH1305" s="239">
        <f>IF(N1305="sníž. přenesená",J1305,0)</f>
        <v>0</v>
      </c>
      <c r="BI1305" s="239">
        <f>IF(N1305="nulová",J1305,0)</f>
        <v>0</v>
      </c>
      <c r="BJ1305" s="18" t="s">
        <v>85</v>
      </c>
      <c r="BK1305" s="239">
        <f>ROUND(I1305*H1305,2)</f>
        <v>0</v>
      </c>
      <c r="BL1305" s="18" t="s">
        <v>278</v>
      </c>
      <c r="BM1305" s="238" t="s">
        <v>1420</v>
      </c>
    </row>
    <row r="1306" s="14" customFormat="1">
      <c r="A1306" s="14"/>
      <c r="B1306" s="255"/>
      <c r="C1306" s="256"/>
      <c r="D1306" s="240" t="s">
        <v>162</v>
      </c>
      <c r="E1306" s="257" t="s">
        <v>1</v>
      </c>
      <c r="F1306" s="258" t="s">
        <v>1412</v>
      </c>
      <c r="G1306" s="256"/>
      <c r="H1306" s="259">
        <v>14.1</v>
      </c>
      <c r="I1306" s="260"/>
      <c r="J1306" s="256"/>
      <c r="K1306" s="256"/>
      <c r="L1306" s="261"/>
      <c r="M1306" s="262"/>
      <c r="N1306" s="263"/>
      <c r="O1306" s="263"/>
      <c r="P1306" s="263"/>
      <c r="Q1306" s="263"/>
      <c r="R1306" s="263"/>
      <c r="S1306" s="263"/>
      <c r="T1306" s="26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65" t="s">
        <v>162</v>
      </c>
      <c r="AU1306" s="265" t="s">
        <v>87</v>
      </c>
      <c r="AV1306" s="14" t="s">
        <v>87</v>
      </c>
      <c r="AW1306" s="14" t="s">
        <v>33</v>
      </c>
      <c r="AX1306" s="14" t="s">
        <v>85</v>
      </c>
      <c r="AY1306" s="265" t="s">
        <v>152</v>
      </c>
    </row>
    <row r="1307" s="2" customFormat="1" ht="16.5" customHeight="1">
      <c r="A1307" s="39"/>
      <c r="B1307" s="40"/>
      <c r="C1307" s="227" t="s">
        <v>1421</v>
      </c>
      <c r="D1307" s="227" t="s">
        <v>154</v>
      </c>
      <c r="E1307" s="228" t="s">
        <v>1422</v>
      </c>
      <c r="F1307" s="229" t="s">
        <v>1423</v>
      </c>
      <c r="G1307" s="230" t="s">
        <v>157</v>
      </c>
      <c r="H1307" s="231">
        <v>74.400000000000006</v>
      </c>
      <c r="I1307" s="232"/>
      <c r="J1307" s="233">
        <f>ROUND(I1307*H1307,2)</f>
        <v>0</v>
      </c>
      <c r="K1307" s="229" t="s">
        <v>176</v>
      </c>
      <c r="L1307" s="45"/>
      <c r="M1307" s="234" t="s">
        <v>1</v>
      </c>
      <c r="N1307" s="235" t="s">
        <v>42</v>
      </c>
      <c r="O1307" s="92"/>
      <c r="P1307" s="236">
        <f>O1307*H1307</f>
        <v>0</v>
      </c>
      <c r="Q1307" s="236">
        <v>0.00016699999999999999</v>
      </c>
      <c r="R1307" s="236">
        <f>Q1307*H1307</f>
        <v>0.0124248</v>
      </c>
      <c r="S1307" s="236">
        <v>0</v>
      </c>
      <c r="T1307" s="237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238" t="s">
        <v>278</v>
      </c>
      <c r="AT1307" s="238" t="s">
        <v>154</v>
      </c>
      <c r="AU1307" s="238" t="s">
        <v>87</v>
      </c>
      <c r="AY1307" s="18" t="s">
        <v>152</v>
      </c>
      <c r="BE1307" s="239">
        <f>IF(N1307="základní",J1307,0)</f>
        <v>0</v>
      </c>
      <c r="BF1307" s="239">
        <f>IF(N1307="snížená",J1307,0)</f>
        <v>0</v>
      </c>
      <c r="BG1307" s="239">
        <f>IF(N1307="zákl. přenesená",J1307,0)</f>
        <v>0</v>
      </c>
      <c r="BH1307" s="239">
        <f>IF(N1307="sníž. přenesená",J1307,0)</f>
        <v>0</v>
      </c>
      <c r="BI1307" s="239">
        <f>IF(N1307="nulová",J1307,0)</f>
        <v>0</v>
      </c>
      <c r="BJ1307" s="18" t="s">
        <v>85</v>
      </c>
      <c r="BK1307" s="239">
        <f>ROUND(I1307*H1307,2)</f>
        <v>0</v>
      </c>
      <c r="BL1307" s="18" t="s">
        <v>278</v>
      </c>
      <c r="BM1307" s="238" t="s">
        <v>1424</v>
      </c>
    </row>
    <row r="1308" s="14" customFormat="1">
      <c r="A1308" s="14"/>
      <c r="B1308" s="255"/>
      <c r="C1308" s="256"/>
      <c r="D1308" s="240" t="s">
        <v>162</v>
      </c>
      <c r="E1308" s="257" t="s">
        <v>1</v>
      </c>
      <c r="F1308" s="258" t="s">
        <v>1425</v>
      </c>
      <c r="G1308" s="256"/>
      <c r="H1308" s="259">
        <v>3.8399999999999999</v>
      </c>
      <c r="I1308" s="260"/>
      <c r="J1308" s="256"/>
      <c r="K1308" s="256"/>
      <c r="L1308" s="261"/>
      <c r="M1308" s="262"/>
      <c r="N1308" s="263"/>
      <c r="O1308" s="263"/>
      <c r="P1308" s="263"/>
      <c r="Q1308" s="263"/>
      <c r="R1308" s="263"/>
      <c r="S1308" s="263"/>
      <c r="T1308" s="26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65" t="s">
        <v>162</v>
      </c>
      <c r="AU1308" s="265" t="s">
        <v>87</v>
      </c>
      <c r="AV1308" s="14" t="s">
        <v>87</v>
      </c>
      <c r="AW1308" s="14" t="s">
        <v>33</v>
      </c>
      <c r="AX1308" s="14" t="s">
        <v>77</v>
      </c>
      <c r="AY1308" s="265" t="s">
        <v>152</v>
      </c>
    </row>
    <row r="1309" s="14" customFormat="1">
      <c r="A1309" s="14"/>
      <c r="B1309" s="255"/>
      <c r="C1309" s="256"/>
      <c r="D1309" s="240" t="s">
        <v>162</v>
      </c>
      <c r="E1309" s="257" t="s">
        <v>1</v>
      </c>
      <c r="F1309" s="258" t="s">
        <v>1426</v>
      </c>
      <c r="G1309" s="256"/>
      <c r="H1309" s="259">
        <v>70.560000000000002</v>
      </c>
      <c r="I1309" s="260"/>
      <c r="J1309" s="256"/>
      <c r="K1309" s="256"/>
      <c r="L1309" s="261"/>
      <c r="M1309" s="262"/>
      <c r="N1309" s="263"/>
      <c r="O1309" s="263"/>
      <c r="P1309" s="263"/>
      <c r="Q1309" s="263"/>
      <c r="R1309" s="263"/>
      <c r="S1309" s="263"/>
      <c r="T1309" s="26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65" t="s">
        <v>162</v>
      </c>
      <c r="AU1309" s="265" t="s">
        <v>87</v>
      </c>
      <c r="AV1309" s="14" t="s">
        <v>87</v>
      </c>
      <c r="AW1309" s="14" t="s">
        <v>33</v>
      </c>
      <c r="AX1309" s="14" t="s">
        <v>77</v>
      </c>
      <c r="AY1309" s="265" t="s">
        <v>152</v>
      </c>
    </row>
    <row r="1310" s="16" customFormat="1">
      <c r="A1310" s="16"/>
      <c r="B1310" s="277"/>
      <c r="C1310" s="278"/>
      <c r="D1310" s="240" t="s">
        <v>162</v>
      </c>
      <c r="E1310" s="279" t="s">
        <v>1</v>
      </c>
      <c r="F1310" s="280" t="s">
        <v>172</v>
      </c>
      <c r="G1310" s="278"/>
      <c r="H1310" s="281">
        <v>74.400000000000006</v>
      </c>
      <c r="I1310" s="282"/>
      <c r="J1310" s="278"/>
      <c r="K1310" s="278"/>
      <c r="L1310" s="283"/>
      <c r="M1310" s="284"/>
      <c r="N1310" s="285"/>
      <c r="O1310" s="285"/>
      <c r="P1310" s="285"/>
      <c r="Q1310" s="285"/>
      <c r="R1310" s="285"/>
      <c r="S1310" s="285"/>
      <c r="T1310" s="28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T1310" s="287" t="s">
        <v>162</v>
      </c>
      <c r="AU1310" s="287" t="s">
        <v>87</v>
      </c>
      <c r="AV1310" s="16" t="s">
        <v>158</v>
      </c>
      <c r="AW1310" s="16" t="s">
        <v>33</v>
      </c>
      <c r="AX1310" s="16" t="s">
        <v>85</v>
      </c>
      <c r="AY1310" s="287" t="s">
        <v>152</v>
      </c>
    </row>
    <row r="1311" s="2" customFormat="1" ht="16.5" customHeight="1">
      <c r="A1311" s="39"/>
      <c r="B1311" s="40"/>
      <c r="C1311" s="227" t="s">
        <v>1427</v>
      </c>
      <c r="D1311" s="227" t="s">
        <v>154</v>
      </c>
      <c r="E1311" s="228" t="s">
        <v>1428</v>
      </c>
      <c r="F1311" s="229" t="s">
        <v>1429</v>
      </c>
      <c r="G1311" s="230" t="s">
        <v>335</v>
      </c>
      <c r="H1311" s="231">
        <v>28.199999999999999</v>
      </c>
      <c r="I1311" s="232"/>
      <c r="J1311" s="233">
        <f>ROUND(I1311*H1311,2)</f>
        <v>0</v>
      </c>
      <c r="K1311" s="229" t="s">
        <v>176</v>
      </c>
      <c r="L1311" s="45"/>
      <c r="M1311" s="234" t="s">
        <v>1</v>
      </c>
      <c r="N1311" s="235" t="s">
        <v>42</v>
      </c>
      <c r="O1311" s="92"/>
      <c r="P1311" s="236">
        <f>O1311*H1311</f>
        <v>0</v>
      </c>
      <c r="Q1311" s="236">
        <v>2.0910000000000001E-05</v>
      </c>
      <c r="R1311" s="236">
        <f>Q1311*H1311</f>
        <v>0.00058966200000000002</v>
      </c>
      <c r="S1311" s="236">
        <v>0</v>
      </c>
      <c r="T1311" s="237">
        <f>S1311*H1311</f>
        <v>0</v>
      </c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R1311" s="238" t="s">
        <v>278</v>
      </c>
      <c r="AT1311" s="238" t="s">
        <v>154</v>
      </c>
      <c r="AU1311" s="238" t="s">
        <v>87</v>
      </c>
      <c r="AY1311" s="18" t="s">
        <v>152</v>
      </c>
      <c r="BE1311" s="239">
        <f>IF(N1311="základní",J1311,0)</f>
        <v>0</v>
      </c>
      <c r="BF1311" s="239">
        <f>IF(N1311="snížená",J1311,0)</f>
        <v>0</v>
      </c>
      <c r="BG1311" s="239">
        <f>IF(N1311="zákl. přenesená",J1311,0)</f>
        <v>0</v>
      </c>
      <c r="BH1311" s="239">
        <f>IF(N1311="sníž. přenesená",J1311,0)</f>
        <v>0</v>
      </c>
      <c r="BI1311" s="239">
        <f>IF(N1311="nulová",J1311,0)</f>
        <v>0</v>
      </c>
      <c r="BJ1311" s="18" t="s">
        <v>85</v>
      </c>
      <c r="BK1311" s="239">
        <f>ROUND(I1311*H1311,2)</f>
        <v>0</v>
      </c>
      <c r="BL1311" s="18" t="s">
        <v>278</v>
      </c>
      <c r="BM1311" s="238" t="s">
        <v>1430</v>
      </c>
    </row>
    <row r="1312" s="14" customFormat="1">
      <c r="A1312" s="14"/>
      <c r="B1312" s="255"/>
      <c r="C1312" s="256"/>
      <c r="D1312" s="240" t="s">
        <v>162</v>
      </c>
      <c r="E1312" s="257" t="s">
        <v>1</v>
      </c>
      <c r="F1312" s="258" t="s">
        <v>1431</v>
      </c>
      <c r="G1312" s="256"/>
      <c r="H1312" s="259">
        <v>28.199999999999999</v>
      </c>
      <c r="I1312" s="260"/>
      <c r="J1312" s="256"/>
      <c r="K1312" s="256"/>
      <c r="L1312" s="261"/>
      <c r="M1312" s="262"/>
      <c r="N1312" s="263"/>
      <c r="O1312" s="263"/>
      <c r="P1312" s="263"/>
      <c r="Q1312" s="263"/>
      <c r="R1312" s="263"/>
      <c r="S1312" s="263"/>
      <c r="T1312" s="26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65" t="s">
        <v>162</v>
      </c>
      <c r="AU1312" s="265" t="s">
        <v>87</v>
      </c>
      <c r="AV1312" s="14" t="s">
        <v>87</v>
      </c>
      <c r="AW1312" s="14" t="s">
        <v>33</v>
      </c>
      <c r="AX1312" s="14" t="s">
        <v>85</v>
      </c>
      <c r="AY1312" s="265" t="s">
        <v>152</v>
      </c>
    </row>
    <row r="1313" s="2" customFormat="1" ht="16.5" customHeight="1">
      <c r="A1313" s="39"/>
      <c r="B1313" s="40"/>
      <c r="C1313" s="227" t="s">
        <v>1432</v>
      </c>
      <c r="D1313" s="227" t="s">
        <v>154</v>
      </c>
      <c r="E1313" s="228" t="s">
        <v>1433</v>
      </c>
      <c r="F1313" s="229" t="s">
        <v>1434</v>
      </c>
      <c r="G1313" s="230" t="s">
        <v>157</v>
      </c>
      <c r="H1313" s="231">
        <v>37.200000000000003</v>
      </c>
      <c r="I1313" s="232"/>
      <c r="J1313" s="233">
        <f>ROUND(I1313*H1313,2)</f>
        <v>0</v>
      </c>
      <c r="K1313" s="229" t="s">
        <v>176</v>
      </c>
      <c r="L1313" s="45"/>
      <c r="M1313" s="234" t="s">
        <v>1</v>
      </c>
      <c r="N1313" s="235" t="s">
        <v>42</v>
      </c>
      <c r="O1313" s="92"/>
      <c r="P1313" s="236">
        <f>O1313*H1313</f>
        <v>0</v>
      </c>
      <c r="Q1313" s="236">
        <v>0.00042779999999999999</v>
      </c>
      <c r="R1313" s="236">
        <f>Q1313*H1313</f>
        <v>0.01591416</v>
      </c>
      <c r="S1313" s="236">
        <v>0</v>
      </c>
      <c r="T1313" s="237">
        <f>S1313*H1313</f>
        <v>0</v>
      </c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R1313" s="238" t="s">
        <v>278</v>
      </c>
      <c r="AT1313" s="238" t="s">
        <v>154</v>
      </c>
      <c r="AU1313" s="238" t="s">
        <v>87</v>
      </c>
      <c r="AY1313" s="18" t="s">
        <v>152</v>
      </c>
      <c r="BE1313" s="239">
        <f>IF(N1313="základní",J1313,0)</f>
        <v>0</v>
      </c>
      <c r="BF1313" s="239">
        <f>IF(N1313="snížená",J1313,0)</f>
        <v>0</v>
      </c>
      <c r="BG1313" s="239">
        <f>IF(N1313="zákl. přenesená",J1313,0)</f>
        <v>0</v>
      </c>
      <c r="BH1313" s="239">
        <f>IF(N1313="sníž. přenesená",J1313,0)</f>
        <v>0</v>
      </c>
      <c r="BI1313" s="239">
        <f>IF(N1313="nulová",J1313,0)</f>
        <v>0</v>
      </c>
      <c r="BJ1313" s="18" t="s">
        <v>85</v>
      </c>
      <c r="BK1313" s="239">
        <f>ROUND(I1313*H1313,2)</f>
        <v>0</v>
      </c>
      <c r="BL1313" s="18" t="s">
        <v>278</v>
      </c>
      <c r="BM1313" s="238" t="s">
        <v>1435</v>
      </c>
    </row>
    <row r="1314" s="14" customFormat="1">
      <c r="A1314" s="14"/>
      <c r="B1314" s="255"/>
      <c r="C1314" s="256"/>
      <c r="D1314" s="240" t="s">
        <v>162</v>
      </c>
      <c r="E1314" s="257" t="s">
        <v>1</v>
      </c>
      <c r="F1314" s="258" t="s">
        <v>1402</v>
      </c>
      <c r="G1314" s="256"/>
      <c r="H1314" s="259">
        <v>1.9199999999999999</v>
      </c>
      <c r="I1314" s="260"/>
      <c r="J1314" s="256"/>
      <c r="K1314" s="256"/>
      <c r="L1314" s="261"/>
      <c r="M1314" s="262"/>
      <c r="N1314" s="263"/>
      <c r="O1314" s="263"/>
      <c r="P1314" s="263"/>
      <c r="Q1314" s="263"/>
      <c r="R1314" s="263"/>
      <c r="S1314" s="263"/>
      <c r="T1314" s="26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65" t="s">
        <v>162</v>
      </c>
      <c r="AU1314" s="265" t="s">
        <v>87</v>
      </c>
      <c r="AV1314" s="14" t="s">
        <v>87</v>
      </c>
      <c r="AW1314" s="14" t="s">
        <v>33</v>
      </c>
      <c r="AX1314" s="14" t="s">
        <v>77</v>
      </c>
      <c r="AY1314" s="265" t="s">
        <v>152</v>
      </c>
    </row>
    <row r="1315" s="14" customFormat="1">
      <c r="A1315" s="14"/>
      <c r="B1315" s="255"/>
      <c r="C1315" s="256"/>
      <c r="D1315" s="240" t="s">
        <v>162</v>
      </c>
      <c r="E1315" s="257" t="s">
        <v>1</v>
      </c>
      <c r="F1315" s="258" t="s">
        <v>1403</v>
      </c>
      <c r="G1315" s="256"/>
      <c r="H1315" s="259">
        <v>35.280000000000001</v>
      </c>
      <c r="I1315" s="260"/>
      <c r="J1315" s="256"/>
      <c r="K1315" s="256"/>
      <c r="L1315" s="261"/>
      <c r="M1315" s="262"/>
      <c r="N1315" s="263"/>
      <c r="O1315" s="263"/>
      <c r="P1315" s="263"/>
      <c r="Q1315" s="263"/>
      <c r="R1315" s="263"/>
      <c r="S1315" s="263"/>
      <c r="T1315" s="26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65" t="s">
        <v>162</v>
      </c>
      <c r="AU1315" s="265" t="s">
        <v>87</v>
      </c>
      <c r="AV1315" s="14" t="s">
        <v>87</v>
      </c>
      <c r="AW1315" s="14" t="s">
        <v>33</v>
      </c>
      <c r="AX1315" s="14" t="s">
        <v>77</v>
      </c>
      <c r="AY1315" s="265" t="s">
        <v>152</v>
      </c>
    </row>
    <row r="1316" s="16" customFormat="1">
      <c r="A1316" s="16"/>
      <c r="B1316" s="277"/>
      <c r="C1316" s="278"/>
      <c r="D1316" s="240" t="s">
        <v>162</v>
      </c>
      <c r="E1316" s="279" t="s">
        <v>1</v>
      </c>
      <c r="F1316" s="280" t="s">
        <v>172</v>
      </c>
      <c r="G1316" s="278"/>
      <c r="H1316" s="281">
        <v>37.200000000000003</v>
      </c>
      <c r="I1316" s="282"/>
      <c r="J1316" s="278"/>
      <c r="K1316" s="278"/>
      <c r="L1316" s="283"/>
      <c r="M1316" s="284"/>
      <c r="N1316" s="285"/>
      <c r="O1316" s="285"/>
      <c r="P1316" s="285"/>
      <c r="Q1316" s="285"/>
      <c r="R1316" s="285"/>
      <c r="S1316" s="285"/>
      <c r="T1316" s="28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T1316" s="287" t="s">
        <v>162</v>
      </c>
      <c r="AU1316" s="287" t="s">
        <v>87</v>
      </c>
      <c r="AV1316" s="16" t="s">
        <v>158</v>
      </c>
      <c r="AW1316" s="16" t="s">
        <v>33</v>
      </c>
      <c r="AX1316" s="16" t="s">
        <v>85</v>
      </c>
      <c r="AY1316" s="287" t="s">
        <v>152</v>
      </c>
    </row>
    <row r="1317" s="2" customFormat="1" ht="21.75" customHeight="1">
      <c r="A1317" s="39"/>
      <c r="B1317" s="40"/>
      <c r="C1317" s="227" t="s">
        <v>1436</v>
      </c>
      <c r="D1317" s="227" t="s">
        <v>154</v>
      </c>
      <c r="E1317" s="228" t="s">
        <v>1437</v>
      </c>
      <c r="F1317" s="229" t="s">
        <v>1438</v>
      </c>
      <c r="G1317" s="230" t="s">
        <v>335</v>
      </c>
      <c r="H1317" s="231">
        <v>14.1</v>
      </c>
      <c r="I1317" s="232"/>
      <c r="J1317" s="233">
        <f>ROUND(I1317*H1317,2)</f>
        <v>0</v>
      </c>
      <c r="K1317" s="229" t="s">
        <v>176</v>
      </c>
      <c r="L1317" s="45"/>
      <c r="M1317" s="234" t="s">
        <v>1</v>
      </c>
      <c r="N1317" s="235" t="s">
        <v>42</v>
      </c>
      <c r="O1317" s="92"/>
      <c r="P1317" s="236">
        <f>O1317*H1317</f>
        <v>0</v>
      </c>
      <c r="Q1317" s="236">
        <v>3.1940000000000003E-05</v>
      </c>
      <c r="R1317" s="236">
        <f>Q1317*H1317</f>
        <v>0.00045035400000000003</v>
      </c>
      <c r="S1317" s="236">
        <v>0</v>
      </c>
      <c r="T1317" s="237">
        <f>S1317*H1317</f>
        <v>0</v>
      </c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R1317" s="238" t="s">
        <v>278</v>
      </c>
      <c r="AT1317" s="238" t="s">
        <v>154</v>
      </c>
      <c r="AU1317" s="238" t="s">
        <v>87</v>
      </c>
      <c r="AY1317" s="18" t="s">
        <v>152</v>
      </c>
      <c r="BE1317" s="239">
        <f>IF(N1317="základní",J1317,0)</f>
        <v>0</v>
      </c>
      <c r="BF1317" s="239">
        <f>IF(N1317="snížená",J1317,0)</f>
        <v>0</v>
      </c>
      <c r="BG1317" s="239">
        <f>IF(N1317="zákl. přenesená",J1317,0)</f>
        <v>0</v>
      </c>
      <c r="BH1317" s="239">
        <f>IF(N1317="sníž. přenesená",J1317,0)</f>
        <v>0</v>
      </c>
      <c r="BI1317" s="239">
        <f>IF(N1317="nulová",J1317,0)</f>
        <v>0</v>
      </c>
      <c r="BJ1317" s="18" t="s">
        <v>85</v>
      </c>
      <c r="BK1317" s="239">
        <f>ROUND(I1317*H1317,2)</f>
        <v>0</v>
      </c>
      <c r="BL1317" s="18" t="s">
        <v>278</v>
      </c>
      <c r="BM1317" s="238" t="s">
        <v>1439</v>
      </c>
    </row>
    <row r="1318" s="14" customFormat="1">
      <c r="A1318" s="14"/>
      <c r="B1318" s="255"/>
      <c r="C1318" s="256"/>
      <c r="D1318" s="240" t="s">
        <v>162</v>
      </c>
      <c r="E1318" s="257" t="s">
        <v>1</v>
      </c>
      <c r="F1318" s="258" t="s">
        <v>1412</v>
      </c>
      <c r="G1318" s="256"/>
      <c r="H1318" s="259">
        <v>14.1</v>
      </c>
      <c r="I1318" s="260"/>
      <c r="J1318" s="256"/>
      <c r="K1318" s="256"/>
      <c r="L1318" s="261"/>
      <c r="M1318" s="262"/>
      <c r="N1318" s="263"/>
      <c r="O1318" s="263"/>
      <c r="P1318" s="263"/>
      <c r="Q1318" s="263"/>
      <c r="R1318" s="263"/>
      <c r="S1318" s="263"/>
      <c r="T1318" s="26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65" t="s">
        <v>162</v>
      </c>
      <c r="AU1318" s="265" t="s">
        <v>87</v>
      </c>
      <c r="AV1318" s="14" t="s">
        <v>87</v>
      </c>
      <c r="AW1318" s="14" t="s">
        <v>33</v>
      </c>
      <c r="AX1318" s="14" t="s">
        <v>85</v>
      </c>
      <c r="AY1318" s="265" t="s">
        <v>152</v>
      </c>
    </row>
    <row r="1319" s="2" customFormat="1" ht="16.5" customHeight="1">
      <c r="A1319" s="39"/>
      <c r="B1319" s="40"/>
      <c r="C1319" s="227" t="s">
        <v>1440</v>
      </c>
      <c r="D1319" s="227" t="s">
        <v>154</v>
      </c>
      <c r="E1319" s="228" t="s">
        <v>1441</v>
      </c>
      <c r="F1319" s="229" t="s">
        <v>1442</v>
      </c>
      <c r="G1319" s="230" t="s">
        <v>157</v>
      </c>
      <c r="H1319" s="231">
        <v>37.606000000000002</v>
      </c>
      <c r="I1319" s="232"/>
      <c r="J1319" s="233">
        <f>ROUND(I1319*H1319,2)</f>
        <v>0</v>
      </c>
      <c r="K1319" s="229" t="s">
        <v>176</v>
      </c>
      <c r="L1319" s="45"/>
      <c r="M1319" s="234" t="s">
        <v>1</v>
      </c>
      <c r="N1319" s="235" t="s">
        <v>42</v>
      </c>
      <c r="O1319" s="92"/>
      <c r="P1319" s="236">
        <f>O1319*H1319</f>
        <v>0</v>
      </c>
      <c r="Q1319" s="236">
        <v>0</v>
      </c>
      <c r="R1319" s="236">
        <f>Q1319*H1319</f>
        <v>0</v>
      </c>
      <c r="S1319" s="236">
        <v>0</v>
      </c>
      <c r="T1319" s="237">
        <f>S1319*H1319</f>
        <v>0</v>
      </c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R1319" s="238" t="s">
        <v>278</v>
      </c>
      <c r="AT1319" s="238" t="s">
        <v>154</v>
      </c>
      <c r="AU1319" s="238" t="s">
        <v>87</v>
      </c>
      <c r="AY1319" s="18" t="s">
        <v>152</v>
      </c>
      <c r="BE1319" s="239">
        <f>IF(N1319="základní",J1319,0)</f>
        <v>0</v>
      </c>
      <c r="BF1319" s="239">
        <f>IF(N1319="snížená",J1319,0)</f>
        <v>0</v>
      </c>
      <c r="BG1319" s="239">
        <f>IF(N1319="zákl. přenesená",J1319,0)</f>
        <v>0</v>
      </c>
      <c r="BH1319" s="239">
        <f>IF(N1319="sníž. přenesená",J1319,0)</f>
        <v>0</v>
      </c>
      <c r="BI1319" s="239">
        <f>IF(N1319="nulová",J1319,0)</f>
        <v>0</v>
      </c>
      <c r="BJ1319" s="18" t="s">
        <v>85</v>
      </c>
      <c r="BK1319" s="239">
        <f>ROUND(I1319*H1319,2)</f>
        <v>0</v>
      </c>
      <c r="BL1319" s="18" t="s">
        <v>278</v>
      </c>
      <c r="BM1319" s="238" t="s">
        <v>1443</v>
      </c>
    </row>
    <row r="1320" s="13" customFormat="1">
      <c r="A1320" s="13"/>
      <c r="B1320" s="245"/>
      <c r="C1320" s="246"/>
      <c r="D1320" s="240" t="s">
        <v>162</v>
      </c>
      <c r="E1320" s="247" t="s">
        <v>1</v>
      </c>
      <c r="F1320" s="248" t="s">
        <v>644</v>
      </c>
      <c r="G1320" s="246"/>
      <c r="H1320" s="247" t="s">
        <v>1</v>
      </c>
      <c r="I1320" s="249"/>
      <c r="J1320" s="246"/>
      <c r="K1320" s="246"/>
      <c r="L1320" s="250"/>
      <c r="M1320" s="251"/>
      <c r="N1320" s="252"/>
      <c r="O1320" s="252"/>
      <c r="P1320" s="252"/>
      <c r="Q1320" s="252"/>
      <c r="R1320" s="252"/>
      <c r="S1320" s="252"/>
      <c r="T1320" s="25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54" t="s">
        <v>162</v>
      </c>
      <c r="AU1320" s="254" t="s">
        <v>87</v>
      </c>
      <c r="AV1320" s="13" t="s">
        <v>85</v>
      </c>
      <c r="AW1320" s="13" t="s">
        <v>33</v>
      </c>
      <c r="AX1320" s="13" t="s">
        <v>77</v>
      </c>
      <c r="AY1320" s="254" t="s">
        <v>152</v>
      </c>
    </row>
    <row r="1321" s="14" customFormat="1">
      <c r="A1321" s="14"/>
      <c r="B1321" s="255"/>
      <c r="C1321" s="256"/>
      <c r="D1321" s="240" t="s">
        <v>162</v>
      </c>
      <c r="E1321" s="257" t="s">
        <v>1</v>
      </c>
      <c r="F1321" s="258" t="s">
        <v>1444</v>
      </c>
      <c r="G1321" s="256"/>
      <c r="H1321" s="259">
        <v>37.606000000000002</v>
      </c>
      <c r="I1321" s="260"/>
      <c r="J1321" s="256"/>
      <c r="K1321" s="256"/>
      <c r="L1321" s="261"/>
      <c r="M1321" s="262"/>
      <c r="N1321" s="263"/>
      <c r="O1321" s="263"/>
      <c r="P1321" s="263"/>
      <c r="Q1321" s="263"/>
      <c r="R1321" s="263"/>
      <c r="S1321" s="263"/>
      <c r="T1321" s="26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65" t="s">
        <v>162</v>
      </c>
      <c r="AU1321" s="265" t="s">
        <v>87</v>
      </c>
      <c r="AV1321" s="14" t="s">
        <v>87</v>
      </c>
      <c r="AW1321" s="14" t="s">
        <v>33</v>
      </c>
      <c r="AX1321" s="14" t="s">
        <v>85</v>
      </c>
      <c r="AY1321" s="265" t="s">
        <v>152</v>
      </c>
    </row>
    <row r="1322" s="12" customFormat="1" ht="22.8" customHeight="1">
      <c r="A1322" s="12"/>
      <c r="B1322" s="211"/>
      <c r="C1322" s="212"/>
      <c r="D1322" s="213" t="s">
        <v>76</v>
      </c>
      <c r="E1322" s="225" t="s">
        <v>1445</v>
      </c>
      <c r="F1322" s="225" t="s">
        <v>1446</v>
      </c>
      <c r="G1322" s="212"/>
      <c r="H1322" s="212"/>
      <c r="I1322" s="215"/>
      <c r="J1322" s="226">
        <f>BK1322</f>
        <v>0</v>
      </c>
      <c r="K1322" s="212"/>
      <c r="L1322" s="217"/>
      <c r="M1322" s="218"/>
      <c r="N1322" s="219"/>
      <c r="O1322" s="219"/>
      <c r="P1322" s="220">
        <f>SUM(P1323:P1366)</f>
        <v>0</v>
      </c>
      <c r="Q1322" s="219"/>
      <c r="R1322" s="220">
        <f>SUM(R1323:R1366)</f>
        <v>0.63807398799999993</v>
      </c>
      <c r="S1322" s="219"/>
      <c r="T1322" s="221">
        <f>SUM(T1323:T1366)</f>
        <v>0.12229158999999999</v>
      </c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R1322" s="222" t="s">
        <v>87</v>
      </c>
      <c r="AT1322" s="223" t="s">
        <v>76</v>
      </c>
      <c r="AU1322" s="223" t="s">
        <v>85</v>
      </c>
      <c r="AY1322" s="222" t="s">
        <v>152</v>
      </c>
      <c r="BK1322" s="224">
        <f>SUM(BK1323:BK1366)</f>
        <v>0</v>
      </c>
    </row>
    <row r="1323" s="2" customFormat="1" ht="16.5" customHeight="1">
      <c r="A1323" s="39"/>
      <c r="B1323" s="40"/>
      <c r="C1323" s="227" t="s">
        <v>1447</v>
      </c>
      <c r="D1323" s="227" t="s">
        <v>154</v>
      </c>
      <c r="E1323" s="228" t="s">
        <v>1448</v>
      </c>
      <c r="F1323" s="229" t="s">
        <v>1449</v>
      </c>
      <c r="G1323" s="230" t="s">
        <v>157</v>
      </c>
      <c r="H1323" s="231">
        <v>394.48899999999998</v>
      </c>
      <c r="I1323" s="232"/>
      <c r="J1323" s="233">
        <f>ROUND(I1323*H1323,2)</f>
        <v>0</v>
      </c>
      <c r="K1323" s="229" t="s">
        <v>176</v>
      </c>
      <c r="L1323" s="45"/>
      <c r="M1323" s="234" t="s">
        <v>1</v>
      </c>
      <c r="N1323" s="235" t="s">
        <v>42</v>
      </c>
      <c r="O1323" s="92"/>
      <c r="P1323" s="236">
        <f>O1323*H1323</f>
        <v>0</v>
      </c>
      <c r="Q1323" s="236">
        <v>0.001</v>
      </c>
      <c r="R1323" s="236">
        <f>Q1323*H1323</f>
        <v>0.39448899999999998</v>
      </c>
      <c r="S1323" s="236">
        <v>0.00031</v>
      </c>
      <c r="T1323" s="237">
        <f>S1323*H1323</f>
        <v>0.12229158999999999</v>
      </c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R1323" s="238" t="s">
        <v>278</v>
      </c>
      <c r="AT1323" s="238" t="s">
        <v>154</v>
      </c>
      <c r="AU1323" s="238" t="s">
        <v>87</v>
      </c>
      <c r="AY1323" s="18" t="s">
        <v>152</v>
      </c>
      <c r="BE1323" s="239">
        <f>IF(N1323="základní",J1323,0)</f>
        <v>0</v>
      </c>
      <c r="BF1323" s="239">
        <f>IF(N1323="snížená",J1323,0)</f>
        <v>0</v>
      </c>
      <c r="BG1323" s="239">
        <f>IF(N1323="zákl. přenesená",J1323,0)</f>
        <v>0</v>
      </c>
      <c r="BH1323" s="239">
        <f>IF(N1323="sníž. přenesená",J1323,0)</f>
        <v>0</v>
      </c>
      <c r="BI1323" s="239">
        <f>IF(N1323="nulová",J1323,0)</f>
        <v>0</v>
      </c>
      <c r="BJ1323" s="18" t="s">
        <v>85</v>
      </c>
      <c r="BK1323" s="239">
        <f>ROUND(I1323*H1323,2)</f>
        <v>0</v>
      </c>
      <c r="BL1323" s="18" t="s">
        <v>278</v>
      </c>
      <c r="BM1323" s="238" t="s">
        <v>1450</v>
      </c>
    </row>
    <row r="1324" s="13" customFormat="1">
      <c r="A1324" s="13"/>
      <c r="B1324" s="245"/>
      <c r="C1324" s="246"/>
      <c r="D1324" s="240" t="s">
        <v>162</v>
      </c>
      <c r="E1324" s="247" t="s">
        <v>1</v>
      </c>
      <c r="F1324" s="248" t="s">
        <v>644</v>
      </c>
      <c r="G1324" s="246"/>
      <c r="H1324" s="247" t="s">
        <v>1</v>
      </c>
      <c r="I1324" s="249"/>
      <c r="J1324" s="246"/>
      <c r="K1324" s="246"/>
      <c r="L1324" s="250"/>
      <c r="M1324" s="251"/>
      <c r="N1324" s="252"/>
      <c r="O1324" s="252"/>
      <c r="P1324" s="252"/>
      <c r="Q1324" s="252"/>
      <c r="R1324" s="252"/>
      <c r="S1324" s="252"/>
      <c r="T1324" s="25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54" t="s">
        <v>162</v>
      </c>
      <c r="AU1324" s="254" t="s">
        <v>87</v>
      </c>
      <c r="AV1324" s="13" t="s">
        <v>85</v>
      </c>
      <c r="AW1324" s="13" t="s">
        <v>33</v>
      </c>
      <c r="AX1324" s="13" t="s">
        <v>77</v>
      </c>
      <c r="AY1324" s="254" t="s">
        <v>152</v>
      </c>
    </row>
    <row r="1325" s="14" customFormat="1">
      <c r="A1325" s="14"/>
      <c r="B1325" s="255"/>
      <c r="C1325" s="256"/>
      <c r="D1325" s="240" t="s">
        <v>162</v>
      </c>
      <c r="E1325" s="257" t="s">
        <v>1</v>
      </c>
      <c r="F1325" s="258" t="s">
        <v>1451</v>
      </c>
      <c r="G1325" s="256"/>
      <c r="H1325" s="259">
        <v>217.41900000000001</v>
      </c>
      <c r="I1325" s="260"/>
      <c r="J1325" s="256"/>
      <c r="K1325" s="256"/>
      <c r="L1325" s="261"/>
      <c r="M1325" s="262"/>
      <c r="N1325" s="263"/>
      <c r="O1325" s="263"/>
      <c r="P1325" s="263"/>
      <c r="Q1325" s="263"/>
      <c r="R1325" s="263"/>
      <c r="S1325" s="263"/>
      <c r="T1325" s="26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65" t="s">
        <v>162</v>
      </c>
      <c r="AU1325" s="265" t="s">
        <v>87</v>
      </c>
      <c r="AV1325" s="14" t="s">
        <v>87</v>
      </c>
      <c r="AW1325" s="14" t="s">
        <v>33</v>
      </c>
      <c r="AX1325" s="14" t="s">
        <v>77</v>
      </c>
      <c r="AY1325" s="265" t="s">
        <v>152</v>
      </c>
    </row>
    <row r="1326" s="14" customFormat="1">
      <c r="A1326" s="14"/>
      <c r="B1326" s="255"/>
      <c r="C1326" s="256"/>
      <c r="D1326" s="240" t="s">
        <v>162</v>
      </c>
      <c r="E1326" s="257" t="s">
        <v>1</v>
      </c>
      <c r="F1326" s="258" t="s">
        <v>1452</v>
      </c>
      <c r="G1326" s="256"/>
      <c r="H1326" s="259">
        <v>89.420000000000002</v>
      </c>
      <c r="I1326" s="260"/>
      <c r="J1326" s="256"/>
      <c r="K1326" s="256"/>
      <c r="L1326" s="261"/>
      <c r="M1326" s="262"/>
      <c r="N1326" s="263"/>
      <c r="O1326" s="263"/>
      <c r="P1326" s="263"/>
      <c r="Q1326" s="263"/>
      <c r="R1326" s="263"/>
      <c r="S1326" s="263"/>
      <c r="T1326" s="26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65" t="s">
        <v>162</v>
      </c>
      <c r="AU1326" s="265" t="s">
        <v>87</v>
      </c>
      <c r="AV1326" s="14" t="s">
        <v>87</v>
      </c>
      <c r="AW1326" s="14" t="s">
        <v>33</v>
      </c>
      <c r="AX1326" s="14" t="s">
        <v>77</v>
      </c>
      <c r="AY1326" s="265" t="s">
        <v>152</v>
      </c>
    </row>
    <row r="1327" s="14" customFormat="1">
      <c r="A1327" s="14"/>
      <c r="B1327" s="255"/>
      <c r="C1327" s="256"/>
      <c r="D1327" s="240" t="s">
        <v>162</v>
      </c>
      <c r="E1327" s="257" t="s">
        <v>1</v>
      </c>
      <c r="F1327" s="258" t="s">
        <v>1453</v>
      </c>
      <c r="G1327" s="256"/>
      <c r="H1327" s="259">
        <v>87.650000000000006</v>
      </c>
      <c r="I1327" s="260"/>
      <c r="J1327" s="256"/>
      <c r="K1327" s="256"/>
      <c r="L1327" s="261"/>
      <c r="M1327" s="262"/>
      <c r="N1327" s="263"/>
      <c r="O1327" s="263"/>
      <c r="P1327" s="263"/>
      <c r="Q1327" s="263"/>
      <c r="R1327" s="263"/>
      <c r="S1327" s="263"/>
      <c r="T1327" s="26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65" t="s">
        <v>162</v>
      </c>
      <c r="AU1327" s="265" t="s">
        <v>87</v>
      </c>
      <c r="AV1327" s="14" t="s">
        <v>87</v>
      </c>
      <c r="AW1327" s="14" t="s">
        <v>33</v>
      </c>
      <c r="AX1327" s="14" t="s">
        <v>77</v>
      </c>
      <c r="AY1327" s="265" t="s">
        <v>152</v>
      </c>
    </row>
    <row r="1328" s="16" customFormat="1">
      <c r="A1328" s="16"/>
      <c r="B1328" s="277"/>
      <c r="C1328" s="278"/>
      <c r="D1328" s="240" t="s">
        <v>162</v>
      </c>
      <c r="E1328" s="279" t="s">
        <v>1</v>
      </c>
      <c r="F1328" s="280" t="s">
        <v>172</v>
      </c>
      <c r="G1328" s="278"/>
      <c r="H1328" s="281">
        <v>394.48900000000003</v>
      </c>
      <c r="I1328" s="282"/>
      <c r="J1328" s="278"/>
      <c r="K1328" s="278"/>
      <c r="L1328" s="283"/>
      <c r="M1328" s="284"/>
      <c r="N1328" s="285"/>
      <c r="O1328" s="285"/>
      <c r="P1328" s="285"/>
      <c r="Q1328" s="285"/>
      <c r="R1328" s="285"/>
      <c r="S1328" s="285"/>
      <c r="T1328" s="28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T1328" s="287" t="s">
        <v>162</v>
      </c>
      <c r="AU1328" s="287" t="s">
        <v>87</v>
      </c>
      <c r="AV1328" s="16" t="s">
        <v>158</v>
      </c>
      <c r="AW1328" s="16" t="s">
        <v>33</v>
      </c>
      <c r="AX1328" s="16" t="s">
        <v>85</v>
      </c>
      <c r="AY1328" s="287" t="s">
        <v>152</v>
      </c>
    </row>
    <row r="1329" s="2" customFormat="1" ht="16.5" customHeight="1">
      <c r="A1329" s="39"/>
      <c r="B1329" s="40"/>
      <c r="C1329" s="227" t="s">
        <v>1454</v>
      </c>
      <c r="D1329" s="227" t="s">
        <v>154</v>
      </c>
      <c r="E1329" s="228" t="s">
        <v>1455</v>
      </c>
      <c r="F1329" s="229" t="s">
        <v>1456</v>
      </c>
      <c r="G1329" s="230" t="s">
        <v>157</v>
      </c>
      <c r="H1329" s="231">
        <v>488.03899999999999</v>
      </c>
      <c r="I1329" s="232"/>
      <c r="J1329" s="233">
        <f>ROUND(I1329*H1329,2)</f>
        <v>0</v>
      </c>
      <c r="K1329" s="229" t="s">
        <v>176</v>
      </c>
      <c r="L1329" s="45"/>
      <c r="M1329" s="234" t="s">
        <v>1</v>
      </c>
      <c r="N1329" s="235" t="s">
        <v>42</v>
      </c>
      <c r="O1329" s="92"/>
      <c r="P1329" s="236">
        <f>O1329*H1329</f>
        <v>0</v>
      </c>
      <c r="Q1329" s="236">
        <v>0.00020799999999999999</v>
      </c>
      <c r="R1329" s="236">
        <f>Q1329*H1329</f>
        <v>0.10151211199999999</v>
      </c>
      <c r="S1329" s="236">
        <v>0</v>
      </c>
      <c r="T1329" s="237">
        <f>S1329*H1329</f>
        <v>0</v>
      </c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R1329" s="238" t="s">
        <v>278</v>
      </c>
      <c r="AT1329" s="238" t="s">
        <v>154</v>
      </c>
      <c r="AU1329" s="238" t="s">
        <v>87</v>
      </c>
      <c r="AY1329" s="18" t="s">
        <v>152</v>
      </c>
      <c r="BE1329" s="239">
        <f>IF(N1329="základní",J1329,0)</f>
        <v>0</v>
      </c>
      <c r="BF1329" s="239">
        <f>IF(N1329="snížená",J1329,0)</f>
        <v>0</v>
      </c>
      <c r="BG1329" s="239">
        <f>IF(N1329="zákl. přenesená",J1329,0)</f>
        <v>0</v>
      </c>
      <c r="BH1329" s="239">
        <f>IF(N1329="sníž. přenesená",J1329,0)</f>
        <v>0</v>
      </c>
      <c r="BI1329" s="239">
        <f>IF(N1329="nulová",J1329,0)</f>
        <v>0</v>
      </c>
      <c r="BJ1329" s="18" t="s">
        <v>85</v>
      </c>
      <c r="BK1329" s="239">
        <f>ROUND(I1329*H1329,2)</f>
        <v>0</v>
      </c>
      <c r="BL1329" s="18" t="s">
        <v>278</v>
      </c>
      <c r="BM1329" s="238" t="s">
        <v>1457</v>
      </c>
    </row>
    <row r="1330" s="13" customFormat="1">
      <c r="A1330" s="13"/>
      <c r="B1330" s="245"/>
      <c r="C1330" s="246"/>
      <c r="D1330" s="240" t="s">
        <v>162</v>
      </c>
      <c r="E1330" s="247" t="s">
        <v>1</v>
      </c>
      <c r="F1330" s="248" t="s">
        <v>271</v>
      </c>
      <c r="G1330" s="246"/>
      <c r="H1330" s="247" t="s">
        <v>1</v>
      </c>
      <c r="I1330" s="249"/>
      <c r="J1330" s="246"/>
      <c r="K1330" s="246"/>
      <c r="L1330" s="250"/>
      <c r="M1330" s="251"/>
      <c r="N1330" s="252"/>
      <c r="O1330" s="252"/>
      <c r="P1330" s="252"/>
      <c r="Q1330" s="252"/>
      <c r="R1330" s="252"/>
      <c r="S1330" s="252"/>
      <c r="T1330" s="25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54" t="s">
        <v>162</v>
      </c>
      <c r="AU1330" s="254" t="s">
        <v>87</v>
      </c>
      <c r="AV1330" s="13" t="s">
        <v>85</v>
      </c>
      <c r="AW1330" s="13" t="s">
        <v>33</v>
      </c>
      <c r="AX1330" s="13" t="s">
        <v>77</v>
      </c>
      <c r="AY1330" s="254" t="s">
        <v>152</v>
      </c>
    </row>
    <row r="1331" s="13" customFormat="1">
      <c r="A1331" s="13"/>
      <c r="B1331" s="245"/>
      <c r="C1331" s="246"/>
      <c r="D1331" s="240" t="s">
        <v>162</v>
      </c>
      <c r="E1331" s="247" t="s">
        <v>1</v>
      </c>
      <c r="F1331" s="248" t="s">
        <v>1458</v>
      </c>
      <c r="G1331" s="246"/>
      <c r="H1331" s="247" t="s">
        <v>1</v>
      </c>
      <c r="I1331" s="249"/>
      <c r="J1331" s="246"/>
      <c r="K1331" s="246"/>
      <c r="L1331" s="250"/>
      <c r="M1331" s="251"/>
      <c r="N1331" s="252"/>
      <c r="O1331" s="252"/>
      <c r="P1331" s="252"/>
      <c r="Q1331" s="252"/>
      <c r="R1331" s="252"/>
      <c r="S1331" s="252"/>
      <c r="T1331" s="25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54" t="s">
        <v>162</v>
      </c>
      <c r="AU1331" s="254" t="s">
        <v>87</v>
      </c>
      <c r="AV1331" s="13" t="s">
        <v>85</v>
      </c>
      <c r="AW1331" s="13" t="s">
        <v>33</v>
      </c>
      <c r="AX1331" s="13" t="s">
        <v>77</v>
      </c>
      <c r="AY1331" s="254" t="s">
        <v>152</v>
      </c>
    </row>
    <row r="1332" s="14" customFormat="1">
      <c r="A1332" s="14"/>
      <c r="B1332" s="255"/>
      <c r="C1332" s="256"/>
      <c r="D1332" s="240" t="s">
        <v>162</v>
      </c>
      <c r="E1332" s="257" t="s">
        <v>1</v>
      </c>
      <c r="F1332" s="258" t="s">
        <v>1459</v>
      </c>
      <c r="G1332" s="256"/>
      <c r="H1332" s="259">
        <v>15.733000000000001</v>
      </c>
      <c r="I1332" s="260"/>
      <c r="J1332" s="256"/>
      <c r="K1332" s="256"/>
      <c r="L1332" s="261"/>
      <c r="M1332" s="262"/>
      <c r="N1332" s="263"/>
      <c r="O1332" s="263"/>
      <c r="P1332" s="263"/>
      <c r="Q1332" s="263"/>
      <c r="R1332" s="263"/>
      <c r="S1332" s="263"/>
      <c r="T1332" s="26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65" t="s">
        <v>162</v>
      </c>
      <c r="AU1332" s="265" t="s">
        <v>87</v>
      </c>
      <c r="AV1332" s="14" t="s">
        <v>87</v>
      </c>
      <c r="AW1332" s="14" t="s">
        <v>33</v>
      </c>
      <c r="AX1332" s="14" t="s">
        <v>77</v>
      </c>
      <c r="AY1332" s="265" t="s">
        <v>152</v>
      </c>
    </row>
    <row r="1333" s="14" customFormat="1">
      <c r="A1333" s="14"/>
      <c r="B1333" s="255"/>
      <c r="C1333" s="256"/>
      <c r="D1333" s="240" t="s">
        <v>162</v>
      </c>
      <c r="E1333" s="257" t="s">
        <v>1</v>
      </c>
      <c r="F1333" s="258" t="s">
        <v>1460</v>
      </c>
      <c r="G1333" s="256"/>
      <c r="H1333" s="259">
        <v>8.3810000000000002</v>
      </c>
      <c r="I1333" s="260"/>
      <c r="J1333" s="256"/>
      <c r="K1333" s="256"/>
      <c r="L1333" s="261"/>
      <c r="M1333" s="262"/>
      <c r="N1333" s="263"/>
      <c r="O1333" s="263"/>
      <c r="P1333" s="263"/>
      <c r="Q1333" s="263"/>
      <c r="R1333" s="263"/>
      <c r="S1333" s="263"/>
      <c r="T1333" s="26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65" t="s">
        <v>162</v>
      </c>
      <c r="AU1333" s="265" t="s">
        <v>87</v>
      </c>
      <c r="AV1333" s="14" t="s">
        <v>87</v>
      </c>
      <c r="AW1333" s="14" t="s">
        <v>33</v>
      </c>
      <c r="AX1333" s="14" t="s">
        <v>77</v>
      </c>
      <c r="AY1333" s="265" t="s">
        <v>152</v>
      </c>
    </row>
    <row r="1334" s="14" customFormat="1">
      <c r="A1334" s="14"/>
      <c r="B1334" s="255"/>
      <c r="C1334" s="256"/>
      <c r="D1334" s="240" t="s">
        <v>162</v>
      </c>
      <c r="E1334" s="257" t="s">
        <v>1</v>
      </c>
      <c r="F1334" s="258" t="s">
        <v>1461</v>
      </c>
      <c r="G1334" s="256"/>
      <c r="H1334" s="259">
        <v>12.269</v>
      </c>
      <c r="I1334" s="260"/>
      <c r="J1334" s="256"/>
      <c r="K1334" s="256"/>
      <c r="L1334" s="261"/>
      <c r="M1334" s="262"/>
      <c r="N1334" s="263"/>
      <c r="O1334" s="263"/>
      <c r="P1334" s="263"/>
      <c r="Q1334" s="263"/>
      <c r="R1334" s="263"/>
      <c r="S1334" s="263"/>
      <c r="T1334" s="26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65" t="s">
        <v>162</v>
      </c>
      <c r="AU1334" s="265" t="s">
        <v>87</v>
      </c>
      <c r="AV1334" s="14" t="s">
        <v>87</v>
      </c>
      <c r="AW1334" s="14" t="s">
        <v>33</v>
      </c>
      <c r="AX1334" s="14" t="s">
        <v>77</v>
      </c>
      <c r="AY1334" s="265" t="s">
        <v>152</v>
      </c>
    </row>
    <row r="1335" s="14" customFormat="1">
      <c r="A1335" s="14"/>
      <c r="B1335" s="255"/>
      <c r="C1335" s="256"/>
      <c r="D1335" s="240" t="s">
        <v>162</v>
      </c>
      <c r="E1335" s="257" t="s">
        <v>1</v>
      </c>
      <c r="F1335" s="258" t="s">
        <v>1462</v>
      </c>
      <c r="G1335" s="256"/>
      <c r="H1335" s="259">
        <v>7.9169999999999998</v>
      </c>
      <c r="I1335" s="260"/>
      <c r="J1335" s="256"/>
      <c r="K1335" s="256"/>
      <c r="L1335" s="261"/>
      <c r="M1335" s="262"/>
      <c r="N1335" s="263"/>
      <c r="O1335" s="263"/>
      <c r="P1335" s="263"/>
      <c r="Q1335" s="263"/>
      <c r="R1335" s="263"/>
      <c r="S1335" s="263"/>
      <c r="T1335" s="26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65" t="s">
        <v>162</v>
      </c>
      <c r="AU1335" s="265" t="s">
        <v>87</v>
      </c>
      <c r="AV1335" s="14" t="s">
        <v>87</v>
      </c>
      <c r="AW1335" s="14" t="s">
        <v>33</v>
      </c>
      <c r="AX1335" s="14" t="s">
        <v>77</v>
      </c>
      <c r="AY1335" s="265" t="s">
        <v>152</v>
      </c>
    </row>
    <row r="1336" s="14" customFormat="1">
      <c r="A1336" s="14"/>
      <c r="B1336" s="255"/>
      <c r="C1336" s="256"/>
      <c r="D1336" s="240" t="s">
        <v>162</v>
      </c>
      <c r="E1336" s="257" t="s">
        <v>1</v>
      </c>
      <c r="F1336" s="258" t="s">
        <v>1463</v>
      </c>
      <c r="G1336" s="256"/>
      <c r="H1336" s="259">
        <v>10.714</v>
      </c>
      <c r="I1336" s="260"/>
      <c r="J1336" s="256"/>
      <c r="K1336" s="256"/>
      <c r="L1336" s="261"/>
      <c r="M1336" s="262"/>
      <c r="N1336" s="263"/>
      <c r="O1336" s="263"/>
      <c r="P1336" s="263"/>
      <c r="Q1336" s="263"/>
      <c r="R1336" s="263"/>
      <c r="S1336" s="263"/>
      <c r="T1336" s="26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65" t="s">
        <v>162</v>
      </c>
      <c r="AU1336" s="265" t="s">
        <v>87</v>
      </c>
      <c r="AV1336" s="14" t="s">
        <v>87</v>
      </c>
      <c r="AW1336" s="14" t="s">
        <v>33</v>
      </c>
      <c r="AX1336" s="14" t="s">
        <v>77</v>
      </c>
      <c r="AY1336" s="265" t="s">
        <v>152</v>
      </c>
    </row>
    <row r="1337" s="14" customFormat="1">
      <c r="A1337" s="14"/>
      <c r="B1337" s="255"/>
      <c r="C1337" s="256"/>
      <c r="D1337" s="240" t="s">
        <v>162</v>
      </c>
      <c r="E1337" s="257" t="s">
        <v>1</v>
      </c>
      <c r="F1337" s="258" t="s">
        <v>1464</v>
      </c>
      <c r="G1337" s="256"/>
      <c r="H1337" s="259">
        <v>89.420000000000002</v>
      </c>
      <c r="I1337" s="260"/>
      <c r="J1337" s="256"/>
      <c r="K1337" s="256"/>
      <c r="L1337" s="261"/>
      <c r="M1337" s="262"/>
      <c r="N1337" s="263"/>
      <c r="O1337" s="263"/>
      <c r="P1337" s="263"/>
      <c r="Q1337" s="263"/>
      <c r="R1337" s="263"/>
      <c r="S1337" s="263"/>
      <c r="T1337" s="26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65" t="s">
        <v>162</v>
      </c>
      <c r="AU1337" s="265" t="s">
        <v>87</v>
      </c>
      <c r="AV1337" s="14" t="s">
        <v>87</v>
      </c>
      <c r="AW1337" s="14" t="s">
        <v>33</v>
      </c>
      <c r="AX1337" s="14" t="s">
        <v>77</v>
      </c>
      <c r="AY1337" s="265" t="s">
        <v>152</v>
      </c>
    </row>
    <row r="1338" s="14" customFormat="1">
      <c r="A1338" s="14"/>
      <c r="B1338" s="255"/>
      <c r="C1338" s="256"/>
      <c r="D1338" s="240" t="s">
        <v>162</v>
      </c>
      <c r="E1338" s="257" t="s">
        <v>1</v>
      </c>
      <c r="F1338" s="258" t="s">
        <v>1465</v>
      </c>
      <c r="G1338" s="256"/>
      <c r="H1338" s="259">
        <v>87.650000000000006</v>
      </c>
      <c r="I1338" s="260"/>
      <c r="J1338" s="256"/>
      <c r="K1338" s="256"/>
      <c r="L1338" s="261"/>
      <c r="M1338" s="262"/>
      <c r="N1338" s="263"/>
      <c r="O1338" s="263"/>
      <c r="P1338" s="263"/>
      <c r="Q1338" s="263"/>
      <c r="R1338" s="263"/>
      <c r="S1338" s="263"/>
      <c r="T1338" s="26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5" t="s">
        <v>162</v>
      </c>
      <c r="AU1338" s="265" t="s">
        <v>87</v>
      </c>
      <c r="AV1338" s="14" t="s">
        <v>87</v>
      </c>
      <c r="AW1338" s="14" t="s">
        <v>33</v>
      </c>
      <c r="AX1338" s="14" t="s">
        <v>77</v>
      </c>
      <c r="AY1338" s="265" t="s">
        <v>152</v>
      </c>
    </row>
    <row r="1339" s="13" customFormat="1">
      <c r="A1339" s="13"/>
      <c r="B1339" s="245"/>
      <c r="C1339" s="246"/>
      <c r="D1339" s="240" t="s">
        <v>162</v>
      </c>
      <c r="E1339" s="247" t="s">
        <v>1</v>
      </c>
      <c r="F1339" s="248" t="s">
        <v>1466</v>
      </c>
      <c r="G1339" s="246"/>
      <c r="H1339" s="247" t="s">
        <v>1</v>
      </c>
      <c r="I1339" s="249"/>
      <c r="J1339" s="246"/>
      <c r="K1339" s="246"/>
      <c r="L1339" s="250"/>
      <c r="M1339" s="251"/>
      <c r="N1339" s="252"/>
      <c r="O1339" s="252"/>
      <c r="P1339" s="252"/>
      <c r="Q1339" s="252"/>
      <c r="R1339" s="252"/>
      <c r="S1339" s="252"/>
      <c r="T1339" s="25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54" t="s">
        <v>162</v>
      </c>
      <c r="AU1339" s="254" t="s">
        <v>87</v>
      </c>
      <c r="AV1339" s="13" t="s">
        <v>85</v>
      </c>
      <c r="AW1339" s="13" t="s">
        <v>33</v>
      </c>
      <c r="AX1339" s="13" t="s">
        <v>77</v>
      </c>
      <c r="AY1339" s="254" t="s">
        <v>152</v>
      </c>
    </row>
    <row r="1340" s="14" customFormat="1">
      <c r="A1340" s="14"/>
      <c r="B1340" s="255"/>
      <c r="C1340" s="256"/>
      <c r="D1340" s="240" t="s">
        <v>162</v>
      </c>
      <c r="E1340" s="257" t="s">
        <v>1</v>
      </c>
      <c r="F1340" s="258" t="s">
        <v>1467</v>
      </c>
      <c r="G1340" s="256"/>
      <c r="H1340" s="259">
        <v>255.95500000000001</v>
      </c>
      <c r="I1340" s="260"/>
      <c r="J1340" s="256"/>
      <c r="K1340" s="256"/>
      <c r="L1340" s="261"/>
      <c r="M1340" s="262"/>
      <c r="N1340" s="263"/>
      <c r="O1340" s="263"/>
      <c r="P1340" s="263"/>
      <c r="Q1340" s="263"/>
      <c r="R1340" s="263"/>
      <c r="S1340" s="263"/>
      <c r="T1340" s="26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65" t="s">
        <v>162</v>
      </c>
      <c r="AU1340" s="265" t="s">
        <v>87</v>
      </c>
      <c r="AV1340" s="14" t="s">
        <v>87</v>
      </c>
      <c r="AW1340" s="14" t="s">
        <v>33</v>
      </c>
      <c r="AX1340" s="14" t="s">
        <v>77</v>
      </c>
      <c r="AY1340" s="265" t="s">
        <v>152</v>
      </c>
    </row>
    <row r="1341" s="16" customFormat="1">
      <c r="A1341" s="16"/>
      <c r="B1341" s="277"/>
      <c r="C1341" s="278"/>
      <c r="D1341" s="240" t="s">
        <v>162</v>
      </c>
      <c r="E1341" s="279" t="s">
        <v>1</v>
      </c>
      <c r="F1341" s="280" t="s">
        <v>172</v>
      </c>
      <c r="G1341" s="278"/>
      <c r="H1341" s="281">
        <v>488.03899999999999</v>
      </c>
      <c r="I1341" s="282"/>
      <c r="J1341" s="278"/>
      <c r="K1341" s="278"/>
      <c r="L1341" s="283"/>
      <c r="M1341" s="284"/>
      <c r="N1341" s="285"/>
      <c r="O1341" s="285"/>
      <c r="P1341" s="285"/>
      <c r="Q1341" s="285"/>
      <c r="R1341" s="285"/>
      <c r="S1341" s="285"/>
      <c r="T1341" s="28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T1341" s="287" t="s">
        <v>162</v>
      </c>
      <c r="AU1341" s="287" t="s">
        <v>87</v>
      </c>
      <c r="AV1341" s="16" t="s">
        <v>158</v>
      </c>
      <c r="AW1341" s="16" t="s">
        <v>33</v>
      </c>
      <c r="AX1341" s="16" t="s">
        <v>85</v>
      </c>
      <c r="AY1341" s="287" t="s">
        <v>152</v>
      </c>
    </row>
    <row r="1342" s="2" customFormat="1" ht="24.15" customHeight="1">
      <c r="A1342" s="39"/>
      <c r="B1342" s="40"/>
      <c r="C1342" s="227" t="s">
        <v>1468</v>
      </c>
      <c r="D1342" s="227" t="s">
        <v>154</v>
      </c>
      <c r="E1342" s="228" t="s">
        <v>1469</v>
      </c>
      <c r="F1342" s="229" t="s">
        <v>1470</v>
      </c>
      <c r="G1342" s="230" t="s">
        <v>157</v>
      </c>
      <c r="H1342" s="231">
        <v>65.828000000000003</v>
      </c>
      <c r="I1342" s="232"/>
      <c r="J1342" s="233">
        <f>ROUND(I1342*H1342,2)</f>
        <v>0</v>
      </c>
      <c r="K1342" s="229" t="s">
        <v>176</v>
      </c>
      <c r="L1342" s="45"/>
      <c r="M1342" s="234" t="s">
        <v>1</v>
      </c>
      <c r="N1342" s="235" t="s">
        <v>42</v>
      </c>
      <c r="O1342" s="92"/>
      <c r="P1342" s="236">
        <f>O1342*H1342</f>
        <v>0</v>
      </c>
      <c r="Q1342" s="236">
        <v>0.00028499999999999999</v>
      </c>
      <c r="R1342" s="236">
        <f>Q1342*H1342</f>
        <v>0.01876098</v>
      </c>
      <c r="S1342" s="236">
        <v>0</v>
      </c>
      <c r="T1342" s="237">
        <f>S1342*H1342</f>
        <v>0</v>
      </c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R1342" s="238" t="s">
        <v>278</v>
      </c>
      <c r="AT1342" s="238" t="s">
        <v>154</v>
      </c>
      <c r="AU1342" s="238" t="s">
        <v>87</v>
      </c>
      <c r="AY1342" s="18" t="s">
        <v>152</v>
      </c>
      <c r="BE1342" s="239">
        <f>IF(N1342="základní",J1342,0)</f>
        <v>0</v>
      </c>
      <c r="BF1342" s="239">
        <f>IF(N1342="snížená",J1342,0)</f>
        <v>0</v>
      </c>
      <c r="BG1342" s="239">
        <f>IF(N1342="zákl. přenesená",J1342,0)</f>
        <v>0</v>
      </c>
      <c r="BH1342" s="239">
        <f>IF(N1342="sníž. přenesená",J1342,0)</f>
        <v>0</v>
      </c>
      <c r="BI1342" s="239">
        <f>IF(N1342="nulová",J1342,0)</f>
        <v>0</v>
      </c>
      <c r="BJ1342" s="18" t="s">
        <v>85</v>
      </c>
      <c r="BK1342" s="239">
        <f>ROUND(I1342*H1342,2)</f>
        <v>0</v>
      </c>
      <c r="BL1342" s="18" t="s">
        <v>278</v>
      </c>
      <c r="BM1342" s="238" t="s">
        <v>1471</v>
      </c>
    </row>
    <row r="1343" s="13" customFormat="1">
      <c r="A1343" s="13"/>
      <c r="B1343" s="245"/>
      <c r="C1343" s="246"/>
      <c r="D1343" s="240" t="s">
        <v>162</v>
      </c>
      <c r="E1343" s="247" t="s">
        <v>1</v>
      </c>
      <c r="F1343" s="248" t="s">
        <v>271</v>
      </c>
      <c r="G1343" s="246"/>
      <c r="H1343" s="247" t="s">
        <v>1</v>
      </c>
      <c r="I1343" s="249"/>
      <c r="J1343" s="246"/>
      <c r="K1343" s="246"/>
      <c r="L1343" s="250"/>
      <c r="M1343" s="251"/>
      <c r="N1343" s="252"/>
      <c r="O1343" s="252"/>
      <c r="P1343" s="252"/>
      <c r="Q1343" s="252"/>
      <c r="R1343" s="252"/>
      <c r="S1343" s="252"/>
      <c r="T1343" s="25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54" t="s">
        <v>162</v>
      </c>
      <c r="AU1343" s="254" t="s">
        <v>87</v>
      </c>
      <c r="AV1343" s="13" t="s">
        <v>85</v>
      </c>
      <c r="AW1343" s="13" t="s">
        <v>33</v>
      </c>
      <c r="AX1343" s="13" t="s">
        <v>77</v>
      </c>
      <c r="AY1343" s="254" t="s">
        <v>152</v>
      </c>
    </row>
    <row r="1344" s="13" customFormat="1">
      <c r="A1344" s="13"/>
      <c r="B1344" s="245"/>
      <c r="C1344" s="246"/>
      <c r="D1344" s="240" t="s">
        <v>162</v>
      </c>
      <c r="E1344" s="247" t="s">
        <v>1</v>
      </c>
      <c r="F1344" s="248" t="s">
        <v>1472</v>
      </c>
      <c r="G1344" s="246"/>
      <c r="H1344" s="247" t="s">
        <v>1</v>
      </c>
      <c r="I1344" s="249"/>
      <c r="J1344" s="246"/>
      <c r="K1344" s="246"/>
      <c r="L1344" s="250"/>
      <c r="M1344" s="251"/>
      <c r="N1344" s="252"/>
      <c r="O1344" s="252"/>
      <c r="P1344" s="252"/>
      <c r="Q1344" s="252"/>
      <c r="R1344" s="252"/>
      <c r="S1344" s="252"/>
      <c r="T1344" s="25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54" t="s">
        <v>162</v>
      </c>
      <c r="AU1344" s="254" t="s">
        <v>87</v>
      </c>
      <c r="AV1344" s="13" t="s">
        <v>85</v>
      </c>
      <c r="AW1344" s="13" t="s">
        <v>33</v>
      </c>
      <c r="AX1344" s="13" t="s">
        <v>77</v>
      </c>
      <c r="AY1344" s="254" t="s">
        <v>152</v>
      </c>
    </row>
    <row r="1345" s="14" customFormat="1">
      <c r="A1345" s="14"/>
      <c r="B1345" s="255"/>
      <c r="C1345" s="256"/>
      <c r="D1345" s="240" t="s">
        <v>162</v>
      </c>
      <c r="E1345" s="257" t="s">
        <v>1</v>
      </c>
      <c r="F1345" s="258" t="s">
        <v>1473</v>
      </c>
      <c r="G1345" s="256"/>
      <c r="H1345" s="259">
        <v>65.828000000000003</v>
      </c>
      <c r="I1345" s="260"/>
      <c r="J1345" s="256"/>
      <c r="K1345" s="256"/>
      <c r="L1345" s="261"/>
      <c r="M1345" s="262"/>
      <c r="N1345" s="263"/>
      <c r="O1345" s="263"/>
      <c r="P1345" s="263"/>
      <c r="Q1345" s="263"/>
      <c r="R1345" s="263"/>
      <c r="S1345" s="263"/>
      <c r="T1345" s="26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65" t="s">
        <v>162</v>
      </c>
      <c r="AU1345" s="265" t="s">
        <v>87</v>
      </c>
      <c r="AV1345" s="14" t="s">
        <v>87</v>
      </c>
      <c r="AW1345" s="14" t="s">
        <v>33</v>
      </c>
      <c r="AX1345" s="14" t="s">
        <v>85</v>
      </c>
      <c r="AY1345" s="265" t="s">
        <v>152</v>
      </c>
    </row>
    <row r="1346" s="2" customFormat="1" ht="21.75" customHeight="1">
      <c r="A1346" s="39"/>
      <c r="B1346" s="40"/>
      <c r="C1346" s="227" t="s">
        <v>1474</v>
      </c>
      <c r="D1346" s="227" t="s">
        <v>154</v>
      </c>
      <c r="E1346" s="228" t="s">
        <v>1475</v>
      </c>
      <c r="F1346" s="229" t="s">
        <v>1476</v>
      </c>
      <c r="G1346" s="230" t="s">
        <v>157</v>
      </c>
      <c r="H1346" s="231">
        <v>65.828000000000003</v>
      </c>
      <c r="I1346" s="232"/>
      <c r="J1346" s="233">
        <f>ROUND(I1346*H1346,2)</f>
        <v>0</v>
      </c>
      <c r="K1346" s="229" t="s">
        <v>1</v>
      </c>
      <c r="L1346" s="45"/>
      <c r="M1346" s="234" t="s">
        <v>1</v>
      </c>
      <c r="N1346" s="235" t="s">
        <v>42</v>
      </c>
      <c r="O1346" s="92"/>
      <c r="P1346" s="236">
        <f>O1346*H1346</f>
        <v>0</v>
      </c>
      <c r="Q1346" s="236">
        <v>1.0000000000000001E-05</v>
      </c>
      <c r="R1346" s="236">
        <f>Q1346*H1346</f>
        <v>0.00065828000000000013</v>
      </c>
      <c r="S1346" s="236">
        <v>0</v>
      </c>
      <c r="T1346" s="237">
        <f>S1346*H1346</f>
        <v>0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38" t="s">
        <v>278</v>
      </c>
      <c r="AT1346" s="238" t="s">
        <v>154</v>
      </c>
      <c r="AU1346" s="238" t="s">
        <v>87</v>
      </c>
      <c r="AY1346" s="18" t="s">
        <v>152</v>
      </c>
      <c r="BE1346" s="239">
        <f>IF(N1346="základní",J1346,0)</f>
        <v>0</v>
      </c>
      <c r="BF1346" s="239">
        <f>IF(N1346="snížená",J1346,0)</f>
        <v>0</v>
      </c>
      <c r="BG1346" s="239">
        <f>IF(N1346="zákl. přenesená",J1346,0)</f>
        <v>0</v>
      </c>
      <c r="BH1346" s="239">
        <f>IF(N1346="sníž. přenesená",J1346,0)</f>
        <v>0</v>
      </c>
      <c r="BI1346" s="239">
        <f>IF(N1346="nulová",J1346,0)</f>
        <v>0</v>
      </c>
      <c r="BJ1346" s="18" t="s">
        <v>85</v>
      </c>
      <c r="BK1346" s="239">
        <f>ROUND(I1346*H1346,2)</f>
        <v>0</v>
      </c>
      <c r="BL1346" s="18" t="s">
        <v>278</v>
      </c>
      <c r="BM1346" s="238" t="s">
        <v>1477</v>
      </c>
    </row>
    <row r="1347" s="13" customFormat="1">
      <c r="A1347" s="13"/>
      <c r="B1347" s="245"/>
      <c r="C1347" s="246"/>
      <c r="D1347" s="240" t="s">
        <v>162</v>
      </c>
      <c r="E1347" s="247" t="s">
        <v>1</v>
      </c>
      <c r="F1347" s="248" t="s">
        <v>271</v>
      </c>
      <c r="G1347" s="246"/>
      <c r="H1347" s="247" t="s">
        <v>1</v>
      </c>
      <c r="I1347" s="249"/>
      <c r="J1347" s="246"/>
      <c r="K1347" s="246"/>
      <c r="L1347" s="250"/>
      <c r="M1347" s="251"/>
      <c r="N1347" s="252"/>
      <c r="O1347" s="252"/>
      <c r="P1347" s="252"/>
      <c r="Q1347" s="252"/>
      <c r="R1347" s="252"/>
      <c r="S1347" s="252"/>
      <c r="T1347" s="25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54" t="s">
        <v>162</v>
      </c>
      <c r="AU1347" s="254" t="s">
        <v>87</v>
      </c>
      <c r="AV1347" s="13" t="s">
        <v>85</v>
      </c>
      <c r="AW1347" s="13" t="s">
        <v>33</v>
      </c>
      <c r="AX1347" s="13" t="s">
        <v>77</v>
      </c>
      <c r="AY1347" s="254" t="s">
        <v>152</v>
      </c>
    </row>
    <row r="1348" s="13" customFormat="1">
      <c r="A1348" s="13"/>
      <c r="B1348" s="245"/>
      <c r="C1348" s="246"/>
      <c r="D1348" s="240" t="s">
        <v>162</v>
      </c>
      <c r="E1348" s="247" t="s">
        <v>1</v>
      </c>
      <c r="F1348" s="248" t="s">
        <v>1472</v>
      </c>
      <c r="G1348" s="246"/>
      <c r="H1348" s="247" t="s">
        <v>1</v>
      </c>
      <c r="I1348" s="249"/>
      <c r="J1348" s="246"/>
      <c r="K1348" s="246"/>
      <c r="L1348" s="250"/>
      <c r="M1348" s="251"/>
      <c r="N1348" s="252"/>
      <c r="O1348" s="252"/>
      <c r="P1348" s="252"/>
      <c r="Q1348" s="252"/>
      <c r="R1348" s="252"/>
      <c r="S1348" s="252"/>
      <c r="T1348" s="25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54" t="s">
        <v>162</v>
      </c>
      <c r="AU1348" s="254" t="s">
        <v>87</v>
      </c>
      <c r="AV1348" s="13" t="s">
        <v>85</v>
      </c>
      <c r="AW1348" s="13" t="s">
        <v>33</v>
      </c>
      <c r="AX1348" s="13" t="s">
        <v>77</v>
      </c>
      <c r="AY1348" s="254" t="s">
        <v>152</v>
      </c>
    </row>
    <row r="1349" s="14" customFormat="1">
      <c r="A1349" s="14"/>
      <c r="B1349" s="255"/>
      <c r="C1349" s="256"/>
      <c r="D1349" s="240" t="s">
        <v>162</v>
      </c>
      <c r="E1349" s="257" t="s">
        <v>1</v>
      </c>
      <c r="F1349" s="258" t="s">
        <v>1473</v>
      </c>
      <c r="G1349" s="256"/>
      <c r="H1349" s="259">
        <v>65.828000000000003</v>
      </c>
      <c r="I1349" s="260"/>
      <c r="J1349" s="256"/>
      <c r="K1349" s="256"/>
      <c r="L1349" s="261"/>
      <c r="M1349" s="262"/>
      <c r="N1349" s="263"/>
      <c r="O1349" s="263"/>
      <c r="P1349" s="263"/>
      <c r="Q1349" s="263"/>
      <c r="R1349" s="263"/>
      <c r="S1349" s="263"/>
      <c r="T1349" s="26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65" t="s">
        <v>162</v>
      </c>
      <c r="AU1349" s="265" t="s">
        <v>87</v>
      </c>
      <c r="AV1349" s="14" t="s">
        <v>87</v>
      </c>
      <c r="AW1349" s="14" t="s">
        <v>33</v>
      </c>
      <c r="AX1349" s="14" t="s">
        <v>85</v>
      </c>
      <c r="AY1349" s="265" t="s">
        <v>152</v>
      </c>
    </row>
    <row r="1350" s="2" customFormat="1" ht="24.15" customHeight="1">
      <c r="A1350" s="39"/>
      <c r="B1350" s="40"/>
      <c r="C1350" s="227" t="s">
        <v>1478</v>
      </c>
      <c r="D1350" s="227" t="s">
        <v>154</v>
      </c>
      <c r="E1350" s="228" t="s">
        <v>1479</v>
      </c>
      <c r="F1350" s="229" t="s">
        <v>1480</v>
      </c>
      <c r="G1350" s="230" t="s">
        <v>157</v>
      </c>
      <c r="H1350" s="231">
        <v>422.21100000000001</v>
      </c>
      <c r="I1350" s="232"/>
      <c r="J1350" s="233">
        <f>ROUND(I1350*H1350,2)</f>
        <v>0</v>
      </c>
      <c r="K1350" s="229" t="s">
        <v>176</v>
      </c>
      <c r="L1350" s="45"/>
      <c r="M1350" s="234" t="s">
        <v>1</v>
      </c>
      <c r="N1350" s="235" t="s">
        <v>42</v>
      </c>
      <c r="O1350" s="92"/>
      <c r="P1350" s="236">
        <f>O1350*H1350</f>
        <v>0</v>
      </c>
      <c r="Q1350" s="236">
        <v>0.00028600000000000001</v>
      </c>
      <c r="R1350" s="236">
        <f>Q1350*H1350</f>
        <v>0.12075234600000001</v>
      </c>
      <c r="S1350" s="236">
        <v>0</v>
      </c>
      <c r="T1350" s="237">
        <f>S1350*H1350</f>
        <v>0</v>
      </c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R1350" s="238" t="s">
        <v>278</v>
      </c>
      <c r="AT1350" s="238" t="s">
        <v>154</v>
      </c>
      <c r="AU1350" s="238" t="s">
        <v>87</v>
      </c>
      <c r="AY1350" s="18" t="s">
        <v>152</v>
      </c>
      <c r="BE1350" s="239">
        <f>IF(N1350="základní",J1350,0)</f>
        <v>0</v>
      </c>
      <c r="BF1350" s="239">
        <f>IF(N1350="snížená",J1350,0)</f>
        <v>0</v>
      </c>
      <c r="BG1350" s="239">
        <f>IF(N1350="zákl. přenesená",J1350,0)</f>
        <v>0</v>
      </c>
      <c r="BH1350" s="239">
        <f>IF(N1350="sníž. přenesená",J1350,0)</f>
        <v>0</v>
      </c>
      <c r="BI1350" s="239">
        <f>IF(N1350="nulová",J1350,0)</f>
        <v>0</v>
      </c>
      <c r="BJ1350" s="18" t="s">
        <v>85</v>
      </c>
      <c r="BK1350" s="239">
        <f>ROUND(I1350*H1350,2)</f>
        <v>0</v>
      </c>
      <c r="BL1350" s="18" t="s">
        <v>278</v>
      </c>
      <c r="BM1350" s="238" t="s">
        <v>1481</v>
      </c>
    </row>
    <row r="1351" s="13" customFormat="1">
      <c r="A1351" s="13"/>
      <c r="B1351" s="245"/>
      <c r="C1351" s="246"/>
      <c r="D1351" s="240" t="s">
        <v>162</v>
      </c>
      <c r="E1351" s="247" t="s">
        <v>1</v>
      </c>
      <c r="F1351" s="248" t="s">
        <v>271</v>
      </c>
      <c r="G1351" s="246"/>
      <c r="H1351" s="247" t="s">
        <v>1</v>
      </c>
      <c r="I1351" s="249"/>
      <c r="J1351" s="246"/>
      <c r="K1351" s="246"/>
      <c r="L1351" s="250"/>
      <c r="M1351" s="251"/>
      <c r="N1351" s="252"/>
      <c r="O1351" s="252"/>
      <c r="P1351" s="252"/>
      <c r="Q1351" s="252"/>
      <c r="R1351" s="252"/>
      <c r="S1351" s="252"/>
      <c r="T1351" s="25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54" t="s">
        <v>162</v>
      </c>
      <c r="AU1351" s="254" t="s">
        <v>87</v>
      </c>
      <c r="AV1351" s="13" t="s">
        <v>85</v>
      </c>
      <c r="AW1351" s="13" t="s">
        <v>33</v>
      </c>
      <c r="AX1351" s="13" t="s">
        <v>77</v>
      </c>
      <c r="AY1351" s="254" t="s">
        <v>152</v>
      </c>
    </row>
    <row r="1352" s="13" customFormat="1">
      <c r="A1352" s="13"/>
      <c r="B1352" s="245"/>
      <c r="C1352" s="246"/>
      <c r="D1352" s="240" t="s">
        <v>162</v>
      </c>
      <c r="E1352" s="247" t="s">
        <v>1</v>
      </c>
      <c r="F1352" s="248" t="s">
        <v>1458</v>
      </c>
      <c r="G1352" s="246"/>
      <c r="H1352" s="247" t="s">
        <v>1</v>
      </c>
      <c r="I1352" s="249"/>
      <c r="J1352" s="246"/>
      <c r="K1352" s="246"/>
      <c r="L1352" s="250"/>
      <c r="M1352" s="251"/>
      <c r="N1352" s="252"/>
      <c r="O1352" s="252"/>
      <c r="P1352" s="252"/>
      <c r="Q1352" s="252"/>
      <c r="R1352" s="252"/>
      <c r="S1352" s="252"/>
      <c r="T1352" s="25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54" t="s">
        <v>162</v>
      </c>
      <c r="AU1352" s="254" t="s">
        <v>87</v>
      </c>
      <c r="AV1352" s="13" t="s">
        <v>85</v>
      </c>
      <c r="AW1352" s="13" t="s">
        <v>33</v>
      </c>
      <c r="AX1352" s="13" t="s">
        <v>77</v>
      </c>
      <c r="AY1352" s="254" t="s">
        <v>152</v>
      </c>
    </row>
    <row r="1353" s="14" customFormat="1">
      <c r="A1353" s="14"/>
      <c r="B1353" s="255"/>
      <c r="C1353" s="256"/>
      <c r="D1353" s="240" t="s">
        <v>162</v>
      </c>
      <c r="E1353" s="257" t="s">
        <v>1</v>
      </c>
      <c r="F1353" s="258" t="s">
        <v>1464</v>
      </c>
      <c r="G1353" s="256"/>
      <c r="H1353" s="259">
        <v>89.420000000000002</v>
      </c>
      <c r="I1353" s="260"/>
      <c r="J1353" s="256"/>
      <c r="K1353" s="256"/>
      <c r="L1353" s="261"/>
      <c r="M1353" s="262"/>
      <c r="N1353" s="263"/>
      <c r="O1353" s="263"/>
      <c r="P1353" s="263"/>
      <c r="Q1353" s="263"/>
      <c r="R1353" s="263"/>
      <c r="S1353" s="263"/>
      <c r="T1353" s="26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65" t="s">
        <v>162</v>
      </c>
      <c r="AU1353" s="265" t="s">
        <v>87</v>
      </c>
      <c r="AV1353" s="14" t="s">
        <v>87</v>
      </c>
      <c r="AW1353" s="14" t="s">
        <v>33</v>
      </c>
      <c r="AX1353" s="14" t="s">
        <v>77</v>
      </c>
      <c r="AY1353" s="265" t="s">
        <v>152</v>
      </c>
    </row>
    <row r="1354" s="14" customFormat="1">
      <c r="A1354" s="14"/>
      <c r="B1354" s="255"/>
      <c r="C1354" s="256"/>
      <c r="D1354" s="240" t="s">
        <v>162</v>
      </c>
      <c r="E1354" s="257" t="s">
        <v>1</v>
      </c>
      <c r="F1354" s="258" t="s">
        <v>1465</v>
      </c>
      <c r="G1354" s="256"/>
      <c r="H1354" s="259">
        <v>87.650000000000006</v>
      </c>
      <c r="I1354" s="260"/>
      <c r="J1354" s="256"/>
      <c r="K1354" s="256"/>
      <c r="L1354" s="261"/>
      <c r="M1354" s="262"/>
      <c r="N1354" s="263"/>
      <c r="O1354" s="263"/>
      <c r="P1354" s="263"/>
      <c r="Q1354" s="263"/>
      <c r="R1354" s="263"/>
      <c r="S1354" s="263"/>
      <c r="T1354" s="26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65" t="s">
        <v>162</v>
      </c>
      <c r="AU1354" s="265" t="s">
        <v>87</v>
      </c>
      <c r="AV1354" s="14" t="s">
        <v>87</v>
      </c>
      <c r="AW1354" s="14" t="s">
        <v>33</v>
      </c>
      <c r="AX1354" s="14" t="s">
        <v>77</v>
      </c>
      <c r="AY1354" s="265" t="s">
        <v>152</v>
      </c>
    </row>
    <row r="1355" s="14" customFormat="1">
      <c r="A1355" s="14"/>
      <c r="B1355" s="255"/>
      <c r="C1355" s="256"/>
      <c r="D1355" s="240" t="s">
        <v>162</v>
      </c>
      <c r="E1355" s="257" t="s">
        <v>1</v>
      </c>
      <c r="F1355" s="258" t="s">
        <v>1459</v>
      </c>
      <c r="G1355" s="256"/>
      <c r="H1355" s="259">
        <v>15.733000000000001</v>
      </c>
      <c r="I1355" s="260"/>
      <c r="J1355" s="256"/>
      <c r="K1355" s="256"/>
      <c r="L1355" s="261"/>
      <c r="M1355" s="262"/>
      <c r="N1355" s="263"/>
      <c r="O1355" s="263"/>
      <c r="P1355" s="263"/>
      <c r="Q1355" s="263"/>
      <c r="R1355" s="263"/>
      <c r="S1355" s="263"/>
      <c r="T1355" s="26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65" t="s">
        <v>162</v>
      </c>
      <c r="AU1355" s="265" t="s">
        <v>87</v>
      </c>
      <c r="AV1355" s="14" t="s">
        <v>87</v>
      </c>
      <c r="AW1355" s="14" t="s">
        <v>33</v>
      </c>
      <c r="AX1355" s="14" t="s">
        <v>77</v>
      </c>
      <c r="AY1355" s="265" t="s">
        <v>152</v>
      </c>
    </row>
    <row r="1356" s="14" customFormat="1">
      <c r="A1356" s="14"/>
      <c r="B1356" s="255"/>
      <c r="C1356" s="256"/>
      <c r="D1356" s="240" t="s">
        <v>162</v>
      </c>
      <c r="E1356" s="257" t="s">
        <v>1</v>
      </c>
      <c r="F1356" s="258" t="s">
        <v>1460</v>
      </c>
      <c r="G1356" s="256"/>
      <c r="H1356" s="259">
        <v>8.3810000000000002</v>
      </c>
      <c r="I1356" s="260"/>
      <c r="J1356" s="256"/>
      <c r="K1356" s="256"/>
      <c r="L1356" s="261"/>
      <c r="M1356" s="262"/>
      <c r="N1356" s="263"/>
      <c r="O1356" s="263"/>
      <c r="P1356" s="263"/>
      <c r="Q1356" s="263"/>
      <c r="R1356" s="263"/>
      <c r="S1356" s="263"/>
      <c r="T1356" s="26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65" t="s">
        <v>162</v>
      </c>
      <c r="AU1356" s="265" t="s">
        <v>87</v>
      </c>
      <c r="AV1356" s="14" t="s">
        <v>87</v>
      </c>
      <c r="AW1356" s="14" t="s">
        <v>33</v>
      </c>
      <c r="AX1356" s="14" t="s">
        <v>77</v>
      </c>
      <c r="AY1356" s="265" t="s">
        <v>152</v>
      </c>
    </row>
    <row r="1357" s="14" customFormat="1">
      <c r="A1357" s="14"/>
      <c r="B1357" s="255"/>
      <c r="C1357" s="256"/>
      <c r="D1357" s="240" t="s">
        <v>162</v>
      </c>
      <c r="E1357" s="257" t="s">
        <v>1</v>
      </c>
      <c r="F1357" s="258" t="s">
        <v>1461</v>
      </c>
      <c r="G1357" s="256"/>
      <c r="H1357" s="259">
        <v>12.269</v>
      </c>
      <c r="I1357" s="260"/>
      <c r="J1357" s="256"/>
      <c r="K1357" s="256"/>
      <c r="L1357" s="261"/>
      <c r="M1357" s="262"/>
      <c r="N1357" s="263"/>
      <c r="O1357" s="263"/>
      <c r="P1357" s="263"/>
      <c r="Q1357" s="263"/>
      <c r="R1357" s="263"/>
      <c r="S1357" s="263"/>
      <c r="T1357" s="26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65" t="s">
        <v>162</v>
      </c>
      <c r="AU1357" s="265" t="s">
        <v>87</v>
      </c>
      <c r="AV1357" s="14" t="s">
        <v>87</v>
      </c>
      <c r="AW1357" s="14" t="s">
        <v>33</v>
      </c>
      <c r="AX1357" s="14" t="s">
        <v>77</v>
      </c>
      <c r="AY1357" s="265" t="s">
        <v>152</v>
      </c>
    </row>
    <row r="1358" s="14" customFormat="1">
      <c r="A1358" s="14"/>
      <c r="B1358" s="255"/>
      <c r="C1358" s="256"/>
      <c r="D1358" s="240" t="s">
        <v>162</v>
      </c>
      <c r="E1358" s="257" t="s">
        <v>1</v>
      </c>
      <c r="F1358" s="258" t="s">
        <v>1462</v>
      </c>
      <c r="G1358" s="256"/>
      <c r="H1358" s="259">
        <v>7.9169999999999998</v>
      </c>
      <c r="I1358" s="260"/>
      <c r="J1358" s="256"/>
      <c r="K1358" s="256"/>
      <c r="L1358" s="261"/>
      <c r="M1358" s="262"/>
      <c r="N1358" s="263"/>
      <c r="O1358" s="263"/>
      <c r="P1358" s="263"/>
      <c r="Q1358" s="263"/>
      <c r="R1358" s="263"/>
      <c r="S1358" s="263"/>
      <c r="T1358" s="26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5" t="s">
        <v>162</v>
      </c>
      <c r="AU1358" s="265" t="s">
        <v>87</v>
      </c>
      <c r="AV1358" s="14" t="s">
        <v>87</v>
      </c>
      <c r="AW1358" s="14" t="s">
        <v>33</v>
      </c>
      <c r="AX1358" s="14" t="s">
        <v>77</v>
      </c>
      <c r="AY1358" s="265" t="s">
        <v>152</v>
      </c>
    </row>
    <row r="1359" s="14" customFormat="1">
      <c r="A1359" s="14"/>
      <c r="B1359" s="255"/>
      <c r="C1359" s="256"/>
      <c r="D1359" s="240" t="s">
        <v>162</v>
      </c>
      <c r="E1359" s="257" t="s">
        <v>1</v>
      </c>
      <c r="F1359" s="258" t="s">
        <v>1463</v>
      </c>
      <c r="G1359" s="256"/>
      <c r="H1359" s="259">
        <v>10.714</v>
      </c>
      <c r="I1359" s="260"/>
      <c r="J1359" s="256"/>
      <c r="K1359" s="256"/>
      <c r="L1359" s="261"/>
      <c r="M1359" s="262"/>
      <c r="N1359" s="263"/>
      <c r="O1359" s="263"/>
      <c r="P1359" s="263"/>
      <c r="Q1359" s="263"/>
      <c r="R1359" s="263"/>
      <c r="S1359" s="263"/>
      <c r="T1359" s="26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65" t="s">
        <v>162</v>
      </c>
      <c r="AU1359" s="265" t="s">
        <v>87</v>
      </c>
      <c r="AV1359" s="14" t="s">
        <v>87</v>
      </c>
      <c r="AW1359" s="14" t="s">
        <v>33</v>
      </c>
      <c r="AX1359" s="14" t="s">
        <v>77</v>
      </c>
      <c r="AY1359" s="265" t="s">
        <v>152</v>
      </c>
    </row>
    <row r="1360" s="13" customFormat="1">
      <c r="A1360" s="13"/>
      <c r="B1360" s="245"/>
      <c r="C1360" s="246"/>
      <c r="D1360" s="240" t="s">
        <v>162</v>
      </c>
      <c r="E1360" s="247" t="s">
        <v>1</v>
      </c>
      <c r="F1360" s="248" t="s">
        <v>1466</v>
      </c>
      <c r="G1360" s="246"/>
      <c r="H1360" s="247" t="s">
        <v>1</v>
      </c>
      <c r="I1360" s="249"/>
      <c r="J1360" s="246"/>
      <c r="K1360" s="246"/>
      <c r="L1360" s="250"/>
      <c r="M1360" s="251"/>
      <c r="N1360" s="252"/>
      <c r="O1360" s="252"/>
      <c r="P1360" s="252"/>
      <c r="Q1360" s="252"/>
      <c r="R1360" s="252"/>
      <c r="S1360" s="252"/>
      <c r="T1360" s="25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54" t="s">
        <v>162</v>
      </c>
      <c r="AU1360" s="254" t="s">
        <v>87</v>
      </c>
      <c r="AV1360" s="13" t="s">
        <v>85</v>
      </c>
      <c r="AW1360" s="13" t="s">
        <v>33</v>
      </c>
      <c r="AX1360" s="13" t="s">
        <v>77</v>
      </c>
      <c r="AY1360" s="254" t="s">
        <v>152</v>
      </c>
    </row>
    <row r="1361" s="14" customFormat="1">
      <c r="A1361" s="14"/>
      <c r="B1361" s="255"/>
      <c r="C1361" s="256"/>
      <c r="D1361" s="240" t="s">
        <v>162</v>
      </c>
      <c r="E1361" s="257" t="s">
        <v>1</v>
      </c>
      <c r="F1361" s="258" t="s">
        <v>1482</v>
      </c>
      <c r="G1361" s="256"/>
      <c r="H1361" s="259">
        <v>190.12700000000001</v>
      </c>
      <c r="I1361" s="260"/>
      <c r="J1361" s="256"/>
      <c r="K1361" s="256"/>
      <c r="L1361" s="261"/>
      <c r="M1361" s="262"/>
      <c r="N1361" s="263"/>
      <c r="O1361" s="263"/>
      <c r="P1361" s="263"/>
      <c r="Q1361" s="263"/>
      <c r="R1361" s="263"/>
      <c r="S1361" s="263"/>
      <c r="T1361" s="26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65" t="s">
        <v>162</v>
      </c>
      <c r="AU1361" s="265" t="s">
        <v>87</v>
      </c>
      <c r="AV1361" s="14" t="s">
        <v>87</v>
      </c>
      <c r="AW1361" s="14" t="s">
        <v>33</v>
      </c>
      <c r="AX1361" s="14" t="s">
        <v>77</v>
      </c>
      <c r="AY1361" s="265" t="s">
        <v>152</v>
      </c>
    </row>
    <row r="1362" s="16" customFormat="1">
      <c r="A1362" s="16"/>
      <c r="B1362" s="277"/>
      <c r="C1362" s="278"/>
      <c r="D1362" s="240" t="s">
        <v>162</v>
      </c>
      <c r="E1362" s="279" t="s">
        <v>1</v>
      </c>
      <c r="F1362" s="280" t="s">
        <v>172</v>
      </c>
      <c r="G1362" s="278"/>
      <c r="H1362" s="281">
        <v>422.21100000000001</v>
      </c>
      <c r="I1362" s="282"/>
      <c r="J1362" s="278"/>
      <c r="K1362" s="278"/>
      <c r="L1362" s="283"/>
      <c r="M1362" s="284"/>
      <c r="N1362" s="285"/>
      <c r="O1362" s="285"/>
      <c r="P1362" s="285"/>
      <c r="Q1362" s="285"/>
      <c r="R1362" s="285"/>
      <c r="S1362" s="285"/>
      <c r="T1362" s="28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T1362" s="287" t="s">
        <v>162</v>
      </c>
      <c r="AU1362" s="287" t="s">
        <v>87</v>
      </c>
      <c r="AV1362" s="16" t="s">
        <v>158</v>
      </c>
      <c r="AW1362" s="16" t="s">
        <v>33</v>
      </c>
      <c r="AX1362" s="16" t="s">
        <v>85</v>
      </c>
      <c r="AY1362" s="287" t="s">
        <v>152</v>
      </c>
    </row>
    <row r="1363" s="2" customFormat="1" ht="16.5" customHeight="1">
      <c r="A1363" s="39"/>
      <c r="B1363" s="40"/>
      <c r="C1363" s="227" t="s">
        <v>1483</v>
      </c>
      <c r="D1363" s="227" t="s">
        <v>154</v>
      </c>
      <c r="E1363" s="228" t="s">
        <v>1484</v>
      </c>
      <c r="F1363" s="229" t="s">
        <v>1485</v>
      </c>
      <c r="G1363" s="230" t="s">
        <v>157</v>
      </c>
      <c r="H1363" s="231">
        <v>190.12700000000001</v>
      </c>
      <c r="I1363" s="232"/>
      <c r="J1363" s="233">
        <f>ROUND(I1363*H1363,2)</f>
        <v>0</v>
      </c>
      <c r="K1363" s="229" t="s">
        <v>1</v>
      </c>
      <c r="L1363" s="45"/>
      <c r="M1363" s="234" t="s">
        <v>1</v>
      </c>
      <c r="N1363" s="235" t="s">
        <v>42</v>
      </c>
      <c r="O1363" s="92"/>
      <c r="P1363" s="236">
        <f>O1363*H1363</f>
        <v>0</v>
      </c>
      <c r="Q1363" s="236">
        <v>1.0000000000000001E-05</v>
      </c>
      <c r="R1363" s="236">
        <f>Q1363*H1363</f>
        <v>0.0019012700000000003</v>
      </c>
      <c r="S1363" s="236">
        <v>0</v>
      </c>
      <c r="T1363" s="237">
        <f>S1363*H1363</f>
        <v>0</v>
      </c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R1363" s="238" t="s">
        <v>278</v>
      </c>
      <c r="AT1363" s="238" t="s">
        <v>154</v>
      </c>
      <c r="AU1363" s="238" t="s">
        <v>87</v>
      </c>
      <c r="AY1363" s="18" t="s">
        <v>152</v>
      </c>
      <c r="BE1363" s="239">
        <f>IF(N1363="základní",J1363,0)</f>
        <v>0</v>
      </c>
      <c r="BF1363" s="239">
        <f>IF(N1363="snížená",J1363,0)</f>
        <v>0</v>
      </c>
      <c r="BG1363" s="239">
        <f>IF(N1363="zákl. přenesená",J1363,0)</f>
        <v>0</v>
      </c>
      <c r="BH1363" s="239">
        <f>IF(N1363="sníž. přenesená",J1363,0)</f>
        <v>0</v>
      </c>
      <c r="BI1363" s="239">
        <f>IF(N1363="nulová",J1363,0)</f>
        <v>0</v>
      </c>
      <c r="BJ1363" s="18" t="s">
        <v>85</v>
      </c>
      <c r="BK1363" s="239">
        <f>ROUND(I1363*H1363,2)</f>
        <v>0</v>
      </c>
      <c r="BL1363" s="18" t="s">
        <v>278</v>
      </c>
      <c r="BM1363" s="238" t="s">
        <v>1486</v>
      </c>
    </row>
    <row r="1364" s="13" customFormat="1">
      <c r="A1364" s="13"/>
      <c r="B1364" s="245"/>
      <c r="C1364" s="246"/>
      <c r="D1364" s="240" t="s">
        <v>162</v>
      </c>
      <c r="E1364" s="247" t="s">
        <v>1</v>
      </c>
      <c r="F1364" s="248" t="s">
        <v>271</v>
      </c>
      <c r="G1364" s="246"/>
      <c r="H1364" s="247" t="s">
        <v>1</v>
      </c>
      <c r="I1364" s="249"/>
      <c r="J1364" s="246"/>
      <c r="K1364" s="246"/>
      <c r="L1364" s="250"/>
      <c r="M1364" s="251"/>
      <c r="N1364" s="252"/>
      <c r="O1364" s="252"/>
      <c r="P1364" s="252"/>
      <c r="Q1364" s="252"/>
      <c r="R1364" s="252"/>
      <c r="S1364" s="252"/>
      <c r="T1364" s="25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54" t="s">
        <v>162</v>
      </c>
      <c r="AU1364" s="254" t="s">
        <v>87</v>
      </c>
      <c r="AV1364" s="13" t="s">
        <v>85</v>
      </c>
      <c r="AW1364" s="13" t="s">
        <v>33</v>
      </c>
      <c r="AX1364" s="13" t="s">
        <v>77</v>
      </c>
      <c r="AY1364" s="254" t="s">
        <v>152</v>
      </c>
    </row>
    <row r="1365" s="13" customFormat="1">
      <c r="A1365" s="13"/>
      <c r="B1365" s="245"/>
      <c r="C1365" s="246"/>
      <c r="D1365" s="240" t="s">
        <v>162</v>
      </c>
      <c r="E1365" s="247" t="s">
        <v>1</v>
      </c>
      <c r="F1365" s="248" t="s">
        <v>1466</v>
      </c>
      <c r="G1365" s="246"/>
      <c r="H1365" s="247" t="s">
        <v>1</v>
      </c>
      <c r="I1365" s="249"/>
      <c r="J1365" s="246"/>
      <c r="K1365" s="246"/>
      <c r="L1365" s="250"/>
      <c r="M1365" s="251"/>
      <c r="N1365" s="252"/>
      <c r="O1365" s="252"/>
      <c r="P1365" s="252"/>
      <c r="Q1365" s="252"/>
      <c r="R1365" s="252"/>
      <c r="S1365" s="252"/>
      <c r="T1365" s="25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54" t="s">
        <v>162</v>
      </c>
      <c r="AU1365" s="254" t="s">
        <v>87</v>
      </c>
      <c r="AV1365" s="13" t="s">
        <v>85</v>
      </c>
      <c r="AW1365" s="13" t="s">
        <v>33</v>
      </c>
      <c r="AX1365" s="13" t="s">
        <v>77</v>
      </c>
      <c r="AY1365" s="254" t="s">
        <v>152</v>
      </c>
    </row>
    <row r="1366" s="14" customFormat="1">
      <c r="A1366" s="14"/>
      <c r="B1366" s="255"/>
      <c r="C1366" s="256"/>
      <c r="D1366" s="240" t="s">
        <v>162</v>
      </c>
      <c r="E1366" s="257" t="s">
        <v>1</v>
      </c>
      <c r="F1366" s="258" t="s">
        <v>1482</v>
      </c>
      <c r="G1366" s="256"/>
      <c r="H1366" s="259">
        <v>190.12700000000001</v>
      </c>
      <c r="I1366" s="260"/>
      <c r="J1366" s="256"/>
      <c r="K1366" s="256"/>
      <c r="L1366" s="261"/>
      <c r="M1366" s="262"/>
      <c r="N1366" s="263"/>
      <c r="O1366" s="263"/>
      <c r="P1366" s="263"/>
      <c r="Q1366" s="263"/>
      <c r="R1366" s="263"/>
      <c r="S1366" s="263"/>
      <c r="T1366" s="26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65" t="s">
        <v>162</v>
      </c>
      <c r="AU1366" s="265" t="s">
        <v>87</v>
      </c>
      <c r="AV1366" s="14" t="s">
        <v>87</v>
      </c>
      <c r="AW1366" s="14" t="s">
        <v>33</v>
      </c>
      <c r="AX1366" s="14" t="s">
        <v>85</v>
      </c>
      <c r="AY1366" s="265" t="s">
        <v>152</v>
      </c>
    </row>
    <row r="1367" s="12" customFormat="1" ht="22.8" customHeight="1">
      <c r="A1367" s="12"/>
      <c r="B1367" s="211"/>
      <c r="C1367" s="212"/>
      <c r="D1367" s="213" t="s">
        <v>76</v>
      </c>
      <c r="E1367" s="225" t="s">
        <v>1487</v>
      </c>
      <c r="F1367" s="225" t="s">
        <v>1488</v>
      </c>
      <c r="G1367" s="212"/>
      <c r="H1367" s="212"/>
      <c r="I1367" s="215"/>
      <c r="J1367" s="226">
        <f>BK1367</f>
        <v>0</v>
      </c>
      <c r="K1367" s="212"/>
      <c r="L1367" s="217"/>
      <c r="M1367" s="218"/>
      <c r="N1367" s="219"/>
      <c r="O1367" s="219"/>
      <c r="P1367" s="220">
        <f>SUM(P1368:P1399)</f>
        <v>0</v>
      </c>
      <c r="Q1367" s="219"/>
      <c r="R1367" s="220">
        <f>SUM(R1368:R1399)</f>
        <v>0</v>
      </c>
      <c r="S1367" s="219"/>
      <c r="T1367" s="221">
        <f>SUM(T1368:T1399)</f>
        <v>0</v>
      </c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R1367" s="222" t="s">
        <v>87</v>
      </c>
      <c r="AT1367" s="223" t="s">
        <v>76</v>
      </c>
      <c r="AU1367" s="223" t="s">
        <v>85</v>
      </c>
      <c r="AY1367" s="222" t="s">
        <v>152</v>
      </c>
      <c r="BK1367" s="224">
        <f>SUM(BK1368:BK1399)</f>
        <v>0</v>
      </c>
    </row>
    <row r="1368" s="2" customFormat="1" ht="24.15" customHeight="1">
      <c r="A1368" s="39"/>
      <c r="B1368" s="40"/>
      <c r="C1368" s="227" t="s">
        <v>1489</v>
      </c>
      <c r="D1368" s="227" t="s">
        <v>154</v>
      </c>
      <c r="E1368" s="228" t="s">
        <v>1490</v>
      </c>
      <c r="F1368" s="229" t="s">
        <v>1491</v>
      </c>
      <c r="G1368" s="230" t="s">
        <v>275</v>
      </c>
      <c r="H1368" s="231">
        <v>1</v>
      </c>
      <c r="I1368" s="232"/>
      <c r="J1368" s="233">
        <f>ROUND(I1368*H1368,2)</f>
        <v>0</v>
      </c>
      <c r="K1368" s="229" t="s">
        <v>1</v>
      </c>
      <c r="L1368" s="45"/>
      <c r="M1368" s="234" t="s">
        <v>1</v>
      </c>
      <c r="N1368" s="235" t="s">
        <v>42</v>
      </c>
      <c r="O1368" s="92"/>
      <c r="P1368" s="236">
        <f>O1368*H1368</f>
        <v>0</v>
      </c>
      <c r="Q1368" s="236">
        <v>0</v>
      </c>
      <c r="R1368" s="236">
        <f>Q1368*H1368</f>
        <v>0</v>
      </c>
      <c r="S1368" s="236">
        <v>0</v>
      </c>
      <c r="T1368" s="237">
        <f>S1368*H1368</f>
        <v>0</v>
      </c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R1368" s="238" t="s">
        <v>278</v>
      </c>
      <c r="AT1368" s="238" t="s">
        <v>154</v>
      </c>
      <c r="AU1368" s="238" t="s">
        <v>87</v>
      </c>
      <c r="AY1368" s="18" t="s">
        <v>152</v>
      </c>
      <c r="BE1368" s="239">
        <f>IF(N1368="základní",J1368,0)</f>
        <v>0</v>
      </c>
      <c r="BF1368" s="239">
        <f>IF(N1368="snížená",J1368,0)</f>
        <v>0</v>
      </c>
      <c r="BG1368" s="239">
        <f>IF(N1368="zákl. přenesená",J1368,0)</f>
        <v>0</v>
      </c>
      <c r="BH1368" s="239">
        <f>IF(N1368="sníž. přenesená",J1368,0)</f>
        <v>0</v>
      </c>
      <c r="BI1368" s="239">
        <f>IF(N1368="nulová",J1368,0)</f>
        <v>0</v>
      </c>
      <c r="BJ1368" s="18" t="s">
        <v>85</v>
      </c>
      <c r="BK1368" s="239">
        <f>ROUND(I1368*H1368,2)</f>
        <v>0</v>
      </c>
      <c r="BL1368" s="18" t="s">
        <v>278</v>
      </c>
      <c r="BM1368" s="238" t="s">
        <v>1492</v>
      </c>
    </row>
    <row r="1369" s="13" customFormat="1">
      <c r="A1369" s="13"/>
      <c r="B1369" s="245"/>
      <c r="C1369" s="246"/>
      <c r="D1369" s="240" t="s">
        <v>162</v>
      </c>
      <c r="E1369" s="247" t="s">
        <v>1</v>
      </c>
      <c r="F1369" s="248" t="s">
        <v>1493</v>
      </c>
      <c r="G1369" s="246"/>
      <c r="H1369" s="247" t="s">
        <v>1</v>
      </c>
      <c r="I1369" s="249"/>
      <c r="J1369" s="246"/>
      <c r="K1369" s="246"/>
      <c r="L1369" s="250"/>
      <c r="M1369" s="251"/>
      <c r="N1369" s="252"/>
      <c r="O1369" s="252"/>
      <c r="P1369" s="252"/>
      <c r="Q1369" s="252"/>
      <c r="R1369" s="252"/>
      <c r="S1369" s="252"/>
      <c r="T1369" s="25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54" t="s">
        <v>162</v>
      </c>
      <c r="AU1369" s="254" t="s">
        <v>87</v>
      </c>
      <c r="AV1369" s="13" t="s">
        <v>85</v>
      </c>
      <c r="AW1369" s="13" t="s">
        <v>33</v>
      </c>
      <c r="AX1369" s="13" t="s">
        <v>77</v>
      </c>
      <c r="AY1369" s="254" t="s">
        <v>152</v>
      </c>
    </row>
    <row r="1370" s="13" customFormat="1">
      <c r="A1370" s="13"/>
      <c r="B1370" s="245"/>
      <c r="C1370" s="246"/>
      <c r="D1370" s="240" t="s">
        <v>162</v>
      </c>
      <c r="E1370" s="247" t="s">
        <v>1</v>
      </c>
      <c r="F1370" s="248" t="s">
        <v>1494</v>
      </c>
      <c r="G1370" s="246"/>
      <c r="H1370" s="247" t="s">
        <v>1</v>
      </c>
      <c r="I1370" s="249"/>
      <c r="J1370" s="246"/>
      <c r="K1370" s="246"/>
      <c r="L1370" s="250"/>
      <c r="M1370" s="251"/>
      <c r="N1370" s="252"/>
      <c r="O1370" s="252"/>
      <c r="P1370" s="252"/>
      <c r="Q1370" s="252"/>
      <c r="R1370" s="252"/>
      <c r="S1370" s="252"/>
      <c r="T1370" s="25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54" t="s">
        <v>162</v>
      </c>
      <c r="AU1370" s="254" t="s">
        <v>87</v>
      </c>
      <c r="AV1370" s="13" t="s">
        <v>85</v>
      </c>
      <c r="AW1370" s="13" t="s">
        <v>33</v>
      </c>
      <c r="AX1370" s="13" t="s">
        <v>77</v>
      </c>
      <c r="AY1370" s="254" t="s">
        <v>152</v>
      </c>
    </row>
    <row r="1371" s="13" customFormat="1">
      <c r="A1371" s="13"/>
      <c r="B1371" s="245"/>
      <c r="C1371" s="246"/>
      <c r="D1371" s="240" t="s">
        <v>162</v>
      </c>
      <c r="E1371" s="247" t="s">
        <v>1</v>
      </c>
      <c r="F1371" s="248" t="s">
        <v>1495</v>
      </c>
      <c r="G1371" s="246"/>
      <c r="H1371" s="247" t="s">
        <v>1</v>
      </c>
      <c r="I1371" s="249"/>
      <c r="J1371" s="246"/>
      <c r="K1371" s="246"/>
      <c r="L1371" s="250"/>
      <c r="M1371" s="251"/>
      <c r="N1371" s="252"/>
      <c r="O1371" s="252"/>
      <c r="P1371" s="252"/>
      <c r="Q1371" s="252"/>
      <c r="R1371" s="252"/>
      <c r="S1371" s="252"/>
      <c r="T1371" s="25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54" t="s">
        <v>162</v>
      </c>
      <c r="AU1371" s="254" t="s">
        <v>87</v>
      </c>
      <c r="AV1371" s="13" t="s">
        <v>85</v>
      </c>
      <c r="AW1371" s="13" t="s">
        <v>33</v>
      </c>
      <c r="AX1371" s="13" t="s">
        <v>77</v>
      </c>
      <c r="AY1371" s="254" t="s">
        <v>152</v>
      </c>
    </row>
    <row r="1372" s="13" customFormat="1">
      <c r="A1372" s="13"/>
      <c r="B1372" s="245"/>
      <c r="C1372" s="246"/>
      <c r="D1372" s="240" t="s">
        <v>162</v>
      </c>
      <c r="E1372" s="247" t="s">
        <v>1</v>
      </c>
      <c r="F1372" s="248" t="s">
        <v>1496</v>
      </c>
      <c r="G1372" s="246"/>
      <c r="H1372" s="247" t="s">
        <v>1</v>
      </c>
      <c r="I1372" s="249"/>
      <c r="J1372" s="246"/>
      <c r="K1372" s="246"/>
      <c r="L1372" s="250"/>
      <c r="M1372" s="251"/>
      <c r="N1372" s="252"/>
      <c r="O1372" s="252"/>
      <c r="P1372" s="252"/>
      <c r="Q1372" s="252"/>
      <c r="R1372" s="252"/>
      <c r="S1372" s="252"/>
      <c r="T1372" s="25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54" t="s">
        <v>162</v>
      </c>
      <c r="AU1372" s="254" t="s">
        <v>87</v>
      </c>
      <c r="AV1372" s="13" t="s">
        <v>85</v>
      </c>
      <c r="AW1372" s="13" t="s">
        <v>33</v>
      </c>
      <c r="AX1372" s="13" t="s">
        <v>77</v>
      </c>
      <c r="AY1372" s="254" t="s">
        <v>152</v>
      </c>
    </row>
    <row r="1373" s="13" customFormat="1">
      <c r="A1373" s="13"/>
      <c r="B1373" s="245"/>
      <c r="C1373" s="246"/>
      <c r="D1373" s="240" t="s">
        <v>162</v>
      </c>
      <c r="E1373" s="247" t="s">
        <v>1</v>
      </c>
      <c r="F1373" s="248" t="s">
        <v>1497</v>
      </c>
      <c r="G1373" s="246"/>
      <c r="H1373" s="247" t="s">
        <v>1</v>
      </c>
      <c r="I1373" s="249"/>
      <c r="J1373" s="246"/>
      <c r="K1373" s="246"/>
      <c r="L1373" s="250"/>
      <c r="M1373" s="251"/>
      <c r="N1373" s="252"/>
      <c r="O1373" s="252"/>
      <c r="P1373" s="252"/>
      <c r="Q1373" s="252"/>
      <c r="R1373" s="252"/>
      <c r="S1373" s="252"/>
      <c r="T1373" s="25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54" t="s">
        <v>162</v>
      </c>
      <c r="AU1373" s="254" t="s">
        <v>87</v>
      </c>
      <c r="AV1373" s="13" t="s">
        <v>85</v>
      </c>
      <c r="AW1373" s="13" t="s">
        <v>33</v>
      </c>
      <c r="AX1373" s="13" t="s">
        <v>77</v>
      </c>
      <c r="AY1373" s="254" t="s">
        <v>152</v>
      </c>
    </row>
    <row r="1374" s="13" customFormat="1">
      <c r="A1374" s="13"/>
      <c r="B1374" s="245"/>
      <c r="C1374" s="246"/>
      <c r="D1374" s="240" t="s">
        <v>162</v>
      </c>
      <c r="E1374" s="247" t="s">
        <v>1</v>
      </c>
      <c r="F1374" s="248" t="s">
        <v>1498</v>
      </c>
      <c r="G1374" s="246"/>
      <c r="H1374" s="247" t="s">
        <v>1</v>
      </c>
      <c r="I1374" s="249"/>
      <c r="J1374" s="246"/>
      <c r="K1374" s="246"/>
      <c r="L1374" s="250"/>
      <c r="M1374" s="251"/>
      <c r="N1374" s="252"/>
      <c r="O1374" s="252"/>
      <c r="P1374" s="252"/>
      <c r="Q1374" s="252"/>
      <c r="R1374" s="252"/>
      <c r="S1374" s="252"/>
      <c r="T1374" s="25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54" t="s">
        <v>162</v>
      </c>
      <c r="AU1374" s="254" t="s">
        <v>87</v>
      </c>
      <c r="AV1374" s="13" t="s">
        <v>85</v>
      </c>
      <c r="AW1374" s="13" t="s">
        <v>33</v>
      </c>
      <c r="AX1374" s="13" t="s">
        <v>77</v>
      </c>
      <c r="AY1374" s="254" t="s">
        <v>152</v>
      </c>
    </row>
    <row r="1375" s="13" customFormat="1">
      <c r="A1375" s="13"/>
      <c r="B1375" s="245"/>
      <c r="C1375" s="246"/>
      <c r="D1375" s="240" t="s">
        <v>162</v>
      </c>
      <c r="E1375" s="247" t="s">
        <v>1</v>
      </c>
      <c r="F1375" s="248" t="s">
        <v>1499</v>
      </c>
      <c r="G1375" s="246"/>
      <c r="H1375" s="247" t="s">
        <v>1</v>
      </c>
      <c r="I1375" s="249"/>
      <c r="J1375" s="246"/>
      <c r="K1375" s="246"/>
      <c r="L1375" s="250"/>
      <c r="M1375" s="251"/>
      <c r="N1375" s="252"/>
      <c r="O1375" s="252"/>
      <c r="P1375" s="252"/>
      <c r="Q1375" s="252"/>
      <c r="R1375" s="252"/>
      <c r="S1375" s="252"/>
      <c r="T1375" s="25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54" t="s">
        <v>162</v>
      </c>
      <c r="AU1375" s="254" t="s">
        <v>87</v>
      </c>
      <c r="AV1375" s="13" t="s">
        <v>85</v>
      </c>
      <c r="AW1375" s="13" t="s">
        <v>33</v>
      </c>
      <c r="AX1375" s="13" t="s">
        <v>77</v>
      </c>
      <c r="AY1375" s="254" t="s">
        <v>152</v>
      </c>
    </row>
    <row r="1376" s="13" customFormat="1">
      <c r="A1376" s="13"/>
      <c r="B1376" s="245"/>
      <c r="C1376" s="246"/>
      <c r="D1376" s="240" t="s">
        <v>162</v>
      </c>
      <c r="E1376" s="247" t="s">
        <v>1</v>
      </c>
      <c r="F1376" s="248" t="s">
        <v>1500</v>
      </c>
      <c r="G1376" s="246"/>
      <c r="H1376" s="247" t="s">
        <v>1</v>
      </c>
      <c r="I1376" s="249"/>
      <c r="J1376" s="246"/>
      <c r="K1376" s="246"/>
      <c r="L1376" s="250"/>
      <c r="M1376" s="251"/>
      <c r="N1376" s="252"/>
      <c r="O1376" s="252"/>
      <c r="P1376" s="252"/>
      <c r="Q1376" s="252"/>
      <c r="R1376" s="252"/>
      <c r="S1376" s="252"/>
      <c r="T1376" s="25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54" t="s">
        <v>162</v>
      </c>
      <c r="AU1376" s="254" t="s">
        <v>87</v>
      </c>
      <c r="AV1376" s="13" t="s">
        <v>85</v>
      </c>
      <c r="AW1376" s="13" t="s">
        <v>33</v>
      </c>
      <c r="AX1376" s="13" t="s">
        <v>77</v>
      </c>
      <c r="AY1376" s="254" t="s">
        <v>152</v>
      </c>
    </row>
    <row r="1377" s="13" customFormat="1">
      <c r="A1377" s="13"/>
      <c r="B1377" s="245"/>
      <c r="C1377" s="246"/>
      <c r="D1377" s="240" t="s">
        <v>162</v>
      </c>
      <c r="E1377" s="247" t="s">
        <v>1</v>
      </c>
      <c r="F1377" s="248" t="s">
        <v>1501</v>
      </c>
      <c r="G1377" s="246"/>
      <c r="H1377" s="247" t="s">
        <v>1</v>
      </c>
      <c r="I1377" s="249"/>
      <c r="J1377" s="246"/>
      <c r="K1377" s="246"/>
      <c r="L1377" s="250"/>
      <c r="M1377" s="251"/>
      <c r="N1377" s="252"/>
      <c r="O1377" s="252"/>
      <c r="P1377" s="252"/>
      <c r="Q1377" s="252"/>
      <c r="R1377" s="252"/>
      <c r="S1377" s="252"/>
      <c r="T1377" s="25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54" t="s">
        <v>162</v>
      </c>
      <c r="AU1377" s="254" t="s">
        <v>87</v>
      </c>
      <c r="AV1377" s="13" t="s">
        <v>85</v>
      </c>
      <c r="AW1377" s="13" t="s">
        <v>33</v>
      </c>
      <c r="AX1377" s="13" t="s">
        <v>77</v>
      </c>
      <c r="AY1377" s="254" t="s">
        <v>152</v>
      </c>
    </row>
    <row r="1378" s="13" customFormat="1">
      <c r="A1378" s="13"/>
      <c r="B1378" s="245"/>
      <c r="C1378" s="246"/>
      <c r="D1378" s="240" t="s">
        <v>162</v>
      </c>
      <c r="E1378" s="247" t="s">
        <v>1</v>
      </c>
      <c r="F1378" s="248" t="s">
        <v>1502</v>
      </c>
      <c r="G1378" s="246"/>
      <c r="H1378" s="247" t="s">
        <v>1</v>
      </c>
      <c r="I1378" s="249"/>
      <c r="J1378" s="246"/>
      <c r="K1378" s="246"/>
      <c r="L1378" s="250"/>
      <c r="M1378" s="251"/>
      <c r="N1378" s="252"/>
      <c r="O1378" s="252"/>
      <c r="P1378" s="252"/>
      <c r="Q1378" s="252"/>
      <c r="R1378" s="252"/>
      <c r="S1378" s="252"/>
      <c r="T1378" s="25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54" t="s">
        <v>162</v>
      </c>
      <c r="AU1378" s="254" t="s">
        <v>87</v>
      </c>
      <c r="AV1378" s="13" t="s">
        <v>85</v>
      </c>
      <c r="AW1378" s="13" t="s">
        <v>33</v>
      </c>
      <c r="AX1378" s="13" t="s">
        <v>77</v>
      </c>
      <c r="AY1378" s="254" t="s">
        <v>152</v>
      </c>
    </row>
    <row r="1379" s="13" customFormat="1">
      <c r="A1379" s="13"/>
      <c r="B1379" s="245"/>
      <c r="C1379" s="246"/>
      <c r="D1379" s="240" t="s">
        <v>162</v>
      </c>
      <c r="E1379" s="247" t="s">
        <v>1</v>
      </c>
      <c r="F1379" s="248" t="s">
        <v>1503</v>
      </c>
      <c r="G1379" s="246"/>
      <c r="H1379" s="247" t="s">
        <v>1</v>
      </c>
      <c r="I1379" s="249"/>
      <c r="J1379" s="246"/>
      <c r="K1379" s="246"/>
      <c r="L1379" s="250"/>
      <c r="M1379" s="251"/>
      <c r="N1379" s="252"/>
      <c r="O1379" s="252"/>
      <c r="P1379" s="252"/>
      <c r="Q1379" s="252"/>
      <c r="R1379" s="252"/>
      <c r="S1379" s="252"/>
      <c r="T1379" s="25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54" t="s">
        <v>162</v>
      </c>
      <c r="AU1379" s="254" t="s">
        <v>87</v>
      </c>
      <c r="AV1379" s="13" t="s">
        <v>85</v>
      </c>
      <c r="AW1379" s="13" t="s">
        <v>33</v>
      </c>
      <c r="AX1379" s="13" t="s">
        <v>77</v>
      </c>
      <c r="AY1379" s="254" t="s">
        <v>152</v>
      </c>
    </row>
    <row r="1380" s="13" customFormat="1">
      <c r="A1380" s="13"/>
      <c r="B1380" s="245"/>
      <c r="C1380" s="246"/>
      <c r="D1380" s="240" t="s">
        <v>162</v>
      </c>
      <c r="E1380" s="247" t="s">
        <v>1</v>
      </c>
      <c r="F1380" s="248" t="s">
        <v>1504</v>
      </c>
      <c r="G1380" s="246"/>
      <c r="H1380" s="247" t="s">
        <v>1</v>
      </c>
      <c r="I1380" s="249"/>
      <c r="J1380" s="246"/>
      <c r="K1380" s="246"/>
      <c r="L1380" s="250"/>
      <c r="M1380" s="251"/>
      <c r="N1380" s="252"/>
      <c r="O1380" s="252"/>
      <c r="P1380" s="252"/>
      <c r="Q1380" s="252"/>
      <c r="R1380" s="252"/>
      <c r="S1380" s="252"/>
      <c r="T1380" s="25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54" t="s">
        <v>162</v>
      </c>
      <c r="AU1380" s="254" t="s">
        <v>87</v>
      </c>
      <c r="AV1380" s="13" t="s">
        <v>85</v>
      </c>
      <c r="AW1380" s="13" t="s">
        <v>33</v>
      </c>
      <c r="AX1380" s="13" t="s">
        <v>77</v>
      </c>
      <c r="AY1380" s="254" t="s">
        <v>152</v>
      </c>
    </row>
    <row r="1381" s="13" customFormat="1">
      <c r="A1381" s="13"/>
      <c r="B1381" s="245"/>
      <c r="C1381" s="246"/>
      <c r="D1381" s="240" t="s">
        <v>162</v>
      </c>
      <c r="E1381" s="247" t="s">
        <v>1</v>
      </c>
      <c r="F1381" s="248" t="s">
        <v>1505</v>
      </c>
      <c r="G1381" s="246"/>
      <c r="H1381" s="247" t="s">
        <v>1</v>
      </c>
      <c r="I1381" s="249"/>
      <c r="J1381" s="246"/>
      <c r="K1381" s="246"/>
      <c r="L1381" s="250"/>
      <c r="M1381" s="251"/>
      <c r="N1381" s="252"/>
      <c r="O1381" s="252"/>
      <c r="P1381" s="252"/>
      <c r="Q1381" s="252"/>
      <c r="R1381" s="252"/>
      <c r="S1381" s="252"/>
      <c r="T1381" s="25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54" t="s">
        <v>162</v>
      </c>
      <c r="AU1381" s="254" t="s">
        <v>87</v>
      </c>
      <c r="AV1381" s="13" t="s">
        <v>85</v>
      </c>
      <c r="AW1381" s="13" t="s">
        <v>33</v>
      </c>
      <c r="AX1381" s="13" t="s">
        <v>77</v>
      </c>
      <c r="AY1381" s="254" t="s">
        <v>152</v>
      </c>
    </row>
    <row r="1382" s="14" customFormat="1">
      <c r="A1382" s="14"/>
      <c r="B1382" s="255"/>
      <c r="C1382" s="256"/>
      <c r="D1382" s="240" t="s">
        <v>162</v>
      </c>
      <c r="E1382" s="257" t="s">
        <v>1</v>
      </c>
      <c r="F1382" s="258" t="s">
        <v>1143</v>
      </c>
      <c r="G1382" s="256"/>
      <c r="H1382" s="259">
        <v>1</v>
      </c>
      <c r="I1382" s="260"/>
      <c r="J1382" s="256"/>
      <c r="K1382" s="256"/>
      <c r="L1382" s="261"/>
      <c r="M1382" s="262"/>
      <c r="N1382" s="263"/>
      <c r="O1382" s="263"/>
      <c r="P1382" s="263"/>
      <c r="Q1382" s="263"/>
      <c r="R1382" s="263"/>
      <c r="S1382" s="263"/>
      <c r="T1382" s="26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5" t="s">
        <v>162</v>
      </c>
      <c r="AU1382" s="265" t="s">
        <v>87</v>
      </c>
      <c r="AV1382" s="14" t="s">
        <v>87</v>
      </c>
      <c r="AW1382" s="14" t="s">
        <v>33</v>
      </c>
      <c r="AX1382" s="14" t="s">
        <v>85</v>
      </c>
      <c r="AY1382" s="265" t="s">
        <v>152</v>
      </c>
    </row>
    <row r="1383" s="2" customFormat="1" ht="24.15" customHeight="1">
      <c r="A1383" s="39"/>
      <c r="B1383" s="40"/>
      <c r="C1383" s="227" t="s">
        <v>1506</v>
      </c>
      <c r="D1383" s="227" t="s">
        <v>154</v>
      </c>
      <c r="E1383" s="228" t="s">
        <v>1507</v>
      </c>
      <c r="F1383" s="229" t="s">
        <v>1508</v>
      </c>
      <c r="G1383" s="230" t="s">
        <v>275</v>
      </c>
      <c r="H1383" s="231">
        <v>2</v>
      </c>
      <c r="I1383" s="232"/>
      <c r="J1383" s="233">
        <f>ROUND(I1383*H1383,2)</f>
        <v>0</v>
      </c>
      <c r="K1383" s="229" t="s">
        <v>1</v>
      </c>
      <c r="L1383" s="45"/>
      <c r="M1383" s="234" t="s">
        <v>1</v>
      </c>
      <c r="N1383" s="235" t="s">
        <v>42</v>
      </c>
      <c r="O1383" s="92"/>
      <c r="P1383" s="236">
        <f>O1383*H1383</f>
        <v>0</v>
      </c>
      <c r="Q1383" s="236">
        <v>0</v>
      </c>
      <c r="R1383" s="236">
        <f>Q1383*H1383</f>
        <v>0</v>
      </c>
      <c r="S1383" s="236">
        <v>0</v>
      </c>
      <c r="T1383" s="237">
        <f>S1383*H1383</f>
        <v>0</v>
      </c>
      <c r="U1383" s="39"/>
      <c r="V1383" s="39"/>
      <c r="W1383" s="39"/>
      <c r="X1383" s="39"/>
      <c r="Y1383" s="39"/>
      <c r="Z1383" s="39"/>
      <c r="AA1383" s="39"/>
      <c r="AB1383" s="39"/>
      <c r="AC1383" s="39"/>
      <c r="AD1383" s="39"/>
      <c r="AE1383" s="39"/>
      <c r="AR1383" s="238" t="s">
        <v>278</v>
      </c>
      <c r="AT1383" s="238" t="s">
        <v>154</v>
      </c>
      <c r="AU1383" s="238" t="s">
        <v>87</v>
      </c>
      <c r="AY1383" s="18" t="s">
        <v>152</v>
      </c>
      <c r="BE1383" s="239">
        <f>IF(N1383="základní",J1383,0)</f>
        <v>0</v>
      </c>
      <c r="BF1383" s="239">
        <f>IF(N1383="snížená",J1383,0)</f>
        <v>0</v>
      </c>
      <c r="BG1383" s="239">
        <f>IF(N1383="zákl. přenesená",J1383,0)</f>
        <v>0</v>
      </c>
      <c r="BH1383" s="239">
        <f>IF(N1383="sníž. přenesená",J1383,0)</f>
        <v>0</v>
      </c>
      <c r="BI1383" s="239">
        <f>IF(N1383="nulová",J1383,0)</f>
        <v>0</v>
      </c>
      <c r="BJ1383" s="18" t="s">
        <v>85</v>
      </c>
      <c r="BK1383" s="239">
        <f>ROUND(I1383*H1383,2)</f>
        <v>0</v>
      </c>
      <c r="BL1383" s="18" t="s">
        <v>278</v>
      </c>
      <c r="BM1383" s="238" t="s">
        <v>1509</v>
      </c>
    </row>
    <row r="1384" s="13" customFormat="1">
      <c r="A1384" s="13"/>
      <c r="B1384" s="245"/>
      <c r="C1384" s="246"/>
      <c r="D1384" s="240" t="s">
        <v>162</v>
      </c>
      <c r="E1384" s="247" t="s">
        <v>1</v>
      </c>
      <c r="F1384" s="248" t="s">
        <v>1510</v>
      </c>
      <c r="G1384" s="246"/>
      <c r="H1384" s="247" t="s">
        <v>1</v>
      </c>
      <c r="I1384" s="249"/>
      <c r="J1384" s="246"/>
      <c r="K1384" s="246"/>
      <c r="L1384" s="250"/>
      <c r="M1384" s="251"/>
      <c r="N1384" s="252"/>
      <c r="O1384" s="252"/>
      <c r="P1384" s="252"/>
      <c r="Q1384" s="252"/>
      <c r="R1384" s="252"/>
      <c r="S1384" s="252"/>
      <c r="T1384" s="25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54" t="s">
        <v>162</v>
      </c>
      <c r="AU1384" s="254" t="s">
        <v>87</v>
      </c>
      <c r="AV1384" s="13" t="s">
        <v>85</v>
      </c>
      <c r="AW1384" s="13" t="s">
        <v>33</v>
      </c>
      <c r="AX1384" s="13" t="s">
        <v>77</v>
      </c>
      <c r="AY1384" s="254" t="s">
        <v>152</v>
      </c>
    </row>
    <row r="1385" s="13" customFormat="1">
      <c r="A1385" s="13"/>
      <c r="B1385" s="245"/>
      <c r="C1385" s="246"/>
      <c r="D1385" s="240" t="s">
        <v>162</v>
      </c>
      <c r="E1385" s="247" t="s">
        <v>1</v>
      </c>
      <c r="F1385" s="248" t="s">
        <v>1511</v>
      </c>
      <c r="G1385" s="246"/>
      <c r="H1385" s="247" t="s">
        <v>1</v>
      </c>
      <c r="I1385" s="249"/>
      <c r="J1385" s="246"/>
      <c r="K1385" s="246"/>
      <c r="L1385" s="250"/>
      <c r="M1385" s="251"/>
      <c r="N1385" s="252"/>
      <c r="O1385" s="252"/>
      <c r="P1385" s="252"/>
      <c r="Q1385" s="252"/>
      <c r="R1385" s="252"/>
      <c r="S1385" s="252"/>
      <c r="T1385" s="25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54" t="s">
        <v>162</v>
      </c>
      <c r="AU1385" s="254" t="s">
        <v>87</v>
      </c>
      <c r="AV1385" s="13" t="s">
        <v>85</v>
      </c>
      <c r="AW1385" s="13" t="s">
        <v>33</v>
      </c>
      <c r="AX1385" s="13" t="s">
        <v>77</v>
      </c>
      <c r="AY1385" s="254" t="s">
        <v>152</v>
      </c>
    </row>
    <row r="1386" s="13" customFormat="1">
      <c r="A1386" s="13"/>
      <c r="B1386" s="245"/>
      <c r="C1386" s="246"/>
      <c r="D1386" s="240" t="s">
        <v>162</v>
      </c>
      <c r="E1386" s="247" t="s">
        <v>1</v>
      </c>
      <c r="F1386" s="248" t="s">
        <v>1495</v>
      </c>
      <c r="G1386" s="246"/>
      <c r="H1386" s="247" t="s">
        <v>1</v>
      </c>
      <c r="I1386" s="249"/>
      <c r="J1386" s="246"/>
      <c r="K1386" s="246"/>
      <c r="L1386" s="250"/>
      <c r="M1386" s="251"/>
      <c r="N1386" s="252"/>
      <c r="O1386" s="252"/>
      <c r="P1386" s="252"/>
      <c r="Q1386" s="252"/>
      <c r="R1386" s="252"/>
      <c r="S1386" s="252"/>
      <c r="T1386" s="25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54" t="s">
        <v>162</v>
      </c>
      <c r="AU1386" s="254" t="s">
        <v>87</v>
      </c>
      <c r="AV1386" s="13" t="s">
        <v>85</v>
      </c>
      <c r="AW1386" s="13" t="s">
        <v>33</v>
      </c>
      <c r="AX1386" s="13" t="s">
        <v>77</v>
      </c>
      <c r="AY1386" s="254" t="s">
        <v>152</v>
      </c>
    </row>
    <row r="1387" s="13" customFormat="1">
      <c r="A1387" s="13"/>
      <c r="B1387" s="245"/>
      <c r="C1387" s="246"/>
      <c r="D1387" s="240" t="s">
        <v>162</v>
      </c>
      <c r="E1387" s="247" t="s">
        <v>1</v>
      </c>
      <c r="F1387" s="248" t="s">
        <v>1496</v>
      </c>
      <c r="G1387" s="246"/>
      <c r="H1387" s="247" t="s">
        <v>1</v>
      </c>
      <c r="I1387" s="249"/>
      <c r="J1387" s="246"/>
      <c r="K1387" s="246"/>
      <c r="L1387" s="250"/>
      <c r="M1387" s="251"/>
      <c r="N1387" s="252"/>
      <c r="O1387" s="252"/>
      <c r="P1387" s="252"/>
      <c r="Q1387" s="252"/>
      <c r="R1387" s="252"/>
      <c r="S1387" s="252"/>
      <c r="T1387" s="25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54" t="s">
        <v>162</v>
      </c>
      <c r="AU1387" s="254" t="s">
        <v>87</v>
      </c>
      <c r="AV1387" s="13" t="s">
        <v>85</v>
      </c>
      <c r="AW1387" s="13" t="s">
        <v>33</v>
      </c>
      <c r="AX1387" s="13" t="s">
        <v>77</v>
      </c>
      <c r="AY1387" s="254" t="s">
        <v>152</v>
      </c>
    </row>
    <row r="1388" s="13" customFormat="1">
      <c r="A1388" s="13"/>
      <c r="B1388" s="245"/>
      <c r="C1388" s="246"/>
      <c r="D1388" s="240" t="s">
        <v>162</v>
      </c>
      <c r="E1388" s="247" t="s">
        <v>1</v>
      </c>
      <c r="F1388" s="248" t="s">
        <v>1497</v>
      </c>
      <c r="G1388" s="246"/>
      <c r="H1388" s="247" t="s">
        <v>1</v>
      </c>
      <c r="I1388" s="249"/>
      <c r="J1388" s="246"/>
      <c r="K1388" s="246"/>
      <c r="L1388" s="250"/>
      <c r="M1388" s="251"/>
      <c r="N1388" s="252"/>
      <c r="O1388" s="252"/>
      <c r="P1388" s="252"/>
      <c r="Q1388" s="252"/>
      <c r="R1388" s="252"/>
      <c r="S1388" s="252"/>
      <c r="T1388" s="25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54" t="s">
        <v>162</v>
      </c>
      <c r="AU1388" s="254" t="s">
        <v>87</v>
      </c>
      <c r="AV1388" s="13" t="s">
        <v>85</v>
      </c>
      <c r="AW1388" s="13" t="s">
        <v>33</v>
      </c>
      <c r="AX1388" s="13" t="s">
        <v>77</v>
      </c>
      <c r="AY1388" s="254" t="s">
        <v>152</v>
      </c>
    </row>
    <row r="1389" s="13" customFormat="1">
      <c r="A1389" s="13"/>
      <c r="B1389" s="245"/>
      <c r="C1389" s="246"/>
      <c r="D1389" s="240" t="s">
        <v>162</v>
      </c>
      <c r="E1389" s="247" t="s">
        <v>1</v>
      </c>
      <c r="F1389" s="248" t="s">
        <v>1498</v>
      </c>
      <c r="G1389" s="246"/>
      <c r="H1389" s="247" t="s">
        <v>1</v>
      </c>
      <c r="I1389" s="249"/>
      <c r="J1389" s="246"/>
      <c r="K1389" s="246"/>
      <c r="L1389" s="250"/>
      <c r="M1389" s="251"/>
      <c r="N1389" s="252"/>
      <c r="O1389" s="252"/>
      <c r="P1389" s="252"/>
      <c r="Q1389" s="252"/>
      <c r="R1389" s="252"/>
      <c r="S1389" s="252"/>
      <c r="T1389" s="25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54" t="s">
        <v>162</v>
      </c>
      <c r="AU1389" s="254" t="s">
        <v>87</v>
      </c>
      <c r="AV1389" s="13" t="s">
        <v>85</v>
      </c>
      <c r="AW1389" s="13" t="s">
        <v>33</v>
      </c>
      <c r="AX1389" s="13" t="s">
        <v>77</v>
      </c>
      <c r="AY1389" s="254" t="s">
        <v>152</v>
      </c>
    </row>
    <row r="1390" s="13" customFormat="1">
      <c r="A1390" s="13"/>
      <c r="B1390" s="245"/>
      <c r="C1390" s="246"/>
      <c r="D1390" s="240" t="s">
        <v>162</v>
      </c>
      <c r="E1390" s="247" t="s">
        <v>1</v>
      </c>
      <c r="F1390" s="248" t="s">
        <v>1499</v>
      </c>
      <c r="G1390" s="246"/>
      <c r="H1390" s="247" t="s">
        <v>1</v>
      </c>
      <c r="I1390" s="249"/>
      <c r="J1390" s="246"/>
      <c r="K1390" s="246"/>
      <c r="L1390" s="250"/>
      <c r="M1390" s="251"/>
      <c r="N1390" s="252"/>
      <c r="O1390" s="252"/>
      <c r="P1390" s="252"/>
      <c r="Q1390" s="252"/>
      <c r="R1390" s="252"/>
      <c r="S1390" s="252"/>
      <c r="T1390" s="25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54" t="s">
        <v>162</v>
      </c>
      <c r="AU1390" s="254" t="s">
        <v>87</v>
      </c>
      <c r="AV1390" s="13" t="s">
        <v>85</v>
      </c>
      <c r="AW1390" s="13" t="s">
        <v>33</v>
      </c>
      <c r="AX1390" s="13" t="s">
        <v>77</v>
      </c>
      <c r="AY1390" s="254" t="s">
        <v>152</v>
      </c>
    </row>
    <row r="1391" s="13" customFormat="1">
      <c r="A1391" s="13"/>
      <c r="B1391" s="245"/>
      <c r="C1391" s="246"/>
      <c r="D1391" s="240" t="s">
        <v>162</v>
      </c>
      <c r="E1391" s="247" t="s">
        <v>1</v>
      </c>
      <c r="F1391" s="248" t="s">
        <v>1500</v>
      </c>
      <c r="G1391" s="246"/>
      <c r="H1391" s="247" t="s">
        <v>1</v>
      </c>
      <c r="I1391" s="249"/>
      <c r="J1391" s="246"/>
      <c r="K1391" s="246"/>
      <c r="L1391" s="250"/>
      <c r="M1391" s="251"/>
      <c r="N1391" s="252"/>
      <c r="O1391" s="252"/>
      <c r="P1391" s="252"/>
      <c r="Q1391" s="252"/>
      <c r="R1391" s="252"/>
      <c r="S1391" s="252"/>
      <c r="T1391" s="25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54" t="s">
        <v>162</v>
      </c>
      <c r="AU1391" s="254" t="s">
        <v>87</v>
      </c>
      <c r="AV1391" s="13" t="s">
        <v>85</v>
      </c>
      <c r="AW1391" s="13" t="s">
        <v>33</v>
      </c>
      <c r="AX1391" s="13" t="s">
        <v>77</v>
      </c>
      <c r="AY1391" s="254" t="s">
        <v>152</v>
      </c>
    </row>
    <row r="1392" s="13" customFormat="1">
      <c r="A1392" s="13"/>
      <c r="B1392" s="245"/>
      <c r="C1392" s="246"/>
      <c r="D1392" s="240" t="s">
        <v>162</v>
      </c>
      <c r="E1392" s="247" t="s">
        <v>1</v>
      </c>
      <c r="F1392" s="248" t="s">
        <v>1512</v>
      </c>
      <c r="G1392" s="246"/>
      <c r="H1392" s="247" t="s">
        <v>1</v>
      </c>
      <c r="I1392" s="249"/>
      <c r="J1392" s="246"/>
      <c r="K1392" s="246"/>
      <c r="L1392" s="250"/>
      <c r="M1392" s="251"/>
      <c r="N1392" s="252"/>
      <c r="O1392" s="252"/>
      <c r="P1392" s="252"/>
      <c r="Q1392" s="252"/>
      <c r="R1392" s="252"/>
      <c r="S1392" s="252"/>
      <c r="T1392" s="25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54" t="s">
        <v>162</v>
      </c>
      <c r="AU1392" s="254" t="s">
        <v>87</v>
      </c>
      <c r="AV1392" s="13" t="s">
        <v>85</v>
      </c>
      <c r="AW1392" s="13" t="s">
        <v>33</v>
      </c>
      <c r="AX1392" s="13" t="s">
        <v>77</v>
      </c>
      <c r="AY1392" s="254" t="s">
        <v>152</v>
      </c>
    </row>
    <row r="1393" s="13" customFormat="1">
      <c r="A1393" s="13"/>
      <c r="B1393" s="245"/>
      <c r="C1393" s="246"/>
      <c r="D1393" s="240" t="s">
        <v>162</v>
      </c>
      <c r="E1393" s="247" t="s">
        <v>1</v>
      </c>
      <c r="F1393" s="248" t="s">
        <v>1501</v>
      </c>
      <c r="G1393" s="246"/>
      <c r="H1393" s="247" t="s">
        <v>1</v>
      </c>
      <c r="I1393" s="249"/>
      <c r="J1393" s="246"/>
      <c r="K1393" s="246"/>
      <c r="L1393" s="250"/>
      <c r="M1393" s="251"/>
      <c r="N1393" s="252"/>
      <c r="O1393" s="252"/>
      <c r="P1393" s="252"/>
      <c r="Q1393" s="252"/>
      <c r="R1393" s="252"/>
      <c r="S1393" s="252"/>
      <c r="T1393" s="25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54" t="s">
        <v>162</v>
      </c>
      <c r="AU1393" s="254" t="s">
        <v>87</v>
      </c>
      <c r="AV1393" s="13" t="s">
        <v>85</v>
      </c>
      <c r="AW1393" s="13" t="s">
        <v>33</v>
      </c>
      <c r="AX1393" s="13" t="s">
        <v>77</v>
      </c>
      <c r="AY1393" s="254" t="s">
        <v>152</v>
      </c>
    </row>
    <row r="1394" s="13" customFormat="1">
      <c r="A1394" s="13"/>
      <c r="B1394" s="245"/>
      <c r="C1394" s="246"/>
      <c r="D1394" s="240" t="s">
        <v>162</v>
      </c>
      <c r="E1394" s="247" t="s">
        <v>1</v>
      </c>
      <c r="F1394" s="248" t="s">
        <v>1502</v>
      </c>
      <c r="G1394" s="246"/>
      <c r="H1394" s="247" t="s">
        <v>1</v>
      </c>
      <c r="I1394" s="249"/>
      <c r="J1394" s="246"/>
      <c r="K1394" s="246"/>
      <c r="L1394" s="250"/>
      <c r="M1394" s="251"/>
      <c r="N1394" s="252"/>
      <c r="O1394" s="252"/>
      <c r="P1394" s="252"/>
      <c r="Q1394" s="252"/>
      <c r="R1394" s="252"/>
      <c r="S1394" s="252"/>
      <c r="T1394" s="25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54" t="s">
        <v>162</v>
      </c>
      <c r="AU1394" s="254" t="s">
        <v>87</v>
      </c>
      <c r="AV1394" s="13" t="s">
        <v>85</v>
      </c>
      <c r="AW1394" s="13" t="s">
        <v>33</v>
      </c>
      <c r="AX1394" s="13" t="s">
        <v>77</v>
      </c>
      <c r="AY1394" s="254" t="s">
        <v>152</v>
      </c>
    </row>
    <row r="1395" s="13" customFormat="1">
      <c r="A1395" s="13"/>
      <c r="B1395" s="245"/>
      <c r="C1395" s="246"/>
      <c r="D1395" s="240" t="s">
        <v>162</v>
      </c>
      <c r="E1395" s="247" t="s">
        <v>1</v>
      </c>
      <c r="F1395" s="248" t="s">
        <v>1503</v>
      </c>
      <c r="G1395" s="246"/>
      <c r="H1395" s="247" t="s">
        <v>1</v>
      </c>
      <c r="I1395" s="249"/>
      <c r="J1395" s="246"/>
      <c r="K1395" s="246"/>
      <c r="L1395" s="250"/>
      <c r="M1395" s="251"/>
      <c r="N1395" s="252"/>
      <c r="O1395" s="252"/>
      <c r="P1395" s="252"/>
      <c r="Q1395" s="252"/>
      <c r="R1395" s="252"/>
      <c r="S1395" s="252"/>
      <c r="T1395" s="25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54" t="s">
        <v>162</v>
      </c>
      <c r="AU1395" s="254" t="s">
        <v>87</v>
      </c>
      <c r="AV1395" s="13" t="s">
        <v>85</v>
      </c>
      <c r="AW1395" s="13" t="s">
        <v>33</v>
      </c>
      <c r="AX1395" s="13" t="s">
        <v>77</v>
      </c>
      <c r="AY1395" s="254" t="s">
        <v>152</v>
      </c>
    </row>
    <row r="1396" s="13" customFormat="1">
      <c r="A1396" s="13"/>
      <c r="B1396" s="245"/>
      <c r="C1396" s="246"/>
      <c r="D1396" s="240" t="s">
        <v>162</v>
      </c>
      <c r="E1396" s="247" t="s">
        <v>1</v>
      </c>
      <c r="F1396" s="248" t="s">
        <v>1504</v>
      </c>
      <c r="G1396" s="246"/>
      <c r="H1396" s="247" t="s">
        <v>1</v>
      </c>
      <c r="I1396" s="249"/>
      <c r="J1396" s="246"/>
      <c r="K1396" s="246"/>
      <c r="L1396" s="250"/>
      <c r="M1396" s="251"/>
      <c r="N1396" s="252"/>
      <c r="O1396" s="252"/>
      <c r="P1396" s="252"/>
      <c r="Q1396" s="252"/>
      <c r="R1396" s="252"/>
      <c r="S1396" s="252"/>
      <c r="T1396" s="25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54" t="s">
        <v>162</v>
      </c>
      <c r="AU1396" s="254" t="s">
        <v>87</v>
      </c>
      <c r="AV1396" s="13" t="s">
        <v>85</v>
      </c>
      <c r="AW1396" s="13" t="s">
        <v>33</v>
      </c>
      <c r="AX1396" s="13" t="s">
        <v>77</v>
      </c>
      <c r="AY1396" s="254" t="s">
        <v>152</v>
      </c>
    </row>
    <row r="1397" s="13" customFormat="1">
      <c r="A1397" s="13"/>
      <c r="B1397" s="245"/>
      <c r="C1397" s="246"/>
      <c r="D1397" s="240" t="s">
        <v>162</v>
      </c>
      <c r="E1397" s="247" t="s">
        <v>1</v>
      </c>
      <c r="F1397" s="248" t="s">
        <v>1505</v>
      </c>
      <c r="G1397" s="246"/>
      <c r="H1397" s="247" t="s">
        <v>1</v>
      </c>
      <c r="I1397" s="249"/>
      <c r="J1397" s="246"/>
      <c r="K1397" s="246"/>
      <c r="L1397" s="250"/>
      <c r="M1397" s="251"/>
      <c r="N1397" s="252"/>
      <c r="O1397" s="252"/>
      <c r="P1397" s="252"/>
      <c r="Q1397" s="252"/>
      <c r="R1397" s="252"/>
      <c r="S1397" s="252"/>
      <c r="T1397" s="25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54" t="s">
        <v>162</v>
      </c>
      <c r="AU1397" s="254" t="s">
        <v>87</v>
      </c>
      <c r="AV1397" s="13" t="s">
        <v>85</v>
      </c>
      <c r="AW1397" s="13" t="s">
        <v>33</v>
      </c>
      <c r="AX1397" s="13" t="s">
        <v>77</v>
      </c>
      <c r="AY1397" s="254" t="s">
        <v>152</v>
      </c>
    </row>
    <row r="1398" s="14" customFormat="1">
      <c r="A1398" s="14"/>
      <c r="B1398" s="255"/>
      <c r="C1398" s="256"/>
      <c r="D1398" s="240" t="s">
        <v>162</v>
      </c>
      <c r="E1398" s="257" t="s">
        <v>1</v>
      </c>
      <c r="F1398" s="258" t="s">
        <v>1513</v>
      </c>
      <c r="G1398" s="256"/>
      <c r="H1398" s="259">
        <v>2</v>
      </c>
      <c r="I1398" s="260"/>
      <c r="J1398" s="256"/>
      <c r="K1398" s="256"/>
      <c r="L1398" s="261"/>
      <c r="M1398" s="262"/>
      <c r="N1398" s="263"/>
      <c r="O1398" s="263"/>
      <c r="P1398" s="263"/>
      <c r="Q1398" s="263"/>
      <c r="R1398" s="263"/>
      <c r="S1398" s="263"/>
      <c r="T1398" s="26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65" t="s">
        <v>162</v>
      </c>
      <c r="AU1398" s="265" t="s">
        <v>87</v>
      </c>
      <c r="AV1398" s="14" t="s">
        <v>87</v>
      </c>
      <c r="AW1398" s="14" t="s">
        <v>33</v>
      </c>
      <c r="AX1398" s="14" t="s">
        <v>85</v>
      </c>
      <c r="AY1398" s="265" t="s">
        <v>152</v>
      </c>
    </row>
    <row r="1399" s="2" customFormat="1" ht="24.15" customHeight="1">
      <c r="A1399" s="39"/>
      <c r="B1399" s="40"/>
      <c r="C1399" s="227" t="s">
        <v>1514</v>
      </c>
      <c r="D1399" s="227" t="s">
        <v>154</v>
      </c>
      <c r="E1399" s="228" t="s">
        <v>1515</v>
      </c>
      <c r="F1399" s="229" t="s">
        <v>1516</v>
      </c>
      <c r="G1399" s="230" t="s">
        <v>1037</v>
      </c>
      <c r="H1399" s="298"/>
      <c r="I1399" s="232"/>
      <c r="J1399" s="233">
        <f>ROUND(I1399*H1399,2)</f>
        <v>0</v>
      </c>
      <c r="K1399" s="229" t="s">
        <v>176</v>
      </c>
      <c r="L1399" s="45"/>
      <c r="M1399" s="299" t="s">
        <v>1</v>
      </c>
      <c r="N1399" s="300" t="s">
        <v>42</v>
      </c>
      <c r="O1399" s="301"/>
      <c r="P1399" s="302">
        <f>O1399*H1399</f>
        <v>0</v>
      </c>
      <c r="Q1399" s="302">
        <v>0</v>
      </c>
      <c r="R1399" s="302">
        <f>Q1399*H1399</f>
        <v>0</v>
      </c>
      <c r="S1399" s="302">
        <v>0</v>
      </c>
      <c r="T1399" s="303">
        <f>S1399*H1399</f>
        <v>0</v>
      </c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R1399" s="238" t="s">
        <v>278</v>
      </c>
      <c r="AT1399" s="238" t="s">
        <v>154</v>
      </c>
      <c r="AU1399" s="238" t="s">
        <v>87</v>
      </c>
      <c r="AY1399" s="18" t="s">
        <v>152</v>
      </c>
      <c r="BE1399" s="239">
        <f>IF(N1399="základní",J1399,0)</f>
        <v>0</v>
      </c>
      <c r="BF1399" s="239">
        <f>IF(N1399="snížená",J1399,0)</f>
        <v>0</v>
      </c>
      <c r="BG1399" s="239">
        <f>IF(N1399="zákl. přenesená",J1399,0)</f>
        <v>0</v>
      </c>
      <c r="BH1399" s="239">
        <f>IF(N1399="sníž. přenesená",J1399,0)</f>
        <v>0</v>
      </c>
      <c r="BI1399" s="239">
        <f>IF(N1399="nulová",J1399,0)</f>
        <v>0</v>
      </c>
      <c r="BJ1399" s="18" t="s">
        <v>85</v>
      </c>
      <c r="BK1399" s="239">
        <f>ROUND(I1399*H1399,2)</f>
        <v>0</v>
      </c>
      <c r="BL1399" s="18" t="s">
        <v>278</v>
      </c>
      <c r="BM1399" s="238" t="s">
        <v>1517</v>
      </c>
    </row>
    <row r="1400" s="2" customFormat="1" ht="6.96" customHeight="1">
      <c r="A1400" s="39"/>
      <c r="B1400" s="67"/>
      <c r="C1400" s="68"/>
      <c r="D1400" s="68"/>
      <c r="E1400" s="68"/>
      <c r="F1400" s="68"/>
      <c r="G1400" s="68"/>
      <c r="H1400" s="68"/>
      <c r="I1400" s="68"/>
      <c r="J1400" s="68"/>
      <c r="K1400" s="68"/>
      <c r="L1400" s="45"/>
      <c r="M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  <c r="AA1400" s="39"/>
      <c r="AB1400" s="39"/>
      <c r="AC1400" s="39"/>
      <c r="AD1400" s="39"/>
      <c r="AE1400" s="39"/>
    </row>
  </sheetData>
  <sheetProtection sheet="1" autoFilter="0" formatColumns="0" formatRows="0" objects="1" scenarios="1" spinCount="100000" saltValue="1IOAKlDEkIN2yUTcWtNaviihimuOHiXC39oyGkZ/NcuOzhq28SmRSN+5symoZa6b10rIYNoTasf/bDyOLLaefg==" hashValue="Mp+6Bll1Fj2gMxmJpJ122ROXrMIi2AOXyVtgEtmjBvG1kuSnourmqlptjHIzjnPG/sUYb1hM/XRVDoeMHtYX+Q==" algorithmName="SHA-512" password="CC45"/>
  <autoFilter ref="C140:K1399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dílny a toalety - v objektu ZŠ Aléská, Bílina</v>
      </c>
      <c r="F7" s="151"/>
      <c r="G7" s="151"/>
      <c r="H7" s="151"/>
      <c r="L7" s="21"/>
    </row>
    <row r="8" s="1" customFormat="1" ht="12" customHeight="1">
      <c r="B8" s="21"/>
      <c r="D8" s="151" t="s">
        <v>105</v>
      </c>
      <c r="L8" s="21"/>
    </row>
    <row r="9" s="2" customFormat="1" ht="16.5" customHeight="1">
      <c r="A9" s="39"/>
      <c r="B9" s="45"/>
      <c r="C9" s="39"/>
      <c r="D9" s="39"/>
      <c r="E9" s="152" t="s">
        <v>1518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1519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1520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34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35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ROUND((SUM(BE124:BE181)),  2)</f>
        <v>0</v>
      </c>
      <c r="G35" s="39"/>
      <c r="H35" s="39"/>
      <c r="I35" s="165">
        <v>0.20999999999999999</v>
      </c>
      <c r="J35" s="164">
        <f>ROUND(((SUM(BE124:BE181))*I35),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ROUND((SUM(BF124:BF181)),  2)</f>
        <v>0</v>
      </c>
      <c r="G36" s="39"/>
      <c r="H36" s="39"/>
      <c r="I36" s="165">
        <v>0.14999999999999999</v>
      </c>
      <c r="J36" s="164">
        <f>ROUND(((SUM(BF124:BF181))*I36),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ROUND((SUM(BG124:BG181)),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ROUND((SUM(BH124:BH181)),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ROUND((SUM(BI124:BI181)),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dílny a toalety - v objektu ZŠ Aléská,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1518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1519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D.1.4.A - Zdravotně technické 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30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1521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1522</v>
      </c>
      <c r="E100" s="192"/>
      <c r="F100" s="192"/>
      <c r="G100" s="192"/>
      <c r="H100" s="192"/>
      <c r="I100" s="192"/>
      <c r="J100" s="193">
        <f>J132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1523</v>
      </c>
      <c r="E101" s="192"/>
      <c r="F101" s="192"/>
      <c r="G101" s="192"/>
      <c r="H101" s="192"/>
      <c r="I101" s="192"/>
      <c r="J101" s="193">
        <f>J143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1524</v>
      </c>
      <c r="E102" s="192"/>
      <c r="F102" s="192"/>
      <c r="G102" s="192"/>
      <c r="H102" s="192"/>
      <c r="I102" s="192"/>
      <c r="J102" s="193">
        <f>J152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Odborné učebny - dílny a toalety - v objektu ZŠ Aléská, Bílina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105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1518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1519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D.1.4.A - Zdravotně technické instalace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ZŠ Aleská, ul. Aleská č.p.270, Bílina</v>
      </c>
      <c r="G118" s="41"/>
      <c r="H118" s="41"/>
      <c r="I118" s="33" t="s">
        <v>22</v>
      </c>
      <c r="J118" s="80" t="str">
        <f>IF(J14="","",J14)</f>
        <v>23. 1. 2026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E17</f>
        <v>Město Bílina</v>
      </c>
      <c r="G120" s="41"/>
      <c r="H120" s="41"/>
      <c r="I120" s="33" t="s">
        <v>30</v>
      </c>
      <c r="J120" s="37" t="str">
        <f>E23</f>
        <v>Ing. arch. Jan Heller, ČKA 04261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34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138</v>
      </c>
      <c r="D123" s="203" t="s">
        <v>62</v>
      </c>
      <c r="E123" s="203" t="s">
        <v>58</v>
      </c>
      <c r="F123" s="203" t="s">
        <v>59</v>
      </c>
      <c r="G123" s="203" t="s">
        <v>139</v>
      </c>
      <c r="H123" s="203" t="s">
        <v>140</v>
      </c>
      <c r="I123" s="203" t="s">
        <v>141</v>
      </c>
      <c r="J123" s="203" t="s">
        <v>109</v>
      </c>
      <c r="K123" s="204" t="s">
        <v>142</v>
      </c>
      <c r="L123" s="205"/>
      <c r="M123" s="101" t="s">
        <v>1</v>
      </c>
      <c r="N123" s="102" t="s">
        <v>41</v>
      </c>
      <c r="O123" s="102" t="s">
        <v>143</v>
      </c>
      <c r="P123" s="102" t="s">
        <v>144</v>
      </c>
      <c r="Q123" s="102" t="s">
        <v>145</v>
      </c>
      <c r="R123" s="102" t="s">
        <v>146</v>
      </c>
      <c r="S123" s="102" t="s">
        <v>147</v>
      </c>
      <c r="T123" s="103" t="s">
        <v>148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149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P125+P132+P143+P152</f>
        <v>0</v>
      </c>
      <c r="Q124" s="105"/>
      <c r="R124" s="208">
        <f>R125+R132+R143+R152</f>
        <v>0.063031977999999989</v>
      </c>
      <c r="S124" s="105"/>
      <c r="T124" s="209">
        <f>T125+T132+T143+T152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76</v>
      </c>
      <c r="AU124" s="18" t="s">
        <v>111</v>
      </c>
      <c r="BK124" s="210">
        <f>BK125+BK132+BK143+BK152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1525</v>
      </c>
      <c r="F125" s="214" t="s">
        <v>1526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SUM(P126:P131)</f>
        <v>0</v>
      </c>
      <c r="Q125" s="219"/>
      <c r="R125" s="220">
        <f>SUM(R126:R131)</f>
        <v>0.0012999999999999999</v>
      </c>
      <c r="S125" s="219"/>
      <c r="T125" s="221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152</v>
      </c>
      <c r="BK125" s="224">
        <f>SUM(BK126:BK131)</f>
        <v>0</v>
      </c>
    </row>
    <row r="126" s="2" customFormat="1" ht="21.75" customHeight="1">
      <c r="A126" s="39"/>
      <c r="B126" s="40"/>
      <c r="C126" s="227" t="s">
        <v>85</v>
      </c>
      <c r="D126" s="227" t="s">
        <v>154</v>
      </c>
      <c r="E126" s="228" t="s">
        <v>1527</v>
      </c>
      <c r="F126" s="229" t="s">
        <v>1528</v>
      </c>
      <c r="G126" s="230" t="s">
        <v>963</v>
      </c>
      <c r="H126" s="231">
        <v>2</v>
      </c>
      <c r="I126" s="232"/>
      <c r="J126" s="233">
        <f>ROUND(I126*H126,2)</f>
        <v>0</v>
      </c>
      <c r="K126" s="229" t="s">
        <v>176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158</v>
      </c>
      <c r="AT126" s="238" t="s">
        <v>154</v>
      </c>
      <c r="AU126" s="238" t="s">
        <v>85</v>
      </c>
      <c r="AY126" s="18" t="s">
        <v>152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158</v>
      </c>
      <c r="BM126" s="238" t="s">
        <v>1529</v>
      </c>
    </row>
    <row r="127" s="2" customFormat="1" ht="16.5" customHeight="1">
      <c r="A127" s="39"/>
      <c r="B127" s="40"/>
      <c r="C127" s="288" t="s">
        <v>87</v>
      </c>
      <c r="D127" s="288" t="s">
        <v>190</v>
      </c>
      <c r="E127" s="289" t="s">
        <v>1530</v>
      </c>
      <c r="F127" s="290" t="s">
        <v>1531</v>
      </c>
      <c r="G127" s="291" t="s">
        <v>963</v>
      </c>
      <c r="H127" s="292">
        <v>2</v>
      </c>
      <c r="I127" s="293"/>
      <c r="J127" s="294">
        <f>ROUND(I127*H127,2)</f>
        <v>0</v>
      </c>
      <c r="K127" s="290" t="s">
        <v>1</v>
      </c>
      <c r="L127" s="295"/>
      <c r="M127" s="296" t="s">
        <v>1</v>
      </c>
      <c r="N127" s="297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193</v>
      </c>
      <c r="AT127" s="238" t="s">
        <v>190</v>
      </c>
      <c r="AU127" s="238" t="s">
        <v>85</v>
      </c>
      <c r="AY127" s="18" t="s">
        <v>152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158</v>
      </c>
      <c r="BM127" s="238" t="s">
        <v>1532</v>
      </c>
    </row>
    <row r="128" s="2" customFormat="1" ht="16.5" customHeight="1">
      <c r="A128" s="39"/>
      <c r="B128" s="40"/>
      <c r="C128" s="288" t="s">
        <v>166</v>
      </c>
      <c r="D128" s="288" t="s">
        <v>190</v>
      </c>
      <c r="E128" s="289" t="s">
        <v>1533</v>
      </c>
      <c r="F128" s="290" t="s">
        <v>1534</v>
      </c>
      <c r="G128" s="291" t="s">
        <v>963</v>
      </c>
      <c r="H128" s="292">
        <v>2</v>
      </c>
      <c r="I128" s="293"/>
      <c r="J128" s="294">
        <f>ROUND(I128*H128,2)</f>
        <v>0</v>
      </c>
      <c r="K128" s="290" t="s">
        <v>1</v>
      </c>
      <c r="L128" s="295"/>
      <c r="M128" s="296" t="s">
        <v>1</v>
      </c>
      <c r="N128" s="297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193</v>
      </c>
      <c r="AT128" s="238" t="s">
        <v>190</v>
      </c>
      <c r="AU128" s="238" t="s">
        <v>85</v>
      </c>
      <c r="AY128" s="18" t="s">
        <v>152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158</v>
      </c>
      <c r="BM128" s="238" t="s">
        <v>1535</v>
      </c>
    </row>
    <row r="129" s="2" customFormat="1" ht="16.5" customHeight="1">
      <c r="A129" s="39"/>
      <c r="B129" s="40"/>
      <c r="C129" s="227" t="s">
        <v>158</v>
      </c>
      <c r="D129" s="227" t="s">
        <v>154</v>
      </c>
      <c r="E129" s="228" t="s">
        <v>1536</v>
      </c>
      <c r="F129" s="229" t="s">
        <v>1537</v>
      </c>
      <c r="G129" s="230" t="s">
        <v>963</v>
      </c>
      <c r="H129" s="231">
        <v>2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0.00014999999999999999</v>
      </c>
      <c r="R129" s="236">
        <f>Q129*H129</f>
        <v>0.00029999999999999997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158</v>
      </c>
      <c r="AT129" s="238" t="s">
        <v>154</v>
      </c>
      <c r="AU129" s="238" t="s">
        <v>85</v>
      </c>
      <c r="AY129" s="18" t="s">
        <v>152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158</v>
      </c>
      <c r="BM129" s="238" t="s">
        <v>1538</v>
      </c>
    </row>
    <row r="130" s="2" customFormat="1" ht="16.5" customHeight="1">
      <c r="A130" s="39"/>
      <c r="B130" s="40"/>
      <c r="C130" s="227" t="s">
        <v>206</v>
      </c>
      <c r="D130" s="227" t="s">
        <v>154</v>
      </c>
      <c r="E130" s="228" t="s">
        <v>1539</v>
      </c>
      <c r="F130" s="229" t="s">
        <v>1540</v>
      </c>
      <c r="G130" s="230" t="s">
        <v>963</v>
      </c>
      <c r="H130" s="231">
        <v>2</v>
      </c>
      <c r="I130" s="232"/>
      <c r="J130" s="233">
        <f>ROUND(I130*H130,2)</f>
        <v>0</v>
      </c>
      <c r="K130" s="229" t="s">
        <v>176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0.00050000000000000001</v>
      </c>
      <c r="R130" s="236">
        <f>Q130*H130</f>
        <v>0.001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158</v>
      </c>
      <c r="AT130" s="238" t="s">
        <v>154</v>
      </c>
      <c r="AU130" s="238" t="s">
        <v>85</v>
      </c>
      <c r="AY130" s="18" t="s">
        <v>152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158</v>
      </c>
      <c r="BM130" s="238" t="s">
        <v>1541</v>
      </c>
    </row>
    <row r="131" s="2" customFormat="1" ht="24.15" customHeight="1">
      <c r="A131" s="39"/>
      <c r="B131" s="40"/>
      <c r="C131" s="227" t="s">
        <v>219</v>
      </c>
      <c r="D131" s="227" t="s">
        <v>154</v>
      </c>
      <c r="E131" s="228" t="s">
        <v>1542</v>
      </c>
      <c r="F131" s="229" t="s">
        <v>1543</v>
      </c>
      <c r="G131" s="230" t="s">
        <v>1037</v>
      </c>
      <c r="H131" s="298"/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158</v>
      </c>
      <c r="AT131" s="238" t="s">
        <v>154</v>
      </c>
      <c r="AU131" s="238" t="s">
        <v>85</v>
      </c>
      <c r="AY131" s="18" t="s">
        <v>152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158</v>
      </c>
      <c r="BM131" s="238" t="s">
        <v>1544</v>
      </c>
    </row>
    <row r="132" s="12" customFormat="1" ht="25.92" customHeight="1">
      <c r="A132" s="12"/>
      <c r="B132" s="211"/>
      <c r="C132" s="212"/>
      <c r="D132" s="213" t="s">
        <v>76</v>
      </c>
      <c r="E132" s="214" t="s">
        <v>1545</v>
      </c>
      <c r="F132" s="214" t="s">
        <v>1546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SUM(P133:P142)</f>
        <v>0</v>
      </c>
      <c r="Q132" s="219"/>
      <c r="R132" s="220">
        <f>SUM(R133:R142)</f>
        <v>0.0093679000000000002</v>
      </c>
      <c r="S132" s="219"/>
      <c r="T132" s="22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87</v>
      </c>
      <c r="AT132" s="223" t="s">
        <v>76</v>
      </c>
      <c r="AU132" s="223" t="s">
        <v>77</v>
      </c>
      <c r="AY132" s="222" t="s">
        <v>152</v>
      </c>
      <c r="BK132" s="224">
        <f>SUM(BK133:BK142)</f>
        <v>0</v>
      </c>
    </row>
    <row r="133" s="2" customFormat="1" ht="16.5" customHeight="1">
      <c r="A133" s="39"/>
      <c r="B133" s="40"/>
      <c r="C133" s="227" t="s">
        <v>225</v>
      </c>
      <c r="D133" s="227" t="s">
        <v>154</v>
      </c>
      <c r="E133" s="228" t="s">
        <v>1547</v>
      </c>
      <c r="F133" s="229" t="s">
        <v>1548</v>
      </c>
      <c r="G133" s="230" t="s">
        <v>275</v>
      </c>
      <c r="H133" s="231">
        <v>3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0.0010046</v>
      </c>
      <c r="R133" s="236">
        <f>Q133*H133</f>
        <v>0.0030138000000000001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278</v>
      </c>
      <c r="AT133" s="238" t="s">
        <v>154</v>
      </c>
      <c r="AU133" s="238" t="s">
        <v>85</v>
      </c>
      <c r="AY133" s="18" t="s">
        <v>152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278</v>
      </c>
      <c r="BM133" s="238" t="s">
        <v>1549</v>
      </c>
    </row>
    <row r="134" s="2" customFormat="1" ht="16.5" customHeight="1">
      <c r="A134" s="39"/>
      <c r="B134" s="40"/>
      <c r="C134" s="227" t="s">
        <v>193</v>
      </c>
      <c r="D134" s="227" t="s">
        <v>154</v>
      </c>
      <c r="E134" s="228" t="s">
        <v>1550</v>
      </c>
      <c r="F134" s="229" t="s">
        <v>1551</v>
      </c>
      <c r="G134" s="230" t="s">
        <v>335</v>
      </c>
      <c r="H134" s="231">
        <v>1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0.00043110000000000002</v>
      </c>
      <c r="R134" s="236">
        <f>Q134*H134</f>
        <v>0.00043110000000000002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278</v>
      </c>
      <c r="AT134" s="238" t="s">
        <v>154</v>
      </c>
      <c r="AU134" s="238" t="s">
        <v>85</v>
      </c>
      <c r="AY134" s="18" t="s">
        <v>152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278</v>
      </c>
      <c r="BM134" s="238" t="s">
        <v>1552</v>
      </c>
    </row>
    <row r="135" s="2" customFormat="1" ht="16.5" customHeight="1">
      <c r="A135" s="39"/>
      <c r="B135" s="40"/>
      <c r="C135" s="227" t="s">
        <v>236</v>
      </c>
      <c r="D135" s="227" t="s">
        <v>154</v>
      </c>
      <c r="E135" s="228" t="s">
        <v>1553</v>
      </c>
      <c r="F135" s="229" t="s">
        <v>1554</v>
      </c>
      <c r="G135" s="230" t="s">
        <v>335</v>
      </c>
      <c r="H135" s="231">
        <v>4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0.00049569999999999996</v>
      </c>
      <c r="R135" s="236">
        <f>Q135*H135</f>
        <v>0.0019827999999999998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278</v>
      </c>
      <c r="AT135" s="238" t="s">
        <v>154</v>
      </c>
      <c r="AU135" s="238" t="s">
        <v>85</v>
      </c>
      <c r="AY135" s="18" t="s">
        <v>152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278</v>
      </c>
      <c r="BM135" s="238" t="s">
        <v>1555</v>
      </c>
    </row>
    <row r="136" s="2" customFormat="1" ht="16.5" customHeight="1">
      <c r="A136" s="39"/>
      <c r="B136" s="40"/>
      <c r="C136" s="227" t="s">
        <v>242</v>
      </c>
      <c r="D136" s="227" t="s">
        <v>154</v>
      </c>
      <c r="E136" s="228" t="s">
        <v>1556</v>
      </c>
      <c r="F136" s="229" t="s">
        <v>1557</v>
      </c>
      <c r="G136" s="230" t="s">
        <v>335</v>
      </c>
      <c r="H136" s="231">
        <v>2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0.00075719999999999997</v>
      </c>
      <c r="R136" s="236">
        <f>Q136*H136</f>
        <v>0.0015144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278</v>
      </c>
      <c r="AT136" s="238" t="s">
        <v>154</v>
      </c>
      <c r="AU136" s="238" t="s">
        <v>85</v>
      </c>
      <c r="AY136" s="18" t="s">
        <v>152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278</v>
      </c>
      <c r="BM136" s="238" t="s">
        <v>1558</v>
      </c>
    </row>
    <row r="137" s="2" customFormat="1" ht="16.5" customHeight="1">
      <c r="A137" s="39"/>
      <c r="B137" s="40"/>
      <c r="C137" s="227" t="s">
        <v>248</v>
      </c>
      <c r="D137" s="227" t="s">
        <v>154</v>
      </c>
      <c r="E137" s="228" t="s">
        <v>1559</v>
      </c>
      <c r="F137" s="229" t="s">
        <v>1560</v>
      </c>
      <c r="G137" s="230" t="s">
        <v>335</v>
      </c>
      <c r="H137" s="231">
        <v>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0.0015257999999999999</v>
      </c>
      <c r="R137" s="236">
        <f>Q137*H137</f>
        <v>0.0015257999999999999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278</v>
      </c>
      <c r="AT137" s="238" t="s">
        <v>154</v>
      </c>
      <c r="AU137" s="238" t="s">
        <v>85</v>
      </c>
      <c r="AY137" s="18" t="s">
        <v>152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278</v>
      </c>
      <c r="BM137" s="238" t="s">
        <v>1561</v>
      </c>
    </row>
    <row r="138" s="2" customFormat="1" ht="16.5" customHeight="1">
      <c r="A138" s="39"/>
      <c r="B138" s="40"/>
      <c r="C138" s="227" t="s">
        <v>255</v>
      </c>
      <c r="D138" s="227" t="s">
        <v>154</v>
      </c>
      <c r="E138" s="228" t="s">
        <v>1562</v>
      </c>
      <c r="F138" s="229" t="s">
        <v>1563</v>
      </c>
      <c r="G138" s="230" t="s">
        <v>275</v>
      </c>
      <c r="H138" s="231">
        <v>2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278</v>
      </c>
      <c r="AT138" s="238" t="s">
        <v>154</v>
      </c>
      <c r="AU138" s="238" t="s">
        <v>85</v>
      </c>
      <c r="AY138" s="18" t="s">
        <v>152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278</v>
      </c>
      <c r="BM138" s="238" t="s">
        <v>1564</v>
      </c>
    </row>
    <row r="139" s="2" customFormat="1" ht="16.5" customHeight="1">
      <c r="A139" s="39"/>
      <c r="B139" s="40"/>
      <c r="C139" s="227" t="s">
        <v>260</v>
      </c>
      <c r="D139" s="227" t="s">
        <v>154</v>
      </c>
      <c r="E139" s="228" t="s">
        <v>1565</v>
      </c>
      <c r="F139" s="229" t="s">
        <v>1566</v>
      </c>
      <c r="G139" s="230" t="s">
        <v>275</v>
      </c>
      <c r="H139" s="231">
        <v>2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278</v>
      </c>
      <c r="AT139" s="238" t="s">
        <v>154</v>
      </c>
      <c r="AU139" s="238" t="s">
        <v>85</v>
      </c>
      <c r="AY139" s="18" t="s">
        <v>152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278</v>
      </c>
      <c r="BM139" s="238" t="s">
        <v>1567</v>
      </c>
    </row>
    <row r="140" s="2" customFormat="1" ht="16.5" customHeight="1">
      <c r="A140" s="39"/>
      <c r="B140" s="40"/>
      <c r="C140" s="227" t="s">
        <v>267</v>
      </c>
      <c r="D140" s="227" t="s">
        <v>154</v>
      </c>
      <c r="E140" s="228" t="s">
        <v>1568</v>
      </c>
      <c r="F140" s="229" t="s">
        <v>1569</v>
      </c>
      <c r="G140" s="230" t="s">
        <v>275</v>
      </c>
      <c r="H140" s="231">
        <v>2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278</v>
      </c>
      <c r="AT140" s="238" t="s">
        <v>154</v>
      </c>
      <c r="AU140" s="238" t="s">
        <v>85</v>
      </c>
      <c r="AY140" s="18" t="s">
        <v>152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278</v>
      </c>
      <c r="BM140" s="238" t="s">
        <v>1570</v>
      </c>
    </row>
    <row r="141" s="2" customFormat="1" ht="21.75" customHeight="1">
      <c r="A141" s="39"/>
      <c r="B141" s="40"/>
      <c r="C141" s="227" t="s">
        <v>8</v>
      </c>
      <c r="D141" s="227" t="s">
        <v>154</v>
      </c>
      <c r="E141" s="228" t="s">
        <v>1571</v>
      </c>
      <c r="F141" s="229" t="s">
        <v>1572</v>
      </c>
      <c r="G141" s="230" t="s">
        <v>275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0.00089999999999999998</v>
      </c>
      <c r="R141" s="236">
        <f>Q141*H141</f>
        <v>0.00089999999999999998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278</v>
      </c>
      <c r="AT141" s="238" t="s">
        <v>154</v>
      </c>
      <c r="AU141" s="238" t="s">
        <v>85</v>
      </c>
      <c r="AY141" s="18" t="s">
        <v>152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278</v>
      </c>
      <c r="BM141" s="238" t="s">
        <v>1573</v>
      </c>
    </row>
    <row r="142" s="2" customFormat="1" ht="24.15" customHeight="1">
      <c r="A142" s="39"/>
      <c r="B142" s="40"/>
      <c r="C142" s="227" t="s">
        <v>278</v>
      </c>
      <c r="D142" s="227" t="s">
        <v>154</v>
      </c>
      <c r="E142" s="228" t="s">
        <v>1574</v>
      </c>
      <c r="F142" s="229" t="s">
        <v>1575</v>
      </c>
      <c r="G142" s="230" t="s">
        <v>1037</v>
      </c>
      <c r="H142" s="298"/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278</v>
      </c>
      <c r="AT142" s="238" t="s">
        <v>154</v>
      </c>
      <c r="AU142" s="238" t="s">
        <v>85</v>
      </c>
      <c r="AY142" s="18" t="s">
        <v>152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278</v>
      </c>
      <c r="BM142" s="238" t="s">
        <v>1576</v>
      </c>
    </row>
    <row r="143" s="12" customFormat="1" ht="25.92" customHeight="1">
      <c r="A143" s="12"/>
      <c r="B143" s="211"/>
      <c r="C143" s="212"/>
      <c r="D143" s="213" t="s">
        <v>76</v>
      </c>
      <c r="E143" s="214" t="s">
        <v>1577</v>
      </c>
      <c r="F143" s="214" t="s">
        <v>1578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SUM(P144:P151)</f>
        <v>0</v>
      </c>
      <c r="Q143" s="219"/>
      <c r="R143" s="220">
        <f>SUM(R144:R151)</f>
        <v>0.019862029000000003</v>
      </c>
      <c r="S143" s="219"/>
      <c r="T143" s="221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87</v>
      </c>
      <c r="AT143" s="223" t="s">
        <v>76</v>
      </c>
      <c r="AU143" s="223" t="s">
        <v>77</v>
      </c>
      <c r="AY143" s="222" t="s">
        <v>152</v>
      </c>
      <c r="BK143" s="224">
        <f>SUM(BK144:BK151)</f>
        <v>0</v>
      </c>
    </row>
    <row r="144" s="2" customFormat="1" ht="21.75" customHeight="1">
      <c r="A144" s="39"/>
      <c r="B144" s="40"/>
      <c r="C144" s="227" t="s">
        <v>284</v>
      </c>
      <c r="D144" s="227" t="s">
        <v>154</v>
      </c>
      <c r="E144" s="228" t="s">
        <v>1579</v>
      </c>
      <c r="F144" s="229" t="s">
        <v>1580</v>
      </c>
      <c r="G144" s="230" t="s">
        <v>275</v>
      </c>
      <c r="H144" s="231">
        <v>2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0.00062385999999999995</v>
      </c>
      <c r="R144" s="236">
        <f>Q144*H144</f>
        <v>0.0012477199999999999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278</v>
      </c>
      <c r="AT144" s="238" t="s">
        <v>154</v>
      </c>
      <c r="AU144" s="238" t="s">
        <v>85</v>
      </c>
      <c r="AY144" s="18" t="s">
        <v>152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278</v>
      </c>
      <c r="BM144" s="238" t="s">
        <v>1581</v>
      </c>
    </row>
    <row r="145" s="2" customFormat="1" ht="21.75" customHeight="1">
      <c r="A145" s="39"/>
      <c r="B145" s="40"/>
      <c r="C145" s="227" t="s">
        <v>289</v>
      </c>
      <c r="D145" s="227" t="s">
        <v>154</v>
      </c>
      <c r="E145" s="228" t="s">
        <v>1582</v>
      </c>
      <c r="F145" s="229" t="s">
        <v>1583</v>
      </c>
      <c r="G145" s="230" t="s">
        <v>335</v>
      </c>
      <c r="H145" s="231">
        <v>14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0.00075230000000000002</v>
      </c>
      <c r="R145" s="236">
        <f>Q145*H145</f>
        <v>0.0105322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278</v>
      </c>
      <c r="AT145" s="238" t="s">
        <v>154</v>
      </c>
      <c r="AU145" s="238" t="s">
        <v>85</v>
      </c>
      <c r="AY145" s="18" t="s">
        <v>152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278</v>
      </c>
      <c r="BM145" s="238" t="s">
        <v>1584</v>
      </c>
    </row>
    <row r="146" s="2" customFormat="1" ht="24.15" customHeight="1">
      <c r="A146" s="39"/>
      <c r="B146" s="40"/>
      <c r="C146" s="227" t="s">
        <v>294</v>
      </c>
      <c r="D146" s="227" t="s">
        <v>154</v>
      </c>
      <c r="E146" s="228" t="s">
        <v>1585</v>
      </c>
      <c r="F146" s="229" t="s">
        <v>1586</v>
      </c>
      <c r="G146" s="230" t="s">
        <v>335</v>
      </c>
      <c r="H146" s="231">
        <v>14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0.00033906000000000002</v>
      </c>
      <c r="R146" s="236">
        <f>Q146*H146</f>
        <v>0.0047468400000000004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278</v>
      </c>
      <c r="AT146" s="238" t="s">
        <v>154</v>
      </c>
      <c r="AU146" s="238" t="s">
        <v>85</v>
      </c>
      <c r="AY146" s="18" t="s">
        <v>152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278</v>
      </c>
      <c r="BM146" s="238" t="s">
        <v>1587</v>
      </c>
    </row>
    <row r="147" s="2" customFormat="1" ht="16.5" customHeight="1">
      <c r="A147" s="39"/>
      <c r="B147" s="40"/>
      <c r="C147" s="227" t="s">
        <v>299</v>
      </c>
      <c r="D147" s="227" t="s">
        <v>154</v>
      </c>
      <c r="E147" s="228" t="s">
        <v>1588</v>
      </c>
      <c r="F147" s="229" t="s">
        <v>1589</v>
      </c>
      <c r="G147" s="230" t="s">
        <v>275</v>
      </c>
      <c r="H147" s="231">
        <v>10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278</v>
      </c>
      <c r="AT147" s="238" t="s">
        <v>154</v>
      </c>
      <c r="AU147" s="238" t="s">
        <v>85</v>
      </c>
      <c r="AY147" s="18" t="s">
        <v>152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278</v>
      </c>
      <c r="BM147" s="238" t="s">
        <v>1590</v>
      </c>
    </row>
    <row r="148" s="2" customFormat="1" ht="21.75" customHeight="1">
      <c r="A148" s="39"/>
      <c r="B148" s="40"/>
      <c r="C148" s="227" t="s">
        <v>7</v>
      </c>
      <c r="D148" s="227" t="s">
        <v>154</v>
      </c>
      <c r="E148" s="228" t="s">
        <v>1591</v>
      </c>
      <c r="F148" s="229" t="s">
        <v>1592</v>
      </c>
      <c r="G148" s="230" t="s">
        <v>275</v>
      </c>
      <c r="H148" s="231">
        <v>2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278</v>
      </c>
      <c r="AT148" s="238" t="s">
        <v>154</v>
      </c>
      <c r="AU148" s="238" t="s">
        <v>85</v>
      </c>
      <c r="AY148" s="18" t="s">
        <v>152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278</v>
      </c>
      <c r="BM148" s="238" t="s">
        <v>1593</v>
      </c>
    </row>
    <row r="149" s="2" customFormat="1" ht="16.5" customHeight="1">
      <c r="A149" s="39"/>
      <c r="B149" s="40"/>
      <c r="C149" s="227" t="s">
        <v>312</v>
      </c>
      <c r="D149" s="227" t="s">
        <v>154</v>
      </c>
      <c r="E149" s="228" t="s">
        <v>1594</v>
      </c>
      <c r="F149" s="229" t="s">
        <v>1595</v>
      </c>
      <c r="G149" s="230" t="s">
        <v>275</v>
      </c>
      <c r="H149" s="231">
        <v>2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0.00033956999999999998</v>
      </c>
      <c r="R149" s="236">
        <f>Q149*H149</f>
        <v>0.00067913999999999995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278</v>
      </c>
      <c r="AT149" s="238" t="s">
        <v>154</v>
      </c>
      <c r="AU149" s="238" t="s">
        <v>85</v>
      </c>
      <c r="AY149" s="18" t="s">
        <v>152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278</v>
      </c>
      <c r="BM149" s="238" t="s">
        <v>1596</v>
      </c>
    </row>
    <row r="150" s="2" customFormat="1" ht="24.15" customHeight="1">
      <c r="A150" s="39"/>
      <c r="B150" s="40"/>
      <c r="C150" s="227" t="s">
        <v>317</v>
      </c>
      <c r="D150" s="227" t="s">
        <v>154</v>
      </c>
      <c r="E150" s="228" t="s">
        <v>1597</v>
      </c>
      <c r="F150" s="229" t="s">
        <v>1598</v>
      </c>
      <c r="G150" s="230" t="s">
        <v>335</v>
      </c>
      <c r="H150" s="231">
        <v>14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0.00018972349999999999</v>
      </c>
      <c r="R150" s="236">
        <f>Q150*H150</f>
        <v>0.0026561290000000001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278</v>
      </c>
      <c r="AT150" s="238" t="s">
        <v>154</v>
      </c>
      <c r="AU150" s="238" t="s">
        <v>85</v>
      </c>
      <c r="AY150" s="18" t="s">
        <v>152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278</v>
      </c>
      <c r="BM150" s="238" t="s">
        <v>1599</v>
      </c>
    </row>
    <row r="151" s="2" customFormat="1" ht="24.15" customHeight="1">
      <c r="A151" s="39"/>
      <c r="B151" s="40"/>
      <c r="C151" s="227" t="s">
        <v>322</v>
      </c>
      <c r="D151" s="227" t="s">
        <v>154</v>
      </c>
      <c r="E151" s="228" t="s">
        <v>1600</v>
      </c>
      <c r="F151" s="229" t="s">
        <v>1601</v>
      </c>
      <c r="G151" s="230" t="s">
        <v>1037</v>
      </c>
      <c r="H151" s="298"/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278</v>
      </c>
      <c r="AT151" s="238" t="s">
        <v>154</v>
      </c>
      <c r="AU151" s="238" t="s">
        <v>85</v>
      </c>
      <c r="AY151" s="18" t="s">
        <v>152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278</v>
      </c>
      <c r="BM151" s="238" t="s">
        <v>1602</v>
      </c>
    </row>
    <row r="152" s="12" customFormat="1" ht="25.92" customHeight="1">
      <c r="A152" s="12"/>
      <c r="B152" s="211"/>
      <c r="C152" s="212"/>
      <c r="D152" s="213" t="s">
        <v>76</v>
      </c>
      <c r="E152" s="214" t="s">
        <v>959</v>
      </c>
      <c r="F152" s="214" t="s">
        <v>1603</v>
      </c>
      <c r="G152" s="212"/>
      <c r="H152" s="212"/>
      <c r="I152" s="215"/>
      <c r="J152" s="216">
        <f>BK152</f>
        <v>0</v>
      </c>
      <c r="K152" s="212"/>
      <c r="L152" s="217"/>
      <c r="M152" s="218"/>
      <c r="N152" s="219"/>
      <c r="O152" s="219"/>
      <c r="P152" s="220">
        <f>SUM(P153:P181)</f>
        <v>0</v>
      </c>
      <c r="Q152" s="219"/>
      <c r="R152" s="220">
        <f>SUM(R153:R181)</f>
        <v>0.032502048999999991</v>
      </c>
      <c r="S152" s="219"/>
      <c r="T152" s="221">
        <f>SUM(T153:T181)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87</v>
      </c>
      <c r="AT152" s="223" t="s">
        <v>76</v>
      </c>
      <c r="AU152" s="223" t="s">
        <v>77</v>
      </c>
      <c r="AY152" s="222" t="s">
        <v>152</v>
      </c>
      <c r="BK152" s="224">
        <f>SUM(BK153:BK181)</f>
        <v>0</v>
      </c>
    </row>
    <row r="153" s="2" customFormat="1" ht="16.5" customHeight="1">
      <c r="A153" s="39"/>
      <c r="B153" s="40"/>
      <c r="C153" s="227" t="s">
        <v>327</v>
      </c>
      <c r="D153" s="227" t="s">
        <v>154</v>
      </c>
      <c r="E153" s="228" t="s">
        <v>1604</v>
      </c>
      <c r="F153" s="229" t="s">
        <v>1605</v>
      </c>
      <c r="G153" s="230" t="s">
        <v>275</v>
      </c>
      <c r="H153" s="231">
        <v>2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0.00127009</v>
      </c>
      <c r="R153" s="236">
        <f>Q153*H153</f>
        <v>0.00254018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278</v>
      </c>
      <c r="AT153" s="238" t="s">
        <v>154</v>
      </c>
      <c r="AU153" s="238" t="s">
        <v>85</v>
      </c>
      <c r="AY153" s="18" t="s">
        <v>152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278</v>
      </c>
      <c r="BM153" s="238" t="s">
        <v>1606</v>
      </c>
    </row>
    <row r="154" s="2" customFormat="1" ht="16.5" customHeight="1">
      <c r="A154" s="39"/>
      <c r="B154" s="40"/>
      <c r="C154" s="288" t="s">
        <v>332</v>
      </c>
      <c r="D154" s="288" t="s">
        <v>190</v>
      </c>
      <c r="E154" s="289" t="s">
        <v>1607</v>
      </c>
      <c r="F154" s="290" t="s">
        <v>1608</v>
      </c>
      <c r="G154" s="291" t="s">
        <v>275</v>
      </c>
      <c r="H154" s="292">
        <v>2</v>
      </c>
      <c r="I154" s="293"/>
      <c r="J154" s="294">
        <f>ROUND(I154*H154,2)</f>
        <v>0</v>
      </c>
      <c r="K154" s="290" t="s">
        <v>1</v>
      </c>
      <c r="L154" s="295"/>
      <c r="M154" s="296" t="s">
        <v>1</v>
      </c>
      <c r="N154" s="297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370</v>
      </c>
      <c r="AT154" s="238" t="s">
        <v>190</v>
      </c>
      <c r="AU154" s="238" t="s">
        <v>85</v>
      </c>
      <c r="AY154" s="18" t="s">
        <v>152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278</v>
      </c>
      <c r="BM154" s="238" t="s">
        <v>1609</v>
      </c>
    </row>
    <row r="155" s="2" customFormat="1" ht="16.5" customHeight="1">
      <c r="A155" s="39"/>
      <c r="B155" s="40"/>
      <c r="C155" s="288" t="s">
        <v>343</v>
      </c>
      <c r="D155" s="288" t="s">
        <v>190</v>
      </c>
      <c r="E155" s="289" t="s">
        <v>1610</v>
      </c>
      <c r="F155" s="290" t="s">
        <v>1611</v>
      </c>
      <c r="G155" s="291" t="s">
        <v>275</v>
      </c>
      <c r="H155" s="292">
        <v>2</v>
      </c>
      <c r="I155" s="293"/>
      <c r="J155" s="294">
        <f>ROUND(I155*H155,2)</f>
        <v>0</v>
      </c>
      <c r="K155" s="290" t="s">
        <v>1</v>
      </c>
      <c r="L155" s="295"/>
      <c r="M155" s="296" t="s">
        <v>1</v>
      </c>
      <c r="N155" s="297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370</v>
      </c>
      <c r="AT155" s="238" t="s">
        <v>190</v>
      </c>
      <c r="AU155" s="238" t="s">
        <v>85</v>
      </c>
      <c r="AY155" s="18" t="s">
        <v>152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278</v>
      </c>
      <c r="BM155" s="238" t="s">
        <v>1612</v>
      </c>
    </row>
    <row r="156" s="2" customFormat="1" ht="16.5" customHeight="1">
      <c r="A156" s="39"/>
      <c r="B156" s="40"/>
      <c r="C156" s="227" t="s">
        <v>348</v>
      </c>
      <c r="D156" s="227" t="s">
        <v>154</v>
      </c>
      <c r="E156" s="228" t="s">
        <v>1613</v>
      </c>
      <c r="F156" s="229" t="s">
        <v>1614</v>
      </c>
      <c r="G156" s="230" t="s">
        <v>275</v>
      </c>
      <c r="H156" s="231">
        <v>1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7.9313200000000005E-05</v>
      </c>
      <c r="R156" s="236">
        <f>Q156*H156</f>
        <v>7.9313200000000005E-05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278</v>
      </c>
      <c r="AT156" s="238" t="s">
        <v>154</v>
      </c>
      <c r="AU156" s="238" t="s">
        <v>85</v>
      </c>
      <c r="AY156" s="18" t="s">
        <v>152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278</v>
      </c>
      <c r="BM156" s="238" t="s">
        <v>1615</v>
      </c>
    </row>
    <row r="157" s="2" customFormat="1" ht="33" customHeight="1">
      <c r="A157" s="39"/>
      <c r="B157" s="40"/>
      <c r="C157" s="288" t="s">
        <v>353</v>
      </c>
      <c r="D157" s="288" t="s">
        <v>190</v>
      </c>
      <c r="E157" s="289" t="s">
        <v>1616</v>
      </c>
      <c r="F157" s="290" t="s">
        <v>1617</v>
      </c>
      <c r="G157" s="291" t="s">
        <v>275</v>
      </c>
      <c r="H157" s="292">
        <v>1</v>
      </c>
      <c r="I157" s="293"/>
      <c r="J157" s="294">
        <f>ROUND(I157*H157,2)</f>
        <v>0</v>
      </c>
      <c r="K157" s="290" t="s">
        <v>1</v>
      </c>
      <c r="L157" s="295"/>
      <c r="M157" s="296" t="s">
        <v>1</v>
      </c>
      <c r="N157" s="297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370</v>
      </c>
      <c r="AT157" s="238" t="s">
        <v>190</v>
      </c>
      <c r="AU157" s="238" t="s">
        <v>85</v>
      </c>
      <c r="AY157" s="18" t="s">
        <v>152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278</v>
      </c>
      <c r="BM157" s="238" t="s">
        <v>1618</v>
      </c>
    </row>
    <row r="158" s="2" customFormat="1" ht="16.5" customHeight="1">
      <c r="A158" s="39"/>
      <c r="B158" s="40"/>
      <c r="C158" s="227" t="s">
        <v>358</v>
      </c>
      <c r="D158" s="227" t="s">
        <v>154</v>
      </c>
      <c r="E158" s="228" t="s">
        <v>1619</v>
      </c>
      <c r="F158" s="229" t="s">
        <v>1620</v>
      </c>
      <c r="G158" s="230" t="s">
        <v>963</v>
      </c>
      <c r="H158" s="231">
        <v>2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0.0022298434000000002</v>
      </c>
      <c r="R158" s="236">
        <f>Q158*H158</f>
        <v>0.0044596868000000003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278</v>
      </c>
      <c r="AT158" s="238" t="s">
        <v>154</v>
      </c>
      <c r="AU158" s="238" t="s">
        <v>85</v>
      </c>
      <c r="AY158" s="18" t="s">
        <v>152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278</v>
      </c>
      <c r="BM158" s="238" t="s">
        <v>1621</v>
      </c>
    </row>
    <row r="159" s="2" customFormat="1" ht="24.15" customHeight="1">
      <c r="A159" s="39"/>
      <c r="B159" s="40"/>
      <c r="C159" s="288" t="s">
        <v>364</v>
      </c>
      <c r="D159" s="288" t="s">
        <v>190</v>
      </c>
      <c r="E159" s="289" t="s">
        <v>1622</v>
      </c>
      <c r="F159" s="290" t="s">
        <v>1623</v>
      </c>
      <c r="G159" s="291" t="s">
        <v>275</v>
      </c>
      <c r="H159" s="292">
        <v>2</v>
      </c>
      <c r="I159" s="293"/>
      <c r="J159" s="294">
        <f>ROUND(I159*H159,2)</f>
        <v>0</v>
      </c>
      <c r="K159" s="290" t="s">
        <v>1</v>
      </c>
      <c r="L159" s="295"/>
      <c r="M159" s="296" t="s">
        <v>1</v>
      </c>
      <c r="N159" s="297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370</v>
      </c>
      <c r="AT159" s="238" t="s">
        <v>190</v>
      </c>
      <c r="AU159" s="238" t="s">
        <v>85</v>
      </c>
      <c r="AY159" s="18" t="s">
        <v>152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278</v>
      </c>
      <c r="BM159" s="238" t="s">
        <v>1624</v>
      </c>
    </row>
    <row r="160" s="2" customFormat="1" ht="16.5" customHeight="1">
      <c r="A160" s="39"/>
      <c r="B160" s="40"/>
      <c r="C160" s="227" t="s">
        <v>370</v>
      </c>
      <c r="D160" s="227" t="s">
        <v>154</v>
      </c>
      <c r="E160" s="228" t="s">
        <v>1625</v>
      </c>
      <c r="F160" s="229" t="s">
        <v>1626</v>
      </c>
      <c r="G160" s="230" t="s">
        <v>963</v>
      </c>
      <c r="H160" s="231">
        <v>1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0.0099600000000000001</v>
      </c>
      <c r="R160" s="236">
        <f>Q160*H160</f>
        <v>0.0099600000000000001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278</v>
      </c>
      <c r="AT160" s="238" t="s">
        <v>154</v>
      </c>
      <c r="AU160" s="238" t="s">
        <v>85</v>
      </c>
      <c r="AY160" s="18" t="s">
        <v>152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278</v>
      </c>
      <c r="BM160" s="238" t="s">
        <v>1627</v>
      </c>
    </row>
    <row r="161" s="2" customFormat="1" ht="16.5" customHeight="1">
      <c r="A161" s="39"/>
      <c r="B161" s="40"/>
      <c r="C161" s="288" t="s">
        <v>375</v>
      </c>
      <c r="D161" s="288" t="s">
        <v>190</v>
      </c>
      <c r="E161" s="289" t="s">
        <v>1628</v>
      </c>
      <c r="F161" s="290" t="s">
        <v>1629</v>
      </c>
      <c r="G161" s="291" t="s">
        <v>275</v>
      </c>
      <c r="H161" s="292">
        <v>2</v>
      </c>
      <c r="I161" s="293"/>
      <c r="J161" s="294">
        <f>ROUND(I161*H161,2)</f>
        <v>0</v>
      </c>
      <c r="K161" s="290" t="s">
        <v>1</v>
      </c>
      <c r="L161" s="295"/>
      <c r="M161" s="296" t="s">
        <v>1</v>
      </c>
      <c r="N161" s="297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370</v>
      </c>
      <c r="AT161" s="238" t="s">
        <v>190</v>
      </c>
      <c r="AU161" s="238" t="s">
        <v>85</v>
      </c>
      <c r="AY161" s="18" t="s">
        <v>152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278</v>
      </c>
      <c r="BM161" s="238" t="s">
        <v>1630</v>
      </c>
    </row>
    <row r="162" s="2" customFormat="1" ht="16.5" customHeight="1">
      <c r="A162" s="39"/>
      <c r="B162" s="40"/>
      <c r="C162" s="227" t="s">
        <v>379</v>
      </c>
      <c r="D162" s="227" t="s">
        <v>154</v>
      </c>
      <c r="E162" s="228" t="s">
        <v>1631</v>
      </c>
      <c r="F162" s="229" t="s">
        <v>1632</v>
      </c>
      <c r="G162" s="230" t="s">
        <v>963</v>
      </c>
      <c r="H162" s="231">
        <v>1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0.01065786</v>
      </c>
      <c r="R162" s="236">
        <f>Q162*H162</f>
        <v>0.01065786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278</v>
      </c>
      <c r="AT162" s="238" t="s">
        <v>154</v>
      </c>
      <c r="AU162" s="238" t="s">
        <v>85</v>
      </c>
      <c r="AY162" s="18" t="s">
        <v>152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278</v>
      </c>
      <c r="BM162" s="238" t="s">
        <v>1633</v>
      </c>
    </row>
    <row r="163" s="2" customFormat="1" ht="21.75" customHeight="1">
      <c r="A163" s="39"/>
      <c r="B163" s="40"/>
      <c r="C163" s="227" t="s">
        <v>384</v>
      </c>
      <c r="D163" s="227" t="s">
        <v>154</v>
      </c>
      <c r="E163" s="228" t="s">
        <v>1634</v>
      </c>
      <c r="F163" s="229" t="s">
        <v>1635</v>
      </c>
      <c r="G163" s="230" t="s">
        <v>963</v>
      </c>
      <c r="H163" s="231">
        <v>1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0.00094571</v>
      </c>
      <c r="R163" s="236">
        <f>Q163*H163</f>
        <v>0.00094571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278</v>
      </c>
      <c r="AT163" s="238" t="s">
        <v>154</v>
      </c>
      <c r="AU163" s="238" t="s">
        <v>85</v>
      </c>
      <c r="AY163" s="18" t="s">
        <v>152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278</v>
      </c>
      <c r="BM163" s="238" t="s">
        <v>1636</v>
      </c>
    </row>
    <row r="164" s="2" customFormat="1" ht="16.5" customHeight="1">
      <c r="A164" s="39"/>
      <c r="B164" s="40"/>
      <c r="C164" s="227" t="s">
        <v>388</v>
      </c>
      <c r="D164" s="227" t="s">
        <v>154</v>
      </c>
      <c r="E164" s="228" t="s">
        <v>1637</v>
      </c>
      <c r="F164" s="229" t="s">
        <v>1638</v>
      </c>
      <c r="G164" s="230" t="s">
        <v>963</v>
      </c>
      <c r="H164" s="231">
        <v>10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0.00023913999999999999</v>
      </c>
      <c r="R164" s="236">
        <f>Q164*H164</f>
        <v>0.0023914000000000001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278</v>
      </c>
      <c r="AT164" s="238" t="s">
        <v>154</v>
      </c>
      <c r="AU164" s="238" t="s">
        <v>85</v>
      </c>
      <c r="AY164" s="18" t="s">
        <v>152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278</v>
      </c>
      <c r="BM164" s="238" t="s">
        <v>1639</v>
      </c>
    </row>
    <row r="165" s="2" customFormat="1" ht="16.5" customHeight="1">
      <c r="A165" s="39"/>
      <c r="B165" s="40"/>
      <c r="C165" s="227" t="s">
        <v>392</v>
      </c>
      <c r="D165" s="227" t="s">
        <v>154</v>
      </c>
      <c r="E165" s="228" t="s">
        <v>1640</v>
      </c>
      <c r="F165" s="229" t="s">
        <v>1641</v>
      </c>
      <c r="G165" s="230" t="s">
        <v>275</v>
      </c>
      <c r="H165" s="231">
        <v>3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3.9140000000000001E-05</v>
      </c>
      <c r="R165" s="236">
        <f>Q165*H165</f>
        <v>0.00011742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278</v>
      </c>
      <c r="AT165" s="238" t="s">
        <v>154</v>
      </c>
      <c r="AU165" s="238" t="s">
        <v>85</v>
      </c>
      <c r="AY165" s="18" t="s">
        <v>152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278</v>
      </c>
      <c r="BM165" s="238" t="s">
        <v>1642</v>
      </c>
    </row>
    <row r="166" s="2" customFormat="1" ht="37.8" customHeight="1">
      <c r="A166" s="39"/>
      <c r="B166" s="40"/>
      <c r="C166" s="288" t="s">
        <v>413</v>
      </c>
      <c r="D166" s="288" t="s">
        <v>190</v>
      </c>
      <c r="E166" s="289" t="s">
        <v>1643</v>
      </c>
      <c r="F166" s="290" t="s">
        <v>1644</v>
      </c>
      <c r="G166" s="291" t="s">
        <v>275</v>
      </c>
      <c r="H166" s="292">
        <v>1</v>
      </c>
      <c r="I166" s="293"/>
      <c r="J166" s="294">
        <f>ROUND(I166*H166,2)</f>
        <v>0</v>
      </c>
      <c r="K166" s="290" t="s">
        <v>1</v>
      </c>
      <c r="L166" s="295"/>
      <c r="M166" s="296" t="s">
        <v>1</v>
      </c>
      <c r="N166" s="297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370</v>
      </c>
      <c r="AT166" s="238" t="s">
        <v>190</v>
      </c>
      <c r="AU166" s="238" t="s">
        <v>85</v>
      </c>
      <c r="AY166" s="18" t="s">
        <v>152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278</v>
      </c>
      <c r="BM166" s="238" t="s">
        <v>1645</v>
      </c>
    </row>
    <row r="167" s="2" customFormat="1" ht="21.75" customHeight="1">
      <c r="A167" s="39"/>
      <c r="B167" s="40"/>
      <c r="C167" s="288" t="s">
        <v>425</v>
      </c>
      <c r="D167" s="288" t="s">
        <v>190</v>
      </c>
      <c r="E167" s="289" t="s">
        <v>1646</v>
      </c>
      <c r="F167" s="290" t="s">
        <v>1647</v>
      </c>
      <c r="G167" s="291" t="s">
        <v>275</v>
      </c>
      <c r="H167" s="292">
        <v>2</v>
      </c>
      <c r="I167" s="293"/>
      <c r="J167" s="294">
        <f>ROUND(I167*H167,2)</f>
        <v>0</v>
      </c>
      <c r="K167" s="290" t="s">
        <v>1</v>
      </c>
      <c r="L167" s="295"/>
      <c r="M167" s="296" t="s">
        <v>1</v>
      </c>
      <c r="N167" s="297" t="s">
        <v>42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370</v>
      </c>
      <c r="AT167" s="238" t="s">
        <v>190</v>
      </c>
      <c r="AU167" s="238" t="s">
        <v>85</v>
      </c>
      <c r="AY167" s="18" t="s">
        <v>152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278</v>
      </c>
      <c r="BM167" s="238" t="s">
        <v>1648</v>
      </c>
    </row>
    <row r="168" s="2" customFormat="1" ht="16.5" customHeight="1">
      <c r="A168" s="39"/>
      <c r="B168" s="40"/>
      <c r="C168" s="227" t="s">
        <v>432</v>
      </c>
      <c r="D168" s="227" t="s">
        <v>154</v>
      </c>
      <c r="E168" s="228" t="s">
        <v>1649</v>
      </c>
      <c r="F168" s="229" t="s">
        <v>1650</v>
      </c>
      <c r="G168" s="230" t="s">
        <v>275</v>
      </c>
      <c r="H168" s="231">
        <v>2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6.0000000000000002E-05</v>
      </c>
      <c r="R168" s="236">
        <f>Q168*H168</f>
        <v>0.00012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278</v>
      </c>
      <c r="AT168" s="238" t="s">
        <v>154</v>
      </c>
      <c r="AU168" s="238" t="s">
        <v>85</v>
      </c>
      <c r="AY168" s="18" t="s">
        <v>152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278</v>
      </c>
      <c r="BM168" s="238" t="s">
        <v>1651</v>
      </c>
    </row>
    <row r="169" s="2" customFormat="1" ht="16.5" customHeight="1">
      <c r="A169" s="39"/>
      <c r="B169" s="40"/>
      <c r="C169" s="288" t="s">
        <v>434</v>
      </c>
      <c r="D169" s="288" t="s">
        <v>190</v>
      </c>
      <c r="E169" s="289" t="s">
        <v>1652</v>
      </c>
      <c r="F169" s="290" t="s">
        <v>1629</v>
      </c>
      <c r="G169" s="291" t="s">
        <v>275</v>
      </c>
      <c r="H169" s="292">
        <v>2</v>
      </c>
      <c r="I169" s="293"/>
      <c r="J169" s="294">
        <f>ROUND(I169*H169,2)</f>
        <v>0</v>
      </c>
      <c r="K169" s="290" t="s">
        <v>1</v>
      </c>
      <c r="L169" s="295"/>
      <c r="M169" s="296" t="s">
        <v>1</v>
      </c>
      <c r="N169" s="297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370</v>
      </c>
      <c r="AT169" s="238" t="s">
        <v>190</v>
      </c>
      <c r="AU169" s="238" t="s">
        <v>85</v>
      </c>
      <c r="AY169" s="18" t="s">
        <v>152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278</v>
      </c>
      <c r="BM169" s="238" t="s">
        <v>1653</v>
      </c>
    </row>
    <row r="170" s="2" customFormat="1" ht="24.15" customHeight="1">
      <c r="A170" s="39"/>
      <c r="B170" s="40"/>
      <c r="C170" s="288" t="s">
        <v>438</v>
      </c>
      <c r="D170" s="288" t="s">
        <v>190</v>
      </c>
      <c r="E170" s="289" t="s">
        <v>1654</v>
      </c>
      <c r="F170" s="290" t="s">
        <v>1655</v>
      </c>
      <c r="G170" s="291" t="s">
        <v>275</v>
      </c>
      <c r="H170" s="292">
        <v>2</v>
      </c>
      <c r="I170" s="293"/>
      <c r="J170" s="294">
        <f>ROUND(I170*H170,2)</f>
        <v>0</v>
      </c>
      <c r="K170" s="290" t="s">
        <v>1</v>
      </c>
      <c r="L170" s="295"/>
      <c r="M170" s="296" t="s">
        <v>1</v>
      </c>
      <c r="N170" s="297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370</v>
      </c>
      <c r="AT170" s="238" t="s">
        <v>190</v>
      </c>
      <c r="AU170" s="238" t="s">
        <v>85</v>
      </c>
      <c r="AY170" s="18" t="s">
        <v>152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278</v>
      </c>
      <c r="BM170" s="238" t="s">
        <v>1656</v>
      </c>
    </row>
    <row r="171" s="2" customFormat="1" ht="24.15" customHeight="1">
      <c r="A171" s="39"/>
      <c r="B171" s="40"/>
      <c r="C171" s="288" t="s">
        <v>440</v>
      </c>
      <c r="D171" s="288" t="s">
        <v>190</v>
      </c>
      <c r="E171" s="289" t="s">
        <v>1657</v>
      </c>
      <c r="F171" s="290" t="s">
        <v>1658</v>
      </c>
      <c r="G171" s="291" t="s">
        <v>275</v>
      </c>
      <c r="H171" s="292">
        <v>2</v>
      </c>
      <c r="I171" s="293"/>
      <c r="J171" s="294">
        <f>ROUND(I171*H171,2)</f>
        <v>0</v>
      </c>
      <c r="K171" s="290" t="s">
        <v>1</v>
      </c>
      <c r="L171" s="295"/>
      <c r="M171" s="296" t="s">
        <v>1</v>
      </c>
      <c r="N171" s="297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370</v>
      </c>
      <c r="AT171" s="238" t="s">
        <v>190</v>
      </c>
      <c r="AU171" s="238" t="s">
        <v>85</v>
      </c>
      <c r="AY171" s="18" t="s">
        <v>152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278</v>
      </c>
      <c r="BM171" s="238" t="s">
        <v>1659</v>
      </c>
    </row>
    <row r="172" s="2" customFormat="1" ht="16.5" customHeight="1">
      <c r="A172" s="39"/>
      <c r="B172" s="40"/>
      <c r="C172" s="288" t="s">
        <v>447</v>
      </c>
      <c r="D172" s="288" t="s">
        <v>190</v>
      </c>
      <c r="E172" s="289" t="s">
        <v>1660</v>
      </c>
      <c r="F172" s="290" t="s">
        <v>1661</v>
      </c>
      <c r="G172" s="291" t="s">
        <v>275</v>
      </c>
      <c r="H172" s="292">
        <v>2</v>
      </c>
      <c r="I172" s="293"/>
      <c r="J172" s="294">
        <f>ROUND(I172*H172,2)</f>
        <v>0</v>
      </c>
      <c r="K172" s="290" t="s">
        <v>1</v>
      </c>
      <c r="L172" s="295"/>
      <c r="M172" s="296" t="s">
        <v>1</v>
      </c>
      <c r="N172" s="297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370</v>
      </c>
      <c r="AT172" s="238" t="s">
        <v>190</v>
      </c>
      <c r="AU172" s="238" t="s">
        <v>85</v>
      </c>
      <c r="AY172" s="18" t="s">
        <v>152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278</v>
      </c>
      <c r="BM172" s="238" t="s">
        <v>1662</v>
      </c>
    </row>
    <row r="173" s="2" customFormat="1" ht="21.75" customHeight="1">
      <c r="A173" s="39"/>
      <c r="B173" s="40"/>
      <c r="C173" s="288" t="s">
        <v>451</v>
      </c>
      <c r="D173" s="288" t="s">
        <v>190</v>
      </c>
      <c r="E173" s="289" t="s">
        <v>1663</v>
      </c>
      <c r="F173" s="290" t="s">
        <v>1664</v>
      </c>
      <c r="G173" s="291" t="s">
        <v>275</v>
      </c>
      <c r="H173" s="292">
        <v>2</v>
      </c>
      <c r="I173" s="293"/>
      <c r="J173" s="294">
        <f>ROUND(I173*H173,2)</f>
        <v>0</v>
      </c>
      <c r="K173" s="290" t="s">
        <v>1</v>
      </c>
      <c r="L173" s="295"/>
      <c r="M173" s="296" t="s">
        <v>1</v>
      </c>
      <c r="N173" s="297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370</v>
      </c>
      <c r="AT173" s="238" t="s">
        <v>190</v>
      </c>
      <c r="AU173" s="238" t="s">
        <v>85</v>
      </c>
      <c r="AY173" s="18" t="s">
        <v>152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278</v>
      </c>
      <c r="BM173" s="238" t="s">
        <v>1665</v>
      </c>
    </row>
    <row r="174" s="2" customFormat="1" ht="16.5" customHeight="1">
      <c r="A174" s="39"/>
      <c r="B174" s="40"/>
      <c r="C174" s="288" t="s">
        <v>454</v>
      </c>
      <c r="D174" s="288" t="s">
        <v>190</v>
      </c>
      <c r="E174" s="289" t="s">
        <v>1666</v>
      </c>
      <c r="F174" s="290" t="s">
        <v>1667</v>
      </c>
      <c r="G174" s="291" t="s">
        <v>275</v>
      </c>
      <c r="H174" s="292">
        <v>2</v>
      </c>
      <c r="I174" s="293"/>
      <c r="J174" s="294">
        <f>ROUND(I174*H174,2)</f>
        <v>0</v>
      </c>
      <c r="K174" s="290" t="s">
        <v>1</v>
      </c>
      <c r="L174" s="295"/>
      <c r="M174" s="296" t="s">
        <v>1</v>
      </c>
      <c r="N174" s="297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370</v>
      </c>
      <c r="AT174" s="238" t="s">
        <v>190</v>
      </c>
      <c r="AU174" s="238" t="s">
        <v>85</v>
      </c>
      <c r="AY174" s="18" t="s">
        <v>152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278</v>
      </c>
      <c r="BM174" s="238" t="s">
        <v>1668</v>
      </c>
    </row>
    <row r="175" s="2" customFormat="1" ht="16.5" customHeight="1">
      <c r="A175" s="39"/>
      <c r="B175" s="40"/>
      <c r="C175" s="288" t="s">
        <v>461</v>
      </c>
      <c r="D175" s="288" t="s">
        <v>190</v>
      </c>
      <c r="E175" s="289" t="s">
        <v>1669</v>
      </c>
      <c r="F175" s="290" t="s">
        <v>1670</v>
      </c>
      <c r="G175" s="291" t="s">
        <v>275</v>
      </c>
      <c r="H175" s="292">
        <v>4</v>
      </c>
      <c r="I175" s="293"/>
      <c r="J175" s="294">
        <f>ROUND(I175*H175,2)</f>
        <v>0</v>
      </c>
      <c r="K175" s="290" t="s">
        <v>1</v>
      </c>
      <c r="L175" s="295"/>
      <c r="M175" s="296" t="s">
        <v>1</v>
      </c>
      <c r="N175" s="297" t="s">
        <v>42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370</v>
      </c>
      <c r="AT175" s="238" t="s">
        <v>190</v>
      </c>
      <c r="AU175" s="238" t="s">
        <v>85</v>
      </c>
      <c r="AY175" s="18" t="s">
        <v>152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278</v>
      </c>
      <c r="BM175" s="238" t="s">
        <v>1671</v>
      </c>
    </row>
    <row r="176" s="2" customFormat="1" ht="24.15" customHeight="1">
      <c r="A176" s="39"/>
      <c r="B176" s="40"/>
      <c r="C176" s="288" t="s">
        <v>465</v>
      </c>
      <c r="D176" s="288" t="s">
        <v>190</v>
      </c>
      <c r="E176" s="289" t="s">
        <v>1672</v>
      </c>
      <c r="F176" s="290" t="s">
        <v>1673</v>
      </c>
      <c r="G176" s="291" t="s">
        <v>275</v>
      </c>
      <c r="H176" s="292">
        <v>2</v>
      </c>
      <c r="I176" s="293"/>
      <c r="J176" s="294">
        <f>ROUND(I176*H176,2)</f>
        <v>0</v>
      </c>
      <c r="K176" s="290" t="s">
        <v>1</v>
      </c>
      <c r="L176" s="295"/>
      <c r="M176" s="296" t="s">
        <v>1</v>
      </c>
      <c r="N176" s="297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370</v>
      </c>
      <c r="AT176" s="238" t="s">
        <v>190</v>
      </c>
      <c r="AU176" s="238" t="s">
        <v>85</v>
      </c>
      <c r="AY176" s="18" t="s">
        <v>152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278</v>
      </c>
      <c r="BM176" s="238" t="s">
        <v>1674</v>
      </c>
    </row>
    <row r="177" s="2" customFormat="1" ht="21.75" customHeight="1">
      <c r="A177" s="39"/>
      <c r="B177" s="40"/>
      <c r="C177" s="227" t="s">
        <v>468</v>
      </c>
      <c r="D177" s="227" t="s">
        <v>154</v>
      </c>
      <c r="E177" s="228" t="s">
        <v>1675</v>
      </c>
      <c r="F177" s="229" t="s">
        <v>1676</v>
      </c>
      <c r="G177" s="230" t="s">
        <v>275</v>
      </c>
      <c r="H177" s="231">
        <v>1</v>
      </c>
      <c r="I177" s="232"/>
      <c r="J177" s="233">
        <f>ROUND(I177*H177,2)</f>
        <v>0</v>
      </c>
      <c r="K177" s="229" t="s">
        <v>176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0.00065749999999999999</v>
      </c>
      <c r="R177" s="236">
        <f>Q177*H177</f>
        <v>0.00065749999999999999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278</v>
      </c>
      <c r="AT177" s="238" t="s">
        <v>154</v>
      </c>
      <c r="AU177" s="238" t="s">
        <v>85</v>
      </c>
      <c r="AY177" s="18" t="s">
        <v>152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278</v>
      </c>
      <c r="BM177" s="238" t="s">
        <v>1677</v>
      </c>
    </row>
    <row r="178" s="2" customFormat="1" ht="16.5" customHeight="1">
      <c r="A178" s="39"/>
      <c r="B178" s="40"/>
      <c r="C178" s="227" t="s">
        <v>472</v>
      </c>
      <c r="D178" s="227" t="s">
        <v>154</v>
      </c>
      <c r="E178" s="228" t="s">
        <v>1678</v>
      </c>
      <c r="F178" s="229" t="s">
        <v>1679</v>
      </c>
      <c r="G178" s="230" t="s">
        <v>275</v>
      </c>
      <c r="H178" s="231">
        <v>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0.00027500000000000002</v>
      </c>
      <c r="R178" s="236">
        <f>Q178*H178</f>
        <v>0.00027500000000000002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278</v>
      </c>
      <c r="AT178" s="238" t="s">
        <v>154</v>
      </c>
      <c r="AU178" s="238" t="s">
        <v>85</v>
      </c>
      <c r="AY178" s="18" t="s">
        <v>152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278</v>
      </c>
      <c r="BM178" s="238" t="s">
        <v>1680</v>
      </c>
    </row>
    <row r="179" s="2" customFormat="1" ht="16.5" customHeight="1">
      <c r="A179" s="39"/>
      <c r="B179" s="40"/>
      <c r="C179" s="227" t="s">
        <v>476</v>
      </c>
      <c r="D179" s="227" t="s">
        <v>154</v>
      </c>
      <c r="E179" s="228" t="s">
        <v>1681</v>
      </c>
      <c r="F179" s="229" t="s">
        <v>1682</v>
      </c>
      <c r="G179" s="230" t="s">
        <v>275</v>
      </c>
      <c r="H179" s="231">
        <v>2</v>
      </c>
      <c r="I179" s="232"/>
      <c r="J179" s="233">
        <f>ROUND(I179*H179,2)</f>
        <v>0</v>
      </c>
      <c r="K179" s="229" t="s">
        <v>176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0.00014898949999999999</v>
      </c>
      <c r="R179" s="236">
        <f>Q179*H179</f>
        <v>0.00029797899999999997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278</v>
      </c>
      <c r="AT179" s="238" t="s">
        <v>154</v>
      </c>
      <c r="AU179" s="238" t="s">
        <v>85</v>
      </c>
      <c r="AY179" s="18" t="s">
        <v>152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278</v>
      </c>
      <c r="BM179" s="238" t="s">
        <v>1683</v>
      </c>
    </row>
    <row r="180" s="2" customFormat="1" ht="16.5" customHeight="1">
      <c r="A180" s="39"/>
      <c r="B180" s="40"/>
      <c r="C180" s="288" t="s">
        <v>485</v>
      </c>
      <c r="D180" s="288" t="s">
        <v>190</v>
      </c>
      <c r="E180" s="289" t="s">
        <v>1684</v>
      </c>
      <c r="F180" s="290" t="s">
        <v>1685</v>
      </c>
      <c r="G180" s="291" t="s">
        <v>275</v>
      </c>
      <c r="H180" s="292">
        <v>2</v>
      </c>
      <c r="I180" s="293"/>
      <c r="J180" s="294">
        <f>ROUND(I180*H180,2)</f>
        <v>0</v>
      </c>
      <c r="K180" s="290" t="s">
        <v>1</v>
      </c>
      <c r="L180" s="295"/>
      <c r="M180" s="296" t="s">
        <v>1</v>
      </c>
      <c r="N180" s="297" t="s">
        <v>42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370</v>
      </c>
      <c r="AT180" s="238" t="s">
        <v>190</v>
      </c>
      <c r="AU180" s="238" t="s">
        <v>85</v>
      </c>
      <c r="AY180" s="18" t="s">
        <v>152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278</v>
      </c>
      <c r="BM180" s="238" t="s">
        <v>1686</v>
      </c>
    </row>
    <row r="181" s="2" customFormat="1" ht="24.15" customHeight="1">
      <c r="A181" s="39"/>
      <c r="B181" s="40"/>
      <c r="C181" s="227" t="s">
        <v>490</v>
      </c>
      <c r="D181" s="227" t="s">
        <v>154</v>
      </c>
      <c r="E181" s="228" t="s">
        <v>1687</v>
      </c>
      <c r="F181" s="229" t="s">
        <v>1688</v>
      </c>
      <c r="G181" s="230" t="s">
        <v>1037</v>
      </c>
      <c r="H181" s="298"/>
      <c r="I181" s="232"/>
      <c r="J181" s="233">
        <f>ROUND(I181*H181,2)</f>
        <v>0</v>
      </c>
      <c r="K181" s="229" t="s">
        <v>176</v>
      </c>
      <c r="L181" s="45"/>
      <c r="M181" s="299" t="s">
        <v>1</v>
      </c>
      <c r="N181" s="300" t="s">
        <v>42</v>
      </c>
      <c r="O181" s="301"/>
      <c r="P181" s="302">
        <f>O181*H181</f>
        <v>0</v>
      </c>
      <c r="Q181" s="302">
        <v>0</v>
      </c>
      <c r="R181" s="302">
        <f>Q181*H181</f>
        <v>0</v>
      </c>
      <c r="S181" s="302">
        <v>0</v>
      </c>
      <c r="T181" s="30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278</v>
      </c>
      <c r="AT181" s="238" t="s">
        <v>154</v>
      </c>
      <c r="AU181" s="238" t="s">
        <v>85</v>
      </c>
      <c r="AY181" s="18" t="s">
        <v>152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278</v>
      </c>
      <c r="BM181" s="238" t="s">
        <v>1689</v>
      </c>
    </row>
    <row r="182" s="2" customFormat="1" ht="6.96" customHeight="1">
      <c r="A182" s="39"/>
      <c r="B182" s="67"/>
      <c r="C182" s="68"/>
      <c r="D182" s="68"/>
      <c r="E182" s="68"/>
      <c r="F182" s="68"/>
      <c r="G182" s="68"/>
      <c r="H182" s="68"/>
      <c r="I182" s="68"/>
      <c r="J182" s="68"/>
      <c r="K182" s="68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H8P16+7k4XjoIi6Kpr9WDQoItY1PMPgMuBfxYJNXsPkf+ukKCOoiBhbZly/TQMCPRVqSqxqIUz7AL0IaGnrfjQ==" hashValue="0u8zSxLcMDzIHJ6TaTsa/ZFU6gToKBSs2zdmMKp6zKX9xdjuAPWifod6Y9KCqfioZ7WX6g0D+Ui3US8ZsMbKHQ==" algorithmName="SHA-512" password="CC45"/>
  <autoFilter ref="C123:K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dílny a toalety - v objektu ZŠ Aléská, Bílina</v>
      </c>
      <c r="F7" s="151"/>
      <c r="G7" s="151"/>
      <c r="H7" s="151"/>
      <c r="L7" s="21"/>
    </row>
    <row r="8" s="1" customFormat="1" ht="12" customHeight="1">
      <c r="B8" s="21"/>
      <c r="D8" s="151" t="s">
        <v>105</v>
      </c>
      <c r="L8" s="21"/>
    </row>
    <row r="9" s="2" customFormat="1" ht="16.5" customHeight="1">
      <c r="A9" s="39"/>
      <c r="B9" s="45"/>
      <c r="C9" s="39"/>
      <c r="D9" s="39"/>
      <c r="E9" s="152" t="s">
        <v>1518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1519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1690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34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35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ROUND((SUM(BE124:BE140)),  2)</f>
        <v>0</v>
      </c>
      <c r="G35" s="39"/>
      <c r="H35" s="39"/>
      <c r="I35" s="165">
        <v>0.20999999999999999</v>
      </c>
      <c r="J35" s="164">
        <f>ROUND(((SUM(BE124:BE140))*I35),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ROUND((SUM(BF124:BF140)),  2)</f>
        <v>0</v>
      </c>
      <c r="G36" s="39"/>
      <c r="H36" s="39"/>
      <c r="I36" s="165">
        <v>0.14999999999999999</v>
      </c>
      <c r="J36" s="164">
        <f>ROUND(((SUM(BF124:BF140))*I36),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ROUND((SUM(BG124:BG140)),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ROUND((SUM(BH124:BH140)),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ROUND((SUM(BI124:BI140)),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dílny a toalety - v objektu ZŠ Aléská,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1518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1519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D.1.4.B - Vzduchotechnika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30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121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4"/>
      <c r="D101" s="196" t="s">
        <v>1691</v>
      </c>
      <c r="E101" s="197"/>
      <c r="F101" s="197"/>
      <c r="G101" s="197"/>
      <c r="H101" s="197"/>
      <c r="I101" s="197"/>
      <c r="J101" s="198">
        <f>J127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1692</v>
      </c>
      <c r="E102" s="197"/>
      <c r="F102" s="197"/>
      <c r="G102" s="197"/>
      <c r="H102" s="197"/>
      <c r="I102" s="197"/>
      <c r="J102" s="198">
        <f>J136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Odborné učebny - dílny a toalety - v objektu ZŠ Aléská, Bílina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105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1518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1519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D.1.4.B - Vzduchotechnika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ZŠ Aleská, ul. Aleská č.p.270, Bílina</v>
      </c>
      <c r="G118" s="41"/>
      <c r="H118" s="41"/>
      <c r="I118" s="33" t="s">
        <v>22</v>
      </c>
      <c r="J118" s="80" t="str">
        <f>IF(J14="","",J14)</f>
        <v>23. 1. 2026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E17</f>
        <v>Město Bílina</v>
      </c>
      <c r="G120" s="41"/>
      <c r="H120" s="41"/>
      <c r="I120" s="33" t="s">
        <v>30</v>
      </c>
      <c r="J120" s="37" t="str">
        <f>E23</f>
        <v>Ing. arch. Jan Heller, ČKA 04261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34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138</v>
      </c>
      <c r="D123" s="203" t="s">
        <v>62</v>
      </c>
      <c r="E123" s="203" t="s">
        <v>58</v>
      </c>
      <c r="F123" s="203" t="s">
        <v>59</v>
      </c>
      <c r="G123" s="203" t="s">
        <v>139</v>
      </c>
      <c r="H123" s="203" t="s">
        <v>140</v>
      </c>
      <c r="I123" s="203" t="s">
        <v>141</v>
      </c>
      <c r="J123" s="203" t="s">
        <v>109</v>
      </c>
      <c r="K123" s="204" t="s">
        <v>142</v>
      </c>
      <c r="L123" s="205"/>
      <c r="M123" s="101" t="s">
        <v>1</v>
      </c>
      <c r="N123" s="102" t="s">
        <v>41</v>
      </c>
      <c r="O123" s="102" t="s">
        <v>143</v>
      </c>
      <c r="P123" s="102" t="s">
        <v>144</v>
      </c>
      <c r="Q123" s="102" t="s">
        <v>145</v>
      </c>
      <c r="R123" s="102" t="s">
        <v>146</v>
      </c>
      <c r="S123" s="102" t="s">
        <v>147</v>
      </c>
      <c r="T123" s="103" t="s">
        <v>148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149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76</v>
      </c>
      <c r="AU124" s="18" t="s">
        <v>111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833</v>
      </c>
      <c r="F125" s="214" t="s">
        <v>834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</v>
      </c>
      <c r="S125" s="219"/>
      <c r="T125" s="22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152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1024</v>
      </c>
      <c r="F126" s="225" t="s">
        <v>96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P127+P136</f>
        <v>0</v>
      </c>
      <c r="Q126" s="219"/>
      <c r="R126" s="220">
        <f>R127+R136</f>
        <v>0</v>
      </c>
      <c r="S126" s="219"/>
      <c r="T126" s="221">
        <f>T127+T136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152</v>
      </c>
      <c r="BK126" s="224">
        <f>BK127+BK136</f>
        <v>0</v>
      </c>
    </row>
    <row r="127" s="12" customFormat="1" ht="20.88" customHeight="1">
      <c r="A127" s="12"/>
      <c r="B127" s="211"/>
      <c r="C127" s="212"/>
      <c r="D127" s="213" t="s">
        <v>76</v>
      </c>
      <c r="E127" s="225" t="s">
        <v>1693</v>
      </c>
      <c r="F127" s="225" t="s">
        <v>1694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SUM(P128:P135)</f>
        <v>0</v>
      </c>
      <c r="Q127" s="219"/>
      <c r="R127" s="220">
        <f>SUM(R128:R135)</f>
        <v>0</v>
      </c>
      <c r="S127" s="219"/>
      <c r="T127" s="221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87</v>
      </c>
      <c r="AY127" s="222" t="s">
        <v>152</v>
      </c>
      <c r="BK127" s="224">
        <f>SUM(BK128:BK135)</f>
        <v>0</v>
      </c>
    </row>
    <row r="128" s="2" customFormat="1" ht="16.5" customHeight="1">
      <c r="A128" s="39"/>
      <c r="B128" s="40"/>
      <c r="C128" s="227" t="s">
        <v>85</v>
      </c>
      <c r="D128" s="227" t="s">
        <v>154</v>
      </c>
      <c r="E128" s="228" t="s">
        <v>1695</v>
      </c>
      <c r="F128" s="229" t="s">
        <v>1696</v>
      </c>
      <c r="G128" s="230" t="s">
        <v>1697</v>
      </c>
      <c r="H128" s="231">
        <v>2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278</v>
      </c>
      <c r="AT128" s="238" t="s">
        <v>154</v>
      </c>
      <c r="AU128" s="238" t="s">
        <v>166</v>
      </c>
      <c r="AY128" s="18" t="s">
        <v>152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278</v>
      </c>
      <c r="BM128" s="238" t="s">
        <v>1698</v>
      </c>
    </row>
    <row r="129" s="2" customFormat="1" ht="44.25" customHeight="1">
      <c r="A129" s="39"/>
      <c r="B129" s="40"/>
      <c r="C129" s="288" t="s">
        <v>87</v>
      </c>
      <c r="D129" s="288" t="s">
        <v>190</v>
      </c>
      <c r="E129" s="289" t="s">
        <v>1699</v>
      </c>
      <c r="F129" s="290" t="s">
        <v>1700</v>
      </c>
      <c r="G129" s="291" t="s">
        <v>1697</v>
      </c>
      <c r="H129" s="292">
        <v>2</v>
      </c>
      <c r="I129" s="293"/>
      <c r="J129" s="294">
        <f>ROUND(I129*H129,2)</f>
        <v>0</v>
      </c>
      <c r="K129" s="290" t="s">
        <v>1</v>
      </c>
      <c r="L129" s="295"/>
      <c r="M129" s="296" t="s">
        <v>1</v>
      </c>
      <c r="N129" s="297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370</v>
      </c>
      <c r="AT129" s="238" t="s">
        <v>190</v>
      </c>
      <c r="AU129" s="238" t="s">
        <v>166</v>
      </c>
      <c r="AY129" s="18" t="s">
        <v>152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278</v>
      </c>
      <c r="BM129" s="238" t="s">
        <v>1701</v>
      </c>
    </row>
    <row r="130" s="2" customFormat="1" ht="16.5" customHeight="1">
      <c r="A130" s="39"/>
      <c r="B130" s="40"/>
      <c r="C130" s="227" t="s">
        <v>166</v>
      </c>
      <c r="D130" s="227" t="s">
        <v>154</v>
      </c>
      <c r="E130" s="228" t="s">
        <v>1702</v>
      </c>
      <c r="F130" s="229" t="s">
        <v>1703</v>
      </c>
      <c r="G130" s="230" t="s">
        <v>1697</v>
      </c>
      <c r="H130" s="231">
        <v>2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278</v>
      </c>
      <c r="AT130" s="238" t="s">
        <v>154</v>
      </c>
      <c r="AU130" s="238" t="s">
        <v>166</v>
      </c>
      <c r="AY130" s="18" t="s">
        <v>152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278</v>
      </c>
      <c r="BM130" s="238" t="s">
        <v>1704</v>
      </c>
    </row>
    <row r="131" s="2" customFormat="1" ht="33" customHeight="1">
      <c r="A131" s="39"/>
      <c r="B131" s="40"/>
      <c r="C131" s="288" t="s">
        <v>158</v>
      </c>
      <c r="D131" s="288" t="s">
        <v>190</v>
      </c>
      <c r="E131" s="289" t="s">
        <v>1705</v>
      </c>
      <c r="F131" s="290" t="s">
        <v>1706</v>
      </c>
      <c r="G131" s="291" t="s">
        <v>1697</v>
      </c>
      <c r="H131" s="292">
        <v>2</v>
      </c>
      <c r="I131" s="293"/>
      <c r="J131" s="294">
        <f>ROUND(I131*H131,2)</f>
        <v>0</v>
      </c>
      <c r="K131" s="290" t="s">
        <v>1</v>
      </c>
      <c r="L131" s="295"/>
      <c r="M131" s="296" t="s">
        <v>1</v>
      </c>
      <c r="N131" s="297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370</v>
      </c>
      <c r="AT131" s="238" t="s">
        <v>190</v>
      </c>
      <c r="AU131" s="238" t="s">
        <v>166</v>
      </c>
      <c r="AY131" s="18" t="s">
        <v>152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278</v>
      </c>
      <c r="BM131" s="238" t="s">
        <v>1707</v>
      </c>
    </row>
    <row r="132" s="2" customFormat="1" ht="16.5" customHeight="1">
      <c r="A132" s="39"/>
      <c r="B132" s="40"/>
      <c r="C132" s="227" t="s">
        <v>206</v>
      </c>
      <c r="D132" s="227" t="s">
        <v>154</v>
      </c>
      <c r="E132" s="228" t="s">
        <v>1708</v>
      </c>
      <c r="F132" s="229" t="s">
        <v>1709</v>
      </c>
      <c r="G132" s="230" t="s">
        <v>1697</v>
      </c>
      <c r="H132" s="231">
        <v>2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278</v>
      </c>
      <c r="AT132" s="238" t="s">
        <v>154</v>
      </c>
      <c r="AU132" s="238" t="s">
        <v>166</v>
      </c>
      <c r="AY132" s="18" t="s">
        <v>152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278</v>
      </c>
      <c r="BM132" s="238" t="s">
        <v>1710</v>
      </c>
    </row>
    <row r="133" s="2" customFormat="1" ht="44.25" customHeight="1">
      <c r="A133" s="39"/>
      <c r="B133" s="40"/>
      <c r="C133" s="288" t="s">
        <v>219</v>
      </c>
      <c r="D133" s="288" t="s">
        <v>190</v>
      </c>
      <c r="E133" s="289" t="s">
        <v>1711</v>
      </c>
      <c r="F133" s="290" t="s">
        <v>1712</v>
      </c>
      <c r="G133" s="291" t="s">
        <v>1697</v>
      </c>
      <c r="H133" s="292">
        <v>2</v>
      </c>
      <c r="I133" s="293"/>
      <c r="J133" s="294">
        <f>ROUND(I133*H133,2)</f>
        <v>0</v>
      </c>
      <c r="K133" s="290" t="s">
        <v>1</v>
      </c>
      <c r="L133" s="295"/>
      <c r="M133" s="296" t="s">
        <v>1</v>
      </c>
      <c r="N133" s="297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370</v>
      </c>
      <c r="AT133" s="238" t="s">
        <v>190</v>
      </c>
      <c r="AU133" s="238" t="s">
        <v>166</v>
      </c>
      <c r="AY133" s="18" t="s">
        <v>152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278</v>
      </c>
      <c r="BM133" s="238" t="s">
        <v>1713</v>
      </c>
    </row>
    <row r="134" s="2" customFormat="1" ht="16.5" customHeight="1">
      <c r="A134" s="39"/>
      <c r="B134" s="40"/>
      <c r="C134" s="227" t="s">
        <v>225</v>
      </c>
      <c r="D134" s="227" t="s">
        <v>154</v>
      </c>
      <c r="E134" s="228" t="s">
        <v>1714</v>
      </c>
      <c r="F134" s="229" t="s">
        <v>1715</v>
      </c>
      <c r="G134" s="230" t="s">
        <v>157</v>
      </c>
      <c r="H134" s="231">
        <v>2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278</v>
      </c>
      <c r="AT134" s="238" t="s">
        <v>154</v>
      </c>
      <c r="AU134" s="238" t="s">
        <v>166</v>
      </c>
      <c r="AY134" s="18" t="s">
        <v>152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278</v>
      </c>
      <c r="BM134" s="238" t="s">
        <v>1716</v>
      </c>
    </row>
    <row r="135" s="2" customFormat="1" ht="44.25" customHeight="1">
      <c r="A135" s="39"/>
      <c r="B135" s="40"/>
      <c r="C135" s="288" t="s">
        <v>193</v>
      </c>
      <c r="D135" s="288" t="s">
        <v>190</v>
      </c>
      <c r="E135" s="289" t="s">
        <v>1717</v>
      </c>
      <c r="F135" s="290" t="s">
        <v>1718</v>
      </c>
      <c r="G135" s="291" t="s">
        <v>157</v>
      </c>
      <c r="H135" s="292">
        <v>2</v>
      </c>
      <c r="I135" s="293"/>
      <c r="J135" s="294">
        <f>ROUND(I135*H135,2)</f>
        <v>0</v>
      </c>
      <c r="K135" s="290" t="s">
        <v>1</v>
      </c>
      <c r="L135" s="295"/>
      <c r="M135" s="296" t="s">
        <v>1</v>
      </c>
      <c r="N135" s="297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370</v>
      </c>
      <c r="AT135" s="238" t="s">
        <v>190</v>
      </c>
      <c r="AU135" s="238" t="s">
        <v>166</v>
      </c>
      <c r="AY135" s="18" t="s">
        <v>152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278</v>
      </c>
      <c r="BM135" s="238" t="s">
        <v>1719</v>
      </c>
    </row>
    <row r="136" s="12" customFormat="1" ht="20.88" customHeight="1">
      <c r="A136" s="12"/>
      <c r="B136" s="211"/>
      <c r="C136" s="212"/>
      <c r="D136" s="213" t="s">
        <v>76</v>
      </c>
      <c r="E136" s="225" t="s">
        <v>1720</v>
      </c>
      <c r="F136" s="225" t="s">
        <v>1721</v>
      </c>
      <c r="G136" s="212"/>
      <c r="H136" s="212"/>
      <c r="I136" s="215"/>
      <c r="J136" s="226">
        <f>BK136</f>
        <v>0</v>
      </c>
      <c r="K136" s="212"/>
      <c r="L136" s="217"/>
      <c r="M136" s="218"/>
      <c r="N136" s="219"/>
      <c r="O136" s="219"/>
      <c r="P136" s="220">
        <f>SUM(P137:P140)</f>
        <v>0</v>
      </c>
      <c r="Q136" s="219"/>
      <c r="R136" s="220">
        <f>SUM(R137:R140)</f>
        <v>0</v>
      </c>
      <c r="S136" s="219"/>
      <c r="T136" s="221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87</v>
      </c>
      <c r="AT136" s="223" t="s">
        <v>76</v>
      </c>
      <c r="AU136" s="223" t="s">
        <v>87</v>
      </c>
      <c r="AY136" s="222" t="s">
        <v>152</v>
      </c>
      <c r="BK136" s="224">
        <f>SUM(BK137:BK140)</f>
        <v>0</v>
      </c>
    </row>
    <row r="137" s="2" customFormat="1" ht="16.5" customHeight="1">
      <c r="A137" s="39"/>
      <c r="B137" s="40"/>
      <c r="C137" s="227" t="s">
        <v>236</v>
      </c>
      <c r="D137" s="227" t="s">
        <v>154</v>
      </c>
      <c r="E137" s="228" t="s">
        <v>1722</v>
      </c>
      <c r="F137" s="229" t="s">
        <v>1723</v>
      </c>
      <c r="G137" s="230" t="s">
        <v>1697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278</v>
      </c>
      <c r="AT137" s="238" t="s">
        <v>154</v>
      </c>
      <c r="AU137" s="238" t="s">
        <v>166</v>
      </c>
      <c r="AY137" s="18" t="s">
        <v>152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278</v>
      </c>
      <c r="BM137" s="238" t="s">
        <v>1724</v>
      </c>
    </row>
    <row r="138" s="2" customFormat="1" ht="16.5" customHeight="1">
      <c r="A138" s="39"/>
      <c r="B138" s="40"/>
      <c r="C138" s="227" t="s">
        <v>242</v>
      </c>
      <c r="D138" s="227" t="s">
        <v>154</v>
      </c>
      <c r="E138" s="228" t="s">
        <v>1725</v>
      </c>
      <c r="F138" s="229" t="s">
        <v>828</v>
      </c>
      <c r="G138" s="230" t="s">
        <v>1697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278</v>
      </c>
      <c r="AT138" s="238" t="s">
        <v>154</v>
      </c>
      <c r="AU138" s="238" t="s">
        <v>166</v>
      </c>
      <c r="AY138" s="18" t="s">
        <v>152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278</v>
      </c>
      <c r="BM138" s="238" t="s">
        <v>1726</v>
      </c>
    </row>
    <row r="139" s="2" customFormat="1" ht="16.5" customHeight="1">
      <c r="A139" s="39"/>
      <c r="B139" s="40"/>
      <c r="C139" s="227" t="s">
        <v>248</v>
      </c>
      <c r="D139" s="227" t="s">
        <v>154</v>
      </c>
      <c r="E139" s="228" t="s">
        <v>1727</v>
      </c>
      <c r="F139" s="229" t="s">
        <v>1728</v>
      </c>
      <c r="G139" s="230" t="s">
        <v>1729</v>
      </c>
      <c r="H139" s="231">
        <v>3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278</v>
      </c>
      <c r="AT139" s="238" t="s">
        <v>154</v>
      </c>
      <c r="AU139" s="238" t="s">
        <v>166</v>
      </c>
      <c r="AY139" s="18" t="s">
        <v>152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278</v>
      </c>
      <c r="BM139" s="238" t="s">
        <v>1730</v>
      </c>
    </row>
    <row r="140" s="2" customFormat="1" ht="16.5" customHeight="1">
      <c r="A140" s="39"/>
      <c r="B140" s="40"/>
      <c r="C140" s="227" t="s">
        <v>255</v>
      </c>
      <c r="D140" s="227" t="s">
        <v>154</v>
      </c>
      <c r="E140" s="228" t="s">
        <v>1731</v>
      </c>
      <c r="F140" s="229" t="s">
        <v>1732</v>
      </c>
      <c r="G140" s="230" t="s">
        <v>1729</v>
      </c>
      <c r="H140" s="231">
        <v>4</v>
      </c>
      <c r="I140" s="232"/>
      <c r="J140" s="233">
        <f>ROUND(I140*H140,2)</f>
        <v>0</v>
      </c>
      <c r="K140" s="229" t="s">
        <v>1</v>
      </c>
      <c r="L140" s="45"/>
      <c r="M140" s="299" t="s">
        <v>1</v>
      </c>
      <c r="N140" s="300" t="s">
        <v>42</v>
      </c>
      <c r="O140" s="301"/>
      <c r="P140" s="302">
        <f>O140*H140</f>
        <v>0</v>
      </c>
      <c r="Q140" s="302">
        <v>0</v>
      </c>
      <c r="R140" s="302">
        <f>Q140*H140</f>
        <v>0</v>
      </c>
      <c r="S140" s="302">
        <v>0</v>
      </c>
      <c r="T140" s="30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278</v>
      </c>
      <c r="AT140" s="238" t="s">
        <v>154</v>
      </c>
      <c r="AU140" s="238" t="s">
        <v>166</v>
      </c>
      <c r="AY140" s="18" t="s">
        <v>152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278</v>
      </c>
      <c r="BM140" s="238" t="s">
        <v>1733</v>
      </c>
    </row>
    <row r="141" s="2" customFormat="1" ht="6.96" customHeight="1">
      <c r="A141" s="39"/>
      <c r="B141" s="67"/>
      <c r="C141" s="68"/>
      <c r="D141" s="68"/>
      <c r="E141" s="68"/>
      <c r="F141" s="68"/>
      <c r="G141" s="68"/>
      <c r="H141" s="68"/>
      <c r="I141" s="68"/>
      <c r="J141" s="68"/>
      <c r="K141" s="68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IEzgeG66HjoO2/2cqZ6M+E/WL7fzHT4cp3L2ry+XmMIDVC9ur9bWTrZL9MfMSCKXN49jVgziFeiYQO5UiOEcfg==" hashValue="ywtOWxsHLZUj6yAh54w7/gXdc/iO4bx1vSLOvDGxKBCxryNbm9Zg62/4oaUhmMD85ql8Ox616jOMJFwQOgYPyw==" algorithmName="SHA-512" password="CC45"/>
  <autoFilter ref="C123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dílny a toalety - v objektu ZŠ Aléská, Bílina</v>
      </c>
      <c r="F7" s="151"/>
      <c r="G7" s="151"/>
      <c r="H7" s="151"/>
      <c r="L7" s="21"/>
    </row>
    <row r="8" s="1" customFormat="1" ht="12" customHeight="1">
      <c r="B8" s="21"/>
      <c r="D8" s="151" t="s">
        <v>105</v>
      </c>
      <c r="L8" s="21"/>
    </row>
    <row r="9" s="2" customFormat="1" ht="16.5" customHeight="1">
      <c r="A9" s="39"/>
      <c r="B9" s="45"/>
      <c r="C9" s="39"/>
      <c r="D9" s="39"/>
      <c r="E9" s="152" t="s">
        <v>1518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1519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1734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34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35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ROUND((SUM(BE132:BE350)),  2)</f>
        <v>0</v>
      </c>
      <c r="G35" s="39"/>
      <c r="H35" s="39"/>
      <c r="I35" s="165">
        <v>0.20999999999999999</v>
      </c>
      <c r="J35" s="164">
        <f>ROUND(((SUM(BE132:BE350))*I35),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ROUND((SUM(BF132:BF350)),  2)</f>
        <v>0</v>
      </c>
      <c r="G36" s="39"/>
      <c r="H36" s="39"/>
      <c r="I36" s="165">
        <v>0.14999999999999999</v>
      </c>
      <c r="J36" s="164">
        <f>ROUND(((SUM(BF132:BF350))*I36),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ROUND((SUM(BG132:BG350)),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ROUND((SUM(BH132:BH350)),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ROUND((SUM(BI132:BI350)),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dílny a toalety - v objektu ZŠ Aléská,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1518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1519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D.1.4.D - Silnoproudá elektrotechnika a elektronické komunikace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30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1735</v>
      </c>
      <c r="E99" s="192"/>
      <c r="F99" s="192"/>
      <c r="G99" s="192"/>
      <c r="H99" s="192"/>
      <c r="I99" s="192"/>
      <c r="J99" s="193">
        <f>J133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1736</v>
      </c>
      <c r="E100" s="197"/>
      <c r="F100" s="197"/>
      <c r="G100" s="197"/>
      <c r="H100" s="197"/>
      <c r="I100" s="197"/>
      <c r="J100" s="198">
        <f>J134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1737</v>
      </c>
      <c r="E101" s="197"/>
      <c r="F101" s="197"/>
      <c r="G101" s="197"/>
      <c r="H101" s="197"/>
      <c r="I101" s="197"/>
      <c r="J101" s="198">
        <f>J149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1738</v>
      </c>
      <c r="E102" s="197"/>
      <c r="F102" s="197"/>
      <c r="G102" s="197"/>
      <c r="H102" s="197"/>
      <c r="I102" s="197"/>
      <c r="J102" s="198">
        <f>J204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1739</v>
      </c>
      <c r="E103" s="197"/>
      <c r="F103" s="197"/>
      <c r="G103" s="197"/>
      <c r="H103" s="197"/>
      <c r="I103" s="197"/>
      <c r="J103" s="198">
        <f>J219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1740</v>
      </c>
      <c r="E104" s="197"/>
      <c r="F104" s="197"/>
      <c r="G104" s="197"/>
      <c r="H104" s="197"/>
      <c r="I104" s="197"/>
      <c r="J104" s="198">
        <f>J240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1741</v>
      </c>
      <c r="E105" s="197"/>
      <c r="F105" s="197"/>
      <c r="G105" s="197"/>
      <c r="H105" s="197"/>
      <c r="I105" s="197"/>
      <c r="J105" s="198">
        <f>J269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5"/>
      <c r="C106" s="134"/>
      <c r="D106" s="196" t="s">
        <v>1742</v>
      </c>
      <c r="E106" s="197"/>
      <c r="F106" s="197"/>
      <c r="G106" s="197"/>
      <c r="H106" s="197"/>
      <c r="I106" s="197"/>
      <c r="J106" s="198">
        <f>J286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1743</v>
      </c>
      <c r="E107" s="197"/>
      <c r="F107" s="197"/>
      <c r="G107" s="197"/>
      <c r="H107" s="197"/>
      <c r="I107" s="197"/>
      <c r="J107" s="198">
        <f>J293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1744</v>
      </c>
      <c r="E108" s="197"/>
      <c r="F108" s="197"/>
      <c r="G108" s="197"/>
      <c r="H108" s="197"/>
      <c r="I108" s="197"/>
      <c r="J108" s="198">
        <f>J308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1745</v>
      </c>
      <c r="E109" s="197"/>
      <c r="F109" s="197"/>
      <c r="G109" s="197"/>
      <c r="H109" s="197"/>
      <c r="I109" s="197"/>
      <c r="J109" s="198">
        <f>J325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1746</v>
      </c>
      <c r="E110" s="197"/>
      <c r="F110" s="197"/>
      <c r="G110" s="197"/>
      <c r="H110" s="197"/>
      <c r="I110" s="197"/>
      <c r="J110" s="198">
        <f>J340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137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4" t="str">
        <f>E7</f>
        <v>Odborné učebny - dílny a toalety - v objektu ZŠ Aléská, Bílina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105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4" t="s">
        <v>1518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1519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D.1.4.D - Silnoproudá elektrotechnika a elektronické komunikace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>ZŠ Aleská, ul. Aleská č.p.270, Bílina</v>
      </c>
      <c r="G126" s="41"/>
      <c r="H126" s="41"/>
      <c r="I126" s="33" t="s">
        <v>22</v>
      </c>
      <c r="J126" s="80" t="str">
        <f>IF(J14="","",J14)</f>
        <v>23. 1. 2026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24</v>
      </c>
      <c r="D128" s="41"/>
      <c r="E128" s="41"/>
      <c r="F128" s="28" t="str">
        <f>E17</f>
        <v>Město Bílina</v>
      </c>
      <c r="G128" s="41"/>
      <c r="H128" s="41"/>
      <c r="I128" s="33" t="s">
        <v>30</v>
      </c>
      <c r="J128" s="37" t="str">
        <f>E23</f>
        <v>Ing. arch. Jan Heller, ČKA 04261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34</v>
      </c>
      <c r="J129" s="37" t="str">
        <f>E26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0"/>
      <c r="B131" s="201"/>
      <c r="C131" s="202" t="s">
        <v>138</v>
      </c>
      <c r="D131" s="203" t="s">
        <v>62</v>
      </c>
      <c r="E131" s="203" t="s">
        <v>58</v>
      </c>
      <c r="F131" s="203" t="s">
        <v>59</v>
      </c>
      <c r="G131" s="203" t="s">
        <v>139</v>
      </c>
      <c r="H131" s="203" t="s">
        <v>140</v>
      </c>
      <c r="I131" s="203" t="s">
        <v>141</v>
      </c>
      <c r="J131" s="203" t="s">
        <v>109</v>
      </c>
      <c r="K131" s="204" t="s">
        <v>142</v>
      </c>
      <c r="L131" s="205"/>
      <c r="M131" s="101" t="s">
        <v>1</v>
      </c>
      <c r="N131" s="102" t="s">
        <v>41</v>
      </c>
      <c r="O131" s="102" t="s">
        <v>143</v>
      </c>
      <c r="P131" s="102" t="s">
        <v>144</v>
      </c>
      <c r="Q131" s="102" t="s">
        <v>145</v>
      </c>
      <c r="R131" s="102" t="s">
        <v>146</v>
      </c>
      <c r="S131" s="102" t="s">
        <v>147</v>
      </c>
      <c r="T131" s="103" t="s">
        <v>148</v>
      </c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</row>
    <row r="132" s="2" customFormat="1" ht="22.8" customHeight="1">
      <c r="A132" s="39"/>
      <c r="B132" s="40"/>
      <c r="C132" s="108" t="s">
        <v>149</v>
      </c>
      <c r="D132" s="41"/>
      <c r="E132" s="41"/>
      <c r="F132" s="41"/>
      <c r="G132" s="41"/>
      <c r="H132" s="41"/>
      <c r="I132" s="41"/>
      <c r="J132" s="206">
        <f>BK132</f>
        <v>0</v>
      </c>
      <c r="K132" s="41"/>
      <c r="L132" s="45"/>
      <c r="M132" s="104"/>
      <c r="N132" s="207"/>
      <c r="O132" s="105"/>
      <c r="P132" s="208">
        <f>P133</f>
        <v>0</v>
      </c>
      <c r="Q132" s="105"/>
      <c r="R132" s="208">
        <f>R133</f>
        <v>0</v>
      </c>
      <c r="S132" s="105"/>
      <c r="T132" s="209">
        <f>T133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76</v>
      </c>
      <c r="AU132" s="18" t="s">
        <v>111</v>
      </c>
      <c r="BK132" s="210">
        <f>BK133</f>
        <v>0</v>
      </c>
    </row>
    <row r="133" s="12" customFormat="1" ht="25.92" customHeight="1">
      <c r="A133" s="12"/>
      <c r="B133" s="211"/>
      <c r="C133" s="212"/>
      <c r="D133" s="213" t="s">
        <v>76</v>
      </c>
      <c r="E133" s="214" t="s">
        <v>190</v>
      </c>
      <c r="F133" s="214" t="s">
        <v>190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P134+P149+P204+P219+P240+P293+P308+P325+P340</f>
        <v>0</v>
      </c>
      <c r="Q133" s="219"/>
      <c r="R133" s="220">
        <f>R134+R149+R204+R219+R240+R293+R308+R325+R340</f>
        <v>0</v>
      </c>
      <c r="S133" s="219"/>
      <c r="T133" s="221">
        <f>T134+T149+T204+T219+T240+T293+T308+T325+T340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166</v>
      </c>
      <c r="AT133" s="223" t="s">
        <v>76</v>
      </c>
      <c r="AU133" s="223" t="s">
        <v>77</v>
      </c>
      <c r="AY133" s="222" t="s">
        <v>152</v>
      </c>
      <c r="BK133" s="224">
        <f>BK134+BK149+BK204+BK219+BK240+BK293+BK308+BK325+BK340</f>
        <v>0</v>
      </c>
    </row>
    <row r="134" s="12" customFormat="1" ht="22.8" customHeight="1">
      <c r="A134" s="12"/>
      <c r="B134" s="211"/>
      <c r="C134" s="212"/>
      <c r="D134" s="213" t="s">
        <v>76</v>
      </c>
      <c r="E134" s="225" t="s">
        <v>1747</v>
      </c>
      <c r="F134" s="225" t="s">
        <v>1748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SUM(P135:P148)</f>
        <v>0</v>
      </c>
      <c r="Q134" s="219"/>
      <c r="R134" s="220">
        <f>SUM(R135:R148)</f>
        <v>0</v>
      </c>
      <c r="S134" s="219"/>
      <c r="T134" s="221">
        <f>SUM(T135:T148)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166</v>
      </c>
      <c r="AT134" s="223" t="s">
        <v>76</v>
      </c>
      <c r="AU134" s="223" t="s">
        <v>85</v>
      </c>
      <c r="AY134" s="222" t="s">
        <v>152</v>
      </c>
      <c r="BK134" s="224">
        <f>SUM(BK135:BK148)</f>
        <v>0</v>
      </c>
    </row>
    <row r="135" s="2" customFormat="1" ht="16.5" customHeight="1">
      <c r="A135" s="39"/>
      <c r="B135" s="40"/>
      <c r="C135" s="227" t="s">
        <v>85</v>
      </c>
      <c r="D135" s="227" t="s">
        <v>154</v>
      </c>
      <c r="E135" s="228" t="s">
        <v>1749</v>
      </c>
      <c r="F135" s="229" t="s">
        <v>1750</v>
      </c>
      <c r="G135" s="230" t="s">
        <v>1751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539</v>
      </c>
      <c r="AT135" s="238" t="s">
        <v>154</v>
      </c>
      <c r="AU135" s="238" t="s">
        <v>87</v>
      </c>
      <c r="AY135" s="18" t="s">
        <v>152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539</v>
      </c>
      <c r="BM135" s="238" t="s">
        <v>1752</v>
      </c>
    </row>
    <row r="136" s="2" customFormat="1">
      <c r="A136" s="39"/>
      <c r="B136" s="40"/>
      <c r="C136" s="41"/>
      <c r="D136" s="240" t="s">
        <v>160</v>
      </c>
      <c r="E136" s="41"/>
      <c r="F136" s="241" t="s">
        <v>1753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160</v>
      </c>
      <c r="AU136" s="18" t="s">
        <v>87</v>
      </c>
    </row>
    <row r="137" s="2" customFormat="1" ht="16.5" customHeight="1">
      <c r="A137" s="39"/>
      <c r="B137" s="40"/>
      <c r="C137" s="227" t="s">
        <v>87</v>
      </c>
      <c r="D137" s="227" t="s">
        <v>154</v>
      </c>
      <c r="E137" s="228" t="s">
        <v>1754</v>
      </c>
      <c r="F137" s="229" t="s">
        <v>1755</v>
      </c>
      <c r="G137" s="230" t="s">
        <v>1697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539</v>
      </c>
      <c r="AT137" s="238" t="s">
        <v>154</v>
      </c>
      <c r="AU137" s="238" t="s">
        <v>87</v>
      </c>
      <c r="AY137" s="18" t="s">
        <v>152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539</v>
      </c>
      <c r="BM137" s="238" t="s">
        <v>1756</v>
      </c>
    </row>
    <row r="138" s="2" customFormat="1">
      <c r="A138" s="39"/>
      <c r="B138" s="40"/>
      <c r="C138" s="41"/>
      <c r="D138" s="240" t="s">
        <v>160</v>
      </c>
      <c r="E138" s="41"/>
      <c r="F138" s="241" t="s">
        <v>1753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160</v>
      </c>
      <c r="AU138" s="18" t="s">
        <v>87</v>
      </c>
    </row>
    <row r="139" s="2" customFormat="1" ht="16.5" customHeight="1">
      <c r="A139" s="39"/>
      <c r="B139" s="40"/>
      <c r="C139" s="227" t="s">
        <v>166</v>
      </c>
      <c r="D139" s="227" t="s">
        <v>154</v>
      </c>
      <c r="E139" s="228" t="s">
        <v>1757</v>
      </c>
      <c r="F139" s="229" t="s">
        <v>1758</v>
      </c>
      <c r="G139" s="230" t="s">
        <v>1697</v>
      </c>
      <c r="H139" s="231">
        <v>4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539</v>
      </c>
      <c r="AT139" s="238" t="s">
        <v>154</v>
      </c>
      <c r="AU139" s="238" t="s">
        <v>87</v>
      </c>
      <c r="AY139" s="18" t="s">
        <v>152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539</v>
      </c>
      <c r="BM139" s="238" t="s">
        <v>1759</v>
      </c>
    </row>
    <row r="140" s="2" customFormat="1">
      <c r="A140" s="39"/>
      <c r="B140" s="40"/>
      <c r="C140" s="41"/>
      <c r="D140" s="240" t="s">
        <v>160</v>
      </c>
      <c r="E140" s="41"/>
      <c r="F140" s="241" t="s">
        <v>1753</v>
      </c>
      <c r="G140" s="41"/>
      <c r="H140" s="41"/>
      <c r="I140" s="242"/>
      <c r="J140" s="41"/>
      <c r="K140" s="41"/>
      <c r="L140" s="45"/>
      <c r="M140" s="243"/>
      <c r="N140" s="244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160</v>
      </c>
      <c r="AU140" s="18" t="s">
        <v>87</v>
      </c>
    </row>
    <row r="141" s="2" customFormat="1" ht="16.5" customHeight="1">
      <c r="A141" s="39"/>
      <c r="B141" s="40"/>
      <c r="C141" s="227" t="s">
        <v>158</v>
      </c>
      <c r="D141" s="227" t="s">
        <v>154</v>
      </c>
      <c r="E141" s="228" t="s">
        <v>1760</v>
      </c>
      <c r="F141" s="229" t="s">
        <v>1761</v>
      </c>
      <c r="G141" s="230" t="s">
        <v>1697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539</v>
      </c>
      <c r="AT141" s="238" t="s">
        <v>154</v>
      </c>
      <c r="AU141" s="238" t="s">
        <v>87</v>
      </c>
      <c r="AY141" s="18" t="s">
        <v>152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539</v>
      </c>
      <c r="BM141" s="238" t="s">
        <v>1762</v>
      </c>
    </row>
    <row r="142" s="2" customFormat="1">
      <c r="A142" s="39"/>
      <c r="B142" s="40"/>
      <c r="C142" s="41"/>
      <c r="D142" s="240" t="s">
        <v>160</v>
      </c>
      <c r="E142" s="41"/>
      <c r="F142" s="241" t="s">
        <v>1753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160</v>
      </c>
      <c r="AU142" s="18" t="s">
        <v>87</v>
      </c>
    </row>
    <row r="143" s="2" customFormat="1" ht="16.5" customHeight="1">
      <c r="A143" s="39"/>
      <c r="B143" s="40"/>
      <c r="C143" s="227" t="s">
        <v>206</v>
      </c>
      <c r="D143" s="227" t="s">
        <v>154</v>
      </c>
      <c r="E143" s="228" t="s">
        <v>1763</v>
      </c>
      <c r="F143" s="229" t="s">
        <v>1764</v>
      </c>
      <c r="G143" s="230" t="s">
        <v>1697</v>
      </c>
      <c r="H143" s="231">
        <v>5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539</v>
      </c>
      <c r="AT143" s="238" t="s">
        <v>154</v>
      </c>
      <c r="AU143" s="238" t="s">
        <v>87</v>
      </c>
      <c r="AY143" s="18" t="s">
        <v>152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539</v>
      </c>
      <c r="BM143" s="238" t="s">
        <v>1765</v>
      </c>
    </row>
    <row r="144" s="2" customFormat="1">
      <c r="A144" s="39"/>
      <c r="B144" s="40"/>
      <c r="C144" s="41"/>
      <c r="D144" s="240" t="s">
        <v>160</v>
      </c>
      <c r="E144" s="41"/>
      <c r="F144" s="241" t="s">
        <v>1766</v>
      </c>
      <c r="G144" s="41"/>
      <c r="H144" s="41"/>
      <c r="I144" s="242"/>
      <c r="J144" s="41"/>
      <c r="K144" s="41"/>
      <c r="L144" s="45"/>
      <c r="M144" s="243"/>
      <c r="N144" s="244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160</v>
      </c>
      <c r="AU144" s="18" t="s">
        <v>87</v>
      </c>
    </row>
    <row r="145" s="2" customFormat="1" ht="16.5" customHeight="1">
      <c r="A145" s="39"/>
      <c r="B145" s="40"/>
      <c r="C145" s="227" t="s">
        <v>219</v>
      </c>
      <c r="D145" s="227" t="s">
        <v>154</v>
      </c>
      <c r="E145" s="228" t="s">
        <v>1767</v>
      </c>
      <c r="F145" s="229" t="s">
        <v>1768</v>
      </c>
      <c r="G145" s="230" t="s">
        <v>1697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539</v>
      </c>
      <c r="AT145" s="238" t="s">
        <v>154</v>
      </c>
      <c r="AU145" s="238" t="s">
        <v>87</v>
      </c>
      <c r="AY145" s="18" t="s">
        <v>152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539</v>
      </c>
      <c r="BM145" s="238" t="s">
        <v>1769</v>
      </c>
    </row>
    <row r="146" s="2" customFormat="1">
      <c r="A146" s="39"/>
      <c r="B146" s="40"/>
      <c r="C146" s="41"/>
      <c r="D146" s="240" t="s">
        <v>160</v>
      </c>
      <c r="E146" s="41"/>
      <c r="F146" s="241" t="s">
        <v>1766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160</v>
      </c>
      <c r="AU146" s="18" t="s">
        <v>87</v>
      </c>
    </row>
    <row r="147" s="2" customFormat="1" ht="16.5" customHeight="1">
      <c r="A147" s="39"/>
      <c r="B147" s="40"/>
      <c r="C147" s="227" t="s">
        <v>225</v>
      </c>
      <c r="D147" s="227" t="s">
        <v>154</v>
      </c>
      <c r="E147" s="228" t="s">
        <v>1770</v>
      </c>
      <c r="F147" s="229" t="s">
        <v>1771</v>
      </c>
      <c r="G147" s="230" t="s">
        <v>1037</v>
      </c>
      <c r="H147" s="298"/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539</v>
      </c>
      <c r="AT147" s="238" t="s">
        <v>154</v>
      </c>
      <c r="AU147" s="238" t="s">
        <v>87</v>
      </c>
      <c r="AY147" s="18" t="s">
        <v>152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539</v>
      </c>
      <c r="BM147" s="238" t="s">
        <v>1772</v>
      </c>
    </row>
    <row r="148" s="2" customFormat="1" ht="16.5" customHeight="1">
      <c r="A148" s="39"/>
      <c r="B148" s="40"/>
      <c r="C148" s="227" t="s">
        <v>193</v>
      </c>
      <c r="D148" s="227" t="s">
        <v>154</v>
      </c>
      <c r="E148" s="228" t="s">
        <v>1773</v>
      </c>
      <c r="F148" s="229" t="s">
        <v>1774</v>
      </c>
      <c r="G148" s="230" t="s">
        <v>1037</v>
      </c>
      <c r="H148" s="298"/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539</v>
      </c>
      <c r="AT148" s="238" t="s">
        <v>154</v>
      </c>
      <c r="AU148" s="238" t="s">
        <v>87</v>
      </c>
      <c r="AY148" s="18" t="s">
        <v>152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539</v>
      </c>
      <c r="BM148" s="238" t="s">
        <v>1775</v>
      </c>
    </row>
    <row r="149" s="12" customFormat="1" ht="22.8" customHeight="1">
      <c r="A149" s="12"/>
      <c r="B149" s="211"/>
      <c r="C149" s="212"/>
      <c r="D149" s="213" t="s">
        <v>76</v>
      </c>
      <c r="E149" s="225" t="s">
        <v>1776</v>
      </c>
      <c r="F149" s="225" t="s">
        <v>1777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SUM(P150:P203)</f>
        <v>0</v>
      </c>
      <c r="Q149" s="219"/>
      <c r="R149" s="220">
        <f>SUM(R150:R203)</f>
        <v>0</v>
      </c>
      <c r="S149" s="219"/>
      <c r="T149" s="221">
        <f>SUM(T150:T203)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85</v>
      </c>
      <c r="AT149" s="223" t="s">
        <v>76</v>
      </c>
      <c r="AU149" s="223" t="s">
        <v>85</v>
      </c>
      <c r="AY149" s="222" t="s">
        <v>152</v>
      </c>
      <c r="BK149" s="224">
        <f>SUM(BK150:BK203)</f>
        <v>0</v>
      </c>
    </row>
    <row r="150" s="2" customFormat="1" ht="24.15" customHeight="1">
      <c r="A150" s="39"/>
      <c r="B150" s="40"/>
      <c r="C150" s="227" t="s">
        <v>236</v>
      </c>
      <c r="D150" s="227" t="s">
        <v>154</v>
      </c>
      <c r="E150" s="228" t="s">
        <v>1778</v>
      </c>
      <c r="F150" s="229" t="s">
        <v>1779</v>
      </c>
      <c r="G150" s="230" t="s">
        <v>1697</v>
      </c>
      <c r="H150" s="231">
        <v>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539</v>
      </c>
      <c r="AT150" s="238" t="s">
        <v>154</v>
      </c>
      <c r="AU150" s="238" t="s">
        <v>87</v>
      </c>
      <c r="AY150" s="18" t="s">
        <v>152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539</v>
      </c>
      <c r="BM150" s="238" t="s">
        <v>1780</v>
      </c>
    </row>
    <row r="151" s="2" customFormat="1">
      <c r="A151" s="39"/>
      <c r="B151" s="40"/>
      <c r="C151" s="41"/>
      <c r="D151" s="240" t="s">
        <v>160</v>
      </c>
      <c r="E151" s="41"/>
      <c r="F151" s="241" t="s">
        <v>1753</v>
      </c>
      <c r="G151" s="41"/>
      <c r="H151" s="41"/>
      <c r="I151" s="242"/>
      <c r="J151" s="41"/>
      <c r="K151" s="41"/>
      <c r="L151" s="45"/>
      <c r="M151" s="243"/>
      <c r="N151" s="244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160</v>
      </c>
      <c r="AU151" s="18" t="s">
        <v>87</v>
      </c>
    </row>
    <row r="152" s="2" customFormat="1" ht="24.15" customHeight="1">
      <c r="A152" s="39"/>
      <c r="B152" s="40"/>
      <c r="C152" s="227" t="s">
        <v>242</v>
      </c>
      <c r="D152" s="227" t="s">
        <v>154</v>
      </c>
      <c r="E152" s="228" t="s">
        <v>1781</v>
      </c>
      <c r="F152" s="229" t="s">
        <v>1782</v>
      </c>
      <c r="G152" s="230" t="s">
        <v>1697</v>
      </c>
      <c r="H152" s="231">
        <v>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539</v>
      </c>
      <c r="AT152" s="238" t="s">
        <v>154</v>
      </c>
      <c r="AU152" s="238" t="s">
        <v>87</v>
      </c>
      <c r="AY152" s="18" t="s">
        <v>152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539</v>
      </c>
      <c r="BM152" s="238" t="s">
        <v>1783</v>
      </c>
    </row>
    <row r="153" s="2" customFormat="1">
      <c r="A153" s="39"/>
      <c r="B153" s="40"/>
      <c r="C153" s="41"/>
      <c r="D153" s="240" t="s">
        <v>160</v>
      </c>
      <c r="E153" s="41"/>
      <c r="F153" s="241" t="s">
        <v>1784</v>
      </c>
      <c r="G153" s="41"/>
      <c r="H153" s="41"/>
      <c r="I153" s="242"/>
      <c r="J153" s="41"/>
      <c r="K153" s="41"/>
      <c r="L153" s="45"/>
      <c r="M153" s="243"/>
      <c r="N153" s="244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160</v>
      </c>
      <c r="AU153" s="18" t="s">
        <v>87</v>
      </c>
    </row>
    <row r="154" s="2" customFormat="1" ht="24.15" customHeight="1">
      <c r="A154" s="39"/>
      <c r="B154" s="40"/>
      <c r="C154" s="227" t="s">
        <v>248</v>
      </c>
      <c r="D154" s="227" t="s">
        <v>154</v>
      </c>
      <c r="E154" s="228" t="s">
        <v>1785</v>
      </c>
      <c r="F154" s="229" t="s">
        <v>1786</v>
      </c>
      <c r="G154" s="230" t="s">
        <v>1697</v>
      </c>
      <c r="H154" s="231">
        <v>1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539</v>
      </c>
      <c r="AT154" s="238" t="s">
        <v>154</v>
      </c>
      <c r="AU154" s="238" t="s">
        <v>87</v>
      </c>
      <c r="AY154" s="18" t="s">
        <v>152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539</v>
      </c>
      <c r="BM154" s="238" t="s">
        <v>1787</v>
      </c>
    </row>
    <row r="155" s="2" customFormat="1">
      <c r="A155" s="39"/>
      <c r="B155" s="40"/>
      <c r="C155" s="41"/>
      <c r="D155" s="240" t="s">
        <v>160</v>
      </c>
      <c r="E155" s="41"/>
      <c r="F155" s="241" t="s">
        <v>1784</v>
      </c>
      <c r="G155" s="41"/>
      <c r="H155" s="41"/>
      <c r="I155" s="242"/>
      <c r="J155" s="41"/>
      <c r="K155" s="41"/>
      <c r="L155" s="45"/>
      <c r="M155" s="243"/>
      <c r="N155" s="244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160</v>
      </c>
      <c r="AU155" s="18" t="s">
        <v>87</v>
      </c>
    </row>
    <row r="156" s="2" customFormat="1" ht="24.15" customHeight="1">
      <c r="A156" s="39"/>
      <c r="B156" s="40"/>
      <c r="C156" s="227" t="s">
        <v>255</v>
      </c>
      <c r="D156" s="227" t="s">
        <v>154</v>
      </c>
      <c r="E156" s="228" t="s">
        <v>1788</v>
      </c>
      <c r="F156" s="229" t="s">
        <v>1789</v>
      </c>
      <c r="G156" s="230" t="s">
        <v>1697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539</v>
      </c>
      <c r="AT156" s="238" t="s">
        <v>154</v>
      </c>
      <c r="AU156" s="238" t="s">
        <v>87</v>
      </c>
      <c r="AY156" s="18" t="s">
        <v>152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539</v>
      </c>
      <c r="BM156" s="238" t="s">
        <v>1790</v>
      </c>
    </row>
    <row r="157" s="2" customFormat="1">
      <c r="A157" s="39"/>
      <c r="B157" s="40"/>
      <c r="C157" s="41"/>
      <c r="D157" s="240" t="s">
        <v>160</v>
      </c>
      <c r="E157" s="41"/>
      <c r="F157" s="241" t="s">
        <v>1784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160</v>
      </c>
      <c r="AU157" s="18" t="s">
        <v>87</v>
      </c>
    </row>
    <row r="158" s="2" customFormat="1" ht="24.15" customHeight="1">
      <c r="A158" s="39"/>
      <c r="B158" s="40"/>
      <c r="C158" s="227" t="s">
        <v>260</v>
      </c>
      <c r="D158" s="227" t="s">
        <v>154</v>
      </c>
      <c r="E158" s="228" t="s">
        <v>1791</v>
      </c>
      <c r="F158" s="229" t="s">
        <v>1792</v>
      </c>
      <c r="G158" s="230" t="s">
        <v>1697</v>
      </c>
      <c r="H158" s="231">
        <v>1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539</v>
      </c>
      <c r="AT158" s="238" t="s">
        <v>154</v>
      </c>
      <c r="AU158" s="238" t="s">
        <v>87</v>
      </c>
      <c r="AY158" s="18" t="s">
        <v>152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539</v>
      </c>
      <c r="BM158" s="238" t="s">
        <v>1793</v>
      </c>
    </row>
    <row r="159" s="2" customFormat="1">
      <c r="A159" s="39"/>
      <c r="B159" s="40"/>
      <c r="C159" s="41"/>
      <c r="D159" s="240" t="s">
        <v>160</v>
      </c>
      <c r="E159" s="41"/>
      <c r="F159" s="241" t="s">
        <v>1784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160</v>
      </c>
      <c r="AU159" s="18" t="s">
        <v>87</v>
      </c>
    </row>
    <row r="160" s="2" customFormat="1" ht="24.15" customHeight="1">
      <c r="A160" s="39"/>
      <c r="B160" s="40"/>
      <c r="C160" s="227" t="s">
        <v>267</v>
      </c>
      <c r="D160" s="227" t="s">
        <v>154</v>
      </c>
      <c r="E160" s="228" t="s">
        <v>1794</v>
      </c>
      <c r="F160" s="229" t="s">
        <v>1795</v>
      </c>
      <c r="G160" s="230" t="s">
        <v>1697</v>
      </c>
      <c r="H160" s="231">
        <v>4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539</v>
      </c>
      <c r="AT160" s="238" t="s">
        <v>154</v>
      </c>
      <c r="AU160" s="238" t="s">
        <v>87</v>
      </c>
      <c r="AY160" s="18" t="s">
        <v>152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539</v>
      </c>
      <c r="BM160" s="238" t="s">
        <v>1796</v>
      </c>
    </row>
    <row r="161" s="2" customFormat="1">
      <c r="A161" s="39"/>
      <c r="B161" s="40"/>
      <c r="C161" s="41"/>
      <c r="D161" s="240" t="s">
        <v>160</v>
      </c>
      <c r="E161" s="41"/>
      <c r="F161" s="241" t="s">
        <v>1784</v>
      </c>
      <c r="G161" s="41"/>
      <c r="H161" s="41"/>
      <c r="I161" s="242"/>
      <c r="J161" s="41"/>
      <c r="K161" s="41"/>
      <c r="L161" s="45"/>
      <c r="M161" s="243"/>
      <c r="N161" s="244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160</v>
      </c>
      <c r="AU161" s="18" t="s">
        <v>87</v>
      </c>
    </row>
    <row r="162" s="2" customFormat="1" ht="16.5" customHeight="1">
      <c r="A162" s="39"/>
      <c r="B162" s="40"/>
      <c r="C162" s="227" t="s">
        <v>8</v>
      </c>
      <c r="D162" s="227" t="s">
        <v>154</v>
      </c>
      <c r="E162" s="228" t="s">
        <v>1797</v>
      </c>
      <c r="F162" s="229" t="s">
        <v>1798</v>
      </c>
      <c r="G162" s="230" t="s">
        <v>1697</v>
      </c>
      <c r="H162" s="231">
        <v>2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539</v>
      </c>
      <c r="AT162" s="238" t="s">
        <v>154</v>
      </c>
      <c r="AU162" s="238" t="s">
        <v>87</v>
      </c>
      <c r="AY162" s="18" t="s">
        <v>152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539</v>
      </c>
      <c r="BM162" s="238" t="s">
        <v>1799</v>
      </c>
    </row>
    <row r="163" s="2" customFormat="1">
      <c r="A163" s="39"/>
      <c r="B163" s="40"/>
      <c r="C163" s="41"/>
      <c r="D163" s="240" t="s">
        <v>160</v>
      </c>
      <c r="E163" s="41"/>
      <c r="F163" s="241" t="s">
        <v>1784</v>
      </c>
      <c r="G163" s="41"/>
      <c r="H163" s="41"/>
      <c r="I163" s="242"/>
      <c r="J163" s="41"/>
      <c r="K163" s="41"/>
      <c r="L163" s="45"/>
      <c r="M163" s="243"/>
      <c r="N163" s="244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160</v>
      </c>
      <c r="AU163" s="18" t="s">
        <v>87</v>
      </c>
    </row>
    <row r="164" s="2" customFormat="1" ht="16.5" customHeight="1">
      <c r="A164" s="39"/>
      <c r="B164" s="40"/>
      <c r="C164" s="227" t="s">
        <v>278</v>
      </c>
      <c r="D164" s="227" t="s">
        <v>154</v>
      </c>
      <c r="E164" s="228" t="s">
        <v>1800</v>
      </c>
      <c r="F164" s="229" t="s">
        <v>1801</v>
      </c>
      <c r="G164" s="230" t="s">
        <v>1697</v>
      </c>
      <c r="H164" s="231">
        <v>2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539</v>
      </c>
      <c r="AT164" s="238" t="s">
        <v>154</v>
      </c>
      <c r="AU164" s="238" t="s">
        <v>87</v>
      </c>
      <c r="AY164" s="18" t="s">
        <v>152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539</v>
      </c>
      <c r="BM164" s="238" t="s">
        <v>1802</v>
      </c>
    </row>
    <row r="165" s="2" customFormat="1">
      <c r="A165" s="39"/>
      <c r="B165" s="40"/>
      <c r="C165" s="41"/>
      <c r="D165" s="240" t="s">
        <v>160</v>
      </c>
      <c r="E165" s="41"/>
      <c r="F165" s="241" t="s">
        <v>1784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160</v>
      </c>
      <c r="AU165" s="18" t="s">
        <v>87</v>
      </c>
    </row>
    <row r="166" s="2" customFormat="1" ht="24.15" customHeight="1">
      <c r="A166" s="39"/>
      <c r="B166" s="40"/>
      <c r="C166" s="227" t="s">
        <v>284</v>
      </c>
      <c r="D166" s="227" t="s">
        <v>154</v>
      </c>
      <c r="E166" s="228" t="s">
        <v>1803</v>
      </c>
      <c r="F166" s="229" t="s">
        <v>1804</v>
      </c>
      <c r="G166" s="230" t="s">
        <v>1697</v>
      </c>
      <c r="H166" s="231">
        <v>1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539</v>
      </c>
      <c r="AT166" s="238" t="s">
        <v>154</v>
      </c>
      <c r="AU166" s="238" t="s">
        <v>87</v>
      </c>
      <c r="AY166" s="18" t="s">
        <v>152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539</v>
      </c>
      <c r="BM166" s="238" t="s">
        <v>1805</v>
      </c>
    </row>
    <row r="167" s="2" customFormat="1">
      <c r="A167" s="39"/>
      <c r="B167" s="40"/>
      <c r="C167" s="41"/>
      <c r="D167" s="240" t="s">
        <v>160</v>
      </c>
      <c r="E167" s="41"/>
      <c r="F167" s="241" t="s">
        <v>1784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160</v>
      </c>
      <c r="AU167" s="18" t="s">
        <v>87</v>
      </c>
    </row>
    <row r="168" s="2" customFormat="1" ht="24.15" customHeight="1">
      <c r="A168" s="39"/>
      <c r="B168" s="40"/>
      <c r="C168" s="227" t="s">
        <v>289</v>
      </c>
      <c r="D168" s="227" t="s">
        <v>154</v>
      </c>
      <c r="E168" s="228" t="s">
        <v>1806</v>
      </c>
      <c r="F168" s="229" t="s">
        <v>1807</v>
      </c>
      <c r="G168" s="230" t="s">
        <v>1697</v>
      </c>
      <c r="H168" s="231">
        <v>3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539</v>
      </c>
      <c r="AT168" s="238" t="s">
        <v>154</v>
      </c>
      <c r="AU168" s="238" t="s">
        <v>87</v>
      </c>
      <c r="AY168" s="18" t="s">
        <v>152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539</v>
      </c>
      <c r="BM168" s="238" t="s">
        <v>1808</v>
      </c>
    </row>
    <row r="169" s="2" customFormat="1">
      <c r="A169" s="39"/>
      <c r="B169" s="40"/>
      <c r="C169" s="41"/>
      <c r="D169" s="240" t="s">
        <v>160</v>
      </c>
      <c r="E169" s="41"/>
      <c r="F169" s="241" t="s">
        <v>1784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160</v>
      </c>
      <c r="AU169" s="18" t="s">
        <v>87</v>
      </c>
    </row>
    <row r="170" s="2" customFormat="1" ht="24.15" customHeight="1">
      <c r="A170" s="39"/>
      <c r="B170" s="40"/>
      <c r="C170" s="227" t="s">
        <v>294</v>
      </c>
      <c r="D170" s="227" t="s">
        <v>154</v>
      </c>
      <c r="E170" s="228" t="s">
        <v>1809</v>
      </c>
      <c r="F170" s="229" t="s">
        <v>1810</v>
      </c>
      <c r="G170" s="230" t="s">
        <v>1697</v>
      </c>
      <c r="H170" s="231">
        <v>1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539</v>
      </c>
      <c r="AT170" s="238" t="s">
        <v>154</v>
      </c>
      <c r="AU170" s="238" t="s">
        <v>87</v>
      </c>
      <c r="AY170" s="18" t="s">
        <v>152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539</v>
      </c>
      <c r="BM170" s="238" t="s">
        <v>1811</v>
      </c>
    </row>
    <row r="171" s="2" customFormat="1">
      <c r="A171" s="39"/>
      <c r="B171" s="40"/>
      <c r="C171" s="41"/>
      <c r="D171" s="240" t="s">
        <v>160</v>
      </c>
      <c r="E171" s="41"/>
      <c r="F171" s="241" t="s">
        <v>1784</v>
      </c>
      <c r="G171" s="41"/>
      <c r="H171" s="41"/>
      <c r="I171" s="242"/>
      <c r="J171" s="41"/>
      <c r="K171" s="41"/>
      <c r="L171" s="45"/>
      <c r="M171" s="243"/>
      <c r="N171" s="244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160</v>
      </c>
      <c r="AU171" s="18" t="s">
        <v>87</v>
      </c>
    </row>
    <row r="172" s="2" customFormat="1" ht="24.15" customHeight="1">
      <c r="A172" s="39"/>
      <c r="B172" s="40"/>
      <c r="C172" s="227" t="s">
        <v>299</v>
      </c>
      <c r="D172" s="227" t="s">
        <v>154</v>
      </c>
      <c r="E172" s="228" t="s">
        <v>1812</v>
      </c>
      <c r="F172" s="229" t="s">
        <v>1813</v>
      </c>
      <c r="G172" s="230" t="s">
        <v>1697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539</v>
      </c>
      <c r="AT172" s="238" t="s">
        <v>154</v>
      </c>
      <c r="AU172" s="238" t="s">
        <v>87</v>
      </c>
      <c r="AY172" s="18" t="s">
        <v>152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539</v>
      </c>
      <c r="BM172" s="238" t="s">
        <v>1814</v>
      </c>
    </row>
    <row r="173" s="2" customFormat="1">
      <c r="A173" s="39"/>
      <c r="B173" s="40"/>
      <c r="C173" s="41"/>
      <c r="D173" s="240" t="s">
        <v>160</v>
      </c>
      <c r="E173" s="41"/>
      <c r="F173" s="241" t="s">
        <v>1784</v>
      </c>
      <c r="G173" s="41"/>
      <c r="H173" s="41"/>
      <c r="I173" s="242"/>
      <c r="J173" s="41"/>
      <c r="K173" s="41"/>
      <c r="L173" s="45"/>
      <c r="M173" s="243"/>
      <c r="N173" s="244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160</v>
      </c>
      <c r="AU173" s="18" t="s">
        <v>87</v>
      </c>
    </row>
    <row r="174" s="2" customFormat="1" ht="16.5" customHeight="1">
      <c r="A174" s="39"/>
      <c r="B174" s="40"/>
      <c r="C174" s="227" t="s">
        <v>7</v>
      </c>
      <c r="D174" s="227" t="s">
        <v>154</v>
      </c>
      <c r="E174" s="228" t="s">
        <v>1815</v>
      </c>
      <c r="F174" s="229" t="s">
        <v>1816</v>
      </c>
      <c r="G174" s="230" t="s">
        <v>1697</v>
      </c>
      <c r="H174" s="231">
        <v>1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539</v>
      </c>
      <c r="AT174" s="238" t="s">
        <v>154</v>
      </c>
      <c r="AU174" s="238" t="s">
        <v>87</v>
      </c>
      <c r="AY174" s="18" t="s">
        <v>152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539</v>
      </c>
      <c r="BM174" s="238" t="s">
        <v>1817</v>
      </c>
    </row>
    <row r="175" s="2" customFormat="1">
      <c r="A175" s="39"/>
      <c r="B175" s="40"/>
      <c r="C175" s="41"/>
      <c r="D175" s="240" t="s">
        <v>160</v>
      </c>
      <c r="E175" s="41"/>
      <c r="F175" s="241" t="s">
        <v>1753</v>
      </c>
      <c r="G175" s="41"/>
      <c r="H175" s="41"/>
      <c r="I175" s="242"/>
      <c r="J175" s="41"/>
      <c r="K175" s="41"/>
      <c r="L175" s="45"/>
      <c r="M175" s="243"/>
      <c r="N175" s="244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160</v>
      </c>
      <c r="AU175" s="18" t="s">
        <v>87</v>
      </c>
    </row>
    <row r="176" s="2" customFormat="1" ht="24.15" customHeight="1">
      <c r="A176" s="39"/>
      <c r="B176" s="40"/>
      <c r="C176" s="227" t="s">
        <v>312</v>
      </c>
      <c r="D176" s="227" t="s">
        <v>154</v>
      </c>
      <c r="E176" s="228" t="s">
        <v>1818</v>
      </c>
      <c r="F176" s="229" t="s">
        <v>1819</v>
      </c>
      <c r="G176" s="230" t="s">
        <v>1697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539</v>
      </c>
      <c r="AT176" s="238" t="s">
        <v>154</v>
      </c>
      <c r="AU176" s="238" t="s">
        <v>87</v>
      </c>
      <c r="AY176" s="18" t="s">
        <v>152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539</v>
      </c>
      <c r="BM176" s="238" t="s">
        <v>1820</v>
      </c>
    </row>
    <row r="177" s="2" customFormat="1">
      <c r="A177" s="39"/>
      <c r="B177" s="40"/>
      <c r="C177" s="41"/>
      <c r="D177" s="240" t="s">
        <v>160</v>
      </c>
      <c r="E177" s="41"/>
      <c r="F177" s="241" t="s">
        <v>1753</v>
      </c>
      <c r="G177" s="41"/>
      <c r="H177" s="41"/>
      <c r="I177" s="242"/>
      <c r="J177" s="41"/>
      <c r="K177" s="41"/>
      <c r="L177" s="45"/>
      <c r="M177" s="243"/>
      <c r="N177" s="244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160</v>
      </c>
      <c r="AU177" s="18" t="s">
        <v>87</v>
      </c>
    </row>
    <row r="178" s="2" customFormat="1" ht="16.5" customHeight="1">
      <c r="A178" s="39"/>
      <c r="B178" s="40"/>
      <c r="C178" s="227" t="s">
        <v>317</v>
      </c>
      <c r="D178" s="227" t="s">
        <v>154</v>
      </c>
      <c r="E178" s="228" t="s">
        <v>1821</v>
      </c>
      <c r="F178" s="229" t="s">
        <v>1822</v>
      </c>
      <c r="G178" s="230" t="s">
        <v>1697</v>
      </c>
      <c r="H178" s="231">
        <v>2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539</v>
      </c>
      <c r="AT178" s="238" t="s">
        <v>154</v>
      </c>
      <c r="AU178" s="238" t="s">
        <v>87</v>
      </c>
      <c r="AY178" s="18" t="s">
        <v>152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539</v>
      </c>
      <c r="BM178" s="238" t="s">
        <v>1823</v>
      </c>
    </row>
    <row r="179" s="2" customFormat="1">
      <c r="A179" s="39"/>
      <c r="B179" s="40"/>
      <c r="C179" s="41"/>
      <c r="D179" s="240" t="s">
        <v>160</v>
      </c>
      <c r="E179" s="41"/>
      <c r="F179" s="241" t="s">
        <v>1753</v>
      </c>
      <c r="G179" s="41"/>
      <c r="H179" s="41"/>
      <c r="I179" s="242"/>
      <c r="J179" s="41"/>
      <c r="K179" s="41"/>
      <c r="L179" s="45"/>
      <c r="M179" s="243"/>
      <c r="N179" s="244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160</v>
      </c>
      <c r="AU179" s="18" t="s">
        <v>87</v>
      </c>
    </row>
    <row r="180" s="2" customFormat="1" ht="24.15" customHeight="1">
      <c r="A180" s="39"/>
      <c r="B180" s="40"/>
      <c r="C180" s="227" t="s">
        <v>322</v>
      </c>
      <c r="D180" s="227" t="s">
        <v>154</v>
      </c>
      <c r="E180" s="228" t="s">
        <v>1824</v>
      </c>
      <c r="F180" s="229" t="s">
        <v>1825</v>
      </c>
      <c r="G180" s="230" t="s">
        <v>1697</v>
      </c>
      <c r="H180" s="231">
        <v>2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42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539</v>
      </c>
      <c r="AT180" s="238" t="s">
        <v>154</v>
      </c>
      <c r="AU180" s="238" t="s">
        <v>87</v>
      </c>
      <c r="AY180" s="18" t="s">
        <v>152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539</v>
      </c>
      <c r="BM180" s="238" t="s">
        <v>1826</v>
      </c>
    </row>
    <row r="181" s="2" customFormat="1">
      <c r="A181" s="39"/>
      <c r="B181" s="40"/>
      <c r="C181" s="41"/>
      <c r="D181" s="240" t="s">
        <v>160</v>
      </c>
      <c r="E181" s="41"/>
      <c r="F181" s="241" t="s">
        <v>1753</v>
      </c>
      <c r="G181" s="41"/>
      <c r="H181" s="41"/>
      <c r="I181" s="242"/>
      <c r="J181" s="41"/>
      <c r="K181" s="41"/>
      <c r="L181" s="45"/>
      <c r="M181" s="243"/>
      <c r="N181" s="244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160</v>
      </c>
      <c r="AU181" s="18" t="s">
        <v>87</v>
      </c>
    </row>
    <row r="182" s="2" customFormat="1" ht="24.15" customHeight="1">
      <c r="A182" s="39"/>
      <c r="B182" s="40"/>
      <c r="C182" s="227" t="s">
        <v>327</v>
      </c>
      <c r="D182" s="227" t="s">
        <v>154</v>
      </c>
      <c r="E182" s="228" t="s">
        <v>1827</v>
      </c>
      <c r="F182" s="229" t="s">
        <v>1828</v>
      </c>
      <c r="G182" s="230" t="s">
        <v>1697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539</v>
      </c>
      <c r="AT182" s="238" t="s">
        <v>154</v>
      </c>
      <c r="AU182" s="238" t="s">
        <v>87</v>
      </c>
      <c r="AY182" s="18" t="s">
        <v>152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539</v>
      </c>
      <c r="BM182" s="238" t="s">
        <v>1829</v>
      </c>
    </row>
    <row r="183" s="2" customFormat="1">
      <c r="A183" s="39"/>
      <c r="B183" s="40"/>
      <c r="C183" s="41"/>
      <c r="D183" s="240" t="s">
        <v>160</v>
      </c>
      <c r="E183" s="41"/>
      <c r="F183" s="241" t="s">
        <v>1753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160</v>
      </c>
      <c r="AU183" s="18" t="s">
        <v>87</v>
      </c>
    </row>
    <row r="184" s="2" customFormat="1" ht="16.5" customHeight="1">
      <c r="A184" s="39"/>
      <c r="B184" s="40"/>
      <c r="C184" s="227" t="s">
        <v>332</v>
      </c>
      <c r="D184" s="227" t="s">
        <v>154</v>
      </c>
      <c r="E184" s="228" t="s">
        <v>1830</v>
      </c>
      <c r="F184" s="229" t="s">
        <v>1831</v>
      </c>
      <c r="G184" s="230" t="s">
        <v>1697</v>
      </c>
      <c r="H184" s="231">
        <v>10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539</v>
      </c>
      <c r="AT184" s="238" t="s">
        <v>154</v>
      </c>
      <c r="AU184" s="238" t="s">
        <v>87</v>
      </c>
      <c r="AY184" s="18" t="s">
        <v>152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539</v>
      </c>
      <c r="BM184" s="238" t="s">
        <v>1832</v>
      </c>
    </row>
    <row r="185" s="2" customFormat="1">
      <c r="A185" s="39"/>
      <c r="B185" s="40"/>
      <c r="C185" s="41"/>
      <c r="D185" s="240" t="s">
        <v>160</v>
      </c>
      <c r="E185" s="41"/>
      <c r="F185" s="241" t="s">
        <v>1753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160</v>
      </c>
      <c r="AU185" s="18" t="s">
        <v>87</v>
      </c>
    </row>
    <row r="186" s="2" customFormat="1" ht="16.5" customHeight="1">
      <c r="A186" s="39"/>
      <c r="B186" s="40"/>
      <c r="C186" s="227" t="s">
        <v>343</v>
      </c>
      <c r="D186" s="227" t="s">
        <v>154</v>
      </c>
      <c r="E186" s="228" t="s">
        <v>1833</v>
      </c>
      <c r="F186" s="229" t="s">
        <v>1834</v>
      </c>
      <c r="G186" s="230" t="s">
        <v>1697</v>
      </c>
      <c r="H186" s="231">
        <v>4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42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539</v>
      </c>
      <c r="AT186" s="238" t="s">
        <v>154</v>
      </c>
      <c r="AU186" s="238" t="s">
        <v>87</v>
      </c>
      <c r="AY186" s="18" t="s">
        <v>152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539</v>
      </c>
      <c r="BM186" s="238" t="s">
        <v>1835</v>
      </c>
    </row>
    <row r="187" s="2" customFormat="1">
      <c r="A187" s="39"/>
      <c r="B187" s="40"/>
      <c r="C187" s="41"/>
      <c r="D187" s="240" t="s">
        <v>160</v>
      </c>
      <c r="E187" s="41"/>
      <c r="F187" s="241" t="s">
        <v>1753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160</v>
      </c>
      <c r="AU187" s="18" t="s">
        <v>87</v>
      </c>
    </row>
    <row r="188" s="2" customFormat="1" ht="16.5" customHeight="1">
      <c r="A188" s="39"/>
      <c r="B188" s="40"/>
      <c r="C188" s="227" t="s">
        <v>348</v>
      </c>
      <c r="D188" s="227" t="s">
        <v>154</v>
      </c>
      <c r="E188" s="228" t="s">
        <v>1760</v>
      </c>
      <c r="F188" s="229" t="s">
        <v>1761</v>
      </c>
      <c r="G188" s="230" t="s">
        <v>1697</v>
      </c>
      <c r="H188" s="231">
        <v>1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42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539</v>
      </c>
      <c r="AT188" s="238" t="s">
        <v>154</v>
      </c>
      <c r="AU188" s="238" t="s">
        <v>87</v>
      </c>
      <c r="AY188" s="18" t="s">
        <v>152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539</v>
      </c>
      <c r="BM188" s="238" t="s">
        <v>1836</v>
      </c>
    </row>
    <row r="189" s="2" customFormat="1">
      <c r="A189" s="39"/>
      <c r="B189" s="40"/>
      <c r="C189" s="41"/>
      <c r="D189" s="240" t="s">
        <v>160</v>
      </c>
      <c r="E189" s="41"/>
      <c r="F189" s="241" t="s">
        <v>1753</v>
      </c>
      <c r="G189" s="41"/>
      <c r="H189" s="41"/>
      <c r="I189" s="242"/>
      <c r="J189" s="41"/>
      <c r="K189" s="41"/>
      <c r="L189" s="45"/>
      <c r="M189" s="243"/>
      <c r="N189" s="244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160</v>
      </c>
      <c r="AU189" s="18" t="s">
        <v>87</v>
      </c>
    </row>
    <row r="190" s="2" customFormat="1" ht="16.5" customHeight="1">
      <c r="A190" s="39"/>
      <c r="B190" s="40"/>
      <c r="C190" s="227" t="s">
        <v>353</v>
      </c>
      <c r="D190" s="227" t="s">
        <v>154</v>
      </c>
      <c r="E190" s="228" t="s">
        <v>1837</v>
      </c>
      <c r="F190" s="229" t="s">
        <v>1838</v>
      </c>
      <c r="G190" s="230" t="s">
        <v>1697</v>
      </c>
      <c r="H190" s="231">
        <v>27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42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539</v>
      </c>
      <c r="AT190" s="238" t="s">
        <v>154</v>
      </c>
      <c r="AU190" s="238" t="s">
        <v>87</v>
      </c>
      <c r="AY190" s="18" t="s">
        <v>152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539</v>
      </c>
      <c r="BM190" s="238" t="s">
        <v>1839</v>
      </c>
    </row>
    <row r="191" s="2" customFormat="1">
      <c r="A191" s="39"/>
      <c r="B191" s="40"/>
      <c r="C191" s="41"/>
      <c r="D191" s="240" t="s">
        <v>160</v>
      </c>
      <c r="E191" s="41"/>
      <c r="F191" s="241" t="s">
        <v>1753</v>
      </c>
      <c r="G191" s="41"/>
      <c r="H191" s="41"/>
      <c r="I191" s="242"/>
      <c r="J191" s="41"/>
      <c r="K191" s="41"/>
      <c r="L191" s="45"/>
      <c r="M191" s="243"/>
      <c r="N191" s="244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160</v>
      </c>
      <c r="AU191" s="18" t="s">
        <v>87</v>
      </c>
    </row>
    <row r="192" s="2" customFormat="1" ht="16.5" customHeight="1">
      <c r="A192" s="39"/>
      <c r="B192" s="40"/>
      <c r="C192" s="227" t="s">
        <v>358</v>
      </c>
      <c r="D192" s="227" t="s">
        <v>154</v>
      </c>
      <c r="E192" s="228" t="s">
        <v>1840</v>
      </c>
      <c r="F192" s="229" t="s">
        <v>1841</v>
      </c>
      <c r="G192" s="230" t="s">
        <v>1697</v>
      </c>
      <c r="H192" s="231">
        <v>2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42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539</v>
      </c>
      <c r="AT192" s="238" t="s">
        <v>154</v>
      </c>
      <c r="AU192" s="238" t="s">
        <v>87</v>
      </c>
      <c r="AY192" s="18" t="s">
        <v>152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539</v>
      </c>
      <c r="BM192" s="238" t="s">
        <v>1842</v>
      </c>
    </row>
    <row r="193" s="2" customFormat="1">
      <c r="A193" s="39"/>
      <c r="B193" s="40"/>
      <c r="C193" s="41"/>
      <c r="D193" s="240" t="s">
        <v>160</v>
      </c>
      <c r="E193" s="41"/>
      <c r="F193" s="241" t="s">
        <v>1753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160</v>
      </c>
      <c r="AU193" s="18" t="s">
        <v>87</v>
      </c>
    </row>
    <row r="194" s="2" customFormat="1" ht="16.5" customHeight="1">
      <c r="A194" s="39"/>
      <c r="B194" s="40"/>
      <c r="C194" s="227" t="s">
        <v>364</v>
      </c>
      <c r="D194" s="227" t="s">
        <v>154</v>
      </c>
      <c r="E194" s="228" t="s">
        <v>1843</v>
      </c>
      <c r="F194" s="229" t="s">
        <v>1844</v>
      </c>
      <c r="G194" s="230" t="s">
        <v>1697</v>
      </c>
      <c r="H194" s="231">
        <v>37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42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539</v>
      </c>
      <c r="AT194" s="238" t="s">
        <v>154</v>
      </c>
      <c r="AU194" s="238" t="s">
        <v>87</v>
      </c>
      <c r="AY194" s="18" t="s">
        <v>152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539</v>
      </c>
      <c r="BM194" s="238" t="s">
        <v>1845</v>
      </c>
    </row>
    <row r="195" s="2" customFormat="1">
      <c r="A195" s="39"/>
      <c r="B195" s="40"/>
      <c r="C195" s="41"/>
      <c r="D195" s="240" t="s">
        <v>160</v>
      </c>
      <c r="E195" s="41"/>
      <c r="F195" s="241" t="s">
        <v>1766</v>
      </c>
      <c r="G195" s="41"/>
      <c r="H195" s="41"/>
      <c r="I195" s="242"/>
      <c r="J195" s="41"/>
      <c r="K195" s="41"/>
      <c r="L195" s="45"/>
      <c r="M195" s="243"/>
      <c r="N195" s="244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160</v>
      </c>
      <c r="AU195" s="18" t="s">
        <v>87</v>
      </c>
    </row>
    <row r="196" s="2" customFormat="1" ht="16.5" customHeight="1">
      <c r="A196" s="39"/>
      <c r="B196" s="40"/>
      <c r="C196" s="227" t="s">
        <v>370</v>
      </c>
      <c r="D196" s="227" t="s">
        <v>154</v>
      </c>
      <c r="E196" s="228" t="s">
        <v>1846</v>
      </c>
      <c r="F196" s="229" t="s">
        <v>1764</v>
      </c>
      <c r="G196" s="230" t="s">
        <v>1697</v>
      </c>
      <c r="H196" s="231">
        <v>5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42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539</v>
      </c>
      <c r="AT196" s="238" t="s">
        <v>154</v>
      </c>
      <c r="AU196" s="238" t="s">
        <v>87</v>
      </c>
      <c r="AY196" s="18" t="s">
        <v>152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539</v>
      </c>
      <c r="BM196" s="238" t="s">
        <v>1847</v>
      </c>
    </row>
    <row r="197" s="2" customFormat="1">
      <c r="A197" s="39"/>
      <c r="B197" s="40"/>
      <c r="C197" s="41"/>
      <c r="D197" s="240" t="s">
        <v>160</v>
      </c>
      <c r="E197" s="41"/>
      <c r="F197" s="241" t="s">
        <v>1766</v>
      </c>
      <c r="G197" s="41"/>
      <c r="H197" s="41"/>
      <c r="I197" s="242"/>
      <c r="J197" s="41"/>
      <c r="K197" s="41"/>
      <c r="L197" s="45"/>
      <c r="M197" s="243"/>
      <c r="N197" s="244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160</v>
      </c>
      <c r="AU197" s="18" t="s">
        <v>87</v>
      </c>
    </row>
    <row r="198" s="2" customFormat="1" ht="16.5" customHeight="1">
      <c r="A198" s="39"/>
      <c r="B198" s="40"/>
      <c r="C198" s="227" t="s">
        <v>375</v>
      </c>
      <c r="D198" s="227" t="s">
        <v>154</v>
      </c>
      <c r="E198" s="228" t="s">
        <v>1848</v>
      </c>
      <c r="F198" s="229" t="s">
        <v>1849</v>
      </c>
      <c r="G198" s="230" t="s">
        <v>1697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42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539</v>
      </c>
      <c r="AT198" s="238" t="s">
        <v>154</v>
      </c>
      <c r="AU198" s="238" t="s">
        <v>87</v>
      </c>
      <c r="AY198" s="18" t="s">
        <v>152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539</v>
      </c>
      <c r="BM198" s="238" t="s">
        <v>1850</v>
      </c>
    </row>
    <row r="199" s="2" customFormat="1">
      <c r="A199" s="39"/>
      <c r="B199" s="40"/>
      <c r="C199" s="41"/>
      <c r="D199" s="240" t="s">
        <v>160</v>
      </c>
      <c r="E199" s="41"/>
      <c r="F199" s="241" t="s">
        <v>1766</v>
      </c>
      <c r="G199" s="41"/>
      <c r="H199" s="41"/>
      <c r="I199" s="242"/>
      <c r="J199" s="41"/>
      <c r="K199" s="41"/>
      <c r="L199" s="45"/>
      <c r="M199" s="243"/>
      <c r="N199" s="244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160</v>
      </c>
      <c r="AU199" s="18" t="s">
        <v>87</v>
      </c>
    </row>
    <row r="200" s="2" customFormat="1" ht="16.5" customHeight="1">
      <c r="A200" s="39"/>
      <c r="B200" s="40"/>
      <c r="C200" s="227" t="s">
        <v>379</v>
      </c>
      <c r="D200" s="227" t="s">
        <v>154</v>
      </c>
      <c r="E200" s="228" t="s">
        <v>1851</v>
      </c>
      <c r="F200" s="229" t="s">
        <v>1852</v>
      </c>
      <c r="G200" s="230" t="s">
        <v>1697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539</v>
      </c>
      <c r="AT200" s="238" t="s">
        <v>154</v>
      </c>
      <c r="AU200" s="238" t="s">
        <v>87</v>
      </c>
      <c r="AY200" s="18" t="s">
        <v>152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539</v>
      </c>
      <c r="BM200" s="238" t="s">
        <v>1853</v>
      </c>
    </row>
    <row r="201" s="2" customFormat="1">
      <c r="A201" s="39"/>
      <c r="B201" s="40"/>
      <c r="C201" s="41"/>
      <c r="D201" s="240" t="s">
        <v>160</v>
      </c>
      <c r="E201" s="41"/>
      <c r="F201" s="241" t="s">
        <v>1766</v>
      </c>
      <c r="G201" s="41"/>
      <c r="H201" s="41"/>
      <c r="I201" s="242"/>
      <c r="J201" s="41"/>
      <c r="K201" s="41"/>
      <c r="L201" s="45"/>
      <c r="M201" s="243"/>
      <c r="N201" s="244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160</v>
      </c>
      <c r="AU201" s="18" t="s">
        <v>87</v>
      </c>
    </row>
    <row r="202" s="2" customFormat="1" ht="16.5" customHeight="1">
      <c r="A202" s="39"/>
      <c r="B202" s="40"/>
      <c r="C202" s="227" t="s">
        <v>384</v>
      </c>
      <c r="D202" s="227" t="s">
        <v>154</v>
      </c>
      <c r="E202" s="228" t="s">
        <v>1854</v>
      </c>
      <c r="F202" s="229" t="s">
        <v>1771</v>
      </c>
      <c r="G202" s="230" t="s">
        <v>1037</v>
      </c>
      <c r="H202" s="298"/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42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539</v>
      </c>
      <c r="AT202" s="238" t="s">
        <v>154</v>
      </c>
      <c r="AU202" s="238" t="s">
        <v>87</v>
      </c>
      <c r="AY202" s="18" t="s">
        <v>152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539</v>
      </c>
      <c r="BM202" s="238" t="s">
        <v>1855</v>
      </c>
    </row>
    <row r="203" s="2" customFormat="1" ht="16.5" customHeight="1">
      <c r="A203" s="39"/>
      <c r="B203" s="40"/>
      <c r="C203" s="227" t="s">
        <v>388</v>
      </c>
      <c r="D203" s="227" t="s">
        <v>154</v>
      </c>
      <c r="E203" s="228" t="s">
        <v>1856</v>
      </c>
      <c r="F203" s="229" t="s">
        <v>1774</v>
      </c>
      <c r="G203" s="230" t="s">
        <v>1037</v>
      </c>
      <c r="H203" s="298"/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42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539</v>
      </c>
      <c r="AT203" s="238" t="s">
        <v>154</v>
      </c>
      <c r="AU203" s="238" t="s">
        <v>87</v>
      </c>
      <c r="AY203" s="18" t="s">
        <v>152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539</v>
      </c>
      <c r="BM203" s="238" t="s">
        <v>1857</v>
      </c>
    </row>
    <row r="204" s="12" customFormat="1" ht="22.8" customHeight="1">
      <c r="A204" s="12"/>
      <c r="B204" s="211"/>
      <c r="C204" s="212"/>
      <c r="D204" s="213" t="s">
        <v>76</v>
      </c>
      <c r="E204" s="225" t="s">
        <v>1858</v>
      </c>
      <c r="F204" s="225" t="s">
        <v>1859</v>
      </c>
      <c r="G204" s="212"/>
      <c r="H204" s="212"/>
      <c r="I204" s="215"/>
      <c r="J204" s="226">
        <f>BK204</f>
        <v>0</v>
      </c>
      <c r="K204" s="212"/>
      <c r="L204" s="217"/>
      <c r="M204" s="218"/>
      <c r="N204" s="219"/>
      <c r="O204" s="219"/>
      <c r="P204" s="220">
        <f>SUM(P205:P218)</f>
        <v>0</v>
      </c>
      <c r="Q204" s="219"/>
      <c r="R204" s="220">
        <f>SUM(R205:R218)</f>
        <v>0</v>
      </c>
      <c r="S204" s="219"/>
      <c r="T204" s="221">
        <f>SUM(T205:T218)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2" t="s">
        <v>85</v>
      </c>
      <c r="AT204" s="223" t="s">
        <v>76</v>
      </c>
      <c r="AU204" s="223" t="s">
        <v>85</v>
      </c>
      <c r="AY204" s="222" t="s">
        <v>152</v>
      </c>
      <c r="BK204" s="224">
        <f>SUM(BK205:BK218)</f>
        <v>0</v>
      </c>
    </row>
    <row r="205" s="2" customFormat="1" ht="16.5" customHeight="1">
      <c r="A205" s="39"/>
      <c r="B205" s="40"/>
      <c r="C205" s="227" t="s">
        <v>392</v>
      </c>
      <c r="D205" s="227" t="s">
        <v>154</v>
      </c>
      <c r="E205" s="228" t="s">
        <v>1860</v>
      </c>
      <c r="F205" s="229" t="s">
        <v>1750</v>
      </c>
      <c r="G205" s="230" t="s">
        <v>1861</v>
      </c>
      <c r="H205" s="231">
        <v>1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42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539</v>
      </c>
      <c r="AT205" s="238" t="s">
        <v>154</v>
      </c>
      <c r="AU205" s="238" t="s">
        <v>87</v>
      </c>
      <c r="AY205" s="18" t="s">
        <v>152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539</v>
      </c>
      <c r="BM205" s="238" t="s">
        <v>1862</v>
      </c>
    </row>
    <row r="206" s="2" customFormat="1">
      <c r="A206" s="39"/>
      <c r="B206" s="40"/>
      <c r="C206" s="41"/>
      <c r="D206" s="240" t="s">
        <v>160</v>
      </c>
      <c r="E206" s="41"/>
      <c r="F206" s="241" t="s">
        <v>1753</v>
      </c>
      <c r="G206" s="41"/>
      <c r="H206" s="41"/>
      <c r="I206" s="242"/>
      <c r="J206" s="41"/>
      <c r="K206" s="41"/>
      <c r="L206" s="45"/>
      <c r="M206" s="243"/>
      <c r="N206" s="244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160</v>
      </c>
      <c r="AU206" s="18" t="s">
        <v>87</v>
      </c>
    </row>
    <row r="207" s="2" customFormat="1" ht="24.15" customHeight="1">
      <c r="A207" s="39"/>
      <c r="B207" s="40"/>
      <c r="C207" s="227" t="s">
        <v>413</v>
      </c>
      <c r="D207" s="227" t="s">
        <v>154</v>
      </c>
      <c r="E207" s="228" t="s">
        <v>1863</v>
      </c>
      <c r="F207" s="229" t="s">
        <v>1864</v>
      </c>
      <c r="G207" s="230" t="s">
        <v>1697</v>
      </c>
      <c r="H207" s="231">
        <v>3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539</v>
      </c>
      <c r="AT207" s="238" t="s">
        <v>154</v>
      </c>
      <c r="AU207" s="238" t="s">
        <v>87</v>
      </c>
      <c r="AY207" s="18" t="s">
        <v>152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539</v>
      </c>
      <c r="BM207" s="238" t="s">
        <v>1865</v>
      </c>
    </row>
    <row r="208" s="2" customFormat="1">
      <c r="A208" s="39"/>
      <c r="B208" s="40"/>
      <c r="C208" s="41"/>
      <c r="D208" s="240" t="s">
        <v>160</v>
      </c>
      <c r="E208" s="41"/>
      <c r="F208" s="241" t="s">
        <v>1753</v>
      </c>
      <c r="G208" s="41"/>
      <c r="H208" s="41"/>
      <c r="I208" s="242"/>
      <c r="J208" s="41"/>
      <c r="K208" s="41"/>
      <c r="L208" s="45"/>
      <c r="M208" s="243"/>
      <c r="N208" s="244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160</v>
      </c>
      <c r="AU208" s="18" t="s">
        <v>87</v>
      </c>
    </row>
    <row r="209" s="2" customFormat="1" ht="16.5" customHeight="1">
      <c r="A209" s="39"/>
      <c r="B209" s="40"/>
      <c r="C209" s="227" t="s">
        <v>425</v>
      </c>
      <c r="D209" s="227" t="s">
        <v>154</v>
      </c>
      <c r="E209" s="228" t="s">
        <v>1866</v>
      </c>
      <c r="F209" s="229" t="s">
        <v>1867</v>
      </c>
      <c r="G209" s="230" t="s">
        <v>1697</v>
      </c>
      <c r="H209" s="231">
        <v>1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42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539</v>
      </c>
      <c r="AT209" s="238" t="s">
        <v>154</v>
      </c>
      <c r="AU209" s="238" t="s">
        <v>87</v>
      </c>
      <c r="AY209" s="18" t="s">
        <v>152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539</v>
      </c>
      <c r="BM209" s="238" t="s">
        <v>1868</v>
      </c>
    </row>
    <row r="210" s="2" customFormat="1">
      <c r="A210" s="39"/>
      <c r="B210" s="40"/>
      <c r="C210" s="41"/>
      <c r="D210" s="240" t="s">
        <v>160</v>
      </c>
      <c r="E210" s="41"/>
      <c r="F210" s="241" t="s">
        <v>1753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160</v>
      </c>
      <c r="AU210" s="18" t="s">
        <v>87</v>
      </c>
    </row>
    <row r="211" s="2" customFormat="1" ht="16.5" customHeight="1">
      <c r="A211" s="39"/>
      <c r="B211" s="40"/>
      <c r="C211" s="227" t="s">
        <v>432</v>
      </c>
      <c r="D211" s="227" t="s">
        <v>154</v>
      </c>
      <c r="E211" s="228" t="s">
        <v>1869</v>
      </c>
      <c r="F211" s="229" t="s">
        <v>1870</v>
      </c>
      <c r="G211" s="230" t="s">
        <v>1697</v>
      </c>
      <c r="H211" s="231">
        <v>12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42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539</v>
      </c>
      <c r="AT211" s="238" t="s">
        <v>154</v>
      </c>
      <c r="AU211" s="238" t="s">
        <v>87</v>
      </c>
      <c r="AY211" s="18" t="s">
        <v>152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539</v>
      </c>
      <c r="BM211" s="238" t="s">
        <v>1871</v>
      </c>
    </row>
    <row r="212" s="2" customFormat="1">
      <c r="A212" s="39"/>
      <c r="B212" s="40"/>
      <c r="C212" s="41"/>
      <c r="D212" s="240" t="s">
        <v>160</v>
      </c>
      <c r="E212" s="41"/>
      <c r="F212" s="241" t="s">
        <v>1753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160</v>
      </c>
      <c r="AU212" s="18" t="s">
        <v>87</v>
      </c>
    </row>
    <row r="213" s="2" customFormat="1" ht="16.5" customHeight="1">
      <c r="A213" s="39"/>
      <c r="B213" s="40"/>
      <c r="C213" s="227" t="s">
        <v>434</v>
      </c>
      <c r="D213" s="227" t="s">
        <v>154</v>
      </c>
      <c r="E213" s="228" t="s">
        <v>1843</v>
      </c>
      <c r="F213" s="229" t="s">
        <v>1844</v>
      </c>
      <c r="G213" s="230" t="s">
        <v>1697</v>
      </c>
      <c r="H213" s="231">
        <v>12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42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539</v>
      </c>
      <c r="AT213" s="238" t="s">
        <v>154</v>
      </c>
      <c r="AU213" s="238" t="s">
        <v>87</v>
      </c>
      <c r="AY213" s="18" t="s">
        <v>152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539</v>
      </c>
      <c r="BM213" s="238" t="s">
        <v>1872</v>
      </c>
    </row>
    <row r="214" s="2" customFormat="1">
      <c r="A214" s="39"/>
      <c r="B214" s="40"/>
      <c r="C214" s="41"/>
      <c r="D214" s="240" t="s">
        <v>160</v>
      </c>
      <c r="E214" s="41"/>
      <c r="F214" s="241" t="s">
        <v>1766</v>
      </c>
      <c r="G214" s="41"/>
      <c r="H214" s="41"/>
      <c r="I214" s="242"/>
      <c r="J214" s="41"/>
      <c r="K214" s="41"/>
      <c r="L214" s="45"/>
      <c r="M214" s="243"/>
      <c r="N214" s="244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160</v>
      </c>
      <c r="AU214" s="18" t="s">
        <v>87</v>
      </c>
    </row>
    <row r="215" s="2" customFormat="1" ht="16.5" customHeight="1">
      <c r="A215" s="39"/>
      <c r="B215" s="40"/>
      <c r="C215" s="227" t="s">
        <v>438</v>
      </c>
      <c r="D215" s="227" t="s">
        <v>154</v>
      </c>
      <c r="E215" s="228" t="s">
        <v>1873</v>
      </c>
      <c r="F215" s="229" t="s">
        <v>1874</v>
      </c>
      <c r="G215" s="230" t="s">
        <v>1697</v>
      </c>
      <c r="H215" s="231">
        <v>1</v>
      </c>
      <c r="I215" s="232"/>
      <c r="J215" s="233">
        <f>ROUND(I215*H215,2)</f>
        <v>0</v>
      </c>
      <c r="K215" s="229" t="s">
        <v>1</v>
      </c>
      <c r="L215" s="45"/>
      <c r="M215" s="234" t="s">
        <v>1</v>
      </c>
      <c r="N215" s="235" t="s">
        <v>42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539</v>
      </c>
      <c r="AT215" s="238" t="s">
        <v>154</v>
      </c>
      <c r="AU215" s="238" t="s">
        <v>87</v>
      </c>
      <c r="AY215" s="18" t="s">
        <v>152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539</v>
      </c>
      <c r="BM215" s="238" t="s">
        <v>1875</v>
      </c>
    </row>
    <row r="216" s="2" customFormat="1">
      <c r="A216" s="39"/>
      <c r="B216" s="40"/>
      <c r="C216" s="41"/>
      <c r="D216" s="240" t="s">
        <v>160</v>
      </c>
      <c r="E216" s="41"/>
      <c r="F216" s="241" t="s">
        <v>1766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160</v>
      </c>
      <c r="AU216" s="18" t="s">
        <v>87</v>
      </c>
    </row>
    <row r="217" s="2" customFormat="1" ht="16.5" customHeight="1">
      <c r="A217" s="39"/>
      <c r="B217" s="40"/>
      <c r="C217" s="227" t="s">
        <v>440</v>
      </c>
      <c r="D217" s="227" t="s">
        <v>154</v>
      </c>
      <c r="E217" s="228" t="s">
        <v>1876</v>
      </c>
      <c r="F217" s="229" t="s">
        <v>1771</v>
      </c>
      <c r="G217" s="230" t="s">
        <v>1037</v>
      </c>
      <c r="H217" s="298"/>
      <c r="I217" s="232"/>
      <c r="J217" s="233">
        <f>ROUND(I217*H217,2)</f>
        <v>0</v>
      </c>
      <c r="K217" s="229" t="s">
        <v>1</v>
      </c>
      <c r="L217" s="45"/>
      <c r="M217" s="234" t="s">
        <v>1</v>
      </c>
      <c r="N217" s="235" t="s">
        <v>42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539</v>
      </c>
      <c r="AT217" s="238" t="s">
        <v>154</v>
      </c>
      <c r="AU217" s="238" t="s">
        <v>87</v>
      </c>
      <c r="AY217" s="18" t="s">
        <v>152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539</v>
      </c>
      <c r="BM217" s="238" t="s">
        <v>1877</v>
      </c>
    </row>
    <row r="218" s="2" customFormat="1" ht="16.5" customHeight="1">
      <c r="A218" s="39"/>
      <c r="B218" s="40"/>
      <c r="C218" s="227" t="s">
        <v>447</v>
      </c>
      <c r="D218" s="227" t="s">
        <v>154</v>
      </c>
      <c r="E218" s="228" t="s">
        <v>1878</v>
      </c>
      <c r="F218" s="229" t="s">
        <v>1774</v>
      </c>
      <c r="G218" s="230" t="s">
        <v>1037</v>
      </c>
      <c r="H218" s="298"/>
      <c r="I218" s="232"/>
      <c r="J218" s="233">
        <f>ROUND(I218*H218,2)</f>
        <v>0</v>
      </c>
      <c r="K218" s="229" t="s">
        <v>1</v>
      </c>
      <c r="L218" s="45"/>
      <c r="M218" s="234" t="s">
        <v>1</v>
      </c>
      <c r="N218" s="235" t="s">
        <v>42</v>
      </c>
      <c r="O218" s="92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8" t="s">
        <v>539</v>
      </c>
      <c r="AT218" s="238" t="s">
        <v>154</v>
      </c>
      <c r="AU218" s="238" t="s">
        <v>87</v>
      </c>
      <c r="AY218" s="18" t="s">
        <v>152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8" t="s">
        <v>85</v>
      </c>
      <c r="BK218" s="239">
        <f>ROUND(I218*H218,2)</f>
        <v>0</v>
      </c>
      <c r="BL218" s="18" t="s">
        <v>539</v>
      </c>
      <c r="BM218" s="238" t="s">
        <v>1879</v>
      </c>
    </row>
    <row r="219" s="12" customFormat="1" ht="22.8" customHeight="1">
      <c r="A219" s="12"/>
      <c r="B219" s="211"/>
      <c r="C219" s="212"/>
      <c r="D219" s="213" t="s">
        <v>76</v>
      </c>
      <c r="E219" s="225" t="s">
        <v>1880</v>
      </c>
      <c r="F219" s="225" t="s">
        <v>1881</v>
      </c>
      <c r="G219" s="212"/>
      <c r="H219" s="212"/>
      <c r="I219" s="215"/>
      <c r="J219" s="226">
        <f>BK219</f>
        <v>0</v>
      </c>
      <c r="K219" s="212"/>
      <c r="L219" s="217"/>
      <c r="M219" s="218"/>
      <c r="N219" s="219"/>
      <c r="O219" s="219"/>
      <c r="P219" s="220">
        <f>SUM(P220:P239)</f>
        <v>0</v>
      </c>
      <c r="Q219" s="219"/>
      <c r="R219" s="220">
        <f>SUM(R220:R239)</f>
        <v>0</v>
      </c>
      <c r="S219" s="219"/>
      <c r="T219" s="221">
        <f>SUM(T220:T239)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2" t="s">
        <v>85</v>
      </c>
      <c r="AT219" s="223" t="s">
        <v>76</v>
      </c>
      <c r="AU219" s="223" t="s">
        <v>85</v>
      </c>
      <c r="AY219" s="222" t="s">
        <v>152</v>
      </c>
      <c r="BK219" s="224">
        <f>SUM(BK220:BK239)</f>
        <v>0</v>
      </c>
    </row>
    <row r="220" s="2" customFormat="1" ht="16.5" customHeight="1">
      <c r="A220" s="39"/>
      <c r="B220" s="40"/>
      <c r="C220" s="227" t="s">
        <v>451</v>
      </c>
      <c r="D220" s="227" t="s">
        <v>154</v>
      </c>
      <c r="E220" s="228" t="s">
        <v>1882</v>
      </c>
      <c r="F220" s="229" t="s">
        <v>1883</v>
      </c>
      <c r="G220" s="230" t="s">
        <v>1697</v>
      </c>
      <c r="H220" s="231">
        <v>1</v>
      </c>
      <c r="I220" s="232"/>
      <c r="J220" s="233">
        <f>ROUND(I220*H220,2)</f>
        <v>0</v>
      </c>
      <c r="K220" s="229" t="s">
        <v>1</v>
      </c>
      <c r="L220" s="45"/>
      <c r="M220" s="234" t="s">
        <v>1</v>
      </c>
      <c r="N220" s="235" t="s">
        <v>42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539</v>
      </c>
      <c r="AT220" s="238" t="s">
        <v>154</v>
      </c>
      <c r="AU220" s="238" t="s">
        <v>87</v>
      </c>
      <c r="AY220" s="18" t="s">
        <v>152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85</v>
      </c>
      <c r="BK220" s="239">
        <f>ROUND(I220*H220,2)</f>
        <v>0</v>
      </c>
      <c r="BL220" s="18" t="s">
        <v>539</v>
      </c>
      <c r="BM220" s="238" t="s">
        <v>1884</v>
      </c>
    </row>
    <row r="221" s="2" customFormat="1">
      <c r="A221" s="39"/>
      <c r="B221" s="40"/>
      <c r="C221" s="41"/>
      <c r="D221" s="240" t="s">
        <v>160</v>
      </c>
      <c r="E221" s="41"/>
      <c r="F221" s="241" t="s">
        <v>1753</v>
      </c>
      <c r="G221" s="41"/>
      <c r="H221" s="41"/>
      <c r="I221" s="242"/>
      <c r="J221" s="41"/>
      <c r="K221" s="41"/>
      <c r="L221" s="45"/>
      <c r="M221" s="243"/>
      <c r="N221" s="244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160</v>
      </c>
      <c r="AU221" s="18" t="s">
        <v>87</v>
      </c>
    </row>
    <row r="222" s="2" customFormat="1" ht="16.5" customHeight="1">
      <c r="A222" s="39"/>
      <c r="B222" s="40"/>
      <c r="C222" s="227" t="s">
        <v>454</v>
      </c>
      <c r="D222" s="227" t="s">
        <v>154</v>
      </c>
      <c r="E222" s="228" t="s">
        <v>1885</v>
      </c>
      <c r="F222" s="229" t="s">
        <v>1886</v>
      </c>
      <c r="G222" s="230" t="s">
        <v>1697</v>
      </c>
      <c r="H222" s="231">
        <v>1</v>
      </c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42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539</v>
      </c>
      <c r="AT222" s="238" t="s">
        <v>154</v>
      </c>
      <c r="AU222" s="238" t="s">
        <v>87</v>
      </c>
      <c r="AY222" s="18" t="s">
        <v>152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85</v>
      </c>
      <c r="BK222" s="239">
        <f>ROUND(I222*H222,2)</f>
        <v>0</v>
      </c>
      <c r="BL222" s="18" t="s">
        <v>539</v>
      </c>
      <c r="BM222" s="238" t="s">
        <v>1887</v>
      </c>
    </row>
    <row r="223" s="2" customFormat="1">
      <c r="A223" s="39"/>
      <c r="B223" s="40"/>
      <c r="C223" s="41"/>
      <c r="D223" s="240" t="s">
        <v>160</v>
      </c>
      <c r="E223" s="41"/>
      <c r="F223" s="241" t="s">
        <v>1784</v>
      </c>
      <c r="G223" s="41"/>
      <c r="H223" s="41"/>
      <c r="I223" s="242"/>
      <c r="J223" s="41"/>
      <c r="K223" s="41"/>
      <c r="L223" s="45"/>
      <c r="M223" s="243"/>
      <c r="N223" s="24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160</v>
      </c>
      <c r="AU223" s="18" t="s">
        <v>87</v>
      </c>
    </row>
    <row r="224" s="2" customFormat="1" ht="16.5" customHeight="1">
      <c r="A224" s="39"/>
      <c r="B224" s="40"/>
      <c r="C224" s="227" t="s">
        <v>461</v>
      </c>
      <c r="D224" s="227" t="s">
        <v>154</v>
      </c>
      <c r="E224" s="228" t="s">
        <v>1888</v>
      </c>
      <c r="F224" s="229" t="s">
        <v>1889</v>
      </c>
      <c r="G224" s="230" t="s">
        <v>1697</v>
      </c>
      <c r="H224" s="231">
        <v>1</v>
      </c>
      <c r="I224" s="232"/>
      <c r="J224" s="233">
        <f>ROUND(I224*H224,2)</f>
        <v>0</v>
      </c>
      <c r="K224" s="229" t="s">
        <v>1</v>
      </c>
      <c r="L224" s="45"/>
      <c r="M224" s="234" t="s">
        <v>1</v>
      </c>
      <c r="N224" s="235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539</v>
      </c>
      <c r="AT224" s="238" t="s">
        <v>154</v>
      </c>
      <c r="AU224" s="238" t="s">
        <v>87</v>
      </c>
      <c r="AY224" s="18" t="s">
        <v>152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539</v>
      </c>
      <c r="BM224" s="238" t="s">
        <v>1890</v>
      </c>
    </row>
    <row r="225" s="2" customFormat="1">
      <c r="A225" s="39"/>
      <c r="B225" s="40"/>
      <c r="C225" s="41"/>
      <c r="D225" s="240" t="s">
        <v>160</v>
      </c>
      <c r="E225" s="41"/>
      <c r="F225" s="241" t="s">
        <v>1784</v>
      </c>
      <c r="G225" s="41"/>
      <c r="H225" s="41"/>
      <c r="I225" s="242"/>
      <c r="J225" s="41"/>
      <c r="K225" s="41"/>
      <c r="L225" s="45"/>
      <c r="M225" s="243"/>
      <c r="N225" s="244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160</v>
      </c>
      <c r="AU225" s="18" t="s">
        <v>87</v>
      </c>
    </row>
    <row r="226" s="2" customFormat="1" ht="24.15" customHeight="1">
      <c r="A226" s="39"/>
      <c r="B226" s="40"/>
      <c r="C226" s="227" t="s">
        <v>465</v>
      </c>
      <c r="D226" s="227" t="s">
        <v>154</v>
      </c>
      <c r="E226" s="228" t="s">
        <v>1891</v>
      </c>
      <c r="F226" s="229" t="s">
        <v>1892</v>
      </c>
      <c r="G226" s="230" t="s">
        <v>1697</v>
      </c>
      <c r="H226" s="231">
        <v>1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42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539</v>
      </c>
      <c r="AT226" s="238" t="s">
        <v>154</v>
      </c>
      <c r="AU226" s="238" t="s">
        <v>87</v>
      </c>
      <c r="AY226" s="18" t="s">
        <v>152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539</v>
      </c>
      <c r="BM226" s="238" t="s">
        <v>1893</v>
      </c>
    </row>
    <row r="227" s="2" customFormat="1">
      <c r="A227" s="39"/>
      <c r="B227" s="40"/>
      <c r="C227" s="41"/>
      <c r="D227" s="240" t="s">
        <v>160</v>
      </c>
      <c r="E227" s="41"/>
      <c r="F227" s="241" t="s">
        <v>1753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160</v>
      </c>
      <c r="AU227" s="18" t="s">
        <v>87</v>
      </c>
    </row>
    <row r="228" s="2" customFormat="1" ht="16.5" customHeight="1">
      <c r="A228" s="39"/>
      <c r="B228" s="40"/>
      <c r="C228" s="227" t="s">
        <v>468</v>
      </c>
      <c r="D228" s="227" t="s">
        <v>154</v>
      </c>
      <c r="E228" s="228" t="s">
        <v>1894</v>
      </c>
      <c r="F228" s="229" t="s">
        <v>1895</v>
      </c>
      <c r="G228" s="230" t="s">
        <v>1697</v>
      </c>
      <c r="H228" s="231">
        <v>2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42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539</v>
      </c>
      <c r="AT228" s="238" t="s">
        <v>154</v>
      </c>
      <c r="AU228" s="238" t="s">
        <v>87</v>
      </c>
      <c r="AY228" s="18" t="s">
        <v>152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539</v>
      </c>
      <c r="BM228" s="238" t="s">
        <v>1896</v>
      </c>
    </row>
    <row r="229" s="2" customFormat="1">
      <c r="A229" s="39"/>
      <c r="B229" s="40"/>
      <c r="C229" s="41"/>
      <c r="D229" s="240" t="s">
        <v>160</v>
      </c>
      <c r="E229" s="41"/>
      <c r="F229" s="241" t="s">
        <v>1784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160</v>
      </c>
      <c r="AU229" s="18" t="s">
        <v>87</v>
      </c>
    </row>
    <row r="230" s="2" customFormat="1" ht="16.5" customHeight="1">
      <c r="A230" s="39"/>
      <c r="B230" s="40"/>
      <c r="C230" s="227" t="s">
        <v>472</v>
      </c>
      <c r="D230" s="227" t="s">
        <v>154</v>
      </c>
      <c r="E230" s="228" t="s">
        <v>1897</v>
      </c>
      <c r="F230" s="229" t="s">
        <v>1898</v>
      </c>
      <c r="G230" s="230" t="s">
        <v>1</v>
      </c>
      <c r="H230" s="231">
        <v>1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42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539</v>
      </c>
      <c r="AT230" s="238" t="s">
        <v>154</v>
      </c>
      <c r="AU230" s="238" t="s">
        <v>87</v>
      </c>
      <c r="AY230" s="18" t="s">
        <v>152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539</v>
      </c>
      <c r="BM230" s="238" t="s">
        <v>1899</v>
      </c>
    </row>
    <row r="231" s="2" customFormat="1">
      <c r="A231" s="39"/>
      <c r="B231" s="40"/>
      <c r="C231" s="41"/>
      <c r="D231" s="240" t="s">
        <v>160</v>
      </c>
      <c r="E231" s="41"/>
      <c r="F231" s="241" t="s">
        <v>1753</v>
      </c>
      <c r="G231" s="41"/>
      <c r="H231" s="41"/>
      <c r="I231" s="242"/>
      <c r="J231" s="41"/>
      <c r="K231" s="41"/>
      <c r="L231" s="45"/>
      <c r="M231" s="243"/>
      <c r="N231" s="244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160</v>
      </c>
      <c r="AU231" s="18" t="s">
        <v>87</v>
      </c>
    </row>
    <row r="232" s="2" customFormat="1" ht="24.15" customHeight="1">
      <c r="A232" s="39"/>
      <c r="B232" s="40"/>
      <c r="C232" s="227" t="s">
        <v>476</v>
      </c>
      <c r="D232" s="227" t="s">
        <v>154</v>
      </c>
      <c r="E232" s="228" t="s">
        <v>1900</v>
      </c>
      <c r="F232" s="229" t="s">
        <v>1901</v>
      </c>
      <c r="G232" s="230" t="s">
        <v>1697</v>
      </c>
      <c r="H232" s="231">
        <v>1</v>
      </c>
      <c r="I232" s="232"/>
      <c r="J232" s="233">
        <f>ROUND(I232*H232,2)</f>
        <v>0</v>
      </c>
      <c r="K232" s="229" t="s">
        <v>1</v>
      </c>
      <c r="L232" s="45"/>
      <c r="M232" s="234" t="s">
        <v>1</v>
      </c>
      <c r="N232" s="235" t="s">
        <v>42</v>
      </c>
      <c r="O232" s="92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539</v>
      </c>
      <c r="AT232" s="238" t="s">
        <v>154</v>
      </c>
      <c r="AU232" s="238" t="s">
        <v>87</v>
      </c>
      <c r="AY232" s="18" t="s">
        <v>152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539</v>
      </c>
      <c r="BM232" s="238" t="s">
        <v>1902</v>
      </c>
    </row>
    <row r="233" s="2" customFormat="1">
      <c r="A233" s="39"/>
      <c r="B233" s="40"/>
      <c r="C233" s="41"/>
      <c r="D233" s="240" t="s">
        <v>160</v>
      </c>
      <c r="E233" s="41"/>
      <c r="F233" s="241" t="s">
        <v>1784</v>
      </c>
      <c r="G233" s="41"/>
      <c r="H233" s="41"/>
      <c r="I233" s="242"/>
      <c r="J233" s="41"/>
      <c r="K233" s="41"/>
      <c r="L233" s="45"/>
      <c r="M233" s="243"/>
      <c r="N233" s="244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160</v>
      </c>
      <c r="AU233" s="18" t="s">
        <v>87</v>
      </c>
    </row>
    <row r="234" s="2" customFormat="1" ht="16.5" customHeight="1">
      <c r="A234" s="39"/>
      <c r="B234" s="40"/>
      <c r="C234" s="227" t="s">
        <v>485</v>
      </c>
      <c r="D234" s="227" t="s">
        <v>154</v>
      </c>
      <c r="E234" s="228" t="s">
        <v>1903</v>
      </c>
      <c r="F234" s="229" t="s">
        <v>1904</v>
      </c>
      <c r="G234" s="230" t="s">
        <v>1697</v>
      </c>
      <c r="H234" s="231">
        <v>1</v>
      </c>
      <c r="I234" s="232"/>
      <c r="J234" s="233">
        <f>ROUND(I234*H234,2)</f>
        <v>0</v>
      </c>
      <c r="K234" s="229" t="s">
        <v>1</v>
      </c>
      <c r="L234" s="45"/>
      <c r="M234" s="234" t="s">
        <v>1</v>
      </c>
      <c r="N234" s="235" t="s">
        <v>42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539</v>
      </c>
      <c r="AT234" s="238" t="s">
        <v>154</v>
      </c>
      <c r="AU234" s="238" t="s">
        <v>87</v>
      </c>
      <c r="AY234" s="18" t="s">
        <v>152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539</v>
      </c>
      <c r="BM234" s="238" t="s">
        <v>1905</v>
      </c>
    </row>
    <row r="235" s="2" customFormat="1">
      <c r="A235" s="39"/>
      <c r="B235" s="40"/>
      <c r="C235" s="41"/>
      <c r="D235" s="240" t="s">
        <v>160</v>
      </c>
      <c r="E235" s="41"/>
      <c r="F235" s="241" t="s">
        <v>1784</v>
      </c>
      <c r="G235" s="41"/>
      <c r="H235" s="41"/>
      <c r="I235" s="242"/>
      <c r="J235" s="41"/>
      <c r="K235" s="41"/>
      <c r="L235" s="45"/>
      <c r="M235" s="243"/>
      <c r="N235" s="244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160</v>
      </c>
      <c r="AU235" s="18" t="s">
        <v>87</v>
      </c>
    </row>
    <row r="236" s="2" customFormat="1" ht="24.15" customHeight="1">
      <c r="A236" s="39"/>
      <c r="B236" s="40"/>
      <c r="C236" s="227" t="s">
        <v>490</v>
      </c>
      <c r="D236" s="227" t="s">
        <v>154</v>
      </c>
      <c r="E236" s="228" t="s">
        <v>1906</v>
      </c>
      <c r="F236" s="229" t="s">
        <v>1907</v>
      </c>
      <c r="G236" s="230" t="s">
        <v>1697</v>
      </c>
      <c r="H236" s="231">
        <v>1</v>
      </c>
      <c r="I236" s="232"/>
      <c r="J236" s="233">
        <f>ROUND(I236*H236,2)</f>
        <v>0</v>
      </c>
      <c r="K236" s="229" t="s">
        <v>1</v>
      </c>
      <c r="L236" s="45"/>
      <c r="M236" s="234" t="s">
        <v>1</v>
      </c>
      <c r="N236" s="235" t="s">
        <v>42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539</v>
      </c>
      <c r="AT236" s="238" t="s">
        <v>154</v>
      </c>
      <c r="AU236" s="238" t="s">
        <v>87</v>
      </c>
      <c r="AY236" s="18" t="s">
        <v>152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539</v>
      </c>
      <c r="BM236" s="238" t="s">
        <v>1908</v>
      </c>
    </row>
    <row r="237" s="2" customFormat="1">
      <c r="A237" s="39"/>
      <c r="B237" s="40"/>
      <c r="C237" s="41"/>
      <c r="D237" s="240" t="s">
        <v>160</v>
      </c>
      <c r="E237" s="41"/>
      <c r="F237" s="241" t="s">
        <v>1753</v>
      </c>
      <c r="G237" s="41"/>
      <c r="H237" s="41"/>
      <c r="I237" s="242"/>
      <c r="J237" s="41"/>
      <c r="K237" s="41"/>
      <c r="L237" s="45"/>
      <c r="M237" s="243"/>
      <c r="N237" s="244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160</v>
      </c>
      <c r="AU237" s="18" t="s">
        <v>87</v>
      </c>
    </row>
    <row r="238" s="2" customFormat="1" ht="16.5" customHeight="1">
      <c r="A238" s="39"/>
      <c r="B238" s="40"/>
      <c r="C238" s="227" t="s">
        <v>494</v>
      </c>
      <c r="D238" s="227" t="s">
        <v>154</v>
      </c>
      <c r="E238" s="228" t="s">
        <v>1909</v>
      </c>
      <c r="F238" s="229" t="s">
        <v>1771</v>
      </c>
      <c r="G238" s="230" t="s">
        <v>1037</v>
      </c>
      <c r="H238" s="298"/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42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539</v>
      </c>
      <c r="AT238" s="238" t="s">
        <v>154</v>
      </c>
      <c r="AU238" s="238" t="s">
        <v>87</v>
      </c>
      <c r="AY238" s="18" t="s">
        <v>152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85</v>
      </c>
      <c r="BK238" s="239">
        <f>ROUND(I238*H238,2)</f>
        <v>0</v>
      </c>
      <c r="BL238" s="18" t="s">
        <v>539</v>
      </c>
      <c r="BM238" s="238" t="s">
        <v>1910</v>
      </c>
    </row>
    <row r="239" s="2" customFormat="1" ht="16.5" customHeight="1">
      <c r="A239" s="39"/>
      <c r="B239" s="40"/>
      <c r="C239" s="227" t="s">
        <v>499</v>
      </c>
      <c r="D239" s="227" t="s">
        <v>154</v>
      </c>
      <c r="E239" s="228" t="s">
        <v>1911</v>
      </c>
      <c r="F239" s="229" t="s">
        <v>1774</v>
      </c>
      <c r="G239" s="230" t="s">
        <v>1037</v>
      </c>
      <c r="H239" s="298"/>
      <c r="I239" s="232"/>
      <c r="J239" s="233">
        <f>ROUND(I239*H239,2)</f>
        <v>0</v>
      </c>
      <c r="K239" s="229" t="s">
        <v>1</v>
      </c>
      <c r="L239" s="45"/>
      <c r="M239" s="234" t="s">
        <v>1</v>
      </c>
      <c r="N239" s="235" t="s">
        <v>42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539</v>
      </c>
      <c r="AT239" s="238" t="s">
        <v>154</v>
      </c>
      <c r="AU239" s="238" t="s">
        <v>87</v>
      </c>
      <c r="AY239" s="18" t="s">
        <v>152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539</v>
      </c>
      <c r="BM239" s="238" t="s">
        <v>1912</v>
      </c>
    </row>
    <row r="240" s="12" customFormat="1" ht="22.8" customHeight="1">
      <c r="A240" s="12"/>
      <c r="B240" s="211"/>
      <c r="C240" s="212"/>
      <c r="D240" s="213" t="s">
        <v>76</v>
      </c>
      <c r="E240" s="225" t="s">
        <v>1913</v>
      </c>
      <c r="F240" s="225" t="s">
        <v>1914</v>
      </c>
      <c r="G240" s="212"/>
      <c r="H240" s="212"/>
      <c r="I240" s="215"/>
      <c r="J240" s="226">
        <f>BK240</f>
        <v>0</v>
      </c>
      <c r="K240" s="212"/>
      <c r="L240" s="217"/>
      <c r="M240" s="218"/>
      <c r="N240" s="219"/>
      <c r="O240" s="219"/>
      <c r="P240" s="220">
        <f>P241+SUM(P242:P269)+P286</f>
        <v>0</v>
      </c>
      <c r="Q240" s="219"/>
      <c r="R240" s="220">
        <f>R241+SUM(R242:R269)+R286</f>
        <v>0</v>
      </c>
      <c r="S240" s="219"/>
      <c r="T240" s="221">
        <f>T241+SUM(T242:T269)+T286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85</v>
      </c>
      <c r="AT240" s="223" t="s">
        <v>76</v>
      </c>
      <c r="AU240" s="223" t="s">
        <v>85</v>
      </c>
      <c r="AY240" s="222" t="s">
        <v>152</v>
      </c>
      <c r="BK240" s="224">
        <f>BK241+SUM(BK242:BK269)+BK286</f>
        <v>0</v>
      </c>
    </row>
    <row r="241" s="2" customFormat="1" ht="16.5" customHeight="1">
      <c r="A241" s="39"/>
      <c r="B241" s="40"/>
      <c r="C241" s="227" t="s">
        <v>504</v>
      </c>
      <c r="D241" s="227" t="s">
        <v>154</v>
      </c>
      <c r="E241" s="228" t="s">
        <v>1915</v>
      </c>
      <c r="F241" s="229" t="s">
        <v>1916</v>
      </c>
      <c r="G241" s="230" t="s">
        <v>1697</v>
      </c>
      <c r="H241" s="231">
        <v>1</v>
      </c>
      <c r="I241" s="232"/>
      <c r="J241" s="233">
        <f>ROUND(I241*H241,2)</f>
        <v>0</v>
      </c>
      <c r="K241" s="229" t="s">
        <v>1</v>
      </c>
      <c r="L241" s="45"/>
      <c r="M241" s="234" t="s">
        <v>1</v>
      </c>
      <c r="N241" s="235" t="s">
        <v>42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539</v>
      </c>
      <c r="AT241" s="238" t="s">
        <v>154</v>
      </c>
      <c r="AU241" s="238" t="s">
        <v>87</v>
      </c>
      <c r="AY241" s="18" t="s">
        <v>152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539</v>
      </c>
      <c r="BM241" s="238" t="s">
        <v>1917</v>
      </c>
    </row>
    <row r="242" s="2" customFormat="1">
      <c r="A242" s="39"/>
      <c r="B242" s="40"/>
      <c r="C242" s="41"/>
      <c r="D242" s="240" t="s">
        <v>160</v>
      </c>
      <c r="E242" s="41"/>
      <c r="F242" s="241" t="s">
        <v>1753</v>
      </c>
      <c r="G242" s="41"/>
      <c r="H242" s="41"/>
      <c r="I242" s="242"/>
      <c r="J242" s="41"/>
      <c r="K242" s="41"/>
      <c r="L242" s="45"/>
      <c r="M242" s="243"/>
      <c r="N242" s="244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160</v>
      </c>
      <c r="AU242" s="18" t="s">
        <v>87</v>
      </c>
    </row>
    <row r="243" s="2" customFormat="1" ht="16.5" customHeight="1">
      <c r="A243" s="39"/>
      <c r="B243" s="40"/>
      <c r="C243" s="227" t="s">
        <v>508</v>
      </c>
      <c r="D243" s="227" t="s">
        <v>154</v>
      </c>
      <c r="E243" s="228" t="s">
        <v>1918</v>
      </c>
      <c r="F243" s="229" t="s">
        <v>1919</v>
      </c>
      <c r="G243" s="230" t="s">
        <v>1697</v>
      </c>
      <c r="H243" s="231">
        <v>2</v>
      </c>
      <c r="I243" s="232"/>
      <c r="J243" s="233">
        <f>ROUND(I243*H243,2)</f>
        <v>0</v>
      </c>
      <c r="K243" s="229" t="s">
        <v>1</v>
      </c>
      <c r="L243" s="45"/>
      <c r="M243" s="234" t="s">
        <v>1</v>
      </c>
      <c r="N243" s="235" t="s">
        <v>42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539</v>
      </c>
      <c r="AT243" s="238" t="s">
        <v>154</v>
      </c>
      <c r="AU243" s="238" t="s">
        <v>87</v>
      </c>
      <c r="AY243" s="18" t="s">
        <v>152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539</v>
      </c>
      <c r="BM243" s="238" t="s">
        <v>1920</v>
      </c>
    </row>
    <row r="244" s="2" customFormat="1">
      <c r="A244" s="39"/>
      <c r="B244" s="40"/>
      <c r="C244" s="41"/>
      <c r="D244" s="240" t="s">
        <v>160</v>
      </c>
      <c r="E244" s="41"/>
      <c r="F244" s="241" t="s">
        <v>1753</v>
      </c>
      <c r="G244" s="41"/>
      <c r="H244" s="41"/>
      <c r="I244" s="242"/>
      <c r="J244" s="41"/>
      <c r="K244" s="41"/>
      <c r="L244" s="45"/>
      <c r="M244" s="243"/>
      <c r="N244" s="244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160</v>
      </c>
      <c r="AU244" s="18" t="s">
        <v>87</v>
      </c>
    </row>
    <row r="245" s="2" customFormat="1" ht="16.5" customHeight="1">
      <c r="A245" s="39"/>
      <c r="B245" s="40"/>
      <c r="C245" s="227" t="s">
        <v>511</v>
      </c>
      <c r="D245" s="227" t="s">
        <v>154</v>
      </c>
      <c r="E245" s="228" t="s">
        <v>1921</v>
      </c>
      <c r="F245" s="229" t="s">
        <v>1922</v>
      </c>
      <c r="G245" s="230" t="s">
        <v>1697</v>
      </c>
      <c r="H245" s="231">
        <v>4</v>
      </c>
      <c r="I245" s="232"/>
      <c r="J245" s="233">
        <f>ROUND(I245*H245,2)</f>
        <v>0</v>
      </c>
      <c r="K245" s="229" t="s">
        <v>1</v>
      </c>
      <c r="L245" s="45"/>
      <c r="M245" s="234" t="s">
        <v>1</v>
      </c>
      <c r="N245" s="235" t="s">
        <v>42</v>
      </c>
      <c r="O245" s="92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539</v>
      </c>
      <c r="AT245" s="238" t="s">
        <v>154</v>
      </c>
      <c r="AU245" s="238" t="s">
        <v>87</v>
      </c>
      <c r="AY245" s="18" t="s">
        <v>152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539</v>
      </c>
      <c r="BM245" s="238" t="s">
        <v>1923</v>
      </c>
    </row>
    <row r="246" s="2" customFormat="1">
      <c r="A246" s="39"/>
      <c r="B246" s="40"/>
      <c r="C246" s="41"/>
      <c r="D246" s="240" t="s">
        <v>160</v>
      </c>
      <c r="E246" s="41"/>
      <c r="F246" s="241" t="s">
        <v>1753</v>
      </c>
      <c r="G246" s="41"/>
      <c r="H246" s="41"/>
      <c r="I246" s="242"/>
      <c r="J246" s="41"/>
      <c r="K246" s="41"/>
      <c r="L246" s="45"/>
      <c r="M246" s="243"/>
      <c r="N246" s="244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160</v>
      </c>
      <c r="AU246" s="18" t="s">
        <v>87</v>
      </c>
    </row>
    <row r="247" s="2" customFormat="1" ht="16.5" customHeight="1">
      <c r="A247" s="39"/>
      <c r="B247" s="40"/>
      <c r="C247" s="227" t="s">
        <v>519</v>
      </c>
      <c r="D247" s="227" t="s">
        <v>154</v>
      </c>
      <c r="E247" s="228" t="s">
        <v>1924</v>
      </c>
      <c r="F247" s="229" t="s">
        <v>1925</v>
      </c>
      <c r="G247" s="230" t="s">
        <v>1697</v>
      </c>
      <c r="H247" s="231">
        <v>1</v>
      </c>
      <c r="I247" s="232"/>
      <c r="J247" s="233">
        <f>ROUND(I247*H247,2)</f>
        <v>0</v>
      </c>
      <c r="K247" s="229" t="s">
        <v>1</v>
      </c>
      <c r="L247" s="45"/>
      <c r="M247" s="234" t="s">
        <v>1</v>
      </c>
      <c r="N247" s="235" t="s">
        <v>42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539</v>
      </c>
      <c r="AT247" s="238" t="s">
        <v>154</v>
      </c>
      <c r="AU247" s="238" t="s">
        <v>87</v>
      </c>
      <c r="AY247" s="18" t="s">
        <v>152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539</v>
      </c>
      <c r="BM247" s="238" t="s">
        <v>1926</v>
      </c>
    </row>
    <row r="248" s="2" customFormat="1">
      <c r="A248" s="39"/>
      <c r="B248" s="40"/>
      <c r="C248" s="41"/>
      <c r="D248" s="240" t="s">
        <v>160</v>
      </c>
      <c r="E248" s="41"/>
      <c r="F248" s="241" t="s">
        <v>1753</v>
      </c>
      <c r="G248" s="41"/>
      <c r="H248" s="41"/>
      <c r="I248" s="242"/>
      <c r="J248" s="41"/>
      <c r="K248" s="41"/>
      <c r="L248" s="45"/>
      <c r="M248" s="243"/>
      <c r="N248" s="244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160</v>
      </c>
      <c r="AU248" s="18" t="s">
        <v>87</v>
      </c>
    </row>
    <row r="249" s="2" customFormat="1" ht="16.5" customHeight="1">
      <c r="A249" s="39"/>
      <c r="B249" s="40"/>
      <c r="C249" s="227" t="s">
        <v>357</v>
      </c>
      <c r="D249" s="227" t="s">
        <v>154</v>
      </c>
      <c r="E249" s="228" t="s">
        <v>1927</v>
      </c>
      <c r="F249" s="229" t="s">
        <v>1928</v>
      </c>
      <c r="G249" s="230" t="s">
        <v>1697</v>
      </c>
      <c r="H249" s="231">
        <v>5</v>
      </c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42</v>
      </c>
      <c r="O249" s="92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539</v>
      </c>
      <c r="AT249" s="238" t="s">
        <v>154</v>
      </c>
      <c r="AU249" s="238" t="s">
        <v>87</v>
      </c>
      <c r="AY249" s="18" t="s">
        <v>152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539</v>
      </c>
      <c r="BM249" s="238" t="s">
        <v>1929</v>
      </c>
    </row>
    <row r="250" s="2" customFormat="1">
      <c r="A250" s="39"/>
      <c r="B250" s="40"/>
      <c r="C250" s="41"/>
      <c r="D250" s="240" t="s">
        <v>160</v>
      </c>
      <c r="E250" s="41"/>
      <c r="F250" s="241" t="s">
        <v>1753</v>
      </c>
      <c r="G250" s="41"/>
      <c r="H250" s="41"/>
      <c r="I250" s="242"/>
      <c r="J250" s="41"/>
      <c r="K250" s="41"/>
      <c r="L250" s="45"/>
      <c r="M250" s="243"/>
      <c r="N250" s="244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160</v>
      </c>
      <c r="AU250" s="18" t="s">
        <v>87</v>
      </c>
    </row>
    <row r="251" s="2" customFormat="1" ht="16.5" customHeight="1">
      <c r="A251" s="39"/>
      <c r="B251" s="40"/>
      <c r="C251" s="227" t="s">
        <v>528</v>
      </c>
      <c r="D251" s="227" t="s">
        <v>154</v>
      </c>
      <c r="E251" s="228" t="s">
        <v>1930</v>
      </c>
      <c r="F251" s="229" t="s">
        <v>1931</v>
      </c>
      <c r="G251" s="230" t="s">
        <v>1697</v>
      </c>
      <c r="H251" s="231">
        <v>3</v>
      </c>
      <c r="I251" s="232"/>
      <c r="J251" s="233">
        <f>ROUND(I251*H251,2)</f>
        <v>0</v>
      </c>
      <c r="K251" s="229" t="s">
        <v>1</v>
      </c>
      <c r="L251" s="45"/>
      <c r="M251" s="234" t="s">
        <v>1</v>
      </c>
      <c r="N251" s="235" t="s">
        <v>42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539</v>
      </c>
      <c r="AT251" s="238" t="s">
        <v>154</v>
      </c>
      <c r="AU251" s="238" t="s">
        <v>87</v>
      </c>
      <c r="AY251" s="18" t="s">
        <v>152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539</v>
      </c>
      <c r="BM251" s="238" t="s">
        <v>1932</v>
      </c>
    </row>
    <row r="252" s="2" customFormat="1">
      <c r="A252" s="39"/>
      <c r="B252" s="40"/>
      <c r="C252" s="41"/>
      <c r="D252" s="240" t="s">
        <v>160</v>
      </c>
      <c r="E252" s="41"/>
      <c r="F252" s="241" t="s">
        <v>1753</v>
      </c>
      <c r="G252" s="41"/>
      <c r="H252" s="41"/>
      <c r="I252" s="242"/>
      <c r="J252" s="41"/>
      <c r="K252" s="41"/>
      <c r="L252" s="45"/>
      <c r="M252" s="243"/>
      <c r="N252" s="244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160</v>
      </c>
      <c r="AU252" s="18" t="s">
        <v>87</v>
      </c>
    </row>
    <row r="253" s="2" customFormat="1" ht="16.5" customHeight="1">
      <c r="A253" s="39"/>
      <c r="B253" s="40"/>
      <c r="C253" s="227" t="s">
        <v>532</v>
      </c>
      <c r="D253" s="227" t="s">
        <v>154</v>
      </c>
      <c r="E253" s="228" t="s">
        <v>1933</v>
      </c>
      <c r="F253" s="229" t="s">
        <v>1934</v>
      </c>
      <c r="G253" s="230" t="s">
        <v>1697</v>
      </c>
      <c r="H253" s="231">
        <v>31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539</v>
      </c>
      <c r="AT253" s="238" t="s">
        <v>154</v>
      </c>
      <c r="AU253" s="238" t="s">
        <v>87</v>
      </c>
      <c r="AY253" s="18" t="s">
        <v>152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539</v>
      </c>
      <c r="BM253" s="238" t="s">
        <v>1935</v>
      </c>
    </row>
    <row r="254" s="2" customFormat="1">
      <c r="A254" s="39"/>
      <c r="B254" s="40"/>
      <c r="C254" s="41"/>
      <c r="D254" s="240" t="s">
        <v>160</v>
      </c>
      <c r="E254" s="41"/>
      <c r="F254" s="241" t="s">
        <v>1753</v>
      </c>
      <c r="G254" s="41"/>
      <c r="H254" s="41"/>
      <c r="I254" s="242"/>
      <c r="J254" s="41"/>
      <c r="K254" s="41"/>
      <c r="L254" s="45"/>
      <c r="M254" s="243"/>
      <c r="N254" s="244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160</v>
      </c>
      <c r="AU254" s="18" t="s">
        <v>87</v>
      </c>
    </row>
    <row r="255" s="2" customFormat="1" ht="16.5" customHeight="1">
      <c r="A255" s="39"/>
      <c r="B255" s="40"/>
      <c r="C255" s="227" t="s">
        <v>534</v>
      </c>
      <c r="D255" s="227" t="s">
        <v>154</v>
      </c>
      <c r="E255" s="228" t="s">
        <v>1936</v>
      </c>
      <c r="F255" s="229" t="s">
        <v>1937</v>
      </c>
      <c r="G255" s="230" t="s">
        <v>1697</v>
      </c>
      <c r="H255" s="231">
        <v>3</v>
      </c>
      <c r="I255" s="232"/>
      <c r="J255" s="233">
        <f>ROUND(I255*H255,2)</f>
        <v>0</v>
      </c>
      <c r="K255" s="229" t="s">
        <v>1</v>
      </c>
      <c r="L255" s="45"/>
      <c r="M255" s="234" t="s">
        <v>1</v>
      </c>
      <c r="N255" s="235" t="s">
        <v>42</v>
      </c>
      <c r="O255" s="92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539</v>
      </c>
      <c r="AT255" s="238" t="s">
        <v>154</v>
      </c>
      <c r="AU255" s="238" t="s">
        <v>87</v>
      </c>
      <c r="AY255" s="18" t="s">
        <v>152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539</v>
      </c>
      <c r="BM255" s="238" t="s">
        <v>1938</v>
      </c>
    </row>
    <row r="256" s="2" customFormat="1">
      <c r="A256" s="39"/>
      <c r="B256" s="40"/>
      <c r="C256" s="41"/>
      <c r="D256" s="240" t="s">
        <v>160</v>
      </c>
      <c r="E256" s="41"/>
      <c r="F256" s="241" t="s">
        <v>1753</v>
      </c>
      <c r="G256" s="41"/>
      <c r="H256" s="41"/>
      <c r="I256" s="242"/>
      <c r="J256" s="41"/>
      <c r="K256" s="41"/>
      <c r="L256" s="45"/>
      <c r="M256" s="243"/>
      <c r="N256" s="244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160</v>
      </c>
      <c r="AU256" s="18" t="s">
        <v>87</v>
      </c>
    </row>
    <row r="257" s="2" customFormat="1" ht="16.5" customHeight="1">
      <c r="A257" s="39"/>
      <c r="B257" s="40"/>
      <c r="C257" s="227" t="s">
        <v>539</v>
      </c>
      <c r="D257" s="227" t="s">
        <v>154</v>
      </c>
      <c r="E257" s="228" t="s">
        <v>1939</v>
      </c>
      <c r="F257" s="229" t="s">
        <v>1940</v>
      </c>
      <c r="G257" s="230" t="s">
        <v>1697</v>
      </c>
      <c r="H257" s="231">
        <v>12</v>
      </c>
      <c r="I257" s="232"/>
      <c r="J257" s="233">
        <f>ROUND(I257*H257,2)</f>
        <v>0</v>
      </c>
      <c r="K257" s="229" t="s">
        <v>1</v>
      </c>
      <c r="L257" s="45"/>
      <c r="M257" s="234" t="s">
        <v>1</v>
      </c>
      <c r="N257" s="235" t="s">
        <v>42</v>
      </c>
      <c r="O257" s="92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539</v>
      </c>
      <c r="AT257" s="238" t="s">
        <v>154</v>
      </c>
      <c r="AU257" s="238" t="s">
        <v>87</v>
      </c>
      <c r="AY257" s="18" t="s">
        <v>152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539</v>
      </c>
      <c r="BM257" s="238" t="s">
        <v>1941</v>
      </c>
    </row>
    <row r="258" s="2" customFormat="1">
      <c r="A258" s="39"/>
      <c r="B258" s="40"/>
      <c r="C258" s="41"/>
      <c r="D258" s="240" t="s">
        <v>160</v>
      </c>
      <c r="E258" s="41"/>
      <c r="F258" s="241" t="s">
        <v>1753</v>
      </c>
      <c r="G258" s="41"/>
      <c r="H258" s="41"/>
      <c r="I258" s="242"/>
      <c r="J258" s="41"/>
      <c r="K258" s="41"/>
      <c r="L258" s="45"/>
      <c r="M258" s="243"/>
      <c r="N258" s="244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160</v>
      </c>
      <c r="AU258" s="18" t="s">
        <v>87</v>
      </c>
    </row>
    <row r="259" s="2" customFormat="1" ht="16.5" customHeight="1">
      <c r="A259" s="39"/>
      <c r="B259" s="40"/>
      <c r="C259" s="227" t="s">
        <v>542</v>
      </c>
      <c r="D259" s="227" t="s">
        <v>154</v>
      </c>
      <c r="E259" s="228" t="s">
        <v>1942</v>
      </c>
      <c r="F259" s="229" t="s">
        <v>1943</v>
      </c>
      <c r="G259" s="230" t="s">
        <v>1697</v>
      </c>
      <c r="H259" s="231">
        <v>10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42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539</v>
      </c>
      <c r="AT259" s="238" t="s">
        <v>154</v>
      </c>
      <c r="AU259" s="238" t="s">
        <v>87</v>
      </c>
      <c r="AY259" s="18" t="s">
        <v>152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539</v>
      </c>
      <c r="BM259" s="238" t="s">
        <v>1944</v>
      </c>
    </row>
    <row r="260" s="2" customFormat="1">
      <c r="A260" s="39"/>
      <c r="B260" s="40"/>
      <c r="C260" s="41"/>
      <c r="D260" s="240" t="s">
        <v>160</v>
      </c>
      <c r="E260" s="41"/>
      <c r="F260" s="241" t="s">
        <v>1753</v>
      </c>
      <c r="G260" s="41"/>
      <c r="H260" s="41"/>
      <c r="I260" s="242"/>
      <c r="J260" s="41"/>
      <c r="K260" s="41"/>
      <c r="L260" s="45"/>
      <c r="M260" s="243"/>
      <c r="N260" s="244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160</v>
      </c>
      <c r="AU260" s="18" t="s">
        <v>87</v>
      </c>
    </row>
    <row r="261" s="2" customFormat="1" ht="16.5" customHeight="1">
      <c r="A261" s="39"/>
      <c r="B261" s="40"/>
      <c r="C261" s="227" t="s">
        <v>547</v>
      </c>
      <c r="D261" s="227" t="s">
        <v>154</v>
      </c>
      <c r="E261" s="228" t="s">
        <v>1945</v>
      </c>
      <c r="F261" s="229" t="s">
        <v>1946</v>
      </c>
      <c r="G261" s="230" t="s">
        <v>1697</v>
      </c>
      <c r="H261" s="231">
        <v>3</v>
      </c>
      <c r="I261" s="232"/>
      <c r="J261" s="233">
        <f>ROUND(I261*H261,2)</f>
        <v>0</v>
      </c>
      <c r="K261" s="229" t="s">
        <v>1</v>
      </c>
      <c r="L261" s="45"/>
      <c r="M261" s="234" t="s">
        <v>1</v>
      </c>
      <c r="N261" s="235" t="s">
        <v>42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539</v>
      </c>
      <c r="AT261" s="238" t="s">
        <v>154</v>
      </c>
      <c r="AU261" s="238" t="s">
        <v>87</v>
      </c>
      <c r="AY261" s="18" t="s">
        <v>152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539</v>
      </c>
      <c r="BM261" s="238" t="s">
        <v>1947</v>
      </c>
    </row>
    <row r="262" s="2" customFormat="1">
      <c r="A262" s="39"/>
      <c r="B262" s="40"/>
      <c r="C262" s="41"/>
      <c r="D262" s="240" t="s">
        <v>160</v>
      </c>
      <c r="E262" s="41"/>
      <c r="F262" s="241" t="s">
        <v>1753</v>
      </c>
      <c r="G262" s="41"/>
      <c r="H262" s="41"/>
      <c r="I262" s="242"/>
      <c r="J262" s="41"/>
      <c r="K262" s="41"/>
      <c r="L262" s="45"/>
      <c r="M262" s="243"/>
      <c r="N262" s="244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160</v>
      </c>
      <c r="AU262" s="18" t="s">
        <v>87</v>
      </c>
    </row>
    <row r="263" s="2" customFormat="1" ht="16.5" customHeight="1">
      <c r="A263" s="39"/>
      <c r="B263" s="40"/>
      <c r="C263" s="227" t="s">
        <v>550</v>
      </c>
      <c r="D263" s="227" t="s">
        <v>154</v>
      </c>
      <c r="E263" s="228" t="s">
        <v>1948</v>
      </c>
      <c r="F263" s="229" t="s">
        <v>1949</v>
      </c>
      <c r="G263" s="230" t="s">
        <v>1697</v>
      </c>
      <c r="H263" s="231">
        <v>3</v>
      </c>
      <c r="I263" s="232"/>
      <c r="J263" s="233">
        <f>ROUND(I263*H263,2)</f>
        <v>0</v>
      </c>
      <c r="K263" s="229" t="s">
        <v>1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539</v>
      </c>
      <c r="AT263" s="238" t="s">
        <v>154</v>
      </c>
      <c r="AU263" s="238" t="s">
        <v>87</v>
      </c>
      <c r="AY263" s="18" t="s">
        <v>152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539</v>
      </c>
      <c r="BM263" s="238" t="s">
        <v>1950</v>
      </c>
    </row>
    <row r="264" s="2" customFormat="1">
      <c r="A264" s="39"/>
      <c r="B264" s="40"/>
      <c r="C264" s="41"/>
      <c r="D264" s="240" t="s">
        <v>160</v>
      </c>
      <c r="E264" s="41"/>
      <c r="F264" s="241" t="s">
        <v>1753</v>
      </c>
      <c r="G264" s="41"/>
      <c r="H264" s="41"/>
      <c r="I264" s="242"/>
      <c r="J264" s="41"/>
      <c r="K264" s="41"/>
      <c r="L264" s="45"/>
      <c r="M264" s="243"/>
      <c r="N264" s="244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160</v>
      </c>
      <c r="AU264" s="18" t="s">
        <v>87</v>
      </c>
    </row>
    <row r="265" s="2" customFormat="1" ht="16.5" customHeight="1">
      <c r="A265" s="39"/>
      <c r="B265" s="40"/>
      <c r="C265" s="227" t="s">
        <v>558</v>
      </c>
      <c r="D265" s="227" t="s">
        <v>154</v>
      </c>
      <c r="E265" s="228" t="s">
        <v>1951</v>
      </c>
      <c r="F265" s="229" t="s">
        <v>1952</v>
      </c>
      <c r="G265" s="230" t="s">
        <v>1697</v>
      </c>
      <c r="H265" s="231">
        <v>1</v>
      </c>
      <c r="I265" s="232"/>
      <c r="J265" s="233">
        <f>ROUND(I265*H265,2)</f>
        <v>0</v>
      </c>
      <c r="K265" s="229" t="s">
        <v>1</v>
      </c>
      <c r="L265" s="45"/>
      <c r="M265" s="234" t="s">
        <v>1</v>
      </c>
      <c r="N265" s="235" t="s">
        <v>42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539</v>
      </c>
      <c r="AT265" s="238" t="s">
        <v>154</v>
      </c>
      <c r="AU265" s="238" t="s">
        <v>87</v>
      </c>
      <c r="AY265" s="18" t="s">
        <v>152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539</v>
      </c>
      <c r="BM265" s="238" t="s">
        <v>1953</v>
      </c>
    </row>
    <row r="266" s="2" customFormat="1">
      <c r="A266" s="39"/>
      <c r="B266" s="40"/>
      <c r="C266" s="41"/>
      <c r="D266" s="240" t="s">
        <v>160</v>
      </c>
      <c r="E266" s="41"/>
      <c r="F266" s="241" t="s">
        <v>1753</v>
      </c>
      <c r="G266" s="41"/>
      <c r="H266" s="41"/>
      <c r="I266" s="242"/>
      <c r="J266" s="41"/>
      <c r="K266" s="41"/>
      <c r="L266" s="45"/>
      <c r="M266" s="243"/>
      <c r="N266" s="244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160</v>
      </c>
      <c r="AU266" s="18" t="s">
        <v>87</v>
      </c>
    </row>
    <row r="267" s="2" customFormat="1" ht="16.5" customHeight="1">
      <c r="A267" s="39"/>
      <c r="B267" s="40"/>
      <c r="C267" s="227" t="s">
        <v>563</v>
      </c>
      <c r="D267" s="227" t="s">
        <v>154</v>
      </c>
      <c r="E267" s="228" t="s">
        <v>1954</v>
      </c>
      <c r="F267" s="229" t="s">
        <v>1955</v>
      </c>
      <c r="G267" s="230" t="s">
        <v>1697</v>
      </c>
      <c r="H267" s="231">
        <v>3</v>
      </c>
      <c r="I267" s="232"/>
      <c r="J267" s="233">
        <f>ROUND(I267*H267,2)</f>
        <v>0</v>
      </c>
      <c r="K267" s="229" t="s">
        <v>1</v>
      </c>
      <c r="L267" s="45"/>
      <c r="M267" s="234" t="s">
        <v>1</v>
      </c>
      <c r="N267" s="235" t="s">
        <v>42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539</v>
      </c>
      <c r="AT267" s="238" t="s">
        <v>154</v>
      </c>
      <c r="AU267" s="238" t="s">
        <v>87</v>
      </c>
      <c r="AY267" s="18" t="s">
        <v>152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539</v>
      </c>
      <c r="BM267" s="238" t="s">
        <v>1956</v>
      </c>
    </row>
    <row r="268" s="2" customFormat="1">
      <c r="A268" s="39"/>
      <c r="B268" s="40"/>
      <c r="C268" s="41"/>
      <c r="D268" s="240" t="s">
        <v>160</v>
      </c>
      <c r="E268" s="41"/>
      <c r="F268" s="241" t="s">
        <v>1753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160</v>
      </c>
      <c r="AU268" s="18" t="s">
        <v>87</v>
      </c>
    </row>
    <row r="269" s="12" customFormat="1" ht="20.88" customHeight="1">
      <c r="A269" s="12"/>
      <c r="B269" s="211"/>
      <c r="C269" s="212"/>
      <c r="D269" s="213" t="s">
        <v>76</v>
      </c>
      <c r="E269" s="225" t="s">
        <v>1957</v>
      </c>
      <c r="F269" s="225" t="s">
        <v>1958</v>
      </c>
      <c r="G269" s="212"/>
      <c r="H269" s="212"/>
      <c r="I269" s="215"/>
      <c r="J269" s="226">
        <f>BK269</f>
        <v>0</v>
      </c>
      <c r="K269" s="212"/>
      <c r="L269" s="217"/>
      <c r="M269" s="218"/>
      <c r="N269" s="219"/>
      <c r="O269" s="219"/>
      <c r="P269" s="220">
        <f>SUM(P270:P285)</f>
        <v>0</v>
      </c>
      <c r="Q269" s="219"/>
      <c r="R269" s="220">
        <f>SUM(R270:R285)</f>
        <v>0</v>
      </c>
      <c r="S269" s="219"/>
      <c r="T269" s="221">
        <f>SUM(T270:T285)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2" t="s">
        <v>85</v>
      </c>
      <c r="AT269" s="223" t="s">
        <v>76</v>
      </c>
      <c r="AU269" s="223" t="s">
        <v>87</v>
      </c>
      <c r="AY269" s="222" t="s">
        <v>152</v>
      </c>
      <c r="BK269" s="224">
        <f>SUM(BK270:BK285)</f>
        <v>0</v>
      </c>
    </row>
    <row r="270" s="2" customFormat="1" ht="16.5" customHeight="1">
      <c r="A270" s="39"/>
      <c r="B270" s="40"/>
      <c r="C270" s="227" t="s">
        <v>568</v>
      </c>
      <c r="D270" s="227" t="s">
        <v>154</v>
      </c>
      <c r="E270" s="228" t="s">
        <v>1959</v>
      </c>
      <c r="F270" s="229" t="s">
        <v>1960</v>
      </c>
      <c r="G270" s="230" t="s">
        <v>1697</v>
      </c>
      <c r="H270" s="231">
        <v>1</v>
      </c>
      <c r="I270" s="232"/>
      <c r="J270" s="233">
        <f>ROUND(I270*H270,2)</f>
        <v>0</v>
      </c>
      <c r="K270" s="229" t="s">
        <v>1</v>
      </c>
      <c r="L270" s="45"/>
      <c r="M270" s="234" t="s">
        <v>1</v>
      </c>
      <c r="N270" s="235" t="s">
        <v>42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539</v>
      </c>
      <c r="AT270" s="238" t="s">
        <v>154</v>
      </c>
      <c r="AU270" s="238" t="s">
        <v>166</v>
      </c>
      <c r="AY270" s="18" t="s">
        <v>152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539</v>
      </c>
      <c r="BM270" s="238" t="s">
        <v>1961</v>
      </c>
    </row>
    <row r="271" s="2" customFormat="1">
      <c r="A271" s="39"/>
      <c r="B271" s="40"/>
      <c r="C271" s="41"/>
      <c r="D271" s="240" t="s">
        <v>160</v>
      </c>
      <c r="E271" s="41"/>
      <c r="F271" s="241" t="s">
        <v>1753</v>
      </c>
      <c r="G271" s="41"/>
      <c r="H271" s="41"/>
      <c r="I271" s="242"/>
      <c r="J271" s="41"/>
      <c r="K271" s="41"/>
      <c r="L271" s="45"/>
      <c r="M271" s="243"/>
      <c r="N271" s="244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160</v>
      </c>
      <c r="AU271" s="18" t="s">
        <v>166</v>
      </c>
    </row>
    <row r="272" s="2" customFormat="1" ht="16.5" customHeight="1">
      <c r="A272" s="39"/>
      <c r="B272" s="40"/>
      <c r="C272" s="227" t="s">
        <v>573</v>
      </c>
      <c r="D272" s="227" t="s">
        <v>154</v>
      </c>
      <c r="E272" s="228" t="s">
        <v>1962</v>
      </c>
      <c r="F272" s="229" t="s">
        <v>1963</v>
      </c>
      <c r="G272" s="230" t="s">
        <v>1697</v>
      </c>
      <c r="H272" s="231">
        <v>1</v>
      </c>
      <c r="I272" s="232"/>
      <c r="J272" s="233">
        <f>ROUND(I272*H272,2)</f>
        <v>0</v>
      </c>
      <c r="K272" s="229" t="s">
        <v>1</v>
      </c>
      <c r="L272" s="45"/>
      <c r="M272" s="234" t="s">
        <v>1</v>
      </c>
      <c r="N272" s="235" t="s">
        <v>42</v>
      </c>
      <c r="O272" s="92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539</v>
      </c>
      <c r="AT272" s="238" t="s">
        <v>154</v>
      </c>
      <c r="AU272" s="238" t="s">
        <v>166</v>
      </c>
      <c r="AY272" s="18" t="s">
        <v>152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539</v>
      </c>
      <c r="BM272" s="238" t="s">
        <v>1964</v>
      </c>
    </row>
    <row r="273" s="2" customFormat="1">
      <c r="A273" s="39"/>
      <c r="B273" s="40"/>
      <c r="C273" s="41"/>
      <c r="D273" s="240" t="s">
        <v>160</v>
      </c>
      <c r="E273" s="41"/>
      <c r="F273" s="241" t="s">
        <v>1753</v>
      </c>
      <c r="G273" s="41"/>
      <c r="H273" s="41"/>
      <c r="I273" s="242"/>
      <c r="J273" s="41"/>
      <c r="K273" s="41"/>
      <c r="L273" s="45"/>
      <c r="M273" s="243"/>
      <c r="N273" s="244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160</v>
      </c>
      <c r="AU273" s="18" t="s">
        <v>166</v>
      </c>
    </row>
    <row r="274" s="2" customFormat="1" ht="16.5" customHeight="1">
      <c r="A274" s="39"/>
      <c r="B274" s="40"/>
      <c r="C274" s="227" t="s">
        <v>577</v>
      </c>
      <c r="D274" s="227" t="s">
        <v>154</v>
      </c>
      <c r="E274" s="228" t="s">
        <v>1965</v>
      </c>
      <c r="F274" s="229" t="s">
        <v>1966</v>
      </c>
      <c r="G274" s="230" t="s">
        <v>1697</v>
      </c>
      <c r="H274" s="231">
        <v>3</v>
      </c>
      <c r="I274" s="232"/>
      <c r="J274" s="233">
        <f>ROUND(I274*H274,2)</f>
        <v>0</v>
      </c>
      <c r="K274" s="229" t="s">
        <v>1</v>
      </c>
      <c r="L274" s="45"/>
      <c r="M274" s="234" t="s">
        <v>1</v>
      </c>
      <c r="N274" s="235" t="s">
        <v>42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539</v>
      </c>
      <c r="AT274" s="238" t="s">
        <v>154</v>
      </c>
      <c r="AU274" s="238" t="s">
        <v>166</v>
      </c>
      <c r="AY274" s="18" t="s">
        <v>152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539</v>
      </c>
      <c r="BM274" s="238" t="s">
        <v>1967</v>
      </c>
    </row>
    <row r="275" s="2" customFormat="1">
      <c r="A275" s="39"/>
      <c r="B275" s="40"/>
      <c r="C275" s="41"/>
      <c r="D275" s="240" t="s">
        <v>160</v>
      </c>
      <c r="E275" s="41"/>
      <c r="F275" s="241" t="s">
        <v>1753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160</v>
      </c>
      <c r="AU275" s="18" t="s">
        <v>166</v>
      </c>
    </row>
    <row r="276" s="2" customFormat="1" ht="21.75" customHeight="1">
      <c r="A276" s="39"/>
      <c r="B276" s="40"/>
      <c r="C276" s="227" t="s">
        <v>582</v>
      </c>
      <c r="D276" s="227" t="s">
        <v>154</v>
      </c>
      <c r="E276" s="228" t="s">
        <v>1968</v>
      </c>
      <c r="F276" s="229" t="s">
        <v>1969</v>
      </c>
      <c r="G276" s="230" t="s">
        <v>1697</v>
      </c>
      <c r="H276" s="231">
        <v>1</v>
      </c>
      <c r="I276" s="232"/>
      <c r="J276" s="233">
        <f>ROUND(I276*H276,2)</f>
        <v>0</v>
      </c>
      <c r="K276" s="229" t="s">
        <v>1</v>
      </c>
      <c r="L276" s="45"/>
      <c r="M276" s="234" t="s">
        <v>1</v>
      </c>
      <c r="N276" s="235" t="s">
        <v>42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539</v>
      </c>
      <c r="AT276" s="238" t="s">
        <v>154</v>
      </c>
      <c r="AU276" s="238" t="s">
        <v>166</v>
      </c>
      <c r="AY276" s="18" t="s">
        <v>152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539</v>
      </c>
      <c r="BM276" s="238" t="s">
        <v>1970</v>
      </c>
    </row>
    <row r="277" s="2" customFormat="1">
      <c r="A277" s="39"/>
      <c r="B277" s="40"/>
      <c r="C277" s="41"/>
      <c r="D277" s="240" t="s">
        <v>160</v>
      </c>
      <c r="E277" s="41"/>
      <c r="F277" s="241" t="s">
        <v>1753</v>
      </c>
      <c r="G277" s="41"/>
      <c r="H277" s="41"/>
      <c r="I277" s="242"/>
      <c r="J277" s="41"/>
      <c r="K277" s="41"/>
      <c r="L277" s="45"/>
      <c r="M277" s="243"/>
      <c r="N277" s="244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160</v>
      </c>
      <c r="AU277" s="18" t="s">
        <v>166</v>
      </c>
    </row>
    <row r="278" s="2" customFormat="1" ht="16.5" customHeight="1">
      <c r="A278" s="39"/>
      <c r="B278" s="40"/>
      <c r="C278" s="227" t="s">
        <v>587</v>
      </c>
      <c r="D278" s="227" t="s">
        <v>154</v>
      </c>
      <c r="E278" s="228" t="s">
        <v>1971</v>
      </c>
      <c r="F278" s="229" t="s">
        <v>1937</v>
      </c>
      <c r="G278" s="230" t="s">
        <v>1697</v>
      </c>
      <c r="H278" s="231">
        <v>2</v>
      </c>
      <c r="I278" s="232"/>
      <c r="J278" s="233">
        <f>ROUND(I278*H278,2)</f>
        <v>0</v>
      </c>
      <c r="K278" s="229" t="s">
        <v>1</v>
      </c>
      <c r="L278" s="45"/>
      <c r="M278" s="234" t="s">
        <v>1</v>
      </c>
      <c r="N278" s="235" t="s">
        <v>42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539</v>
      </c>
      <c r="AT278" s="238" t="s">
        <v>154</v>
      </c>
      <c r="AU278" s="238" t="s">
        <v>166</v>
      </c>
      <c r="AY278" s="18" t="s">
        <v>152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539</v>
      </c>
      <c r="BM278" s="238" t="s">
        <v>1972</v>
      </c>
    </row>
    <row r="279" s="2" customFormat="1">
      <c r="A279" s="39"/>
      <c r="B279" s="40"/>
      <c r="C279" s="41"/>
      <c r="D279" s="240" t="s">
        <v>160</v>
      </c>
      <c r="E279" s="41"/>
      <c r="F279" s="241" t="s">
        <v>1753</v>
      </c>
      <c r="G279" s="41"/>
      <c r="H279" s="41"/>
      <c r="I279" s="242"/>
      <c r="J279" s="41"/>
      <c r="K279" s="41"/>
      <c r="L279" s="45"/>
      <c r="M279" s="243"/>
      <c r="N279" s="244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160</v>
      </c>
      <c r="AU279" s="18" t="s">
        <v>166</v>
      </c>
    </row>
    <row r="280" s="2" customFormat="1" ht="16.5" customHeight="1">
      <c r="A280" s="39"/>
      <c r="B280" s="40"/>
      <c r="C280" s="227" t="s">
        <v>592</v>
      </c>
      <c r="D280" s="227" t="s">
        <v>154</v>
      </c>
      <c r="E280" s="228" t="s">
        <v>1973</v>
      </c>
      <c r="F280" s="229" t="s">
        <v>1974</v>
      </c>
      <c r="G280" s="230" t="s">
        <v>1697</v>
      </c>
      <c r="H280" s="231">
        <v>3</v>
      </c>
      <c r="I280" s="232"/>
      <c r="J280" s="233">
        <f>ROUND(I280*H280,2)</f>
        <v>0</v>
      </c>
      <c r="K280" s="229" t="s">
        <v>1</v>
      </c>
      <c r="L280" s="45"/>
      <c r="M280" s="234" t="s">
        <v>1</v>
      </c>
      <c r="N280" s="235" t="s">
        <v>42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539</v>
      </c>
      <c r="AT280" s="238" t="s">
        <v>154</v>
      </c>
      <c r="AU280" s="238" t="s">
        <v>166</v>
      </c>
      <c r="AY280" s="18" t="s">
        <v>152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539</v>
      </c>
      <c r="BM280" s="238" t="s">
        <v>1975</v>
      </c>
    </row>
    <row r="281" s="2" customFormat="1">
      <c r="A281" s="39"/>
      <c r="B281" s="40"/>
      <c r="C281" s="41"/>
      <c r="D281" s="240" t="s">
        <v>160</v>
      </c>
      <c r="E281" s="41"/>
      <c r="F281" s="241" t="s">
        <v>1753</v>
      </c>
      <c r="G281" s="41"/>
      <c r="H281" s="41"/>
      <c r="I281" s="242"/>
      <c r="J281" s="41"/>
      <c r="K281" s="41"/>
      <c r="L281" s="45"/>
      <c r="M281" s="243"/>
      <c r="N281" s="244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160</v>
      </c>
      <c r="AU281" s="18" t="s">
        <v>166</v>
      </c>
    </row>
    <row r="282" s="2" customFormat="1" ht="16.5" customHeight="1">
      <c r="A282" s="39"/>
      <c r="B282" s="40"/>
      <c r="C282" s="227" t="s">
        <v>597</v>
      </c>
      <c r="D282" s="227" t="s">
        <v>154</v>
      </c>
      <c r="E282" s="228" t="s">
        <v>1976</v>
      </c>
      <c r="F282" s="229" t="s">
        <v>1977</v>
      </c>
      <c r="G282" s="230" t="s">
        <v>1697</v>
      </c>
      <c r="H282" s="231">
        <v>1</v>
      </c>
      <c r="I282" s="232"/>
      <c r="J282" s="233">
        <f>ROUND(I282*H282,2)</f>
        <v>0</v>
      </c>
      <c r="K282" s="229" t="s">
        <v>1</v>
      </c>
      <c r="L282" s="45"/>
      <c r="M282" s="234" t="s">
        <v>1</v>
      </c>
      <c r="N282" s="235" t="s">
        <v>42</v>
      </c>
      <c r="O282" s="92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539</v>
      </c>
      <c r="AT282" s="238" t="s">
        <v>154</v>
      </c>
      <c r="AU282" s="238" t="s">
        <v>166</v>
      </c>
      <c r="AY282" s="18" t="s">
        <v>152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539</v>
      </c>
      <c r="BM282" s="238" t="s">
        <v>1978</v>
      </c>
    </row>
    <row r="283" s="2" customFormat="1">
      <c r="A283" s="39"/>
      <c r="B283" s="40"/>
      <c r="C283" s="41"/>
      <c r="D283" s="240" t="s">
        <v>160</v>
      </c>
      <c r="E283" s="41"/>
      <c r="F283" s="241" t="s">
        <v>1753</v>
      </c>
      <c r="G283" s="41"/>
      <c r="H283" s="41"/>
      <c r="I283" s="242"/>
      <c r="J283" s="41"/>
      <c r="K283" s="41"/>
      <c r="L283" s="45"/>
      <c r="M283" s="243"/>
      <c r="N283" s="244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160</v>
      </c>
      <c r="AU283" s="18" t="s">
        <v>166</v>
      </c>
    </row>
    <row r="284" s="2" customFormat="1" ht="16.5" customHeight="1">
      <c r="A284" s="39"/>
      <c r="B284" s="40"/>
      <c r="C284" s="227" t="s">
        <v>602</v>
      </c>
      <c r="D284" s="227" t="s">
        <v>154</v>
      </c>
      <c r="E284" s="228" t="s">
        <v>1979</v>
      </c>
      <c r="F284" s="229" t="s">
        <v>1980</v>
      </c>
      <c r="G284" s="230" t="s">
        <v>335</v>
      </c>
      <c r="H284" s="231">
        <v>2</v>
      </c>
      <c r="I284" s="232"/>
      <c r="J284" s="233">
        <f>ROUND(I284*H284,2)</f>
        <v>0</v>
      </c>
      <c r="K284" s="229" t="s">
        <v>1</v>
      </c>
      <c r="L284" s="45"/>
      <c r="M284" s="234" t="s">
        <v>1</v>
      </c>
      <c r="N284" s="235" t="s">
        <v>42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539</v>
      </c>
      <c r="AT284" s="238" t="s">
        <v>154</v>
      </c>
      <c r="AU284" s="238" t="s">
        <v>166</v>
      </c>
      <c r="AY284" s="18" t="s">
        <v>152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539</v>
      </c>
      <c r="BM284" s="238" t="s">
        <v>1981</v>
      </c>
    </row>
    <row r="285" s="2" customFormat="1">
      <c r="A285" s="39"/>
      <c r="B285" s="40"/>
      <c r="C285" s="41"/>
      <c r="D285" s="240" t="s">
        <v>160</v>
      </c>
      <c r="E285" s="41"/>
      <c r="F285" s="241" t="s">
        <v>1753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160</v>
      </c>
      <c r="AU285" s="18" t="s">
        <v>166</v>
      </c>
    </row>
    <row r="286" s="12" customFormat="1" ht="20.88" customHeight="1">
      <c r="A286" s="12"/>
      <c r="B286" s="211"/>
      <c r="C286" s="212"/>
      <c r="D286" s="213" t="s">
        <v>76</v>
      </c>
      <c r="E286" s="225" t="s">
        <v>1982</v>
      </c>
      <c r="F286" s="225" t="s">
        <v>1983</v>
      </c>
      <c r="G286" s="212"/>
      <c r="H286" s="212"/>
      <c r="I286" s="215"/>
      <c r="J286" s="226">
        <f>BK286</f>
        <v>0</v>
      </c>
      <c r="K286" s="212"/>
      <c r="L286" s="217"/>
      <c r="M286" s="218"/>
      <c r="N286" s="219"/>
      <c r="O286" s="219"/>
      <c r="P286" s="220">
        <f>SUM(P287:P292)</f>
        <v>0</v>
      </c>
      <c r="Q286" s="219"/>
      <c r="R286" s="220">
        <f>SUM(R287:R292)</f>
        <v>0</v>
      </c>
      <c r="S286" s="219"/>
      <c r="T286" s="221">
        <f>SUM(T287:T292)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2" t="s">
        <v>85</v>
      </c>
      <c r="AT286" s="223" t="s">
        <v>76</v>
      </c>
      <c r="AU286" s="223" t="s">
        <v>87</v>
      </c>
      <c r="AY286" s="222" t="s">
        <v>152</v>
      </c>
      <c r="BK286" s="224">
        <f>SUM(BK287:BK292)</f>
        <v>0</v>
      </c>
    </row>
    <row r="287" s="2" customFormat="1" ht="16.5" customHeight="1">
      <c r="A287" s="39"/>
      <c r="B287" s="40"/>
      <c r="C287" s="227" t="s">
        <v>606</v>
      </c>
      <c r="D287" s="227" t="s">
        <v>154</v>
      </c>
      <c r="E287" s="228" t="s">
        <v>1984</v>
      </c>
      <c r="F287" s="229" t="s">
        <v>1985</v>
      </c>
      <c r="G287" s="230" t="s">
        <v>1697</v>
      </c>
      <c r="H287" s="231">
        <v>5</v>
      </c>
      <c r="I287" s="232"/>
      <c r="J287" s="233">
        <f>ROUND(I287*H287,2)</f>
        <v>0</v>
      </c>
      <c r="K287" s="229" t="s">
        <v>1</v>
      </c>
      <c r="L287" s="45"/>
      <c r="M287" s="234" t="s">
        <v>1</v>
      </c>
      <c r="N287" s="235" t="s">
        <v>42</v>
      </c>
      <c r="O287" s="92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539</v>
      </c>
      <c r="AT287" s="238" t="s">
        <v>154</v>
      </c>
      <c r="AU287" s="238" t="s">
        <v>166</v>
      </c>
      <c r="AY287" s="18" t="s">
        <v>152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539</v>
      </c>
      <c r="BM287" s="238" t="s">
        <v>1986</v>
      </c>
    </row>
    <row r="288" s="2" customFormat="1">
      <c r="A288" s="39"/>
      <c r="B288" s="40"/>
      <c r="C288" s="41"/>
      <c r="D288" s="240" t="s">
        <v>160</v>
      </c>
      <c r="E288" s="41"/>
      <c r="F288" s="241" t="s">
        <v>1987</v>
      </c>
      <c r="G288" s="41"/>
      <c r="H288" s="41"/>
      <c r="I288" s="242"/>
      <c r="J288" s="41"/>
      <c r="K288" s="41"/>
      <c r="L288" s="45"/>
      <c r="M288" s="243"/>
      <c r="N288" s="244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160</v>
      </c>
      <c r="AU288" s="18" t="s">
        <v>166</v>
      </c>
    </row>
    <row r="289" s="2" customFormat="1" ht="16.5" customHeight="1">
      <c r="A289" s="39"/>
      <c r="B289" s="40"/>
      <c r="C289" s="227" t="s">
        <v>610</v>
      </c>
      <c r="D289" s="227" t="s">
        <v>154</v>
      </c>
      <c r="E289" s="228" t="s">
        <v>1988</v>
      </c>
      <c r="F289" s="229" t="s">
        <v>1989</v>
      </c>
      <c r="G289" s="230" t="s">
        <v>1697</v>
      </c>
      <c r="H289" s="231">
        <v>3</v>
      </c>
      <c r="I289" s="232"/>
      <c r="J289" s="233">
        <f>ROUND(I289*H289,2)</f>
        <v>0</v>
      </c>
      <c r="K289" s="229" t="s">
        <v>1</v>
      </c>
      <c r="L289" s="45"/>
      <c r="M289" s="234" t="s">
        <v>1</v>
      </c>
      <c r="N289" s="235" t="s">
        <v>42</v>
      </c>
      <c r="O289" s="92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8" t="s">
        <v>539</v>
      </c>
      <c r="AT289" s="238" t="s">
        <v>154</v>
      </c>
      <c r="AU289" s="238" t="s">
        <v>166</v>
      </c>
      <c r="AY289" s="18" t="s">
        <v>152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8" t="s">
        <v>85</v>
      </c>
      <c r="BK289" s="239">
        <f>ROUND(I289*H289,2)</f>
        <v>0</v>
      </c>
      <c r="BL289" s="18" t="s">
        <v>539</v>
      </c>
      <c r="BM289" s="238" t="s">
        <v>1990</v>
      </c>
    </row>
    <row r="290" s="2" customFormat="1">
      <c r="A290" s="39"/>
      <c r="B290" s="40"/>
      <c r="C290" s="41"/>
      <c r="D290" s="240" t="s">
        <v>160</v>
      </c>
      <c r="E290" s="41"/>
      <c r="F290" s="241" t="s">
        <v>1987</v>
      </c>
      <c r="G290" s="41"/>
      <c r="H290" s="41"/>
      <c r="I290" s="242"/>
      <c r="J290" s="41"/>
      <c r="K290" s="41"/>
      <c r="L290" s="45"/>
      <c r="M290" s="243"/>
      <c r="N290" s="244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160</v>
      </c>
      <c r="AU290" s="18" t="s">
        <v>166</v>
      </c>
    </row>
    <row r="291" s="2" customFormat="1" ht="16.5" customHeight="1">
      <c r="A291" s="39"/>
      <c r="B291" s="40"/>
      <c r="C291" s="227" t="s">
        <v>614</v>
      </c>
      <c r="D291" s="227" t="s">
        <v>154</v>
      </c>
      <c r="E291" s="228" t="s">
        <v>1991</v>
      </c>
      <c r="F291" s="229" t="s">
        <v>1771</v>
      </c>
      <c r="G291" s="230" t="s">
        <v>1037</v>
      </c>
      <c r="H291" s="298"/>
      <c r="I291" s="232"/>
      <c r="J291" s="233">
        <f>ROUND(I291*H291,2)</f>
        <v>0</v>
      </c>
      <c r="K291" s="229" t="s">
        <v>1</v>
      </c>
      <c r="L291" s="45"/>
      <c r="M291" s="234" t="s">
        <v>1</v>
      </c>
      <c r="N291" s="235" t="s">
        <v>42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539</v>
      </c>
      <c r="AT291" s="238" t="s">
        <v>154</v>
      </c>
      <c r="AU291" s="238" t="s">
        <v>166</v>
      </c>
      <c r="AY291" s="18" t="s">
        <v>152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539</v>
      </c>
      <c r="BM291" s="238" t="s">
        <v>1992</v>
      </c>
    </row>
    <row r="292" s="2" customFormat="1" ht="16.5" customHeight="1">
      <c r="A292" s="39"/>
      <c r="B292" s="40"/>
      <c r="C292" s="227" t="s">
        <v>620</v>
      </c>
      <c r="D292" s="227" t="s">
        <v>154</v>
      </c>
      <c r="E292" s="228" t="s">
        <v>1993</v>
      </c>
      <c r="F292" s="229" t="s">
        <v>1774</v>
      </c>
      <c r="G292" s="230" t="s">
        <v>1037</v>
      </c>
      <c r="H292" s="298"/>
      <c r="I292" s="232"/>
      <c r="J292" s="233">
        <f>ROUND(I292*H292,2)</f>
        <v>0</v>
      </c>
      <c r="K292" s="229" t="s">
        <v>1</v>
      </c>
      <c r="L292" s="45"/>
      <c r="M292" s="234" t="s">
        <v>1</v>
      </c>
      <c r="N292" s="235" t="s">
        <v>42</v>
      </c>
      <c r="O292" s="92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539</v>
      </c>
      <c r="AT292" s="238" t="s">
        <v>154</v>
      </c>
      <c r="AU292" s="238" t="s">
        <v>166</v>
      </c>
      <c r="AY292" s="18" t="s">
        <v>152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85</v>
      </c>
      <c r="BK292" s="239">
        <f>ROUND(I292*H292,2)</f>
        <v>0</v>
      </c>
      <c r="BL292" s="18" t="s">
        <v>539</v>
      </c>
      <c r="BM292" s="238" t="s">
        <v>1994</v>
      </c>
    </row>
    <row r="293" s="12" customFormat="1" ht="22.8" customHeight="1">
      <c r="A293" s="12"/>
      <c r="B293" s="211"/>
      <c r="C293" s="212"/>
      <c r="D293" s="213" t="s">
        <v>76</v>
      </c>
      <c r="E293" s="225" t="s">
        <v>1995</v>
      </c>
      <c r="F293" s="225" t="s">
        <v>1996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SUM(P294:P307)</f>
        <v>0</v>
      </c>
      <c r="Q293" s="219"/>
      <c r="R293" s="220">
        <f>SUM(R294:R307)</f>
        <v>0</v>
      </c>
      <c r="S293" s="219"/>
      <c r="T293" s="221">
        <f>SUM(T294:T307)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85</v>
      </c>
      <c r="AT293" s="223" t="s">
        <v>76</v>
      </c>
      <c r="AU293" s="223" t="s">
        <v>85</v>
      </c>
      <c r="AY293" s="222" t="s">
        <v>152</v>
      </c>
      <c r="BK293" s="224">
        <f>SUM(BK294:BK307)</f>
        <v>0</v>
      </c>
    </row>
    <row r="294" s="2" customFormat="1" ht="16.5" customHeight="1">
      <c r="A294" s="39"/>
      <c r="B294" s="40"/>
      <c r="C294" s="227" t="s">
        <v>633</v>
      </c>
      <c r="D294" s="227" t="s">
        <v>154</v>
      </c>
      <c r="E294" s="228" t="s">
        <v>1997</v>
      </c>
      <c r="F294" s="229" t="s">
        <v>1998</v>
      </c>
      <c r="G294" s="230" t="s">
        <v>1697</v>
      </c>
      <c r="H294" s="231">
        <v>44</v>
      </c>
      <c r="I294" s="232"/>
      <c r="J294" s="233">
        <f>ROUND(I294*H294,2)</f>
        <v>0</v>
      </c>
      <c r="K294" s="229" t="s">
        <v>1</v>
      </c>
      <c r="L294" s="45"/>
      <c r="M294" s="234" t="s">
        <v>1</v>
      </c>
      <c r="N294" s="235" t="s">
        <v>42</v>
      </c>
      <c r="O294" s="92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539</v>
      </c>
      <c r="AT294" s="238" t="s">
        <v>154</v>
      </c>
      <c r="AU294" s="238" t="s">
        <v>87</v>
      </c>
      <c r="AY294" s="18" t="s">
        <v>152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539</v>
      </c>
      <c r="BM294" s="238" t="s">
        <v>1999</v>
      </c>
    </row>
    <row r="295" s="2" customFormat="1">
      <c r="A295" s="39"/>
      <c r="B295" s="40"/>
      <c r="C295" s="41"/>
      <c r="D295" s="240" t="s">
        <v>160</v>
      </c>
      <c r="E295" s="41"/>
      <c r="F295" s="241" t="s">
        <v>1753</v>
      </c>
      <c r="G295" s="41"/>
      <c r="H295" s="41"/>
      <c r="I295" s="242"/>
      <c r="J295" s="41"/>
      <c r="K295" s="41"/>
      <c r="L295" s="45"/>
      <c r="M295" s="243"/>
      <c r="N295" s="244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160</v>
      </c>
      <c r="AU295" s="18" t="s">
        <v>87</v>
      </c>
    </row>
    <row r="296" s="2" customFormat="1" ht="16.5" customHeight="1">
      <c r="A296" s="39"/>
      <c r="B296" s="40"/>
      <c r="C296" s="227" t="s">
        <v>640</v>
      </c>
      <c r="D296" s="227" t="s">
        <v>154</v>
      </c>
      <c r="E296" s="228" t="s">
        <v>2000</v>
      </c>
      <c r="F296" s="229" t="s">
        <v>2001</v>
      </c>
      <c r="G296" s="230" t="s">
        <v>1697</v>
      </c>
      <c r="H296" s="231">
        <v>30</v>
      </c>
      <c r="I296" s="232"/>
      <c r="J296" s="233">
        <f>ROUND(I296*H296,2)</f>
        <v>0</v>
      </c>
      <c r="K296" s="229" t="s">
        <v>1</v>
      </c>
      <c r="L296" s="45"/>
      <c r="M296" s="234" t="s">
        <v>1</v>
      </c>
      <c r="N296" s="235" t="s">
        <v>42</v>
      </c>
      <c r="O296" s="92"/>
      <c r="P296" s="236">
        <f>O296*H296</f>
        <v>0</v>
      </c>
      <c r="Q296" s="236">
        <v>0</v>
      </c>
      <c r="R296" s="236">
        <f>Q296*H296</f>
        <v>0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539</v>
      </c>
      <c r="AT296" s="238" t="s">
        <v>154</v>
      </c>
      <c r="AU296" s="238" t="s">
        <v>87</v>
      </c>
      <c r="AY296" s="18" t="s">
        <v>152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85</v>
      </c>
      <c r="BK296" s="239">
        <f>ROUND(I296*H296,2)</f>
        <v>0</v>
      </c>
      <c r="BL296" s="18" t="s">
        <v>539</v>
      </c>
      <c r="BM296" s="238" t="s">
        <v>2002</v>
      </c>
    </row>
    <row r="297" s="2" customFormat="1">
      <c r="A297" s="39"/>
      <c r="B297" s="40"/>
      <c r="C297" s="41"/>
      <c r="D297" s="240" t="s">
        <v>160</v>
      </c>
      <c r="E297" s="41"/>
      <c r="F297" s="241" t="s">
        <v>1753</v>
      </c>
      <c r="G297" s="41"/>
      <c r="H297" s="41"/>
      <c r="I297" s="242"/>
      <c r="J297" s="41"/>
      <c r="K297" s="41"/>
      <c r="L297" s="45"/>
      <c r="M297" s="243"/>
      <c r="N297" s="244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160</v>
      </c>
      <c r="AU297" s="18" t="s">
        <v>87</v>
      </c>
    </row>
    <row r="298" s="2" customFormat="1" ht="16.5" customHeight="1">
      <c r="A298" s="39"/>
      <c r="B298" s="40"/>
      <c r="C298" s="227" t="s">
        <v>646</v>
      </c>
      <c r="D298" s="227" t="s">
        <v>154</v>
      </c>
      <c r="E298" s="228" t="s">
        <v>2003</v>
      </c>
      <c r="F298" s="229" t="s">
        <v>2004</v>
      </c>
      <c r="G298" s="230" t="s">
        <v>1697</v>
      </c>
      <c r="H298" s="231">
        <v>100</v>
      </c>
      <c r="I298" s="232"/>
      <c r="J298" s="233">
        <f>ROUND(I298*H298,2)</f>
        <v>0</v>
      </c>
      <c r="K298" s="229" t="s">
        <v>1</v>
      </c>
      <c r="L298" s="45"/>
      <c r="M298" s="234" t="s">
        <v>1</v>
      </c>
      <c r="N298" s="235" t="s">
        <v>42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539</v>
      </c>
      <c r="AT298" s="238" t="s">
        <v>154</v>
      </c>
      <c r="AU298" s="238" t="s">
        <v>87</v>
      </c>
      <c r="AY298" s="18" t="s">
        <v>152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85</v>
      </c>
      <c r="BK298" s="239">
        <f>ROUND(I298*H298,2)</f>
        <v>0</v>
      </c>
      <c r="BL298" s="18" t="s">
        <v>539</v>
      </c>
      <c r="BM298" s="238" t="s">
        <v>2005</v>
      </c>
    </row>
    <row r="299" s="2" customFormat="1">
      <c r="A299" s="39"/>
      <c r="B299" s="40"/>
      <c r="C299" s="41"/>
      <c r="D299" s="240" t="s">
        <v>160</v>
      </c>
      <c r="E299" s="41"/>
      <c r="F299" s="241" t="s">
        <v>1753</v>
      </c>
      <c r="G299" s="41"/>
      <c r="H299" s="41"/>
      <c r="I299" s="242"/>
      <c r="J299" s="41"/>
      <c r="K299" s="41"/>
      <c r="L299" s="45"/>
      <c r="M299" s="243"/>
      <c r="N299" s="244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160</v>
      </c>
      <c r="AU299" s="18" t="s">
        <v>87</v>
      </c>
    </row>
    <row r="300" s="2" customFormat="1" ht="16.5" customHeight="1">
      <c r="A300" s="39"/>
      <c r="B300" s="40"/>
      <c r="C300" s="227" t="s">
        <v>657</v>
      </c>
      <c r="D300" s="227" t="s">
        <v>154</v>
      </c>
      <c r="E300" s="228" t="s">
        <v>2006</v>
      </c>
      <c r="F300" s="229" t="s">
        <v>2007</v>
      </c>
      <c r="G300" s="230" t="s">
        <v>335</v>
      </c>
      <c r="H300" s="231">
        <v>100</v>
      </c>
      <c r="I300" s="232"/>
      <c r="J300" s="233">
        <f>ROUND(I300*H300,2)</f>
        <v>0</v>
      </c>
      <c r="K300" s="229" t="s">
        <v>1</v>
      </c>
      <c r="L300" s="45"/>
      <c r="M300" s="234" t="s">
        <v>1</v>
      </c>
      <c r="N300" s="235" t="s">
        <v>42</v>
      </c>
      <c r="O300" s="92"/>
      <c r="P300" s="236">
        <f>O300*H300</f>
        <v>0</v>
      </c>
      <c r="Q300" s="236">
        <v>0</v>
      </c>
      <c r="R300" s="236">
        <f>Q300*H300</f>
        <v>0</v>
      </c>
      <c r="S300" s="236">
        <v>0</v>
      </c>
      <c r="T300" s="23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8" t="s">
        <v>539</v>
      </c>
      <c r="AT300" s="238" t="s">
        <v>154</v>
      </c>
      <c r="AU300" s="238" t="s">
        <v>87</v>
      </c>
      <c r="AY300" s="18" t="s">
        <v>152</v>
      </c>
      <c r="BE300" s="239">
        <f>IF(N300="základní",J300,0)</f>
        <v>0</v>
      </c>
      <c r="BF300" s="239">
        <f>IF(N300="snížená",J300,0)</f>
        <v>0</v>
      </c>
      <c r="BG300" s="239">
        <f>IF(N300="zákl. přenesená",J300,0)</f>
        <v>0</v>
      </c>
      <c r="BH300" s="239">
        <f>IF(N300="sníž. přenesená",J300,0)</f>
        <v>0</v>
      </c>
      <c r="BI300" s="239">
        <f>IF(N300="nulová",J300,0)</f>
        <v>0</v>
      </c>
      <c r="BJ300" s="18" t="s">
        <v>85</v>
      </c>
      <c r="BK300" s="239">
        <f>ROUND(I300*H300,2)</f>
        <v>0</v>
      </c>
      <c r="BL300" s="18" t="s">
        <v>539</v>
      </c>
      <c r="BM300" s="238" t="s">
        <v>2008</v>
      </c>
    </row>
    <row r="301" s="2" customFormat="1">
      <c r="A301" s="39"/>
      <c r="B301" s="40"/>
      <c r="C301" s="41"/>
      <c r="D301" s="240" t="s">
        <v>160</v>
      </c>
      <c r="E301" s="41"/>
      <c r="F301" s="241" t="s">
        <v>1753</v>
      </c>
      <c r="G301" s="41"/>
      <c r="H301" s="41"/>
      <c r="I301" s="242"/>
      <c r="J301" s="41"/>
      <c r="K301" s="41"/>
      <c r="L301" s="45"/>
      <c r="M301" s="243"/>
      <c r="N301" s="244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160</v>
      </c>
      <c r="AU301" s="18" t="s">
        <v>87</v>
      </c>
    </row>
    <row r="302" s="2" customFormat="1" ht="16.5" customHeight="1">
      <c r="A302" s="39"/>
      <c r="B302" s="40"/>
      <c r="C302" s="227" t="s">
        <v>663</v>
      </c>
      <c r="D302" s="227" t="s">
        <v>154</v>
      </c>
      <c r="E302" s="228" t="s">
        <v>2009</v>
      </c>
      <c r="F302" s="229" t="s">
        <v>2010</v>
      </c>
      <c r="G302" s="230" t="s">
        <v>335</v>
      </c>
      <c r="H302" s="231">
        <v>30</v>
      </c>
      <c r="I302" s="232"/>
      <c r="J302" s="233">
        <f>ROUND(I302*H302,2)</f>
        <v>0</v>
      </c>
      <c r="K302" s="229" t="s">
        <v>1</v>
      </c>
      <c r="L302" s="45"/>
      <c r="M302" s="234" t="s">
        <v>1</v>
      </c>
      <c r="N302" s="235" t="s">
        <v>42</v>
      </c>
      <c r="O302" s="92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539</v>
      </c>
      <c r="AT302" s="238" t="s">
        <v>154</v>
      </c>
      <c r="AU302" s="238" t="s">
        <v>87</v>
      </c>
      <c r="AY302" s="18" t="s">
        <v>152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539</v>
      </c>
      <c r="BM302" s="238" t="s">
        <v>2011</v>
      </c>
    </row>
    <row r="303" s="2" customFormat="1">
      <c r="A303" s="39"/>
      <c r="B303" s="40"/>
      <c r="C303" s="41"/>
      <c r="D303" s="240" t="s">
        <v>160</v>
      </c>
      <c r="E303" s="41"/>
      <c r="F303" s="241" t="s">
        <v>1753</v>
      </c>
      <c r="G303" s="41"/>
      <c r="H303" s="41"/>
      <c r="I303" s="242"/>
      <c r="J303" s="41"/>
      <c r="K303" s="41"/>
      <c r="L303" s="45"/>
      <c r="M303" s="243"/>
      <c r="N303" s="244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160</v>
      </c>
      <c r="AU303" s="18" t="s">
        <v>87</v>
      </c>
    </row>
    <row r="304" s="2" customFormat="1" ht="16.5" customHeight="1">
      <c r="A304" s="39"/>
      <c r="B304" s="40"/>
      <c r="C304" s="227" t="s">
        <v>668</v>
      </c>
      <c r="D304" s="227" t="s">
        <v>154</v>
      </c>
      <c r="E304" s="228" t="s">
        <v>2012</v>
      </c>
      <c r="F304" s="229" t="s">
        <v>2013</v>
      </c>
      <c r="G304" s="230" t="s">
        <v>1861</v>
      </c>
      <c r="H304" s="231">
        <v>1</v>
      </c>
      <c r="I304" s="232"/>
      <c r="J304" s="233">
        <f>ROUND(I304*H304,2)</f>
        <v>0</v>
      </c>
      <c r="K304" s="229" t="s">
        <v>1</v>
      </c>
      <c r="L304" s="45"/>
      <c r="M304" s="234" t="s">
        <v>1</v>
      </c>
      <c r="N304" s="235" t="s">
        <v>42</v>
      </c>
      <c r="O304" s="92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8" t="s">
        <v>539</v>
      </c>
      <c r="AT304" s="238" t="s">
        <v>154</v>
      </c>
      <c r="AU304" s="238" t="s">
        <v>87</v>
      </c>
      <c r="AY304" s="18" t="s">
        <v>152</v>
      </c>
      <c r="BE304" s="239">
        <f>IF(N304="základní",J304,0)</f>
        <v>0</v>
      </c>
      <c r="BF304" s="239">
        <f>IF(N304="snížená",J304,0)</f>
        <v>0</v>
      </c>
      <c r="BG304" s="239">
        <f>IF(N304="zákl. přenesená",J304,0)</f>
        <v>0</v>
      </c>
      <c r="BH304" s="239">
        <f>IF(N304="sníž. přenesená",J304,0)</f>
        <v>0</v>
      </c>
      <c r="BI304" s="239">
        <f>IF(N304="nulová",J304,0)</f>
        <v>0</v>
      </c>
      <c r="BJ304" s="18" t="s">
        <v>85</v>
      </c>
      <c r="BK304" s="239">
        <f>ROUND(I304*H304,2)</f>
        <v>0</v>
      </c>
      <c r="BL304" s="18" t="s">
        <v>539</v>
      </c>
      <c r="BM304" s="238" t="s">
        <v>2014</v>
      </c>
    </row>
    <row r="305" s="2" customFormat="1">
      <c r="A305" s="39"/>
      <c r="B305" s="40"/>
      <c r="C305" s="41"/>
      <c r="D305" s="240" t="s">
        <v>160</v>
      </c>
      <c r="E305" s="41"/>
      <c r="F305" s="241" t="s">
        <v>1753</v>
      </c>
      <c r="G305" s="41"/>
      <c r="H305" s="41"/>
      <c r="I305" s="242"/>
      <c r="J305" s="41"/>
      <c r="K305" s="41"/>
      <c r="L305" s="45"/>
      <c r="M305" s="243"/>
      <c r="N305" s="244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160</v>
      </c>
      <c r="AU305" s="18" t="s">
        <v>87</v>
      </c>
    </row>
    <row r="306" s="2" customFormat="1" ht="16.5" customHeight="1">
      <c r="A306" s="39"/>
      <c r="B306" s="40"/>
      <c r="C306" s="227" t="s">
        <v>673</v>
      </c>
      <c r="D306" s="227" t="s">
        <v>154</v>
      </c>
      <c r="E306" s="228" t="s">
        <v>2015</v>
      </c>
      <c r="F306" s="229" t="s">
        <v>1771</v>
      </c>
      <c r="G306" s="230" t="s">
        <v>1037</v>
      </c>
      <c r="H306" s="298"/>
      <c r="I306" s="232"/>
      <c r="J306" s="233">
        <f>ROUND(I306*H306,2)</f>
        <v>0</v>
      </c>
      <c r="K306" s="229" t="s">
        <v>1</v>
      </c>
      <c r="L306" s="45"/>
      <c r="M306" s="234" t="s">
        <v>1</v>
      </c>
      <c r="N306" s="235" t="s">
        <v>42</v>
      </c>
      <c r="O306" s="92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8" t="s">
        <v>539</v>
      </c>
      <c r="AT306" s="238" t="s">
        <v>154</v>
      </c>
      <c r="AU306" s="238" t="s">
        <v>87</v>
      </c>
      <c r="AY306" s="18" t="s">
        <v>152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8" t="s">
        <v>85</v>
      </c>
      <c r="BK306" s="239">
        <f>ROUND(I306*H306,2)</f>
        <v>0</v>
      </c>
      <c r="BL306" s="18" t="s">
        <v>539</v>
      </c>
      <c r="BM306" s="238" t="s">
        <v>2016</v>
      </c>
    </row>
    <row r="307" s="2" customFormat="1" ht="16.5" customHeight="1">
      <c r="A307" s="39"/>
      <c r="B307" s="40"/>
      <c r="C307" s="227" t="s">
        <v>682</v>
      </c>
      <c r="D307" s="227" t="s">
        <v>154</v>
      </c>
      <c r="E307" s="228" t="s">
        <v>2017</v>
      </c>
      <c r="F307" s="229" t="s">
        <v>1774</v>
      </c>
      <c r="G307" s="230" t="s">
        <v>1037</v>
      </c>
      <c r="H307" s="298"/>
      <c r="I307" s="232"/>
      <c r="J307" s="233">
        <f>ROUND(I307*H307,2)</f>
        <v>0</v>
      </c>
      <c r="K307" s="229" t="s">
        <v>1</v>
      </c>
      <c r="L307" s="45"/>
      <c r="M307" s="234" t="s">
        <v>1</v>
      </c>
      <c r="N307" s="235" t="s">
        <v>42</v>
      </c>
      <c r="O307" s="92"/>
      <c r="P307" s="236">
        <f>O307*H307</f>
        <v>0</v>
      </c>
      <c r="Q307" s="236">
        <v>0</v>
      </c>
      <c r="R307" s="236">
        <f>Q307*H307</f>
        <v>0</v>
      </c>
      <c r="S307" s="236">
        <v>0</v>
      </c>
      <c r="T307" s="237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8" t="s">
        <v>539</v>
      </c>
      <c r="AT307" s="238" t="s">
        <v>154</v>
      </c>
      <c r="AU307" s="238" t="s">
        <v>87</v>
      </c>
      <c r="AY307" s="18" t="s">
        <v>152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8" t="s">
        <v>85</v>
      </c>
      <c r="BK307" s="239">
        <f>ROUND(I307*H307,2)</f>
        <v>0</v>
      </c>
      <c r="BL307" s="18" t="s">
        <v>539</v>
      </c>
      <c r="BM307" s="238" t="s">
        <v>2018</v>
      </c>
    </row>
    <row r="308" s="12" customFormat="1" ht="22.8" customHeight="1">
      <c r="A308" s="12"/>
      <c r="B308" s="211"/>
      <c r="C308" s="212"/>
      <c r="D308" s="213" t="s">
        <v>76</v>
      </c>
      <c r="E308" s="225" t="s">
        <v>2019</v>
      </c>
      <c r="F308" s="225" t="s">
        <v>2020</v>
      </c>
      <c r="G308" s="212"/>
      <c r="H308" s="212"/>
      <c r="I308" s="215"/>
      <c r="J308" s="226">
        <f>BK308</f>
        <v>0</v>
      </c>
      <c r="K308" s="212"/>
      <c r="L308" s="217"/>
      <c r="M308" s="218"/>
      <c r="N308" s="219"/>
      <c r="O308" s="219"/>
      <c r="P308" s="220">
        <f>SUM(P309:P324)</f>
        <v>0</v>
      </c>
      <c r="Q308" s="219"/>
      <c r="R308" s="220">
        <f>SUM(R309:R324)</f>
        <v>0</v>
      </c>
      <c r="S308" s="219"/>
      <c r="T308" s="221">
        <f>SUM(T309:T324)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2" t="s">
        <v>85</v>
      </c>
      <c r="AT308" s="223" t="s">
        <v>76</v>
      </c>
      <c r="AU308" s="223" t="s">
        <v>85</v>
      </c>
      <c r="AY308" s="222" t="s">
        <v>152</v>
      </c>
      <c r="BK308" s="224">
        <f>SUM(BK309:BK324)</f>
        <v>0</v>
      </c>
    </row>
    <row r="309" s="2" customFormat="1" ht="16.5" customHeight="1">
      <c r="A309" s="39"/>
      <c r="B309" s="40"/>
      <c r="C309" s="227" t="s">
        <v>694</v>
      </c>
      <c r="D309" s="227" t="s">
        <v>154</v>
      </c>
      <c r="E309" s="228" t="s">
        <v>2021</v>
      </c>
      <c r="F309" s="229" t="s">
        <v>2022</v>
      </c>
      <c r="G309" s="230" t="s">
        <v>335</v>
      </c>
      <c r="H309" s="231">
        <v>250</v>
      </c>
      <c r="I309" s="232"/>
      <c r="J309" s="233">
        <f>ROUND(I309*H309,2)</f>
        <v>0</v>
      </c>
      <c r="K309" s="229" t="s">
        <v>1</v>
      </c>
      <c r="L309" s="45"/>
      <c r="M309" s="234" t="s">
        <v>1</v>
      </c>
      <c r="N309" s="235" t="s">
        <v>42</v>
      </c>
      <c r="O309" s="92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8" t="s">
        <v>539</v>
      </c>
      <c r="AT309" s="238" t="s">
        <v>154</v>
      </c>
      <c r="AU309" s="238" t="s">
        <v>87</v>
      </c>
      <c r="AY309" s="18" t="s">
        <v>152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8" t="s">
        <v>85</v>
      </c>
      <c r="BK309" s="239">
        <f>ROUND(I309*H309,2)</f>
        <v>0</v>
      </c>
      <c r="BL309" s="18" t="s">
        <v>539</v>
      </c>
      <c r="BM309" s="238" t="s">
        <v>2023</v>
      </c>
    </row>
    <row r="310" s="2" customFormat="1">
      <c r="A310" s="39"/>
      <c r="B310" s="40"/>
      <c r="C310" s="41"/>
      <c r="D310" s="240" t="s">
        <v>160</v>
      </c>
      <c r="E310" s="41"/>
      <c r="F310" s="241" t="s">
        <v>1753</v>
      </c>
      <c r="G310" s="41"/>
      <c r="H310" s="41"/>
      <c r="I310" s="242"/>
      <c r="J310" s="41"/>
      <c r="K310" s="41"/>
      <c r="L310" s="45"/>
      <c r="M310" s="243"/>
      <c r="N310" s="244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160</v>
      </c>
      <c r="AU310" s="18" t="s">
        <v>87</v>
      </c>
    </row>
    <row r="311" s="2" customFormat="1" ht="16.5" customHeight="1">
      <c r="A311" s="39"/>
      <c r="B311" s="40"/>
      <c r="C311" s="227" t="s">
        <v>699</v>
      </c>
      <c r="D311" s="227" t="s">
        <v>154</v>
      </c>
      <c r="E311" s="228" t="s">
        <v>2024</v>
      </c>
      <c r="F311" s="229" t="s">
        <v>2025</v>
      </c>
      <c r="G311" s="230" t="s">
        <v>335</v>
      </c>
      <c r="H311" s="231">
        <v>150</v>
      </c>
      <c r="I311" s="232"/>
      <c r="J311" s="233">
        <f>ROUND(I311*H311,2)</f>
        <v>0</v>
      </c>
      <c r="K311" s="229" t="s">
        <v>1</v>
      </c>
      <c r="L311" s="45"/>
      <c r="M311" s="234" t="s">
        <v>1</v>
      </c>
      <c r="N311" s="235" t="s">
        <v>42</v>
      </c>
      <c r="O311" s="92"/>
      <c r="P311" s="236">
        <f>O311*H311</f>
        <v>0</v>
      </c>
      <c r="Q311" s="236">
        <v>0</v>
      </c>
      <c r="R311" s="236">
        <f>Q311*H311</f>
        <v>0</v>
      </c>
      <c r="S311" s="236">
        <v>0</v>
      </c>
      <c r="T311" s="237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8" t="s">
        <v>539</v>
      </c>
      <c r="AT311" s="238" t="s">
        <v>154</v>
      </c>
      <c r="AU311" s="238" t="s">
        <v>87</v>
      </c>
      <c r="AY311" s="18" t="s">
        <v>152</v>
      </c>
      <c r="BE311" s="239">
        <f>IF(N311="základní",J311,0)</f>
        <v>0</v>
      </c>
      <c r="BF311" s="239">
        <f>IF(N311="snížená",J311,0)</f>
        <v>0</v>
      </c>
      <c r="BG311" s="239">
        <f>IF(N311="zákl. přenesená",J311,0)</f>
        <v>0</v>
      </c>
      <c r="BH311" s="239">
        <f>IF(N311="sníž. přenesená",J311,0)</f>
        <v>0</v>
      </c>
      <c r="BI311" s="239">
        <f>IF(N311="nulová",J311,0)</f>
        <v>0</v>
      </c>
      <c r="BJ311" s="18" t="s">
        <v>85</v>
      </c>
      <c r="BK311" s="239">
        <f>ROUND(I311*H311,2)</f>
        <v>0</v>
      </c>
      <c r="BL311" s="18" t="s">
        <v>539</v>
      </c>
      <c r="BM311" s="238" t="s">
        <v>2026</v>
      </c>
    </row>
    <row r="312" s="2" customFormat="1">
      <c r="A312" s="39"/>
      <c r="B312" s="40"/>
      <c r="C312" s="41"/>
      <c r="D312" s="240" t="s">
        <v>160</v>
      </c>
      <c r="E312" s="41"/>
      <c r="F312" s="241" t="s">
        <v>1753</v>
      </c>
      <c r="G312" s="41"/>
      <c r="H312" s="41"/>
      <c r="I312" s="242"/>
      <c r="J312" s="41"/>
      <c r="K312" s="41"/>
      <c r="L312" s="45"/>
      <c r="M312" s="243"/>
      <c r="N312" s="244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160</v>
      </c>
      <c r="AU312" s="18" t="s">
        <v>87</v>
      </c>
    </row>
    <row r="313" s="2" customFormat="1" ht="16.5" customHeight="1">
      <c r="A313" s="39"/>
      <c r="B313" s="40"/>
      <c r="C313" s="227" t="s">
        <v>704</v>
      </c>
      <c r="D313" s="227" t="s">
        <v>154</v>
      </c>
      <c r="E313" s="228" t="s">
        <v>2027</v>
      </c>
      <c r="F313" s="229" t="s">
        <v>2028</v>
      </c>
      <c r="G313" s="230" t="s">
        <v>335</v>
      </c>
      <c r="H313" s="231">
        <v>200</v>
      </c>
      <c r="I313" s="232"/>
      <c r="J313" s="233">
        <f>ROUND(I313*H313,2)</f>
        <v>0</v>
      </c>
      <c r="K313" s="229" t="s">
        <v>1</v>
      </c>
      <c r="L313" s="45"/>
      <c r="M313" s="234" t="s">
        <v>1</v>
      </c>
      <c r="N313" s="235" t="s">
        <v>42</v>
      </c>
      <c r="O313" s="92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539</v>
      </c>
      <c r="AT313" s="238" t="s">
        <v>154</v>
      </c>
      <c r="AU313" s="238" t="s">
        <v>87</v>
      </c>
      <c r="AY313" s="18" t="s">
        <v>152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85</v>
      </c>
      <c r="BK313" s="239">
        <f>ROUND(I313*H313,2)</f>
        <v>0</v>
      </c>
      <c r="BL313" s="18" t="s">
        <v>539</v>
      </c>
      <c r="BM313" s="238" t="s">
        <v>2029</v>
      </c>
    </row>
    <row r="314" s="2" customFormat="1">
      <c r="A314" s="39"/>
      <c r="B314" s="40"/>
      <c r="C314" s="41"/>
      <c r="D314" s="240" t="s">
        <v>160</v>
      </c>
      <c r="E314" s="41"/>
      <c r="F314" s="241" t="s">
        <v>1753</v>
      </c>
      <c r="G314" s="41"/>
      <c r="H314" s="41"/>
      <c r="I314" s="242"/>
      <c r="J314" s="41"/>
      <c r="K314" s="41"/>
      <c r="L314" s="45"/>
      <c r="M314" s="243"/>
      <c r="N314" s="244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160</v>
      </c>
      <c r="AU314" s="18" t="s">
        <v>87</v>
      </c>
    </row>
    <row r="315" s="2" customFormat="1" ht="16.5" customHeight="1">
      <c r="A315" s="39"/>
      <c r="B315" s="40"/>
      <c r="C315" s="227" t="s">
        <v>712</v>
      </c>
      <c r="D315" s="227" t="s">
        <v>154</v>
      </c>
      <c r="E315" s="228" t="s">
        <v>2030</v>
      </c>
      <c r="F315" s="229" t="s">
        <v>2031</v>
      </c>
      <c r="G315" s="230" t="s">
        <v>335</v>
      </c>
      <c r="H315" s="231">
        <v>30</v>
      </c>
      <c r="I315" s="232"/>
      <c r="J315" s="233">
        <f>ROUND(I315*H315,2)</f>
        <v>0</v>
      </c>
      <c r="K315" s="229" t="s">
        <v>1</v>
      </c>
      <c r="L315" s="45"/>
      <c r="M315" s="234" t="s">
        <v>1</v>
      </c>
      <c r="N315" s="235" t="s">
        <v>42</v>
      </c>
      <c r="O315" s="92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8" t="s">
        <v>539</v>
      </c>
      <c r="AT315" s="238" t="s">
        <v>154</v>
      </c>
      <c r="AU315" s="238" t="s">
        <v>87</v>
      </c>
      <c r="AY315" s="18" t="s">
        <v>152</v>
      </c>
      <c r="BE315" s="239">
        <f>IF(N315="základní",J315,0)</f>
        <v>0</v>
      </c>
      <c r="BF315" s="239">
        <f>IF(N315="snížená",J315,0)</f>
        <v>0</v>
      </c>
      <c r="BG315" s="239">
        <f>IF(N315="zákl. přenesená",J315,0)</f>
        <v>0</v>
      </c>
      <c r="BH315" s="239">
        <f>IF(N315="sníž. přenesená",J315,0)</f>
        <v>0</v>
      </c>
      <c r="BI315" s="239">
        <f>IF(N315="nulová",J315,0)</f>
        <v>0</v>
      </c>
      <c r="BJ315" s="18" t="s">
        <v>85</v>
      </c>
      <c r="BK315" s="239">
        <f>ROUND(I315*H315,2)</f>
        <v>0</v>
      </c>
      <c r="BL315" s="18" t="s">
        <v>539</v>
      </c>
      <c r="BM315" s="238" t="s">
        <v>2032</v>
      </c>
    </row>
    <row r="316" s="2" customFormat="1">
      <c r="A316" s="39"/>
      <c r="B316" s="40"/>
      <c r="C316" s="41"/>
      <c r="D316" s="240" t="s">
        <v>160</v>
      </c>
      <c r="E316" s="41"/>
      <c r="F316" s="241" t="s">
        <v>1753</v>
      </c>
      <c r="G316" s="41"/>
      <c r="H316" s="41"/>
      <c r="I316" s="242"/>
      <c r="J316" s="41"/>
      <c r="K316" s="41"/>
      <c r="L316" s="45"/>
      <c r="M316" s="243"/>
      <c r="N316" s="244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160</v>
      </c>
      <c r="AU316" s="18" t="s">
        <v>87</v>
      </c>
    </row>
    <row r="317" s="2" customFormat="1" ht="16.5" customHeight="1">
      <c r="A317" s="39"/>
      <c r="B317" s="40"/>
      <c r="C317" s="227" t="s">
        <v>725</v>
      </c>
      <c r="D317" s="227" t="s">
        <v>154</v>
      </c>
      <c r="E317" s="228" t="s">
        <v>2033</v>
      </c>
      <c r="F317" s="229" t="s">
        <v>2034</v>
      </c>
      <c r="G317" s="230" t="s">
        <v>335</v>
      </c>
      <c r="H317" s="231">
        <v>400</v>
      </c>
      <c r="I317" s="232"/>
      <c r="J317" s="233">
        <f>ROUND(I317*H317,2)</f>
        <v>0</v>
      </c>
      <c r="K317" s="229" t="s">
        <v>1</v>
      </c>
      <c r="L317" s="45"/>
      <c r="M317" s="234" t="s">
        <v>1</v>
      </c>
      <c r="N317" s="235" t="s">
        <v>42</v>
      </c>
      <c r="O317" s="92"/>
      <c r="P317" s="236">
        <f>O317*H317</f>
        <v>0</v>
      </c>
      <c r="Q317" s="236">
        <v>0</v>
      </c>
      <c r="R317" s="236">
        <f>Q317*H317</f>
        <v>0</v>
      </c>
      <c r="S317" s="236">
        <v>0</v>
      </c>
      <c r="T317" s="23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8" t="s">
        <v>539</v>
      </c>
      <c r="AT317" s="238" t="s">
        <v>154</v>
      </c>
      <c r="AU317" s="238" t="s">
        <v>87</v>
      </c>
      <c r="AY317" s="18" t="s">
        <v>152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8" t="s">
        <v>85</v>
      </c>
      <c r="BK317" s="239">
        <f>ROUND(I317*H317,2)</f>
        <v>0</v>
      </c>
      <c r="BL317" s="18" t="s">
        <v>539</v>
      </c>
      <c r="BM317" s="238" t="s">
        <v>2035</v>
      </c>
    </row>
    <row r="318" s="2" customFormat="1">
      <c r="A318" s="39"/>
      <c r="B318" s="40"/>
      <c r="C318" s="41"/>
      <c r="D318" s="240" t="s">
        <v>160</v>
      </c>
      <c r="E318" s="41"/>
      <c r="F318" s="241" t="s">
        <v>1753</v>
      </c>
      <c r="G318" s="41"/>
      <c r="H318" s="41"/>
      <c r="I318" s="242"/>
      <c r="J318" s="41"/>
      <c r="K318" s="41"/>
      <c r="L318" s="45"/>
      <c r="M318" s="243"/>
      <c r="N318" s="244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160</v>
      </c>
      <c r="AU318" s="18" t="s">
        <v>87</v>
      </c>
    </row>
    <row r="319" s="2" customFormat="1" ht="16.5" customHeight="1">
      <c r="A319" s="39"/>
      <c r="B319" s="40"/>
      <c r="C319" s="227" t="s">
        <v>731</v>
      </c>
      <c r="D319" s="227" t="s">
        <v>154</v>
      </c>
      <c r="E319" s="228" t="s">
        <v>2036</v>
      </c>
      <c r="F319" s="229" t="s">
        <v>2037</v>
      </c>
      <c r="G319" s="230" t="s">
        <v>335</v>
      </c>
      <c r="H319" s="231">
        <v>100</v>
      </c>
      <c r="I319" s="232"/>
      <c r="J319" s="233">
        <f>ROUND(I319*H319,2)</f>
        <v>0</v>
      </c>
      <c r="K319" s="229" t="s">
        <v>1</v>
      </c>
      <c r="L319" s="45"/>
      <c r="M319" s="234" t="s">
        <v>1</v>
      </c>
      <c r="N319" s="235" t="s">
        <v>42</v>
      </c>
      <c r="O319" s="92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539</v>
      </c>
      <c r="AT319" s="238" t="s">
        <v>154</v>
      </c>
      <c r="AU319" s="238" t="s">
        <v>87</v>
      </c>
      <c r="AY319" s="18" t="s">
        <v>152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539</v>
      </c>
      <c r="BM319" s="238" t="s">
        <v>2038</v>
      </c>
    </row>
    <row r="320" s="2" customFormat="1">
      <c r="A320" s="39"/>
      <c r="B320" s="40"/>
      <c r="C320" s="41"/>
      <c r="D320" s="240" t="s">
        <v>160</v>
      </c>
      <c r="E320" s="41"/>
      <c r="F320" s="241" t="s">
        <v>1753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160</v>
      </c>
      <c r="AU320" s="18" t="s">
        <v>87</v>
      </c>
    </row>
    <row r="321" s="2" customFormat="1" ht="16.5" customHeight="1">
      <c r="A321" s="39"/>
      <c r="B321" s="40"/>
      <c r="C321" s="227" t="s">
        <v>736</v>
      </c>
      <c r="D321" s="227" t="s">
        <v>154</v>
      </c>
      <c r="E321" s="228" t="s">
        <v>2039</v>
      </c>
      <c r="F321" s="229" t="s">
        <v>2040</v>
      </c>
      <c r="G321" s="230" t="s">
        <v>335</v>
      </c>
      <c r="H321" s="231">
        <v>30</v>
      </c>
      <c r="I321" s="232"/>
      <c r="J321" s="233">
        <f>ROUND(I321*H321,2)</f>
        <v>0</v>
      </c>
      <c r="K321" s="229" t="s">
        <v>1</v>
      </c>
      <c r="L321" s="45"/>
      <c r="M321" s="234" t="s">
        <v>1</v>
      </c>
      <c r="N321" s="235" t="s">
        <v>42</v>
      </c>
      <c r="O321" s="92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8" t="s">
        <v>539</v>
      </c>
      <c r="AT321" s="238" t="s">
        <v>154</v>
      </c>
      <c r="AU321" s="238" t="s">
        <v>87</v>
      </c>
      <c r="AY321" s="18" t="s">
        <v>152</v>
      </c>
      <c r="BE321" s="239">
        <f>IF(N321="základní",J321,0)</f>
        <v>0</v>
      </c>
      <c r="BF321" s="239">
        <f>IF(N321="snížená",J321,0)</f>
        <v>0</v>
      </c>
      <c r="BG321" s="239">
        <f>IF(N321="zákl. přenesená",J321,0)</f>
        <v>0</v>
      </c>
      <c r="BH321" s="239">
        <f>IF(N321="sníž. přenesená",J321,0)</f>
        <v>0</v>
      </c>
      <c r="BI321" s="239">
        <f>IF(N321="nulová",J321,0)</f>
        <v>0</v>
      </c>
      <c r="BJ321" s="18" t="s">
        <v>85</v>
      </c>
      <c r="BK321" s="239">
        <f>ROUND(I321*H321,2)</f>
        <v>0</v>
      </c>
      <c r="BL321" s="18" t="s">
        <v>539</v>
      </c>
      <c r="BM321" s="238" t="s">
        <v>2041</v>
      </c>
    </row>
    <row r="322" s="2" customFormat="1">
      <c r="A322" s="39"/>
      <c r="B322" s="40"/>
      <c r="C322" s="41"/>
      <c r="D322" s="240" t="s">
        <v>160</v>
      </c>
      <c r="E322" s="41"/>
      <c r="F322" s="241" t="s">
        <v>1753</v>
      </c>
      <c r="G322" s="41"/>
      <c r="H322" s="41"/>
      <c r="I322" s="242"/>
      <c r="J322" s="41"/>
      <c r="K322" s="41"/>
      <c r="L322" s="45"/>
      <c r="M322" s="243"/>
      <c r="N322" s="244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160</v>
      </c>
      <c r="AU322" s="18" t="s">
        <v>87</v>
      </c>
    </row>
    <row r="323" s="2" customFormat="1" ht="16.5" customHeight="1">
      <c r="A323" s="39"/>
      <c r="B323" s="40"/>
      <c r="C323" s="227" t="s">
        <v>741</v>
      </c>
      <c r="D323" s="227" t="s">
        <v>154</v>
      </c>
      <c r="E323" s="228" t="s">
        <v>2042</v>
      </c>
      <c r="F323" s="229" t="s">
        <v>1771</v>
      </c>
      <c r="G323" s="230" t="s">
        <v>1037</v>
      </c>
      <c r="H323" s="298"/>
      <c r="I323" s="232"/>
      <c r="J323" s="233">
        <f>ROUND(I323*H323,2)</f>
        <v>0</v>
      </c>
      <c r="K323" s="229" t="s">
        <v>1</v>
      </c>
      <c r="L323" s="45"/>
      <c r="M323" s="234" t="s">
        <v>1</v>
      </c>
      <c r="N323" s="235" t="s">
        <v>42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539</v>
      </c>
      <c r="AT323" s="238" t="s">
        <v>154</v>
      </c>
      <c r="AU323" s="238" t="s">
        <v>87</v>
      </c>
      <c r="AY323" s="18" t="s">
        <v>152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85</v>
      </c>
      <c r="BK323" s="239">
        <f>ROUND(I323*H323,2)</f>
        <v>0</v>
      </c>
      <c r="BL323" s="18" t="s">
        <v>539</v>
      </c>
      <c r="BM323" s="238" t="s">
        <v>2043</v>
      </c>
    </row>
    <row r="324" s="2" customFormat="1" ht="16.5" customHeight="1">
      <c r="A324" s="39"/>
      <c r="B324" s="40"/>
      <c r="C324" s="227" t="s">
        <v>746</v>
      </c>
      <c r="D324" s="227" t="s">
        <v>154</v>
      </c>
      <c r="E324" s="228" t="s">
        <v>2044</v>
      </c>
      <c r="F324" s="229" t="s">
        <v>1774</v>
      </c>
      <c r="G324" s="230" t="s">
        <v>1037</v>
      </c>
      <c r="H324" s="298"/>
      <c r="I324" s="232"/>
      <c r="J324" s="233">
        <f>ROUND(I324*H324,2)</f>
        <v>0</v>
      </c>
      <c r="K324" s="229" t="s">
        <v>1</v>
      </c>
      <c r="L324" s="45"/>
      <c r="M324" s="234" t="s">
        <v>1</v>
      </c>
      <c r="N324" s="235" t="s">
        <v>42</v>
      </c>
      <c r="O324" s="92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8" t="s">
        <v>539</v>
      </c>
      <c r="AT324" s="238" t="s">
        <v>154</v>
      </c>
      <c r="AU324" s="238" t="s">
        <v>87</v>
      </c>
      <c r="AY324" s="18" t="s">
        <v>152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8" t="s">
        <v>85</v>
      </c>
      <c r="BK324" s="239">
        <f>ROUND(I324*H324,2)</f>
        <v>0</v>
      </c>
      <c r="BL324" s="18" t="s">
        <v>539</v>
      </c>
      <c r="BM324" s="238" t="s">
        <v>2045</v>
      </c>
    </row>
    <row r="325" s="12" customFormat="1" ht="22.8" customHeight="1">
      <c r="A325" s="12"/>
      <c r="B325" s="211"/>
      <c r="C325" s="212"/>
      <c r="D325" s="213" t="s">
        <v>76</v>
      </c>
      <c r="E325" s="225" t="s">
        <v>242</v>
      </c>
      <c r="F325" s="225" t="s">
        <v>2046</v>
      </c>
      <c r="G325" s="212"/>
      <c r="H325" s="212"/>
      <c r="I325" s="215"/>
      <c r="J325" s="226">
        <f>BK325</f>
        <v>0</v>
      </c>
      <c r="K325" s="212"/>
      <c r="L325" s="217"/>
      <c r="M325" s="218"/>
      <c r="N325" s="219"/>
      <c r="O325" s="219"/>
      <c r="P325" s="220">
        <f>SUM(P326:P339)</f>
        <v>0</v>
      </c>
      <c r="Q325" s="219"/>
      <c r="R325" s="220">
        <f>SUM(R326:R339)</f>
        <v>0</v>
      </c>
      <c r="S325" s="219"/>
      <c r="T325" s="221">
        <f>SUM(T326:T339)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22" t="s">
        <v>85</v>
      </c>
      <c r="AT325" s="223" t="s">
        <v>76</v>
      </c>
      <c r="AU325" s="223" t="s">
        <v>85</v>
      </c>
      <c r="AY325" s="222" t="s">
        <v>152</v>
      </c>
      <c r="BK325" s="224">
        <f>SUM(BK326:BK339)</f>
        <v>0</v>
      </c>
    </row>
    <row r="326" s="2" customFormat="1" ht="24.15" customHeight="1">
      <c r="A326" s="39"/>
      <c r="B326" s="40"/>
      <c r="C326" s="227" t="s">
        <v>751</v>
      </c>
      <c r="D326" s="227" t="s">
        <v>154</v>
      </c>
      <c r="E326" s="228" t="s">
        <v>2047</v>
      </c>
      <c r="F326" s="229" t="s">
        <v>2048</v>
      </c>
      <c r="G326" s="230" t="s">
        <v>1697</v>
      </c>
      <c r="H326" s="231">
        <v>24</v>
      </c>
      <c r="I326" s="232"/>
      <c r="J326" s="233">
        <f>ROUND(I326*H326,2)</f>
        <v>0</v>
      </c>
      <c r="K326" s="229" t="s">
        <v>1</v>
      </c>
      <c r="L326" s="45"/>
      <c r="M326" s="234" t="s">
        <v>1</v>
      </c>
      <c r="N326" s="235" t="s">
        <v>42</v>
      </c>
      <c r="O326" s="92"/>
      <c r="P326" s="236">
        <f>O326*H326</f>
        <v>0</v>
      </c>
      <c r="Q326" s="236">
        <v>0</v>
      </c>
      <c r="R326" s="236">
        <f>Q326*H326</f>
        <v>0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539</v>
      </c>
      <c r="AT326" s="238" t="s">
        <v>154</v>
      </c>
      <c r="AU326" s="238" t="s">
        <v>87</v>
      </c>
      <c r="AY326" s="18" t="s">
        <v>152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85</v>
      </c>
      <c r="BK326" s="239">
        <f>ROUND(I326*H326,2)</f>
        <v>0</v>
      </c>
      <c r="BL326" s="18" t="s">
        <v>539</v>
      </c>
      <c r="BM326" s="238" t="s">
        <v>2049</v>
      </c>
    </row>
    <row r="327" s="2" customFormat="1">
      <c r="A327" s="39"/>
      <c r="B327" s="40"/>
      <c r="C327" s="41"/>
      <c r="D327" s="240" t="s">
        <v>160</v>
      </c>
      <c r="E327" s="41"/>
      <c r="F327" s="241" t="s">
        <v>1753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160</v>
      </c>
      <c r="AU327" s="18" t="s">
        <v>87</v>
      </c>
    </row>
    <row r="328" s="2" customFormat="1" ht="24.15" customHeight="1">
      <c r="A328" s="39"/>
      <c r="B328" s="40"/>
      <c r="C328" s="227" t="s">
        <v>756</v>
      </c>
      <c r="D328" s="227" t="s">
        <v>154</v>
      </c>
      <c r="E328" s="228" t="s">
        <v>2050</v>
      </c>
      <c r="F328" s="229" t="s">
        <v>2051</v>
      </c>
      <c r="G328" s="230" t="s">
        <v>1697</v>
      </c>
      <c r="H328" s="231">
        <v>2</v>
      </c>
      <c r="I328" s="232"/>
      <c r="J328" s="233">
        <f>ROUND(I328*H328,2)</f>
        <v>0</v>
      </c>
      <c r="K328" s="229" t="s">
        <v>1</v>
      </c>
      <c r="L328" s="45"/>
      <c r="M328" s="234" t="s">
        <v>1</v>
      </c>
      <c r="N328" s="235" t="s">
        <v>42</v>
      </c>
      <c r="O328" s="92"/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539</v>
      </c>
      <c r="AT328" s="238" t="s">
        <v>154</v>
      </c>
      <c r="AU328" s="238" t="s">
        <v>87</v>
      </c>
      <c r="AY328" s="18" t="s">
        <v>152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85</v>
      </c>
      <c r="BK328" s="239">
        <f>ROUND(I328*H328,2)</f>
        <v>0</v>
      </c>
      <c r="BL328" s="18" t="s">
        <v>539</v>
      </c>
      <c r="BM328" s="238" t="s">
        <v>2052</v>
      </c>
    </row>
    <row r="329" s="2" customFormat="1">
      <c r="A329" s="39"/>
      <c r="B329" s="40"/>
      <c r="C329" s="41"/>
      <c r="D329" s="240" t="s">
        <v>160</v>
      </c>
      <c r="E329" s="41"/>
      <c r="F329" s="241" t="s">
        <v>1753</v>
      </c>
      <c r="G329" s="41"/>
      <c r="H329" s="41"/>
      <c r="I329" s="242"/>
      <c r="J329" s="41"/>
      <c r="K329" s="41"/>
      <c r="L329" s="45"/>
      <c r="M329" s="243"/>
      <c r="N329" s="244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160</v>
      </c>
      <c r="AU329" s="18" t="s">
        <v>87</v>
      </c>
    </row>
    <row r="330" s="2" customFormat="1" ht="21.75" customHeight="1">
      <c r="A330" s="39"/>
      <c r="B330" s="40"/>
      <c r="C330" s="227" t="s">
        <v>761</v>
      </c>
      <c r="D330" s="227" t="s">
        <v>154</v>
      </c>
      <c r="E330" s="228" t="s">
        <v>2053</v>
      </c>
      <c r="F330" s="229" t="s">
        <v>2054</v>
      </c>
      <c r="G330" s="230" t="s">
        <v>1697</v>
      </c>
      <c r="H330" s="231">
        <v>7</v>
      </c>
      <c r="I330" s="232"/>
      <c r="J330" s="233">
        <f>ROUND(I330*H330,2)</f>
        <v>0</v>
      </c>
      <c r="K330" s="229" t="s">
        <v>1</v>
      </c>
      <c r="L330" s="45"/>
      <c r="M330" s="234" t="s">
        <v>1</v>
      </c>
      <c r="N330" s="235" t="s">
        <v>42</v>
      </c>
      <c r="O330" s="92"/>
      <c r="P330" s="236">
        <f>O330*H330</f>
        <v>0</v>
      </c>
      <c r="Q330" s="236">
        <v>0</v>
      </c>
      <c r="R330" s="236">
        <f>Q330*H330</f>
        <v>0</v>
      </c>
      <c r="S330" s="236">
        <v>0</v>
      </c>
      <c r="T330" s="23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8" t="s">
        <v>539</v>
      </c>
      <c r="AT330" s="238" t="s">
        <v>154</v>
      </c>
      <c r="AU330" s="238" t="s">
        <v>87</v>
      </c>
      <c r="AY330" s="18" t="s">
        <v>152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8" t="s">
        <v>85</v>
      </c>
      <c r="BK330" s="239">
        <f>ROUND(I330*H330,2)</f>
        <v>0</v>
      </c>
      <c r="BL330" s="18" t="s">
        <v>539</v>
      </c>
      <c r="BM330" s="238" t="s">
        <v>2055</v>
      </c>
    </row>
    <row r="331" s="2" customFormat="1">
      <c r="A331" s="39"/>
      <c r="B331" s="40"/>
      <c r="C331" s="41"/>
      <c r="D331" s="240" t="s">
        <v>160</v>
      </c>
      <c r="E331" s="41"/>
      <c r="F331" s="241" t="s">
        <v>1753</v>
      </c>
      <c r="G331" s="41"/>
      <c r="H331" s="41"/>
      <c r="I331" s="242"/>
      <c r="J331" s="41"/>
      <c r="K331" s="41"/>
      <c r="L331" s="45"/>
      <c r="M331" s="243"/>
      <c r="N331" s="244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160</v>
      </c>
      <c r="AU331" s="18" t="s">
        <v>87</v>
      </c>
    </row>
    <row r="332" s="2" customFormat="1" ht="16.5" customHeight="1">
      <c r="A332" s="39"/>
      <c r="B332" s="40"/>
      <c r="C332" s="227" t="s">
        <v>768</v>
      </c>
      <c r="D332" s="227" t="s">
        <v>154</v>
      </c>
      <c r="E332" s="228" t="s">
        <v>2056</v>
      </c>
      <c r="F332" s="229" t="s">
        <v>2057</v>
      </c>
      <c r="G332" s="230" t="s">
        <v>1697</v>
      </c>
      <c r="H332" s="231">
        <v>4</v>
      </c>
      <c r="I332" s="232"/>
      <c r="J332" s="233">
        <f>ROUND(I332*H332,2)</f>
        <v>0</v>
      </c>
      <c r="K332" s="229" t="s">
        <v>1</v>
      </c>
      <c r="L332" s="45"/>
      <c r="M332" s="234" t="s">
        <v>1</v>
      </c>
      <c r="N332" s="235" t="s">
        <v>42</v>
      </c>
      <c r="O332" s="92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8" t="s">
        <v>539</v>
      </c>
      <c r="AT332" s="238" t="s">
        <v>154</v>
      </c>
      <c r="AU332" s="238" t="s">
        <v>87</v>
      </c>
      <c r="AY332" s="18" t="s">
        <v>152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8" t="s">
        <v>85</v>
      </c>
      <c r="BK332" s="239">
        <f>ROUND(I332*H332,2)</f>
        <v>0</v>
      </c>
      <c r="BL332" s="18" t="s">
        <v>539</v>
      </c>
      <c r="BM332" s="238" t="s">
        <v>2058</v>
      </c>
    </row>
    <row r="333" s="2" customFormat="1">
      <c r="A333" s="39"/>
      <c r="B333" s="40"/>
      <c r="C333" s="41"/>
      <c r="D333" s="240" t="s">
        <v>160</v>
      </c>
      <c r="E333" s="41"/>
      <c r="F333" s="241" t="s">
        <v>1753</v>
      </c>
      <c r="G333" s="41"/>
      <c r="H333" s="41"/>
      <c r="I333" s="242"/>
      <c r="J333" s="41"/>
      <c r="K333" s="41"/>
      <c r="L333" s="45"/>
      <c r="M333" s="243"/>
      <c r="N333" s="244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160</v>
      </c>
      <c r="AU333" s="18" t="s">
        <v>87</v>
      </c>
    </row>
    <row r="334" s="2" customFormat="1" ht="24.15" customHeight="1">
      <c r="A334" s="39"/>
      <c r="B334" s="40"/>
      <c r="C334" s="227" t="s">
        <v>772</v>
      </c>
      <c r="D334" s="227" t="s">
        <v>154</v>
      </c>
      <c r="E334" s="228" t="s">
        <v>2059</v>
      </c>
      <c r="F334" s="229" t="s">
        <v>2060</v>
      </c>
      <c r="G334" s="230" t="s">
        <v>1697</v>
      </c>
      <c r="H334" s="231">
        <v>2</v>
      </c>
      <c r="I334" s="232"/>
      <c r="J334" s="233">
        <f>ROUND(I334*H334,2)</f>
        <v>0</v>
      </c>
      <c r="K334" s="229" t="s">
        <v>1</v>
      </c>
      <c r="L334" s="45"/>
      <c r="M334" s="234" t="s">
        <v>1</v>
      </c>
      <c r="N334" s="235" t="s">
        <v>42</v>
      </c>
      <c r="O334" s="92"/>
      <c r="P334" s="236">
        <f>O334*H334</f>
        <v>0</v>
      </c>
      <c r="Q334" s="236">
        <v>0</v>
      </c>
      <c r="R334" s="236">
        <f>Q334*H334</f>
        <v>0</v>
      </c>
      <c r="S334" s="236">
        <v>0</v>
      </c>
      <c r="T334" s="23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8" t="s">
        <v>539</v>
      </c>
      <c r="AT334" s="238" t="s">
        <v>154</v>
      </c>
      <c r="AU334" s="238" t="s">
        <v>87</v>
      </c>
      <c r="AY334" s="18" t="s">
        <v>152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8" t="s">
        <v>85</v>
      </c>
      <c r="BK334" s="239">
        <f>ROUND(I334*H334,2)</f>
        <v>0</v>
      </c>
      <c r="BL334" s="18" t="s">
        <v>539</v>
      </c>
      <c r="BM334" s="238" t="s">
        <v>2061</v>
      </c>
    </row>
    <row r="335" s="2" customFormat="1">
      <c r="A335" s="39"/>
      <c r="B335" s="40"/>
      <c r="C335" s="41"/>
      <c r="D335" s="240" t="s">
        <v>160</v>
      </c>
      <c r="E335" s="41"/>
      <c r="F335" s="241" t="s">
        <v>1753</v>
      </c>
      <c r="G335" s="41"/>
      <c r="H335" s="41"/>
      <c r="I335" s="242"/>
      <c r="J335" s="41"/>
      <c r="K335" s="41"/>
      <c r="L335" s="45"/>
      <c r="M335" s="243"/>
      <c r="N335" s="244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160</v>
      </c>
      <c r="AU335" s="18" t="s">
        <v>87</v>
      </c>
    </row>
    <row r="336" s="2" customFormat="1" ht="16.5" customHeight="1">
      <c r="A336" s="39"/>
      <c r="B336" s="40"/>
      <c r="C336" s="227" t="s">
        <v>776</v>
      </c>
      <c r="D336" s="227" t="s">
        <v>154</v>
      </c>
      <c r="E336" s="228" t="s">
        <v>2062</v>
      </c>
      <c r="F336" s="229" t="s">
        <v>2063</v>
      </c>
      <c r="G336" s="230" t="s">
        <v>1697</v>
      </c>
      <c r="H336" s="231">
        <v>39</v>
      </c>
      <c r="I336" s="232"/>
      <c r="J336" s="233">
        <f>ROUND(I336*H336,2)</f>
        <v>0</v>
      </c>
      <c r="K336" s="229" t="s">
        <v>1</v>
      </c>
      <c r="L336" s="45"/>
      <c r="M336" s="234" t="s">
        <v>1</v>
      </c>
      <c r="N336" s="235" t="s">
        <v>42</v>
      </c>
      <c r="O336" s="92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539</v>
      </c>
      <c r="AT336" s="238" t="s">
        <v>154</v>
      </c>
      <c r="AU336" s="238" t="s">
        <v>87</v>
      </c>
      <c r="AY336" s="18" t="s">
        <v>152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85</v>
      </c>
      <c r="BK336" s="239">
        <f>ROUND(I336*H336,2)</f>
        <v>0</v>
      </c>
      <c r="BL336" s="18" t="s">
        <v>539</v>
      </c>
      <c r="BM336" s="238" t="s">
        <v>2064</v>
      </c>
    </row>
    <row r="337" s="2" customFormat="1">
      <c r="A337" s="39"/>
      <c r="B337" s="40"/>
      <c r="C337" s="41"/>
      <c r="D337" s="240" t="s">
        <v>160</v>
      </c>
      <c r="E337" s="41"/>
      <c r="F337" s="241" t="s">
        <v>1753</v>
      </c>
      <c r="G337" s="41"/>
      <c r="H337" s="41"/>
      <c r="I337" s="242"/>
      <c r="J337" s="41"/>
      <c r="K337" s="41"/>
      <c r="L337" s="45"/>
      <c r="M337" s="243"/>
      <c r="N337" s="244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160</v>
      </c>
      <c r="AU337" s="18" t="s">
        <v>87</v>
      </c>
    </row>
    <row r="338" s="2" customFormat="1" ht="16.5" customHeight="1">
      <c r="A338" s="39"/>
      <c r="B338" s="40"/>
      <c r="C338" s="227" t="s">
        <v>780</v>
      </c>
      <c r="D338" s="227" t="s">
        <v>154</v>
      </c>
      <c r="E338" s="228" t="s">
        <v>2065</v>
      </c>
      <c r="F338" s="229" t="s">
        <v>1771</v>
      </c>
      <c r="G338" s="230" t="s">
        <v>1037</v>
      </c>
      <c r="H338" s="298"/>
      <c r="I338" s="232"/>
      <c r="J338" s="233">
        <f>ROUND(I338*H338,2)</f>
        <v>0</v>
      </c>
      <c r="K338" s="229" t="s">
        <v>1</v>
      </c>
      <c r="L338" s="45"/>
      <c r="M338" s="234" t="s">
        <v>1</v>
      </c>
      <c r="N338" s="235" t="s">
        <v>42</v>
      </c>
      <c r="O338" s="92"/>
      <c r="P338" s="236">
        <f>O338*H338</f>
        <v>0</v>
      </c>
      <c r="Q338" s="236">
        <v>0</v>
      </c>
      <c r="R338" s="236">
        <f>Q338*H338</f>
        <v>0</v>
      </c>
      <c r="S338" s="236">
        <v>0</v>
      </c>
      <c r="T338" s="23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8" t="s">
        <v>539</v>
      </c>
      <c r="AT338" s="238" t="s">
        <v>154</v>
      </c>
      <c r="AU338" s="238" t="s">
        <v>87</v>
      </c>
      <c r="AY338" s="18" t="s">
        <v>152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8" t="s">
        <v>85</v>
      </c>
      <c r="BK338" s="239">
        <f>ROUND(I338*H338,2)</f>
        <v>0</v>
      </c>
      <c r="BL338" s="18" t="s">
        <v>539</v>
      </c>
      <c r="BM338" s="238" t="s">
        <v>2066</v>
      </c>
    </row>
    <row r="339" s="2" customFormat="1" ht="16.5" customHeight="1">
      <c r="A339" s="39"/>
      <c r="B339" s="40"/>
      <c r="C339" s="227" t="s">
        <v>786</v>
      </c>
      <c r="D339" s="227" t="s">
        <v>154</v>
      </c>
      <c r="E339" s="228" t="s">
        <v>2067</v>
      </c>
      <c r="F339" s="229" t="s">
        <v>1774</v>
      </c>
      <c r="G339" s="230" t="s">
        <v>1037</v>
      </c>
      <c r="H339" s="298"/>
      <c r="I339" s="232"/>
      <c r="J339" s="233">
        <f>ROUND(I339*H339,2)</f>
        <v>0</v>
      </c>
      <c r="K339" s="229" t="s">
        <v>1</v>
      </c>
      <c r="L339" s="45"/>
      <c r="M339" s="234" t="s">
        <v>1</v>
      </c>
      <c r="N339" s="235" t="s">
        <v>42</v>
      </c>
      <c r="O339" s="92"/>
      <c r="P339" s="236">
        <f>O339*H339</f>
        <v>0</v>
      </c>
      <c r="Q339" s="236">
        <v>0</v>
      </c>
      <c r="R339" s="236">
        <f>Q339*H339</f>
        <v>0</v>
      </c>
      <c r="S339" s="236">
        <v>0</v>
      </c>
      <c r="T339" s="237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8" t="s">
        <v>539</v>
      </c>
      <c r="AT339" s="238" t="s">
        <v>154</v>
      </c>
      <c r="AU339" s="238" t="s">
        <v>87</v>
      </c>
      <c r="AY339" s="18" t="s">
        <v>152</v>
      </c>
      <c r="BE339" s="239">
        <f>IF(N339="základní",J339,0)</f>
        <v>0</v>
      </c>
      <c r="BF339" s="239">
        <f>IF(N339="snížená",J339,0)</f>
        <v>0</v>
      </c>
      <c r="BG339" s="239">
        <f>IF(N339="zákl. přenesená",J339,0)</f>
        <v>0</v>
      </c>
      <c r="BH339" s="239">
        <f>IF(N339="sníž. přenesená",J339,0)</f>
        <v>0</v>
      </c>
      <c r="BI339" s="239">
        <f>IF(N339="nulová",J339,0)</f>
        <v>0</v>
      </c>
      <c r="BJ339" s="18" t="s">
        <v>85</v>
      </c>
      <c r="BK339" s="239">
        <f>ROUND(I339*H339,2)</f>
        <v>0</v>
      </c>
      <c r="BL339" s="18" t="s">
        <v>539</v>
      </c>
      <c r="BM339" s="238" t="s">
        <v>2068</v>
      </c>
    </row>
    <row r="340" s="12" customFormat="1" ht="22.8" customHeight="1">
      <c r="A340" s="12"/>
      <c r="B340" s="211"/>
      <c r="C340" s="212"/>
      <c r="D340" s="213" t="s">
        <v>76</v>
      </c>
      <c r="E340" s="225" t="s">
        <v>248</v>
      </c>
      <c r="F340" s="225" t="s">
        <v>2069</v>
      </c>
      <c r="G340" s="212"/>
      <c r="H340" s="212"/>
      <c r="I340" s="215"/>
      <c r="J340" s="226">
        <f>BK340</f>
        <v>0</v>
      </c>
      <c r="K340" s="212"/>
      <c r="L340" s="217"/>
      <c r="M340" s="218"/>
      <c r="N340" s="219"/>
      <c r="O340" s="219"/>
      <c r="P340" s="220">
        <f>SUM(P341:P350)</f>
        <v>0</v>
      </c>
      <c r="Q340" s="219"/>
      <c r="R340" s="220">
        <f>SUM(R341:R350)</f>
        <v>0</v>
      </c>
      <c r="S340" s="219"/>
      <c r="T340" s="221">
        <f>SUM(T341:T350)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2" t="s">
        <v>85</v>
      </c>
      <c r="AT340" s="223" t="s">
        <v>76</v>
      </c>
      <c r="AU340" s="223" t="s">
        <v>85</v>
      </c>
      <c r="AY340" s="222" t="s">
        <v>152</v>
      </c>
      <c r="BK340" s="224">
        <f>SUM(BK341:BK350)</f>
        <v>0</v>
      </c>
    </row>
    <row r="341" s="2" customFormat="1" ht="16.5" customHeight="1">
      <c r="A341" s="39"/>
      <c r="B341" s="40"/>
      <c r="C341" s="227" t="s">
        <v>795</v>
      </c>
      <c r="D341" s="227" t="s">
        <v>154</v>
      </c>
      <c r="E341" s="228" t="s">
        <v>2070</v>
      </c>
      <c r="F341" s="229" t="s">
        <v>2071</v>
      </c>
      <c r="G341" s="230" t="s">
        <v>2072</v>
      </c>
      <c r="H341" s="231">
        <v>1</v>
      </c>
      <c r="I341" s="232"/>
      <c r="J341" s="233">
        <f>ROUND(I341*H341,2)</f>
        <v>0</v>
      </c>
      <c r="K341" s="229" t="s">
        <v>1</v>
      </c>
      <c r="L341" s="45"/>
      <c r="M341" s="234" t="s">
        <v>1</v>
      </c>
      <c r="N341" s="235" t="s">
        <v>42</v>
      </c>
      <c r="O341" s="92"/>
      <c r="P341" s="236">
        <f>O341*H341</f>
        <v>0</v>
      </c>
      <c r="Q341" s="236">
        <v>0</v>
      </c>
      <c r="R341" s="236">
        <f>Q341*H341</f>
        <v>0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539</v>
      </c>
      <c r="AT341" s="238" t="s">
        <v>154</v>
      </c>
      <c r="AU341" s="238" t="s">
        <v>87</v>
      </c>
      <c r="AY341" s="18" t="s">
        <v>152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85</v>
      </c>
      <c r="BK341" s="239">
        <f>ROUND(I341*H341,2)</f>
        <v>0</v>
      </c>
      <c r="BL341" s="18" t="s">
        <v>539</v>
      </c>
      <c r="BM341" s="238" t="s">
        <v>2073</v>
      </c>
    </row>
    <row r="342" s="2" customFormat="1" ht="16.5" customHeight="1">
      <c r="A342" s="39"/>
      <c r="B342" s="40"/>
      <c r="C342" s="227" t="s">
        <v>805</v>
      </c>
      <c r="D342" s="227" t="s">
        <v>154</v>
      </c>
      <c r="E342" s="228" t="s">
        <v>2074</v>
      </c>
      <c r="F342" s="229" t="s">
        <v>2075</v>
      </c>
      <c r="G342" s="230" t="s">
        <v>2072</v>
      </c>
      <c r="H342" s="231">
        <v>1</v>
      </c>
      <c r="I342" s="232"/>
      <c r="J342" s="233">
        <f>ROUND(I342*H342,2)</f>
        <v>0</v>
      </c>
      <c r="K342" s="229" t="s">
        <v>1</v>
      </c>
      <c r="L342" s="45"/>
      <c r="M342" s="234" t="s">
        <v>1</v>
      </c>
      <c r="N342" s="235" t="s">
        <v>42</v>
      </c>
      <c r="O342" s="92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539</v>
      </c>
      <c r="AT342" s="238" t="s">
        <v>154</v>
      </c>
      <c r="AU342" s="238" t="s">
        <v>87</v>
      </c>
      <c r="AY342" s="18" t="s">
        <v>152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85</v>
      </c>
      <c r="BK342" s="239">
        <f>ROUND(I342*H342,2)</f>
        <v>0</v>
      </c>
      <c r="BL342" s="18" t="s">
        <v>539</v>
      </c>
      <c r="BM342" s="238" t="s">
        <v>2076</v>
      </c>
    </row>
    <row r="343" s="2" customFormat="1" ht="16.5" customHeight="1">
      <c r="A343" s="39"/>
      <c r="B343" s="40"/>
      <c r="C343" s="227" t="s">
        <v>829</v>
      </c>
      <c r="D343" s="227" t="s">
        <v>154</v>
      </c>
      <c r="E343" s="228" t="s">
        <v>2077</v>
      </c>
      <c r="F343" s="229" t="s">
        <v>2078</v>
      </c>
      <c r="G343" s="230" t="s">
        <v>2072</v>
      </c>
      <c r="H343" s="231">
        <v>1</v>
      </c>
      <c r="I343" s="232"/>
      <c r="J343" s="233">
        <f>ROUND(I343*H343,2)</f>
        <v>0</v>
      </c>
      <c r="K343" s="229" t="s">
        <v>1</v>
      </c>
      <c r="L343" s="45"/>
      <c r="M343" s="234" t="s">
        <v>1</v>
      </c>
      <c r="N343" s="235" t="s">
        <v>42</v>
      </c>
      <c r="O343" s="92"/>
      <c r="P343" s="236">
        <f>O343*H343</f>
        <v>0</v>
      </c>
      <c r="Q343" s="236">
        <v>0</v>
      </c>
      <c r="R343" s="236">
        <f>Q343*H343</f>
        <v>0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539</v>
      </c>
      <c r="AT343" s="238" t="s">
        <v>154</v>
      </c>
      <c r="AU343" s="238" t="s">
        <v>87</v>
      </c>
      <c r="AY343" s="18" t="s">
        <v>152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85</v>
      </c>
      <c r="BK343" s="239">
        <f>ROUND(I343*H343,2)</f>
        <v>0</v>
      </c>
      <c r="BL343" s="18" t="s">
        <v>539</v>
      </c>
      <c r="BM343" s="238" t="s">
        <v>2079</v>
      </c>
    </row>
    <row r="344" s="2" customFormat="1" ht="16.5" customHeight="1">
      <c r="A344" s="39"/>
      <c r="B344" s="40"/>
      <c r="C344" s="227" t="s">
        <v>837</v>
      </c>
      <c r="D344" s="227" t="s">
        <v>154</v>
      </c>
      <c r="E344" s="228" t="s">
        <v>2080</v>
      </c>
      <c r="F344" s="229" t="s">
        <v>2081</v>
      </c>
      <c r="G344" s="230" t="s">
        <v>2072</v>
      </c>
      <c r="H344" s="231">
        <v>1</v>
      </c>
      <c r="I344" s="232"/>
      <c r="J344" s="233">
        <f>ROUND(I344*H344,2)</f>
        <v>0</v>
      </c>
      <c r="K344" s="229" t="s">
        <v>1</v>
      </c>
      <c r="L344" s="45"/>
      <c r="M344" s="234" t="s">
        <v>1</v>
      </c>
      <c r="N344" s="235" t="s">
        <v>42</v>
      </c>
      <c r="O344" s="92"/>
      <c r="P344" s="236">
        <f>O344*H344</f>
        <v>0</v>
      </c>
      <c r="Q344" s="236">
        <v>0</v>
      </c>
      <c r="R344" s="236">
        <f>Q344*H344</f>
        <v>0</v>
      </c>
      <c r="S344" s="236">
        <v>0</v>
      </c>
      <c r="T344" s="237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8" t="s">
        <v>539</v>
      </c>
      <c r="AT344" s="238" t="s">
        <v>154</v>
      </c>
      <c r="AU344" s="238" t="s">
        <v>87</v>
      </c>
      <c r="AY344" s="18" t="s">
        <v>152</v>
      </c>
      <c r="BE344" s="239">
        <f>IF(N344="základní",J344,0)</f>
        <v>0</v>
      </c>
      <c r="BF344" s="239">
        <f>IF(N344="snížená",J344,0)</f>
        <v>0</v>
      </c>
      <c r="BG344" s="239">
        <f>IF(N344="zákl. přenesená",J344,0)</f>
        <v>0</v>
      </c>
      <c r="BH344" s="239">
        <f>IF(N344="sníž. přenesená",J344,0)</f>
        <v>0</v>
      </c>
      <c r="BI344" s="239">
        <f>IF(N344="nulová",J344,0)</f>
        <v>0</v>
      </c>
      <c r="BJ344" s="18" t="s">
        <v>85</v>
      </c>
      <c r="BK344" s="239">
        <f>ROUND(I344*H344,2)</f>
        <v>0</v>
      </c>
      <c r="BL344" s="18" t="s">
        <v>539</v>
      </c>
      <c r="BM344" s="238" t="s">
        <v>2082</v>
      </c>
    </row>
    <row r="345" s="2" customFormat="1" ht="16.5" customHeight="1">
      <c r="A345" s="39"/>
      <c r="B345" s="40"/>
      <c r="C345" s="227" t="s">
        <v>842</v>
      </c>
      <c r="D345" s="227" t="s">
        <v>154</v>
      </c>
      <c r="E345" s="228" t="s">
        <v>2083</v>
      </c>
      <c r="F345" s="229" t="s">
        <v>2084</v>
      </c>
      <c r="G345" s="230" t="s">
        <v>2072</v>
      </c>
      <c r="H345" s="231">
        <v>1</v>
      </c>
      <c r="I345" s="232"/>
      <c r="J345" s="233">
        <f>ROUND(I345*H345,2)</f>
        <v>0</v>
      </c>
      <c r="K345" s="229" t="s">
        <v>1</v>
      </c>
      <c r="L345" s="45"/>
      <c r="M345" s="234" t="s">
        <v>1</v>
      </c>
      <c r="N345" s="235" t="s">
        <v>42</v>
      </c>
      <c r="O345" s="92"/>
      <c r="P345" s="236">
        <f>O345*H345</f>
        <v>0</v>
      </c>
      <c r="Q345" s="236">
        <v>0</v>
      </c>
      <c r="R345" s="236">
        <f>Q345*H345</f>
        <v>0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539</v>
      </c>
      <c r="AT345" s="238" t="s">
        <v>154</v>
      </c>
      <c r="AU345" s="238" t="s">
        <v>87</v>
      </c>
      <c r="AY345" s="18" t="s">
        <v>152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85</v>
      </c>
      <c r="BK345" s="239">
        <f>ROUND(I345*H345,2)</f>
        <v>0</v>
      </c>
      <c r="BL345" s="18" t="s">
        <v>539</v>
      </c>
      <c r="BM345" s="238" t="s">
        <v>2085</v>
      </c>
    </row>
    <row r="346" s="2" customFormat="1" ht="16.5" customHeight="1">
      <c r="A346" s="39"/>
      <c r="B346" s="40"/>
      <c r="C346" s="227" t="s">
        <v>848</v>
      </c>
      <c r="D346" s="227" t="s">
        <v>154</v>
      </c>
      <c r="E346" s="228" t="s">
        <v>2086</v>
      </c>
      <c r="F346" s="229" t="s">
        <v>2087</v>
      </c>
      <c r="G346" s="230" t="s">
        <v>2072</v>
      </c>
      <c r="H346" s="231">
        <v>1</v>
      </c>
      <c r="I346" s="232"/>
      <c r="J346" s="233">
        <f>ROUND(I346*H346,2)</f>
        <v>0</v>
      </c>
      <c r="K346" s="229" t="s">
        <v>1</v>
      </c>
      <c r="L346" s="45"/>
      <c r="M346" s="234" t="s">
        <v>1</v>
      </c>
      <c r="N346" s="235" t="s">
        <v>42</v>
      </c>
      <c r="O346" s="92"/>
      <c r="P346" s="236">
        <f>O346*H346</f>
        <v>0</v>
      </c>
      <c r="Q346" s="236">
        <v>0</v>
      </c>
      <c r="R346" s="236">
        <f>Q346*H346</f>
        <v>0</v>
      </c>
      <c r="S346" s="236">
        <v>0</v>
      </c>
      <c r="T346" s="237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8" t="s">
        <v>539</v>
      </c>
      <c r="AT346" s="238" t="s">
        <v>154</v>
      </c>
      <c r="AU346" s="238" t="s">
        <v>87</v>
      </c>
      <c r="AY346" s="18" t="s">
        <v>152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8" t="s">
        <v>85</v>
      </c>
      <c r="BK346" s="239">
        <f>ROUND(I346*H346,2)</f>
        <v>0</v>
      </c>
      <c r="BL346" s="18" t="s">
        <v>539</v>
      </c>
      <c r="BM346" s="238" t="s">
        <v>2088</v>
      </c>
    </row>
    <row r="347" s="2" customFormat="1" ht="16.5" customHeight="1">
      <c r="A347" s="39"/>
      <c r="B347" s="40"/>
      <c r="C347" s="227" t="s">
        <v>856</v>
      </c>
      <c r="D347" s="227" t="s">
        <v>154</v>
      </c>
      <c r="E347" s="228" t="s">
        <v>2089</v>
      </c>
      <c r="F347" s="229" t="s">
        <v>2090</v>
      </c>
      <c r="G347" s="230" t="s">
        <v>2072</v>
      </c>
      <c r="H347" s="231">
        <v>1</v>
      </c>
      <c r="I347" s="232"/>
      <c r="J347" s="233">
        <f>ROUND(I347*H347,2)</f>
        <v>0</v>
      </c>
      <c r="K347" s="229" t="s">
        <v>1</v>
      </c>
      <c r="L347" s="45"/>
      <c r="M347" s="234" t="s">
        <v>1</v>
      </c>
      <c r="N347" s="235" t="s">
        <v>42</v>
      </c>
      <c r="O347" s="92"/>
      <c r="P347" s="236">
        <f>O347*H347</f>
        <v>0</v>
      </c>
      <c r="Q347" s="236">
        <v>0</v>
      </c>
      <c r="R347" s="236">
        <f>Q347*H347</f>
        <v>0</v>
      </c>
      <c r="S347" s="236">
        <v>0</v>
      </c>
      <c r="T347" s="23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8" t="s">
        <v>539</v>
      </c>
      <c r="AT347" s="238" t="s">
        <v>154</v>
      </c>
      <c r="AU347" s="238" t="s">
        <v>87</v>
      </c>
      <c r="AY347" s="18" t="s">
        <v>152</v>
      </c>
      <c r="BE347" s="239">
        <f>IF(N347="základní",J347,0)</f>
        <v>0</v>
      </c>
      <c r="BF347" s="239">
        <f>IF(N347="snížená",J347,0)</f>
        <v>0</v>
      </c>
      <c r="BG347" s="239">
        <f>IF(N347="zákl. přenesená",J347,0)</f>
        <v>0</v>
      </c>
      <c r="BH347" s="239">
        <f>IF(N347="sníž. přenesená",J347,0)</f>
        <v>0</v>
      </c>
      <c r="BI347" s="239">
        <f>IF(N347="nulová",J347,0)</f>
        <v>0</v>
      </c>
      <c r="BJ347" s="18" t="s">
        <v>85</v>
      </c>
      <c r="BK347" s="239">
        <f>ROUND(I347*H347,2)</f>
        <v>0</v>
      </c>
      <c r="BL347" s="18" t="s">
        <v>539</v>
      </c>
      <c r="BM347" s="238" t="s">
        <v>2091</v>
      </c>
    </row>
    <row r="348" s="2" customFormat="1" ht="16.5" customHeight="1">
      <c r="A348" s="39"/>
      <c r="B348" s="40"/>
      <c r="C348" s="227" t="s">
        <v>861</v>
      </c>
      <c r="D348" s="227" t="s">
        <v>154</v>
      </c>
      <c r="E348" s="228" t="s">
        <v>2092</v>
      </c>
      <c r="F348" s="229" t="s">
        <v>2093</v>
      </c>
      <c r="G348" s="230" t="s">
        <v>2072</v>
      </c>
      <c r="H348" s="231">
        <v>1</v>
      </c>
      <c r="I348" s="232"/>
      <c r="J348" s="233">
        <f>ROUND(I348*H348,2)</f>
        <v>0</v>
      </c>
      <c r="K348" s="229" t="s">
        <v>1</v>
      </c>
      <c r="L348" s="45"/>
      <c r="M348" s="234" t="s">
        <v>1</v>
      </c>
      <c r="N348" s="235" t="s">
        <v>42</v>
      </c>
      <c r="O348" s="92"/>
      <c r="P348" s="236">
        <f>O348*H348</f>
        <v>0</v>
      </c>
      <c r="Q348" s="236">
        <v>0</v>
      </c>
      <c r="R348" s="236">
        <f>Q348*H348</f>
        <v>0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539</v>
      </c>
      <c r="AT348" s="238" t="s">
        <v>154</v>
      </c>
      <c r="AU348" s="238" t="s">
        <v>87</v>
      </c>
      <c r="AY348" s="18" t="s">
        <v>152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85</v>
      </c>
      <c r="BK348" s="239">
        <f>ROUND(I348*H348,2)</f>
        <v>0</v>
      </c>
      <c r="BL348" s="18" t="s">
        <v>539</v>
      </c>
      <c r="BM348" s="238" t="s">
        <v>2094</v>
      </c>
    </row>
    <row r="349" s="2" customFormat="1" ht="16.5" customHeight="1">
      <c r="A349" s="39"/>
      <c r="B349" s="40"/>
      <c r="C349" s="227" t="s">
        <v>865</v>
      </c>
      <c r="D349" s="227" t="s">
        <v>154</v>
      </c>
      <c r="E349" s="228" t="s">
        <v>2095</v>
      </c>
      <c r="F349" s="229" t="s">
        <v>2096</v>
      </c>
      <c r="G349" s="230" t="s">
        <v>2072</v>
      </c>
      <c r="H349" s="231">
        <v>1</v>
      </c>
      <c r="I349" s="232"/>
      <c r="J349" s="233">
        <f>ROUND(I349*H349,2)</f>
        <v>0</v>
      </c>
      <c r="K349" s="229" t="s">
        <v>1</v>
      </c>
      <c r="L349" s="45"/>
      <c r="M349" s="234" t="s">
        <v>1</v>
      </c>
      <c r="N349" s="235" t="s">
        <v>42</v>
      </c>
      <c r="O349" s="92"/>
      <c r="P349" s="236">
        <f>O349*H349</f>
        <v>0</v>
      </c>
      <c r="Q349" s="236">
        <v>0</v>
      </c>
      <c r="R349" s="236">
        <f>Q349*H349</f>
        <v>0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539</v>
      </c>
      <c r="AT349" s="238" t="s">
        <v>154</v>
      </c>
      <c r="AU349" s="238" t="s">
        <v>87</v>
      </c>
      <c r="AY349" s="18" t="s">
        <v>152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85</v>
      </c>
      <c r="BK349" s="239">
        <f>ROUND(I349*H349,2)</f>
        <v>0</v>
      </c>
      <c r="BL349" s="18" t="s">
        <v>539</v>
      </c>
      <c r="BM349" s="238" t="s">
        <v>2097</v>
      </c>
    </row>
    <row r="350" s="2" customFormat="1" ht="16.5" customHeight="1">
      <c r="A350" s="39"/>
      <c r="B350" s="40"/>
      <c r="C350" s="227" t="s">
        <v>870</v>
      </c>
      <c r="D350" s="227" t="s">
        <v>154</v>
      </c>
      <c r="E350" s="228" t="s">
        <v>2098</v>
      </c>
      <c r="F350" s="229" t="s">
        <v>2096</v>
      </c>
      <c r="G350" s="230" t="s">
        <v>2072</v>
      </c>
      <c r="H350" s="231">
        <v>1</v>
      </c>
      <c r="I350" s="232"/>
      <c r="J350" s="233">
        <f>ROUND(I350*H350,2)</f>
        <v>0</v>
      </c>
      <c r="K350" s="229" t="s">
        <v>1</v>
      </c>
      <c r="L350" s="45"/>
      <c r="M350" s="299" t="s">
        <v>1</v>
      </c>
      <c r="N350" s="300" t="s">
        <v>42</v>
      </c>
      <c r="O350" s="301"/>
      <c r="P350" s="302">
        <f>O350*H350</f>
        <v>0</v>
      </c>
      <c r="Q350" s="302">
        <v>0</v>
      </c>
      <c r="R350" s="302">
        <f>Q350*H350</f>
        <v>0</v>
      </c>
      <c r="S350" s="302">
        <v>0</v>
      </c>
      <c r="T350" s="30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8" t="s">
        <v>539</v>
      </c>
      <c r="AT350" s="238" t="s">
        <v>154</v>
      </c>
      <c r="AU350" s="238" t="s">
        <v>87</v>
      </c>
      <c r="AY350" s="18" t="s">
        <v>152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8" t="s">
        <v>85</v>
      </c>
      <c r="BK350" s="239">
        <f>ROUND(I350*H350,2)</f>
        <v>0</v>
      </c>
      <c r="BL350" s="18" t="s">
        <v>539</v>
      </c>
      <c r="BM350" s="238" t="s">
        <v>2099</v>
      </c>
    </row>
    <row r="351" s="2" customFormat="1" ht="6.96" customHeight="1">
      <c r="A351" s="39"/>
      <c r="B351" s="67"/>
      <c r="C351" s="68"/>
      <c r="D351" s="68"/>
      <c r="E351" s="68"/>
      <c r="F351" s="68"/>
      <c r="G351" s="68"/>
      <c r="H351" s="68"/>
      <c r="I351" s="68"/>
      <c r="J351" s="68"/>
      <c r="K351" s="68"/>
      <c r="L351" s="45"/>
      <c r="M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</row>
  </sheetData>
  <sheetProtection sheet="1" autoFilter="0" formatColumns="0" formatRows="0" objects="1" scenarios="1" spinCount="100000" saltValue="+2sSMR6ejqnzkh6GwEtiw2p3DxCxzlSE9Y4RgymMxPftQ3PsKyrVuusdMnGZOJfHKsQvod4IpHw29Jhuf2+DCQ==" hashValue="YtyDU8JMMiysgagdvSSYcuf/O/ymPYf4m2vDlcdMz0acDIzu8rrUhKGsqHJY5Dc7EMpqHnnlgFTwAoFirPfjuw==" algorithmName="SHA-512" password="CC45"/>
  <autoFilter ref="C131:K3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dílny a toalety - v objektu ZŠ Aléská, Bílina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2100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23. 1. 2026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35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ROUND((SUM(BE123:BE142)),  2)</f>
        <v>0</v>
      </c>
      <c r="G33" s="39"/>
      <c r="H33" s="39"/>
      <c r="I33" s="165">
        <v>0.20999999999999999</v>
      </c>
      <c r="J33" s="164">
        <f>ROUND(((SUM(BE123:BE142))*I33),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ROUND((SUM(BF123:BF142)),  2)</f>
        <v>0</v>
      </c>
      <c r="G34" s="39"/>
      <c r="H34" s="39"/>
      <c r="I34" s="165">
        <v>0.14999999999999999</v>
      </c>
      <c r="J34" s="164">
        <f>ROUND(((SUM(BF123:BF142))*I34),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ROUND((SUM(BG123:BG142)),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ROUND((SUM(BH123:BH142)),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ROUND((SUM(BI123:BI142)),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dílny a toalety - v objektu ZŠ Aléská,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VRN.D1 - Vedlejší rozpočtové náklady a náklady spojené s umístěním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ZŠ Aleská, ul. Aleská č.p.270, Bílina</v>
      </c>
      <c r="G89" s="41"/>
      <c r="H89" s="41"/>
      <c r="I89" s="33" t="s">
        <v>22</v>
      </c>
      <c r="J89" s="80" t="str">
        <f>IF(J12="","",J12)</f>
        <v>23. 1. 2026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30</v>
      </c>
      <c r="J91" s="37" t="str">
        <f>E21</f>
        <v>Ing. arch. Jan Heller, ČKA 04261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108</v>
      </c>
      <c r="D94" s="186"/>
      <c r="E94" s="186"/>
      <c r="F94" s="186"/>
      <c r="G94" s="186"/>
      <c r="H94" s="186"/>
      <c r="I94" s="186"/>
      <c r="J94" s="187" t="s">
        <v>109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110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9"/>
      <c r="C97" s="190"/>
      <c r="D97" s="191" t="s">
        <v>2101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2102</v>
      </c>
      <c r="E98" s="197"/>
      <c r="F98" s="197"/>
      <c r="G98" s="197"/>
      <c r="H98" s="197"/>
      <c r="I98" s="197"/>
      <c r="J98" s="198">
        <f>J125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2103</v>
      </c>
      <c r="E99" s="197"/>
      <c r="F99" s="197"/>
      <c r="G99" s="197"/>
      <c r="H99" s="197"/>
      <c r="I99" s="197"/>
      <c r="J99" s="198">
        <f>J131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2104</v>
      </c>
      <c r="E100" s="197"/>
      <c r="F100" s="197"/>
      <c r="G100" s="197"/>
      <c r="H100" s="197"/>
      <c r="I100" s="197"/>
      <c r="J100" s="198">
        <f>J133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2105</v>
      </c>
      <c r="E101" s="197"/>
      <c r="F101" s="197"/>
      <c r="G101" s="197"/>
      <c r="H101" s="197"/>
      <c r="I101" s="197"/>
      <c r="J101" s="198">
        <f>J136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2106</v>
      </c>
      <c r="E102" s="197"/>
      <c r="F102" s="197"/>
      <c r="G102" s="197"/>
      <c r="H102" s="197"/>
      <c r="I102" s="197"/>
      <c r="J102" s="198">
        <f>J138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2107</v>
      </c>
      <c r="E103" s="197"/>
      <c r="F103" s="197"/>
      <c r="G103" s="197"/>
      <c r="H103" s="197"/>
      <c r="I103" s="197"/>
      <c r="J103" s="198">
        <f>J140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137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Odborné učebny - dílny a toalety - v objektu ZŠ Aléská, Bílina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VRN.D1 - Vedlejší rozpočtové náklady a náklady spojené s umístěním stavby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ZŠ Aleská, ul. Aleská č.p.270, Bílina</v>
      </c>
      <c r="G117" s="41"/>
      <c r="H117" s="41"/>
      <c r="I117" s="33" t="s">
        <v>22</v>
      </c>
      <c r="J117" s="80" t="str">
        <f>IF(J12="","",J12)</f>
        <v>23. 1. 2026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5.65" customHeight="1">
      <c r="A119" s="39"/>
      <c r="B119" s="40"/>
      <c r="C119" s="33" t="s">
        <v>24</v>
      </c>
      <c r="D119" s="41"/>
      <c r="E119" s="41"/>
      <c r="F119" s="28" t="str">
        <f>E15</f>
        <v>Město Bílina</v>
      </c>
      <c r="G119" s="41"/>
      <c r="H119" s="41"/>
      <c r="I119" s="33" t="s">
        <v>30</v>
      </c>
      <c r="J119" s="37" t="str">
        <f>E21</f>
        <v>Ing. arch. Jan Heller, ČKA 04261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34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138</v>
      </c>
      <c r="D122" s="203" t="s">
        <v>62</v>
      </c>
      <c r="E122" s="203" t="s">
        <v>58</v>
      </c>
      <c r="F122" s="203" t="s">
        <v>59</v>
      </c>
      <c r="G122" s="203" t="s">
        <v>139</v>
      </c>
      <c r="H122" s="203" t="s">
        <v>140</v>
      </c>
      <c r="I122" s="203" t="s">
        <v>141</v>
      </c>
      <c r="J122" s="203" t="s">
        <v>109</v>
      </c>
      <c r="K122" s="204" t="s">
        <v>142</v>
      </c>
      <c r="L122" s="205"/>
      <c r="M122" s="101" t="s">
        <v>1</v>
      </c>
      <c r="N122" s="102" t="s">
        <v>41</v>
      </c>
      <c r="O122" s="102" t="s">
        <v>143</v>
      </c>
      <c r="P122" s="102" t="s">
        <v>144</v>
      </c>
      <c r="Q122" s="102" t="s">
        <v>145</v>
      </c>
      <c r="R122" s="102" t="s">
        <v>146</v>
      </c>
      <c r="S122" s="102" t="s">
        <v>147</v>
      </c>
      <c r="T122" s="103" t="s">
        <v>148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149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111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2108</v>
      </c>
      <c r="F124" s="214" t="s">
        <v>2109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P125+P131+P133+P136+P138+P140</f>
        <v>0</v>
      </c>
      <c r="Q124" s="219"/>
      <c r="R124" s="220">
        <f>R125+R131+R133+R136+R138+R140</f>
        <v>0</v>
      </c>
      <c r="S124" s="219"/>
      <c r="T124" s="221">
        <f>T125+T131+T133+T136+T138+T140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206</v>
      </c>
      <c r="AT124" s="223" t="s">
        <v>76</v>
      </c>
      <c r="AU124" s="223" t="s">
        <v>77</v>
      </c>
      <c r="AY124" s="222" t="s">
        <v>152</v>
      </c>
      <c r="BK124" s="224">
        <f>BK125+BK131+BK133+BK136+BK138+BK140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2110</v>
      </c>
      <c r="F125" s="225" t="s">
        <v>2111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SUM(P126:P130)</f>
        <v>0</v>
      </c>
      <c r="Q125" s="219"/>
      <c r="R125" s="220">
        <f>SUM(R126:R130)</f>
        <v>0</v>
      </c>
      <c r="S125" s="219"/>
      <c r="T125" s="221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206</v>
      </c>
      <c r="AT125" s="223" t="s">
        <v>76</v>
      </c>
      <c r="AU125" s="223" t="s">
        <v>85</v>
      </c>
      <c r="AY125" s="222" t="s">
        <v>152</v>
      </c>
      <c r="BK125" s="224">
        <f>SUM(BK126:BK130)</f>
        <v>0</v>
      </c>
    </row>
    <row r="126" s="2" customFormat="1" ht="16.5" customHeight="1">
      <c r="A126" s="39"/>
      <c r="B126" s="40"/>
      <c r="C126" s="227" t="s">
        <v>85</v>
      </c>
      <c r="D126" s="227" t="s">
        <v>154</v>
      </c>
      <c r="E126" s="228" t="s">
        <v>2112</v>
      </c>
      <c r="F126" s="229" t="s">
        <v>2113</v>
      </c>
      <c r="G126" s="230" t="s">
        <v>2072</v>
      </c>
      <c r="H126" s="231">
        <v>1</v>
      </c>
      <c r="I126" s="232"/>
      <c r="J126" s="233">
        <f>ROUND(I126*H126,2)</f>
        <v>0</v>
      </c>
      <c r="K126" s="229" t="s">
        <v>176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2114</v>
      </c>
      <c r="AT126" s="238" t="s">
        <v>154</v>
      </c>
      <c r="AU126" s="238" t="s">
        <v>87</v>
      </c>
      <c r="AY126" s="18" t="s">
        <v>152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2114</v>
      </c>
      <c r="BM126" s="238" t="s">
        <v>2115</v>
      </c>
    </row>
    <row r="127" s="2" customFormat="1" ht="16.5" customHeight="1">
      <c r="A127" s="39"/>
      <c r="B127" s="40"/>
      <c r="C127" s="227" t="s">
        <v>87</v>
      </c>
      <c r="D127" s="227" t="s">
        <v>154</v>
      </c>
      <c r="E127" s="228" t="s">
        <v>2116</v>
      </c>
      <c r="F127" s="229" t="s">
        <v>2117</v>
      </c>
      <c r="G127" s="230" t="s">
        <v>2072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2114</v>
      </c>
      <c r="AT127" s="238" t="s">
        <v>154</v>
      </c>
      <c r="AU127" s="238" t="s">
        <v>87</v>
      </c>
      <c r="AY127" s="18" t="s">
        <v>152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2114</v>
      </c>
      <c r="BM127" s="238" t="s">
        <v>2118</v>
      </c>
    </row>
    <row r="128" s="2" customFormat="1" ht="16.5" customHeight="1">
      <c r="A128" s="39"/>
      <c r="B128" s="40"/>
      <c r="C128" s="227" t="s">
        <v>166</v>
      </c>
      <c r="D128" s="227" t="s">
        <v>154</v>
      </c>
      <c r="E128" s="228" t="s">
        <v>2119</v>
      </c>
      <c r="F128" s="229" t="s">
        <v>2120</v>
      </c>
      <c r="G128" s="230" t="s">
        <v>2072</v>
      </c>
      <c r="H128" s="231">
        <v>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2114</v>
      </c>
      <c r="AT128" s="238" t="s">
        <v>154</v>
      </c>
      <c r="AU128" s="238" t="s">
        <v>87</v>
      </c>
      <c r="AY128" s="18" t="s">
        <v>152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2114</v>
      </c>
      <c r="BM128" s="238" t="s">
        <v>2121</v>
      </c>
    </row>
    <row r="129" s="2" customFormat="1" ht="16.5" customHeight="1">
      <c r="A129" s="39"/>
      <c r="B129" s="40"/>
      <c r="C129" s="227" t="s">
        <v>158</v>
      </c>
      <c r="D129" s="227" t="s">
        <v>154</v>
      </c>
      <c r="E129" s="228" t="s">
        <v>2122</v>
      </c>
      <c r="F129" s="229" t="s">
        <v>2123</v>
      </c>
      <c r="G129" s="230" t="s">
        <v>2072</v>
      </c>
      <c r="H129" s="231">
        <v>1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2114</v>
      </c>
      <c r="AT129" s="238" t="s">
        <v>154</v>
      </c>
      <c r="AU129" s="238" t="s">
        <v>87</v>
      </c>
      <c r="AY129" s="18" t="s">
        <v>152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2114</v>
      </c>
      <c r="BM129" s="238" t="s">
        <v>2124</v>
      </c>
    </row>
    <row r="130" s="2" customFormat="1" ht="16.5" customHeight="1">
      <c r="A130" s="39"/>
      <c r="B130" s="40"/>
      <c r="C130" s="227" t="s">
        <v>206</v>
      </c>
      <c r="D130" s="227" t="s">
        <v>154</v>
      </c>
      <c r="E130" s="228" t="s">
        <v>2125</v>
      </c>
      <c r="F130" s="229" t="s">
        <v>2126</v>
      </c>
      <c r="G130" s="230" t="s">
        <v>2072</v>
      </c>
      <c r="H130" s="231">
        <v>1</v>
      </c>
      <c r="I130" s="232"/>
      <c r="J130" s="233">
        <f>ROUND(I130*H130,2)</f>
        <v>0</v>
      </c>
      <c r="K130" s="229" t="s">
        <v>176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2114</v>
      </c>
      <c r="AT130" s="238" t="s">
        <v>154</v>
      </c>
      <c r="AU130" s="238" t="s">
        <v>87</v>
      </c>
      <c r="AY130" s="18" t="s">
        <v>152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2114</v>
      </c>
      <c r="BM130" s="238" t="s">
        <v>2127</v>
      </c>
    </row>
    <row r="131" s="12" customFormat="1" ht="22.8" customHeight="1">
      <c r="A131" s="12"/>
      <c r="B131" s="211"/>
      <c r="C131" s="212"/>
      <c r="D131" s="213" t="s">
        <v>76</v>
      </c>
      <c r="E131" s="225" t="s">
        <v>2128</v>
      </c>
      <c r="F131" s="225" t="s">
        <v>2129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P132</f>
        <v>0</v>
      </c>
      <c r="Q131" s="219"/>
      <c r="R131" s="220">
        <f>R132</f>
        <v>0</v>
      </c>
      <c r="S131" s="219"/>
      <c r="T131" s="22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206</v>
      </c>
      <c r="AT131" s="223" t="s">
        <v>76</v>
      </c>
      <c r="AU131" s="223" t="s">
        <v>85</v>
      </c>
      <c r="AY131" s="222" t="s">
        <v>152</v>
      </c>
      <c r="BK131" s="224">
        <f>BK132</f>
        <v>0</v>
      </c>
    </row>
    <row r="132" s="2" customFormat="1" ht="16.5" customHeight="1">
      <c r="A132" s="39"/>
      <c r="B132" s="40"/>
      <c r="C132" s="227" t="s">
        <v>219</v>
      </c>
      <c r="D132" s="227" t="s">
        <v>154</v>
      </c>
      <c r="E132" s="228" t="s">
        <v>2130</v>
      </c>
      <c r="F132" s="229" t="s">
        <v>2129</v>
      </c>
      <c r="G132" s="230" t="s">
        <v>2072</v>
      </c>
      <c r="H132" s="231">
        <v>1</v>
      </c>
      <c r="I132" s="232"/>
      <c r="J132" s="233">
        <f>ROUND(I132*H132,2)</f>
        <v>0</v>
      </c>
      <c r="K132" s="229" t="s">
        <v>859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2114</v>
      </c>
      <c r="AT132" s="238" t="s">
        <v>154</v>
      </c>
      <c r="AU132" s="238" t="s">
        <v>87</v>
      </c>
      <c r="AY132" s="18" t="s">
        <v>152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2114</v>
      </c>
      <c r="BM132" s="238" t="s">
        <v>2131</v>
      </c>
    </row>
    <row r="133" s="12" customFormat="1" ht="22.8" customHeight="1">
      <c r="A133" s="12"/>
      <c r="B133" s="211"/>
      <c r="C133" s="212"/>
      <c r="D133" s="213" t="s">
        <v>76</v>
      </c>
      <c r="E133" s="225" t="s">
        <v>2132</v>
      </c>
      <c r="F133" s="225" t="s">
        <v>2133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SUM(P134:P135)</f>
        <v>0</v>
      </c>
      <c r="Q133" s="219"/>
      <c r="R133" s="220">
        <f>SUM(R134:R135)</f>
        <v>0</v>
      </c>
      <c r="S133" s="219"/>
      <c r="T133" s="221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206</v>
      </c>
      <c r="AT133" s="223" t="s">
        <v>76</v>
      </c>
      <c r="AU133" s="223" t="s">
        <v>85</v>
      </c>
      <c r="AY133" s="222" t="s">
        <v>152</v>
      </c>
      <c r="BK133" s="224">
        <f>SUM(BK134:BK135)</f>
        <v>0</v>
      </c>
    </row>
    <row r="134" s="2" customFormat="1" ht="16.5" customHeight="1">
      <c r="A134" s="39"/>
      <c r="B134" s="40"/>
      <c r="C134" s="227" t="s">
        <v>225</v>
      </c>
      <c r="D134" s="227" t="s">
        <v>154</v>
      </c>
      <c r="E134" s="228" t="s">
        <v>2134</v>
      </c>
      <c r="F134" s="229" t="s">
        <v>2133</v>
      </c>
      <c r="G134" s="230" t="s">
        <v>2072</v>
      </c>
      <c r="H134" s="231">
        <v>1</v>
      </c>
      <c r="I134" s="232"/>
      <c r="J134" s="233">
        <f>ROUND(I134*H134,2)</f>
        <v>0</v>
      </c>
      <c r="K134" s="229" t="s">
        <v>859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2114</v>
      </c>
      <c r="AT134" s="238" t="s">
        <v>154</v>
      </c>
      <c r="AU134" s="238" t="s">
        <v>87</v>
      </c>
      <c r="AY134" s="18" t="s">
        <v>152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2114</v>
      </c>
      <c r="BM134" s="238" t="s">
        <v>2135</v>
      </c>
    </row>
    <row r="135" s="2" customFormat="1" ht="16.5" customHeight="1">
      <c r="A135" s="39"/>
      <c r="B135" s="40"/>
      <c r="C135" s="227" t="s">
        <v>193</v>
      </c>
      <c r="D135" s="227" t="s">
        <v>154</v>
      </c>
      <c r="E135" s="228" t="s">
        <v>2136</v>
      </c>
      <c r="F135" s="229" t="s">
        <v>2137</v>
      </c>
      <c r="G135" s="230" t="s">
        <v>2072</v>
      </c>
      <c r="H135" s="231">
        <v>1</v>
      </c>
      <c r="I135" s="232"/>
      <c r="J135" s="233">
        <f>ROUND(I135*H135,2)</f>
        <v>0</v>
      </c>
      <c r="K135" s="229" t="s">
        <v>859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2114</v>
      </c>
      <c r="AT135" s="238" t="s">
        <v>154</v>
      </c>
      <c r="AU135" s="238" t="s">
        <v>87</v>
      </c>
      <c r="AY135" s="18" t="s">
        <v>152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2114</v>
      </c>
      <c r="BM135" s="238" t="s">
        <v>2138</v>
      </c>
    </row>
    <row r="136" s="12" customFormat="1" ht="22.8" customHeight="1">
      <c r="A136" s="12"/>
      <c r="B136" s="211"/>
      <c r="C136" s="212"/>
      <c r="D136" s="213" t="s">
        <v>76</v>
      </c>
      <c r="E136" s="225" t="s">
        <v>2139</v>
      </c>
      <c r="F136" s="225" t="s">
        <v>2140</v>
      </c>
      <c r="G136" s="212"/>
      <c r="H136" s="212"/>
      <c r="I136" s="215"/>
      <c r="J136" s="226">
        <f>BK136</f>
        <v>0</v>
      </c>
      <c r="K136" s="212"/>
      <c r="L136" s="217"/>
      <c r="M136" s="218"/>
      <c r="N136" s="219"/>
      <c r="O136" s="219"/>
      <c r="P136" s="220">
        <f>P137</f>
        <v>0</v>
      </c>
      <c r="Q136" s="219"/>
      <c r="R136" s="220">
        <f>R137</f>
        <v>0</v>
      </c>
      <c r="S136" s="219"/>
      <c r="T136" s="221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206</v>
      </c>
      <c r="AT136" s="223" t="s">
        <v>76</v>
      </c>
      <c r="AU136" s="223" t="s">
        <v>85</v>
      </c>
      <c r="AY136" s="222" t="s">
        <v>152</v>
      </c>
      <c r="BK136" s="224">
        <f>BK137</f>
        <v>0</v>
      </c>
    </row>
    <row r="137" s="2" customFormat="1" ht="16.5" customHeight="1">
      <c r="A137" s="39"/>
      <c r="B137" s="40"/>
      <c r="C137" s="227" t="s">
        <v>236</v>
      </c>
      <c r="D137" s="227" t="s">
        <v>154</v>
      </c>
      <c r="E137" s="228" t="s">
        <v>2141</v>
      </c>
      <c r="F137" s="229" t="s">
        <v>2142</v>
      </c>
      <c r="G137" s="230" t="s">
        <v>2072</v>
      </c>
      <c r="H137" s="231">
        <v>1</v>
      </c>
      <c r="I137" s="232"/>
      <c r="J137" s="233">
        <f>ROUND(I137*H137,2)</f>
        <v>0</v>
      </c>
      <c r="K137" s="229" t="s">
        <v>859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2114</v>
      </c>
      <c r="AT137" s="238" t="s">
        <v>154</v>
      </c>
      <c r="AU137" s="238" t="s">
        <v>87</v>
      </c>
      <c r="AY137" s="18" t="s">
        <v>152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2114</v>
      </c>
      <c r="BM137" s="238" t="s">
        <v>2143</v>
      </c>
    </row>
    <row r="138" s="12" customFormat="1" ht="22.8" customHeight="1">
      <c r="A138" s="12"/>
      <c r="B138" s="211"/>
      <c r="C138" s="212"/>
      <c r="D138" s="213" t="s">
        <v>76</v>
      </c>
      <c r="E138" s="225" t="s">
        <v>2144</v>
      </c>
      <c r="F138" s="225" t="s">
        <v>2145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P139</f>
        <v>0</v>
      </c>
      <c r="Q138" s="219"/>
      <c r="R138" s="220">
        <f>R139</f>
        <v>0</v>
      </c>
      <c r="S138" s="219"/>
      <c r="T138" s="221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206</v>
      </c>
      <c r="AT138" s="223" t="s">
        <v>76</v>
      </c>
      <c r="AU138" s="223" t="s">
        <v>85</v>
      </c>
      <c r="AY138" s="222" t="s">
        <v>152</v>
      </c>
      <c r="BK138" s="224">
        <f>BK139</f>
        <v>0</v>
      </c>
    </row>
    <row r="139" s="2" customFormat="1" ht="16.5" customHeight="1">
      <c r="A139" s="39"/>
      <c r="B139" s="40"/>
      <c r="C139" s="227" t="s">
        <v>242</v>
      </c>
      <c r="D139" s="227" t="s">
        <v>154</v>
      </c>
      <c r="E139" s="228" t="s">
        <v>2146</v>
      </c>
      <c r="F139" s="229" t="s">
        <v>2147</v>
      </c>
      <c r="G139" s="230" t="s">
        <v>2072</v>
      </c>
      <c r="H139" s="231">
        <v>1</v>
      </c>
      <c r="I139" s="232"/>
      <c r="J139" s="233">
        <f>ROUND(I139*H139,2)</f>
        <v>0</v>
      </c>
      <c r="K139" s="229" t="s">
        <v>859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2114</v>
      </c>
      <c r="AT139" s="238" t="s">
        <v>154</v>
      </c>
      <c r="AU139" s="238" t="s">
        <v>87</v>
      </c>
      <c r="AY139" s="18" t="s">
        <v>152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2114</v>
      </c>
      <c r="BM139" s="238" t="s">
        <v>2148</v>
      </c>
    </row>
    <row r="140" s="12" customFormat="1" ht="22.8" customHeight="1">
      <c r="A140" s="12"/>
      <c r="B140" s="211"/>
      <c r="C140" s="212"/>
      <c r="D140" s="213" t="s">
        <v>76</v>
      </c>
      <c r="E140" s="225" t="s">
        <v>2149</v>
      </c>
      <c r="F140" s="225" t="s">
        <v>1721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SUM(P141:P142)</f>
        <v>0</v>
      </c>
      <c r="Q140" s="219"/>
      <c r="R140" s="220">
        <f>SUM(R141:R142)</f>
        <v>0</v>
      </c>
      <c r="S140" s="219"/>
      <c r="T140" s="22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206</v>
      </c>
      <c r="AT140" s="223" t="s">
        <v>76</v>
      </c>
      <c r="AU140" s="223" t="s">
        <v>85</v>
      </c>
      <c r="AY140" s="222" t="s">
        <v>152</v>
      </c>
      <c r="BK140" s="224">
        <f>SUM(BK141:BK142)</f>
        <v>0</v>
      </c>
    </row>
    <row r="141" s="2" customFormat="1" ht="24.15" customHeight="1">
      <c r="A141" s="39"/>
      <c r="B141" s="40"/>
      <c r="C141" s="227" t="s">
        <v>248</v>
      </c>
      <c r="D141" s="227" t="s">
        <v>154</v>
      </c>
      <c r="E141" s="228" t="s">
        <v>2150</v>
      </c>
      <c r="F141" s="229" t="s">
        <v>2151</v>
      </c>
      <c r="G141" s="230" t="s">
        <v>2072</v>
      </c>
      <c r="H141" s="231">
        <v>1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2114</v>
      </c>
      <c r="AT141" s="238" t="s">
        <v>154</v>
      </c>
      <c r="AU141" s="238" t="s">
        <v>87</v>
      </c>
      <c r="AY141" s="18" t="s">
        <v>152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2114</v>
      </c>
      <c r="BM141" s="238" t="s">
        <v>2152</v>
      </c>
    </row>
    <row r="142" s="2" customFormat="1" ht="16.5" customHeight="1">
      <c r="A142" s="39"/>
      <c r="B142" s="40"/>
      <c r="C142" s="227" t="s">
        <v>255</v>
      </c>
      <c r="D142" s="227" t="s">
        <v>154</v>
      </c>
      <c r="E142" s="228" t="s">
        <v>2153</v>
      </c>
      <c r="F142" s="229" t="s">
        <v>2154</v>
      </c>
      <c r="G142" s="230" t="s">
        <v>2072</v>
      </c>
      <c r="H142" s="231">
        <v>1</v>
      </c>
      <c r="I142" s="232"/>
      <c r="J142" s="233">
        <f>ROUND(I142*H142,2)</f>
        <v>0</v>
      </c>
      <c r="K142" s="229" t="s">
        <v>859</v>
      </c>
      <c r="L142" s="45"/>
      <c r="M142" s="299" t="s">
        <v>1</v>
      </c>
      <c r="N142" s="300" t="s">
        <v>42</v>
      </c>
      <c r="O142" s="301"/>
      <c r="P142" s="302">
        <f>O142*H142</f>
        <v>0</v>
      </c>
      <c r="Q142" s="302">
        <v>0</v>
      </c>
      <c r="R142" s="302">
        <f>Q142*H142</f>
        <v>0</v>
      </c>
      <c r="S142" s="302">
        <v>0</v>
      </c>
      <c r="T142" s="30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2114</v>
      </c>
      <c r="AT142" s="238" t="s">
        <v>154</v>
      </c>
      <c r="AU142" s="238" t="s">
        <v>87</v>
      </c>
      <c r="AY142" s="18" t="s">
        <v>152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2114</v>
      </c>
      <c r="BM142" s="238" t="s">
        <v>2155</v>
      </c>
    </row>
    <row r="143" s="2" customFormat="1" ht="6.96" customHeight="1">
      <c r="A143" s="39"/>
      <c r="B143" s="67"/>
      <c r="C143" s="68"/>
      <c r="D143" s="68"/>
      <c r="E143" s="68"/>
      <c r="F143" s="68"/>
      <c r="G143" s="68"/>
      <c r="H143" s="68"/>
      <c r="I143" s="68"/>
      <c r="J143" s="68"/>
      <c r="K143" s="68"/>
      <c r="L143" s="45"/>
      <c r="M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</sheetData>
  <sheetProtection sheet="1" autoFilter="0" formatColumns="0" formatRows="0" objects="1" scenarios="1" spinCount="100000" saltValue="JnMOdX+9gHEfpwSt4CjIy1VNwGBs9HPpNKiul+b7qd7Qr9E7g4cDecGkEBP7j2k6TMNSsPx/gdFU2Stdtj1z7g==" hashValue="y+rfcnZKwxSxUmSghvzQC+K3uNrCSxsRQbpvZnAw1NGzx0+VeKDO0yavfp2xgSlnrwWbAtY9dVnrqmDjmvn70w==" algorithmName="SHA-512" password="CC45"/>
  <autoFilter ref="C122:K14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2026-01-23T09:23:21Z</dcterms:created>
  <dcterms:modified xsi:type="dcterms:W3CDTF">2026-01-23T09:23:28Z</dcterms:modified>
</cp:coreProperties>
</file>