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matu\OneDrive\Plocha\Honza\6 - ZS Aleská, aktualizace a změna - 30.5.2025\11. Rozpočet originál 23.1.2026\"/>
    </mc:Choice>
  </mc:AlternateContent>
  <bookViews>
    <workbookView xWindow="0" yWindow="0" windowWidth="0" windowHeight="0"/>
  </bookViews>
  <sheets>
    <sheet name="Rekapitulace stavby" sheetId="1" r:id="rId1"/>
    <sheet name="D.2.1 - Architektonicko s..." sheetId="2" r:id="rId2"/>
    <sheet name="D.2.4.A - Zdravotně techn..." sheetId="3" r:id="rId3"/>
    <sheet name="D.2.4.B - Vzduchotechnika" sheetId="4" r:id="rId4"/>
    <sheet name="D.2.4.C - Vytápění" sheetId="5" r:id="rId5"/>
    <sheet name="D.2.4.D - Silnoproudá ele..." sheetId="6" r:id="rId6"/>
    <sheet name="VRN.D2 - Vedlejší rozpočt..." sheetId="7" r:id="rId7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'D.2.1 - Architektonicko s...'!$C$132:$K$553</definedName>
    <definedName name="_xlnm.Print_Area" localSheetId="1">'D.2.1 - Architektonicko s...'!$C$4:$J$39,'D.2.1 - Architektonicko s...'!$C$50:$J$76,'D.2.1 - Architektonicko s...'!$C$82:$J$114,'D.2.1 - Architektonicko s...'!$C$120:$K$553</definedName>
    <definedName name="_xlnm.Print_Titles" localSheetId="1">'D.2.1 - Architektonicko s...'!$132:$132</definedName>
    <definedName name="_xlnm._FilterDatabase" localSheetId="2" hidden="1">'D.2.4.A - Zdravotně techn...'!$C$123:$K$158</definedName>
    <definedName name="_xlnm.Print_Area" localSheetId="2">'D.2.4.A - Zdravotně techn...'!$C$4:$J$41,'D.2.4.A - Zdravotně techn...'!$C$50:$J$76,'D.2.4.A - Zdravotně techn...'!$C$82:$J$103,'D.2.4.A - Zdravotně techn...'!$C$109:$K$158</definedName>
    <definedName name="_xlnm.Print_Titles" localSheetId="2">'D.2.4.A - Zdravotně techn...'!$123:$123</definedName>
    <definedName name="_xlnm._FilterDatabase" localSheetId="3" hidden="1">'D.2.4.B - Vzduchotechnika'!$C$124:$K$150</definedName>
    <definedName name="_xlnm.Print_Area" localSheetId="3">'D.2.4.B - Vzduchotechnika'!$C$4:$J$41,'D.2.4.B - Vzduchotechnika'!$C$50:$J$76,'D.2.4.B - Vzduchotechnika'!$C$82:$J$104,'D.2.4.B - Vzduchotechnika'!$C$110:$K$150</definedName>
    <definedName name="_xlnm.Print_Titles" localSheetId="3">'D.2.4.B - Vzduchotechnika'!$124:$124</definedName>
    <definedName name="_xlnm._FilterDatabase" localSheetId="4" hidden="1">'D.2.4.C - Vytápění'!$C$123:$K$141</definedName>
    <definedName name="_xlnm.Print_Area" localSheetId="4">'D.2.4.C - Vytápění'!$C$4:$J$41,'D.2.4.C - Vytápění'!$C$50:$J$76,'D.2.4.C - Vytápění'!$C$82:$J$103,'D.2.4.C - Vytápění'!$C$109:$K$141</definedName>
    <definedName name="_xlnm.Print_Titles" localSheetId="4">'D.2.4.C - Vytápění'!$123:$123</definedName>
    <definedName name="_xlnm._FilterDatabase" localSheetId="5" hidden="1">'D.2.4.D - Silnoproudá ele...'!$C$130:$K$261</definedName>
    <definedName name="_xlnm.Print_Area" localSheetId="5">'D.2.4.D - Silnoproudá ele...'!$C$4:$J$41,'D.2.4.D - Silnoproudá ele...'!$C$50:$J$76,'D.2.4.D - Silnoproudá ele...'!$C$82:$J$110,'D.2.4.D - Silnoproudá ele...'!$C$116:$K$261</definedName>
    <definedName name="_xlnm.Print_Titles" localSheetId="5">'D.2.4.D - Silnoproudá ele...'!$130:$130</definedName>
    <definedName name="_xlnm._FilterDatabase" localSheetId="6" hidden="1">'VRN.D2 - Vedlejší rozpočt...'!$C$122:$K$141</definedName>
    <definedName name="_xlnm.Print_Area" localSheetId="6">'VRN.D2 - Vedlejší rozpočt...'!$C$4:$J$39,'VRN.D2 - Vedlejší rozpočt...'!$C$50:$J$76,'VRN.D2 - Vedlejší rozpočt...'!$C$82:$J$104,'VRN.D2 - Vedlejší rozpočt...'!$C$110:$K$141</definedName>
    <definedName name="_xlnm.Print_Titles" localSheetId="6">'VRN.D2 - Vedlejší rozpočt...'!$122:$122</definedName>
  </definedNames>
  <calcPr/>
</workbook>
</file>

<file path=xl/calcChain.xml><?xml version="1.0" encoding="utf-8"?>
<calcChain xmlns="http://schemas.openxmlformats.org/spreadsheetml/2006/main">
  <c i="7" l="1" r="R139"/>
  <c r="J37"/>
  <c r="J36"/>
  <c i="1" r="AY101"/>
  <c i="7" r="J35"/>
  <c i="1" r="AX101"/>
  <c i="7"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T130"/>
  <c r="R131"/>
  <c r="R130"/>
  <c r="P131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89"/>
  <c r="E7"/>
  <c r="E113"/>
  <c i="6" r="J39"/>
  <c r="J38"/>
  <c i="1" r="AY100"/>
  <c i="6" r="J37"/>
  <c i="1" r="AX100"/>
  <c i="6"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R206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J128"/>
  <c r="J127"/>
  <c r="F127"/>
  <c r="F125"/>
  <c r="E123"/>
  <c r="J94"/>
  <c r="J93"/>
  <c r="F93"/>
  <c r="F91"/>
  <c r="E89"/>
  <c r="J20"/>
  <c r="E20"/>
  <c r="F128"/>
  <c r="J19"/>
  <c r="J14"/>
  <c r="J91"/>
  <c r="E7"/>
  <c r="E119"/>
  <c i="5" r="J39"/>
  <c r="J38"/>
  <c i="1" r="AY99"/>
  <c i="5" r="J37"/>
  <c i="1" r="AX99"/>
  <c i="5"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118"/>
  <c r="E7"/>
  <c r="E112"/>
  <c i="4" r="J39"/>
  <c r="J38"/>
  <c i="1" r="AY98"/>
  <c i="4" r="J37"/>
  <c i="1" r="AX98"/>
  <c i="4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2"/>
  <c r="J121"/>
  <c r="F121"/>
  <c r="F119"/>
  <c r="E117"/>
  <c r="J94"/>
  <c r="J93"/>
  <c r="F93"/>
  <c r="F91"/>
  <c r="E89"/>
  <c r="J20"/>
  <c r="E20"/>
  <c r="F122"/>
  <c r="J19"/>
  <c r="J14"/>
  <c r="J119"/>
  <c r="E7"/>
  <c r="E85"/>
  <c i="3" r="J39"/>
  <c r="J38"/>
  <c i="1" r="AY97"/>
  <c i="3" r="J37"/>
  <c i="1" r="AX97"/>
  <c i="3"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1"/>
  <c r="J120"/>
  <c r="F120"/>
  <c r="F118"/>
  <c r="E116"/>
  <c r="J94"/>
  <c r="J93"/>
  <c r="F93"/>
  <c r="F91"/>
  <c r="E89"/>
  <c r="J20"/>
  <c r="E20"/>
  <c r="F94"/>
  <c r="J19"/>
  <c r="J14"/>
  <c r="J118"/>
  <c r="E7"/>
  <c r="E112"/>
  <c i="2" r="J37"/>
  <c r="J36"/>
  <c i="1" r="AY95"/>
  <c i="2" r="J35"/>
  <c i="1" r="AX95"/>
  <c i="2" r="BI553"/>
  <c r="BH553"/>
  <c r="BG553"/>
  <c r="BF553"/>
  <c r="T553"/>
  <c r="R553"/>
  <c r="P553"/>
  <c r="BI552"/>
  <c r="BH552"/>
  <c r="BG552"/>
  <c r="BF552"/>
  <c r="T552"/>
  <c r="R552"/>
  <c r="P552"/>
  <c r="BI551"/>
  <c r="BH551"/>
  <c r="BG551"/>
  <c r="BF551"/>
  <c r="T551"/>
  <c r="R551"/>
  <c r="P551"/>
  <c r="BI545"/>
  <c r="BH545"/>
  <c r="BG545"/>
  <c r="BF545"/>
  <c r="T545"/>
  <c r="T544"/>
  <c r="R545"/>
  <c r="R544"/>
  <c r="P545"/>
  <c r="P544"/>
  <c r="BI543"/>
  <c r="BH543"/>
  <c r="BG543"/>
  <c r="BF543"/>
  <c r="T543"/>
  <c r="R543"/>
  <c r="P543"/>
  <c r="BI542"/>
  <c r="BH542"/>
  <c r="BG542"/>
  <c r="BF542"/>
  <c r="T542"/>
  <c r="R542"/>
  <c r="P542"/>
  <c r="BI537"/>
  <c r="BH537"/>
  <c r="BG537"/>
  <c r="BF537"/>
  <c r="T537"/>
  <c r="R537"/>
  <c r="P537"/>
  <c r="BI531"/>
  <c r="BH531"/>
  <c r="BG531"/>
  <c r="BF531"/>
  <c r="T531"/>
  <c r="R531"/>
  <c r="P531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17"/>
  <c r="BH517"/>
  <c r="BG517"/>
  <c r="BF517"/>
  <c r="T517"/>
  <c r="R517"/>
  <c r="P517"/>
  <c r="BI512"/>
  <c r="BH512"/>
  <c r="BG512"/>
  <c r="BF512"/>
  <c r="T512"/>
  <c r="R512"/>
  <c r="P512"/>
  <c r="BI510"/>
  <c r="BH510"/>
  <c r="BG510"/>
  <c r="BF510"/>
  <c r="T510"/>
  <c r="R510"/>
  <c r="P510"/>
  <c r="BI509"/>
  <c r="BH509"/>
  <c r="BG509"/>
  <c r="BF509"/>
  <c r="T509"/>
  <c r="R509"/>
  <c r="P509"/>
  <c r="BI490"/>
  <c r="BH490"/>
  <c r="BG490"/>
  <c r="BF490"/>
  <c r="T490"/>
  <c r="R490"/>
  <c r="P490"/>
  <c r="BI489"/>
  <c r="BH489"/>
  <c r="BG489"/>
  <c r="BF489"/>
  <c r="T489"/>
  <c r="R489"/>
  <c r="P489"/>
  <c r="BI487"/>
  <c r="BH487"/>
  <c r="BG487"/>
  <c r="BF487"/>
  <c r="T487"/>
  <c r="R487"/>
  <c r="P487"/>
  <c r="BI483"/>
  <c r="BH483"/>
  <c r="BG483"/>
  <c r="BF483"/>
  <c r="T483"/>
  <c r="R483"/>
  <c r="P483"/>
  <c r="BI478"/>
  <c r="BH478"/>
  <c r="BG478"/>
  <c r="BF478"/>
  <c r="T478"/>
  <c r="R478"/>
  <c r="P478"/>
  <c r="BI474"/>
  <c r="BH474"/>
  <c r="BG474"/>
  <c r="BF474"/>
  <c r="T474"/>
  <c r="R474"/>
  <c r="P474"/>
  <c r="BI470"/>
  <c r="BH470"/>
  <c r="BG470"/>
  <c r="BF470"/>
  <c r="T470"/>
  <c r="R470"/>
  <c r="P470"/>
  <c r="BI466"/>
  <c r="BH466"/>
  <c r="BG466"/>
  <c r="BF466"/>
  <c r="T466"/>
  <c r="R466"/>
  <c r="P466"/>
  <c r="BI462"/>
  <c r="BH462"/>
  <c r="BG462"/>
  <c r="BF462"/>
  <c r="T462"/>
  <c r="R462"/>
  <c r="P462"/>
  <c r="BI458"/>
  <c r="BH458"/>
  <c r="BG458"/>
  <c r="BF458"/>
  <c r="T458"/>
  <c r="R458"/>
  <c r="P458"/>
  <c r="BI453"/>
  <c r="BH453"/>
  <c r="BG453"/>
  <c r="BF453"/>
  <c r="T453"/>
  <c r="R453"/>
  <c r="P453"/>
  <c r="BI449"/>
  <c r="BH449"/>
  <c r="BG449"/>
  <c r="BF449"/>
  <c r="T449"/>
  <c r="R449"/>
  <c r="P449"/>
  <c r="BI447"/>
  <c r="BH447"/>
  <c r="BG447"/>
  <c r="BF447"/>
  <c r="T447"/>
  <c r="R447"/>
  <c r="P447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0"/>
  <c r="BH440"/>
  <c r="BG440"/>
  <c r="BF440"/>
  <c r="T440"/>
  <c r="R440"/>
  <c r="P440"/>
  <c r="BI436"/>
  <c r="BH436"/>
  <c r="BG436"/>
  <c r="BF436"/>
  <c r="T436"/>
  <c r="R436"/>
  <c r="P436"/>
  <c r="BI435"/>
  <c r="BH435"/>
  <c r="BG435"/>
  <c r="BF435"/>
  <c r="T435"/>
  <c r="R435"/>
  <c r="P435"/>
  <c r="BI434"/>
  <c r="BH434"/>
  <c r="BG434"/>
  <c r="BF434"/>
  <c r="T434"/>
  <c r="R434"/>
  <c r="P434"/>
  <c r="BI429"/>
  <c r="BH429"/>
  <c r="BG429"/>
  <c r="BF429"/>
  <c r="T429"/>
  <c r="R429"/>
  <c r="P429"/>
  <c r="BI405"/>
  <c r="BH405"/>
  <c r="BG405"/>
  <c r="BF405"/>
  <c r="T405"/>
  <c r="R405"/>
  <c r="P405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1"/>
  <c r="BH371"/>
  <c r="BG371"/>
  <c r="BF371"/>
  <c r="T371"/>
  <c r="R371"/>
  <c r="P371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59"/>
  <c r="BH359"/>
  <c r="BG359"/>
  <c r="BF359"/>
  <c r="T359"/>
  <c r="R359"/>
  <c r="P359"/>
  <c r="BI355"/>
  <c r="BH355"/>
  <c r="BG355"/>
  <c r="BF355"/>
  <c r="T355"/>
  <c r="R355"/>
  <c r="P355"/>
  <c r="BI353"/>
  <c r="BH353"/>
  <c r="BG353"/>
  <c r="BF353"/>
  <c r="T353"/>
  <c r="R353"/>
  <c r="P353"/>
  <c r="BI347"/>
  <c r="BH347"/>
  <c r="BG347"/>
  <c r="BF347"/>
  <c r="T347"/>
  <c r="R347"/>
  <c r="P347"/>
  <c r="BI344"/>
  <c r="BH344"/>
  <c r="BG344"/>
  <c r="BF344"/>
  <c r="T344"/>
  <c r="R344"/>
  <c r="P344"/>
  <c r="BI338"/>
  <c r="BH338"/>
  <c r="BG338"/>
  <c r="BF338"/>
  <c r="T338"/>
  <c r="R338"/>
  <c r="P338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T310"/>
  <c r="R311"/>
  <c r="R310"/>
  <c r="P311"/>
  <c r="P310"/>
  <c r="BI308"/>
  <c r="BH308"/>
  <c r="BG308"/>
  <c r="BF308"/>
  <c r="T308"/>
  <c r="T307"/>
  <c r="R308"/>
  <c r="R307"/>
  <c r="P308"/>
  <c r="P307"/>
  <c r="BI305"/>
  <c r="BH305"/>
  <c r="BG305"/>
  <c r="BF305"/>
  <c r="T305"/>
  <c r="T304"/>
  <c r="R305"/>
  <c r="R304"/>
  <c r="P305"/>
  <c r="P304"/>
  <c r="BI290"/>
  <c r="BH290"/>
  <c r="BG290"/>
  <c r="BF290"/>
  <c r="T290"/>
  <c r="R290"/>
  <c r="P290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5"/>
  <c r="BH205"/>
  <c r="BG205"/>
  <c r="BF205"/>
  <c r="T205"/>
  <c r="R205"/>
  <c r="P205"/>
  <c r="BI204"/>
  <c r="BH204"/>
  <c r="BG204"/>
  <c r="BF204"/>
  <c r="T204"/>
  <c r="R204"/>
  <c r="P204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88"/>
  <c r="BH188"/>
  <c r="BG188"/>
  <c r="BF188"/>
  <c r="T188"/>
  <c r="R188"/>
  <c r="P188"/>
  <c r="BI187"/>
  <c r="BH187"/>
  <c r="BG187"/>
  <c r="BF187"/>
  <c r="T187"/>
  <c r="R187"/>
  <c r="P187"/>
  <c r="BI176"/>
  <c r="BH176"/>
  <c r="BG176"/>
  <c r="BF176"/>
  <c r="T176"/>
  <c r="R176"/>
  <c r="P176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0"/>
  <c r="BH150"/>
  <c r="BG150"/>
  <c r="BF150"/>
  <c r="T150"/>
  <c r="R150"/>
  <c r="P150"/>
  <c r="BI143"/>
  <c r="BH143"/>
  <c r="BG143"/>
  <c r="BF143"/>
  <c r="T143"/>
  <c r="R143"/>
  <c r="P143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89"/>
  <c r="E7"/>
  <c r="E123"/>
  <c i="1" r="L90"/>
  <c r="AM90"/>
  <c r="AM89"/>
  <c r="L89"/>
  <c r="AM87"/>
  <c r="L87"/>
  <c r="L85"/>
  <c r="L84"/>
  <c i="7" r="J140"/>
  <c r="J136"/>
  <c r="J128"/>
  <c r="J126"/>
  <c i="6" r="BK258"/>
  <c r="J253"/>
  <c r="BK252"/>
  <c r="J250"/>
  <c r="J247"/>
  <c r="J242"/>
  <c r="J239"/>
  <c r="BK238"/>
  <c r="J232"/>
  <c r="J221"/>
  <c r="BK213"/>
  <c r="BK154"/>
  <c r="J150"/>
  <c r="BK146"/>
  <c r="BK142"/>
  <c r="BK136"/>
  <c i="5" r="BK140"/>
  <c r="BK138"/>
  <c r="J135"/>
  <c r="J134"/>
  <c r="BK132"/>
  <c r="BK130"/>
  <c r="J128"/>
  <c i="4" r="J149"/>
  <c r="BK147"/>
  <c r="BK142"/>
  <c r="BK135"/>
  <c r="BK134"/>
  <c r="BK131"/>
  <c r="J129"/>
  <c i="3" r="J154"/>
  <c r="BK153"/>
  <c r="BK150"/>
  <c r="BK148"/>
  <c r="BK146"/>
  <c r="J141"/>
  <c r="BK130"/>
  <c r="BK128"/>
  <c i="2" r="BK490"/>
  <c r="BK474"/>
  <c r="BK466"/>
  <c r="J440"/>
  <c r="BK436"/>
  <c r="J435"/>
  <c r="J429"/>
  <c r="BK371"/>
  <c r="J334"/>
  <c r="BK331"/>
  <c r="J328"/>
  <c r="J320"/>
  <c r="J277"/>
  <c r="J275"/>
  <c r="J270"/>
  <c r="J266"/>
  <c r="BK250"/>
  <c r="BK226"/>
  <c r="BK222"/>
  <c r="BK187"/>
  <c r="J176"/>
  <c r="BK157"/>
  <c i="6" r="J257"/>
  <c r="BK234"/>
  <c r="J228"/>
  <c r="J224"/>
  <c r="J222"/>
  <c r="J213"/>
  <c r="J211"/>
  <c r="J209"/>
  <c r="BK207"/>
  <c r="BK204"/>
  <c r="J202"/>
  <c r="J200"/>
  <c r="J192"/>
  <c r="J176"/>
  <c r="BK174"/>
  <c r="BK168"/>
  <c r="J166"/>
  <c r="J164"/>
  <c r="BK161"/>
  <c r="BK156"/>
  <c r="J142"/>
  <c r="J140"/>
  <c r="J138"/>
  <c r="J136"/>
  <c i="5" r="J138"/>
  <c r="BK133"/>
  <c r="J127"/>
  <c i="4" r="J147"/>
  <c r="J145"/>
  <c r="J138"/>
  <c r="J134"/>
  <c r="J132"/>
  <c i="3" r="J158"/>
  <c r="BK152"/>
  <c r="J147"/>
  <c r="J133"/>
  <c r="J128"/>
  <c i="2" r="J542"/>
  <c r="J489"/>
  <c r="J466"/>
  <c r="BK462"/>
  <c r="J449"/>
  <c r="J447"/>
  <c r="J442"/>
  <c r="BK379"/>
  <c r="J378"/>
  <c r="BK376"/>
  <c r="BK347"/>
  <c r="BK329"/>
  <c r="BK324"/>
  <c r="BK315"/>
  <c r="J311"/>
  <c r="J284"/>
  <c r="BK280"/>
  <c r="J276"/>
  <c r="BK275"/>
  <c r="J257"/>
  <c r="BK199"/>
  <c r="BK198"/>
  <c r="J188"/>
  <c r="J172"/>
  <c r="J150"/>
  <c r="J143"/>
  <c i="7" r="BK133"/>
  <c r="BK126"/>
  <c i="6" r="J261"/>
  <c r="BK259"/>
  <c r="BK255"/>
  <c r="J254"/>
  <c r="J249"/>
  <c r="BK242"/>
  <c r="BK236"/>
  <c r="BK230"/>
  <c r="BK228"/>
  <c r="BK217"/>
  <c r="BK211"/>
  <c r="J207"/>
  <c r="BK205"/>
  <c r="J204"/>
  <c r="BK196"/>
  <c r="J194"/>
  <c r="BK190"/>
  <c r="J185"/>
  <c r="J180"/>
  <c r="BK176"/>
  <c r="BK172"/>
  <c r="J170"/>
  <c r="J146"/>
  <c r="BK138"/>
  <c i="5" r="BK134"/>
  <c r="BK129"/>
  <c r="BK127"/>
  <c i="4" r="J141"/>
  <c r="J137"/>
  <c r="BK132"/>
  <c i="3" r="BK156"/>
  <c r="J148"/>
  <c r="J145"/>
  <c r="BK141"/>
  <c r="J139"/>
  <c r="J129"/>
  <c r="J126"/>
  <c i="2" r="BK553"/>
  <c r="J553"/>
  <c r="BK552"/>
  <c r="J552"/>
  <c r="BK551"/>
  <c r="J551"/>
  <c r="BK545"/>
  <c r="J545"/>
  <c r="BK531"/>
  <c r="J522"/>
  <c r="BK489"/>
  <c r="J446"/>
  <c r="BK444"/>
  <c r="J434"/>
  <c r="BK429"/>
  <c r="J377"/>
  <c r="J376"/>
  <c r="J355"/>
  <c r="J338"/>
  <c r="J308"/>
  <c r="BK284"/>
  <c r="J281"/>
  <c r="J250"/>
  <c r="J246"/>
  <c r="BK243"/>
  <c r="BK234"/>
  <c r="J230"/>
  <c r="J222"/>
  <c r="J221"/>
  <c r="J204"/>
  <c r="J197"/>
  <c i="7" r="BK141"/>
  <c r="J138"/>
  <c r="BK134"/>
  <c r="J133"/>
  <c r="BK129"/>
  <c i="6" r="BK260"/>
  <c r="J259"/>
  <c r="J256"/>
  <c i="3" r="BK154"/>
  <c r="BK151"/>
  <c r="J146"/>
  <c r="J144"/>
  <c r="BK140"/>
  <c r="J138"/>
  <c r="BK136"/>
  <c r="BK131"/>
  <c r="BK129"/>
  <c i="2" r="J524"/>
  <c r="J510"/>
  <c r="BK453"/>
  <c r="BK449"/>
  <c r="BK446"/>
  <c r="BK440"/>
  <c r="J436"/>
  <c r="BK381"/>
  <c r="BK368"/>
  <c r="J359"/>
  <c r="J344"/>
  <c r="J329"/>
  <c r="J326"/>
  <c r="BK322"/>
  <c r="BK320"/>
  <c r="BK308"/>
  <c r="BK266"/>
  <c r="BK253"/>
  <c r="J243"/>
  <c r="J237"/>
  <c r="BK230"/>
  <c r="J205"/>
  <c r="J162"/>
  <c r="J157"/>
  <c r="BK136"/>
  <c i="7" r="J141"/>
  <c r="BK136"/>
  <c r="J134"/>
  <c r="J131"/>
  <c r="J129"/>
  <c r="BK128"/>
  <c r="J127"/>
  <c i="6" r="BK261"/>
  <c r="J260"/>
  <c r="BK257"/>
  <c r="J252"/>
  <c r="BK250"/>
  <c r="BK247"/>
  <c r="BK239"/>
  <c r="J236"/>
  <c r="BK226"/>
  <c r="BK222"/>
  <c r="BK221"/>
  <c r="BK219"/>
  <c r="BK215"/>
  <c r="BK194"/>
  <c r="BK187"/>
  <c r="BK182"/>
  <c r="BK178"/>
  <c r="J172"/>
  <c r="BK166"/>
  <c r="J162"/>
  <c r="BK158"/>
  <c r="J156"/>
  <c r="J152"/>
  <c r="BK148"/>
  <c r="BK140"/>
  <c i="5" r="J140"/>
  <c r="BK139"/>
  <c r="J137"/>
  <c r="J133"/>
  <c r="J129"/>
  <c r="BK128"/>
  <c i="4" r="BK150"/>
  <c r="BK145"/>
  <c r="J140"/>
  <c r="J139"/>
  <c r="BK138"/>
  <c r="BK136"/>
  <c r="J135"/>
  <c i="3" r="BK149"/>
  <c r="BK145"/>
  <c r="BK139"/>
  <c r="BK137"/>
  <c r="BK132"/>
  <c i="2" r="J526"/>
  <c r="BK524"/>
  <c r="BK522"/>
  <c r="BK517"/>
  <c r="J509"/>
  <c r="J490"/>
  <c r="J487"/>
  <c r="BK478"/>
  <c r="BK458"/>
  <c r="J453"/>
  <c r="BK405"/>
  <c r="BK370"/>
  <c r="BK355"/>
  <c r="BK353"/>
  <c r="J347"/>
  <c r="BK338"/>
  <c r="BK334"/>
  <c r="J315"/>
  <c r="J305"/>
  <c r="BK281"/>
  <c r="BK270"/>
  <c r="BK257"/>
  <c r="BK246"/>
  <c r="J240"/>
  <c r="J234"/>
  <c r="BK220"/>
  <c r="J187"/>
  <c r="BK172"/>
  <c r="BK167"/>
  <c r="J136"/>
  <c i="7" r="BK140"/>
  <c r="BK138"/>
  <c r="BK131"/>
  <c i="6" r="BK256"/>
  <c r="J255"/>
  <c r="BK253"/>
  <c r="BK249"/>
  <c r="BK244"/>
  <c r="J234"/>
  <c r="J230"/>
  <c r="BK224"/>
  <c r="BK209"/>
  <c r="BK198"/>
  <c r="BK185"/>
  <c r="BK180"/>
  <c r="J174"/>
  <c r="BK170"/>
  <c r="J168"/>
  <c r="BK164"/>
  <c r="BK162"/>
  <c r="J158"/>
  <c r="BK150"/>
  <c r="J144"/>
  <c r="J134"/>
  <c i="5" r="J141"/>
  <c r="J139"/>
  <c r="BK137"/>
  <c r="BK135"/>
  <c i="4" r="J150"/>
  <c r="BK149"/>
  <c r="J144"/>
  <c r="J142"/>
  <c r="BK140"/>
  <c r="BK139"/>
  <c r="J133"/>
  <c r="BK129"/>
  <c i="3" r="BK158"/>
  <c r="J156"/>
  <c r="J155"/>
  <c r="J153"/>
  <c r="J152"/>
  <c r="J151"/>
  <c r="J149"/>
  <c r="BK147"/>
  <c r="BK144"/>
  <c r="J134"/>
  <c r="BK127"/>
  <c r="BK126"/>
  <c i="2" r="J543"/>
  <c r="J537"/>
  <c r="J512"/>
  <c r="BK487"/>
  <c r="J478"/>
  <c r="BK470"/>
  <c r="J444"/>
  <c r="BK435"/>
  <c r="J375"/>
  <c r="J371"/>
  <c r="J365"/>
  <c r="BK359"/>
  <c r="BK344"/>
  <c r="J331"/>
  <c r="BK326"/>
  <c r="J322"/>
  <c r="BK319"/>
  <c r="BK311"/>
  <c r="BK290"/>
  <c r="J263"/>
  <c r="J260"/>
  <c r="BK240"/>
  <c r="J216"/>
  <c r="BK212"/>
  <c r="BK205"/>
  <c r="J198"/>
  <c r="BK188"/>
  <c r="J167"/>
  <c r="BK150"/>
  <c i="6" r="J205"/>
  <c r="BK202"/>
  <c r="BK200"/>
  <c r="J198"/>
  <c r="BK192"/>
  <c r="BK188"/>
  <c r="J182"/>
  <c r="J160"/>
  <c r="BK152"/>
  <c r="BK134"/>
  <c i="4" r="BK148"/>
  <c r="BK141"/>
  <c r="J136"/>
  <c r="J131"/>
  <c r="BK130"/>
  <c i="3" r="J150"/>
  <c r="J142"/>
  <c r="J140"/>
  <c r="BK138"/>
  <c r="J137"/>
  <c r="J136"/>
  <c r="BK133"/>
  <c r="J132"/>
  <c r="J130"/>
  <c i="2" r="BK543"/>
  <c r="BK542"/>
  <c r="J531"/>
  <c r="BK510"/>
  <c r="BK509"/>
  <c r="J483"/>
  <c r="J470"/>
  <c r="J462"/>
  <c r="J458"/>
  <c r="BK442"/>
  <c r="BK434"/>
  <c r="J405"/>
  <c r="J381"/>
  <c r="J368"/>
  <c r="BK365"/>
  <c r="J353"/>
  <c r="BK328"/>
  <c r="J319"/>
  <c r="BK305"/>
  <c r="J280"/>
  <c r="BK276"/>
  <c r="BK263"/>
  <c r="J253"/>
  <c r="BK237"/>
  <c r="BK221"/>
  <c r="BK216"/>
  <c r="J212"/>
  <c r="BK204"/>
  <c r="BK197"/>
  <c r="BK176"/>
  <c i="1" r="AS96"/>
  <c i="7" r="BK127"/>
  <c i="6" r="J258"/>
  <c r="BK254"/>
  <c r="J244"/>
  <c r="J238"/>
  <c r="BK232"/>
  <c r="J226"/>
  <c r="J219"/>
  <c r="J217"/>
  <c r="J215"/>
  <c r="J196"/>
  <c r="J190"/>
  <c r="J188"/>
  <c r="J187"/>
  <c r="J178"/>
  <c r="J161"/>
  <c r="BK160"/>
  <c r="J154"/>
  <c r="J148"/>
  <c r="BK144"/>
  <c i="5" r="BK141"/>
  <c r="J132"/>
  <c r="J130"/>
  <c i="4" r="J148"/>
  <c r="BK144"/>
  <c r="BK137"/>
  <c r="BK133"/>
  <c r="J130"/>
  <c i="3" r="BK155"/>
  <c r="BK142"/>
  <c r="BK134"/>
  <c r="J131"/>
  <c r="J127"/>
  <c i="2" r="BK537"/>
  <c r="BK526"/>
  <c r="J517"/>
  <c r="BK512"/>
  <c r="BK483"/>
  <c r="J474"/>
  <c r="BK447"/>
  <c r="J379"/>
  <c r="BK378"/>
  <c r="BK377"/>
  <c r="BK375"/>
  <c r="J370"/>
  <c r="J324"/>
  <c r="J290"/>
  <c r="BK277"/>
  <c r="BK260"/>
  <c r="J226"/>
  <c r="J220"/>
  <c r="J199"/>
  <c r="BK162"/>
  <c r="BK143"/>
  <c l="1" r="P211"/>
  <c r="T314"/>
  <c r="T306"/>
  <c r="R330"/>
  <c r="BK448"/>
  <c r="J448"/>
  <c r="J110"/>
  <c i="3" r="T143"/>
  <c i="4" r="R128"/>
  <c r="R146"/>
  <c i="5" r="BK136"/>
  <c r="J136"/>
  <c r="J102"/>
  <c i="6" r="BK133"/>
  <c r="J133"/>
  <c r="J100"/>
  <c r="BK223"/>
  <c r="J223"/>
  <c r="J105"/>
  <c r="R246"/>
  <c i="7" r="BK125"/>
  <c r="J125"/>
  <c r="J98"/>
  <c i="2" r="T135"/>
  <c r="T274"/>
  <c r="T321"/>
  <c r="P380"/>
  <c r="T441"/>
  <c r="T511"/>
  <c r="R550"/>
  <c i="3" r="BK143"/>
  <c r="J143"/>
  <c r="J101"/>
  <c i="4" r="T128"/>
  <c i="5" r="BK131"/>
  <c r="J131"/>
  <c r="J101"/>
  <c r="T136"/>
  <c i="2" r="R211"/>
  <c r="P314"/>
  <c r="P306"/>
  <c r="T330"/>
  <c r="P448"/>
  <c i="3" r="R125"/>
  <c r="R135"/>
  <c i="4" r="BK143"/>
  <c r="J143"/>
  <c r="J102"/>
  <c r="P143"/>
  <c r="R143"/>
  <c i="5" r="BK126"/>
  <c r="BK125"/>
  <c r="J125"/>
  <c r="J99"/>
  <c r="R136"/>
  <c i="6" r="R133"/>
  <c r="T189"/>
  <c r="R223"/>
  <c r="BK241"/>
  <c r="P246"/>
  <c r="T246"/>
  <c i="7" r="BK132"/>
  <c r="J132"/>
  <c r="J100"/>
  <c i="2" r="P135"/>
  <c r="P134"/>
  <c r="P274"/>
  <c r="BK314"/>
  <c r="J314"/>
  <c r="J105"/>
  <c r="BK330"/>
  <c r="J330"/>
  <c r="J107"/>
  <c r="T448"/>
  <c i="3" r="P125"/>
  <c r="P135"/>
  <c i="4" r="P128"/>
  <c r="BK146"/>
  <c r="J146"/>
  <c r="J103"/>
  <c i="5" r="R126"/>
  <c r="R131"/>
  <c i="6" r="BK184"/>
  <c r="J184"/>
  <c r="J102"/>
  <c r="R189"/>
  <c r="P223"/>
  <c r="R241"/>
  <c r="R240"/>
  <c r="P251"/>
  <c i="7" r="T125"/>
  <c i="2" r="BK135"/>
  <c r="J135"/>
  <c r="J98"/>
  <c r="BK274"/>
  <c r="J274"/>
  <c r="J100"/>
  <c r="R321"/>
  <c r="R380"/>
  <c r="P441"/>
  <c r="R511"/>
  <c r="T550"/>
  <c i="3" r="BK135"/>
  <c r="J135"/>
  <c r="J100"/>
  <c i="6" r="T133"/>
  <c r="R184"/>
  <c r="R163"/>
  <c r="P189"/>
  <c r="P206"/>
  <c r="P241"/>
  <c r="P240"/>
  <c r="BK251"/>
  <c r="J251"/>
  <c r="J109"/>
  <c i="7" r="R132"/>
  <c r="BK139"/>
  <c r="J139"/>
  <c r="J103"/>
  <c i="2" r="BK211"/>
  <c r="J211"/>
  <c r="J99"/>
  <c r="BK321"/>
  <c r="J321"/>
  <c r="J106"/>
  <c r="P330"/>
  <c r="R448"/>
  <c i="3" r="T125"/>
  <c r="T124"/>
  <c r="T135"/>
  <c i="4" r="P146"/>
  <c i="5" r="T126"/>
  <c r="T125"/>
  <c r="T124"/>
  <c r="T131"/>
  <c i="6" r="P133"/>
  <c r="BK189"/>
  <c r="J189"/>
  <c r="J103"/>
  <c r="T206"/>
  <c r="BK246"/>
  <c r="J246"/>
  <c r="J108"/>
  <c r="T251"/>
  <c i="7" r="R125"/>
  <c r="R124"/>
  <c r="R123"/>
  <c r="T132"/>
  <c r="P139"/>
  <c i="2" r="T211"/>
  <c r="R314"/>
  <c r="R306"/>
  <c r="BK380"/>
  <c r="J380"/>
  <c r="J108"/>
  <c r="BK441"/>
  <c r="J441"/>
  <c r="J109"/>
  <c r="BK511"/>
  <c r="J511"/>
  <c r="J111"/>
  <c r="BK550"/>
  <c r="J550"/>
  <c r="J113"/>
  <c i="3" r="BK125"/>
  <c r="J125"/>
  <c r="J99"/>
  <c r="R143"/>
  <c i="4" r="T146"/>
  <c i="5" r="P131"/>
  <c i="2" r="R135"/>
  <c r="R134"/>
  <c r="R274"/>
  <c r="P321"/>
  <c r="T380"/>
  <c r="R441"/>
  <c r="P511"/>
  <c r="P550"/>
  <c i="3" r="P143"/>
  <c i="4" r="BK128"/>
  <c r="J128"/>
  <c r="J101"/>
  <c r="T143"/>
  <c i="5" r="P126"/>
  <c r="P125"/>
  <c r="P124"/>
  <c i="1" r="AU99"/>
  <c i="5" r="P136"/>
  <c i="6" r="P184"/>
  <c r="P163"/>
  <c r="T184"/>
  <c r="T163"/>
  <c r="BK206"/>
  <c r="J206"/>
  <c r="J104"/>
  <c r="T223"/>
  <c r="T241"/>
  <c r="T240"/>
  <c r="R251"/>
  <c i="7" r="P125"/>
  <c r="P124"/>
  <c r="P123"/>
  <c i="1" r="AU101"/>
  <c i="7" r="P132"/>
  <c r="T139"/>
  <c i="2" r="J127"/>
  <c r="BE176"/>
  <c r="BE197"/>
  <c r="BE237"/>
  <c r="BE284"/>
  <c r="BE315"/>
  <c r="BE320"/>
  <c r="BE328"/>
  <c r="BE334"/>
  <c r="BE338"/>
  <c r="BE344"/>
  <c r="BE405"/>
  <c r="BE458"/>
  <c r="BE489"/>
  <c r="BE509"/>
  <c r="BE542"/>
  <c r="BK304"/>
  <c r="J304"/>
  <c r="J101"/>
  <c r="BK544"/>
  <c r="J544"/>
  <c r="J112"/>
  <c i="3" r="F121"/>
  <c r="BE129"/>
  <c r="BE140"/>
  <c r="BE145"/>
  <c r="BE153"/>
  <c i="4" r="J91"/>
  <c r="BE134"/>
  <c r="BE135"/>
  <c r="BE141"/>
  <c r="BE142"/>
  <c i="5" r="E85"/>
  <c r="BE128"/>
  <c r="BE140"/>
  <c i="6" r="F94"/>
  <c r="BE134"/>
  <c r="BE136"/>
  <c r="BE138"/>
  <c r="BE142"/>
  <c r="BE158"/>
  <c r="BE166"/>
  <c r="BE176"/>
  <c r="BE180"/>
  <c r="BE185"/>
  <c r="BE250"/>
  <c r="BE252"/>
  <c r="BE253"/>
  <c i="2" r="BE136"/>
  <c r="BE157"/>
  <c r="BE230"/>
  <c r="BE234"/>
  <c r="BE275"/>
  <c r="BE290"/>
  <c r="BE329"/>
  <c r="BE355"/>
  <c r="BE377"/>
  <c r="BE447"/>
  <c r="BE474"/>
  <c r="BE490"/>
  <c r="BE522"/>
  <c r="BK307"/>
  <c r="J307"/>
  <c r="J103"/>
  <c i="3" r="J91"/>
  <c r="BE128"/>
  <c r="BE146"/>
  <c r="BE147"/>
  <c r="BE148"/>
  <c r="BE155"/>
  <c i="4" r="E113"/>
  <c i="6" r="E85"/>
  <c r="J125"/>
  <c r="BE140"/>
  <c r="BE148"/>
  <c r="BE187"/>
  <c r="BE190"/>
  <c r="BE194"/>
  <c r="BE202"/>
  <c i="2" r="E85"/>
  <c r="BE199"/>
  <c r="BE204"/>
  <c r="BE246"/>
  <c r="BE250"/>
  <c r="BE308"/>
  <c r="BE429"/>
  <c r="BE446"/>
  <c r="BE526"/>
  <c r="BK310"/>
  <c r="J310"/>
  <c r="J104"/>
  <c i="3" r="BE130"/>
  <c r="BE131"/>
  <c r="BE141"/>
  <c i="4" r="BE131"/>
  <c r="BE132"/>
  <c r="BE137"/>
  <c r="BE138"/>
  <c r="BE147"/>
  <c r="BE148"/>
  <c i="5" r="F121"/>
  <c r="BE133"/>
  <c r="BE134"/>
  <c i="6" r="BE156"/>
  <c r="BE161"/>
  <c r="BE172"/>
  <c r="BE182"/>
  <c r="BE196"/>
  <c r="BE217"/>
  <c r="BE219"/>
  <c r="BE232"/>
  <c r="BE242"/>
  <c r="BE247"/>
  <c r="BE259"/>
  <c r="BK163"/>
  <c r="J163"/>
  <c r="J101"/>
  <c i="7" r="F120"/>
  <c r="BE129"/>
  <c r="BE136"/>
  <c i="2" r="BE276"/>
  <c r="BE375"/>
  <c r="BE442"/>
  <c r="BE462"/>
  <c r="BE466"/>
  <c r="BE512"/>
  <c i="3" r="BE126"/>
  <c r="BE127"/>
  <c r="BE142"/>
  <c r="BE154"/>
  <c r="BE156"/>
  <c r="BK157"/>
  <c r="J157"/>
  <c r="J102"/>
  <c i="4" r="F94"/>
  <c i="5" r="J91"/>
  <c r="BE130"/>
  <c r="BE132"/>
  <c r="BE138"/>
  <c r="BE141"/>
  <c i="6" r="BE144"/>
  <c r="BE146"/>
  <c r="BE164"/>
  <c r="BE168"/>
  <c r="BE170"/>
  <c r="BE188"/>
  <c r="BE200"/>
  <c r="BE211"/>
  <c r="BE213"/>
  <c r="BE224"/>
  <c r="BE228"/>
  <c r="BE238"/>
  <c r="BE249"/>
  <c r="BE255"/>
  <c r="BE256"/>
  <c i="7" r="E85"/>
  <c r="J117"/>
  <c r="BE126"/>
  <c r="BE133"/>
  <c i="2" r="BE143"/>
  <c r="BE172"/>
  <c r="BE187"/>
  <c r="BE188"/>
  <c r="BE221"/>
  <c r="BE222"/>
  <c r="BE263"/>
  <c r="BE280"/>
  <c r="BE347"/>
  <c r="BE365"/>
  <c r="BE379"/>
  <c r="BE435"/>
  <c r="BE483"/>
  <c r="BE531"/>
  <c r="BE537"/>
  <c i="3" r="BE133"/>
  <c r="BE149"/>
  <c i="6" r="BE257"/>
  <c r="BE258"/>
  <c r="BE261"/>
  <c i="7" r="BE128"/>
  <c r="BE140"/>
  <c r="BK130"/>
  <c r="J130"/>
  <c r="J99"/>
  <c r="BK135"/>
  <c r="J135"/>
  <c r="J101"/>
  <c i="2" r="BE150"/>
  <c r="BE162"/>
  <c r="BE216"/>
  <c r="BE226"/>
  <c r="BE240"/>
  <c r="BE257"/>
  <c r="BE260"/>
  <c r="BE270"/>
  <c r="BE277"/>
  <c r="BE319"/>
  <c r="BE322"/>
  <c r="BE324"/>
  <c r="BE331"/>
  <c r="BE368"/>
  <c r="BE370"/>
  <c r="BE371"/>
  <c r="BE378"/>
  <c r="BE440"/>
  <c r="BE449"/>
  <c r="BE470"/>
  <c r="BE478"/>
  <c r="BE543"/>
  <c r="BE545"/>
  <c r="BE551"/>
  <c r="BE552"/>
  <c r="BE553"/>
  <c i="3" r="BE152"/>
  <c r="BE158"/>
  <c i="4" r="BE133"/>
  <c r="BE144"/>
  <c r="BE149"/>
  <c i="6" r="BE162"/>
  <c r="BE174"/>
  <c r="BE178"/>
  <c r="BE192"/>
  <c r="BE198"/>
  <c r="BE204"/>
  <c r="BE205"/>
  <c r="BE207"/>
  <c r="BE215"/>
  <c r="BE222"/>
  <c r="BE234"/>
  <c r="BE260"/>
  <c i="7" r="BE127"/>
  <c r="BE131"/>
  <c r="BE138"/>
  <c i="2" r="F92"/>
  <c r="BE205"/>
  <c r="BE212"/>
  <c r="BE266"/>
  <c r="BE326"/>
  <c r="BE359"/>
  <c r="BE434"/>
  <c r="BE436"/>
  <c r="BE444"/>
  <c r="BE510"/>
  <c r="BE517"/>
  <c r="BE524"/>
  <c i="3" r="BE137"/>
  <c r="BE138"/>
  <c r="BE150"/>
  <c i="4" r="BE129"/>
  <c r="BE130"/>
  <c r="BE139"/>
  <c r="BE140"/>
  <c r="BE150"/>
  <c i="5" r="BE135"/>
  <c i="6" r="BE150"/>
  <c r="BE152"/>
  <c r="BE154"/>
  <c r="BE160"/>
  <c r="BE209"/>
  <c r="BE221"/>
  <c r="BE239"/>
  <c r="BE254"/>
  <c i="2" r="BE167"/>
  <c r="BE198"/>
  <c r="BE220"/>
  <c r="BE243"/>
  <c r="BE253"/>
  <c r="BE281"/>
  <c r="BE305"/>
  <c r="BE311"/>
  <c r="BE353"/>
  <c r="BE376"/>
  <c r="BE381"/>
  <c r="BE453"/>
  <c r="BE487"/>
  <c i="3" r="E85"/>
  <c r="BE132"/>
  <c r="BE134"/>
  <c r="BE136"/>
  <c r="BE139"/>
  <c r="BE144"/>
  <c r="BE151"/>
  <c i="4" r="BE136"/>
  <c r="BE145"/>
  <c i="5" r="BE127"/>
  <c r="BE129"/>
  <c r="BE137"/>
  <c r="BE139"/>
  <c i="6" r="BE226"/>
  <c r="BE230"/>
  <c r="BE236"/>
  <c r="BE244"/>
  <c i="7" r="BE134"/>
  <c r="BE141"/>
  <c r="BK137"/>
  <c r="J137"/>
  <c r="J102"/>
  <c i="5" r="F39"/>
  <c i="1" r="BD99"/>
  <c i="2" r="F36"/>
  <c i="1" r="BC95"/>
  <c i="2" r="F35"/>
  <c i="1" r="BB95"/>
  <c i="7" r="F34"/>
  <c i="1" r="BA101"/>
  <c i="3" r="J36"/>
  <c i="1" r="AW97"/>
  <c r="AS94"/>
  <c i="6" r="F37"/>
  <c i="1" r="BB100"/>
  <c i="6" r="F38"/>
  <c i="1" r="BC100"/>
  <c i="3" r="F37"/>
  <c i="1" r="BB97"/>
  <c i="7" r="J34"/>
  <c i="1" r="AW101"/>
  <c i="3" r="F38"/>
  <c i="1" r="BC97"/>
  <c i="4" r="F39"/>
  <c i="1" r="BD98"/>
  <c i="7" r="F35"/>
  <c i="1" r="BB101"/>
  <c i="5" r="F37"/>
  <c i="1" r="BB99"/>
  <c i="2" r="J34"/>
  <c i="1" r="AW95"/>
  <c i="7" r="F36"/>
  <c i="1" r="BC101"/>
  <c i="6" r="F36"/>
  <c i="1" r="BA100"/>
  <c i="7" r="F37"/>
  <c i="1" r="BD101"/>
  <c i="4" r="F36"/>
  <c i="1" r="BA98"/>
  <c i="6" r="F39"/>
  <c i="1" r="BD100"/>
  <c i="3" r="F36"/>
  <c i="1" r="BA97"/>
  <c i="5" r="F36"/>
  <c i="1" r="BA99"/>
  <c i="2" r="F34"/>
  <c i="1" r="BA95"/>
  <c i="5" r="F38"/>
  <c i="1" r="BC99"/>
  <c i="3" r="F39"/>
  <c i="1" r="BD97"/>
  <c i="4" r="F38"/>
  <c i="1" r="BC98"/>
  <c i="6" r="J36"/>
  <c i="1" r="AW100"/>
  <c i="4" r="F37"/>
  <c i="1" r="BB98"/>
  <c i="4" r="J36"/>
  <c i="1" r="AW98"/>
  <c i="5" r="J36"/>
  <c i="1" r="AW99"/>
  <c i="2" r="F37"/>
  <c i="1" r="BD95"/>
  <c i="6" l="1" r="BK240"/>
  <c r="J240"/>
  <c r="J106"/>
  <c r="P132"/>
  <c r="P131"/>
  <c i="1" r="AU100"/>
  <c i="4" r="P127"/>
  <c r="P126"/>
  <c r="P125"/>
  <c i="1" r="AU98"/>
  <c i="2" r="P133"/>
  <c i="1" r="AU95"/>
  <c i="2" r="R133"/>
  <c i="7" r="T124"/>
  <c r="T123"/>
  <c i="5" r="R125"/>
  <c r="R124"/>
  <c i="6" r="R132"/>
  <c r="R131"/>
  <c i="3" r="R124"/>
  <c i="2" r="T134"/>
  <c r="T133"/>
  <c i="3" r="P124"/>
  <c i="1" r="AU97"/>
  <c i="4" r="T127"/>
  <c r="T126"/>
  <c r="T125"/>
  <c r="R127"/>
  <c r="R126"/>
  <c r="R125"/>
  <c i="6" r="T132"/>
  <c r="T131"/>
  <c i="2" r="BK134"/>
  <c r="BK306"/>
  <c r="J306"/>
  <c r="J102"/>
  <c i="5" r="J126"/>
  <c r="J100"/>
  <c i="6" r="J241"/>
  <c r="J107"/>
  <c i="7" r="BK124"/>
  <c r="J124"/>
  <c r="J97"/>
  <c i="6" r="BK132"/>
  <c r="J132"/>
  <c r="J99"/>
  <c i="3" r="BK124"/>
  <c r="J124"/>
  <c i="5" r="BK124"/>
  <c r="J124"/>
  <c i="4" r="BK127"/>
  <c r="J127"/>
  <c r="J100"/>
  <c i="5" r="J32"/>
  <c i="1" r="AG99"/>
  <c i="3" r="F35"/>
  <c i="1" r="AZ97"/>
  <c i="7" r="J33"/>
  <c i="1" r="AV101"/>
  <c r="AT101"/>
  <c i="6" r="F35"/>
  <c i="1" r="AZ100"/>
  <c i="3" r="J32"/>
  <c i="1" r="AG97"/>
  <c r="BD96"/>
  <c i="4" r="J35"/>
  <c i="1" r="AV98"/>
  <c r="AT98"/>
  <c i="2" r="J33"/>
  <c i="1" r="AV95"/>
  <c r="AT95"/>
  <c r="BC96"/>
  <c r="AY96"/>
  <c r="BA96"/>
  <c r="AW96"/>
  <c i="5" r="J35"/>
  <c i="1" r="AV99"/>
  <c r="AT99"/>
  <c i="7" r="F33"/>
  <c i="1" r="AZ101"/>
  <c i="2" r="F33"/>
  <c i="1" r="AZ95"/>
  <c i="5" r="F35"/>
  <c i="1" r="AZ99"/>
  <c i="4" r="F35"/>
  <c i="1" r="AZ98"/>
  <c i="6" r="J35"/>
  <c i="1" r="AV100"/>
  <c r="AT100"/>
  <c i="3" r="J35"/>
  <c i="1" r="AV97"/>
  <c r="AT97"/>
  <c r="BB96"/>
  <c r="AX96"/>
  <c i="2" l="1" r="BK133"/>
  <c r="J133"/>
  <c i="5" r="J41"/>
  <c i="3" r="J41"/>
  <c i="5" r="J98"/>
  <c i="2" r="J134"/>
  <c r="J97"/>
  <c i="4" r="BK126"/>
  <c r="J126"/>
  <c r="J99"/>
  <c i="7" r="BK123"/>
  <c r="J123"/>
  <c r="J96"/>
  <c i="3" r="J98"/>
  <c i="6" r="BK131"/>
  <c r="J131"/>
  <c r="J98"/>
  <c i="1" r="BC94"/>
  <c r="AY94"/>
  <c r="BB94"/>
  <c r="AX94"/>
  <c r="BA94"/>
  <c r="W30"/>
  <c r="BD94"/>
  <c r="W33"/>
  <c r="AN99"/>
  <c r="AN97"/>
  <c i="2" r="J30"/>
  <c i="1" r="AG95"/>
  <c r="AN95"/>
  <c r="AU96"/>
  <c r="AZ96"/>
  <c r="AV96"/>
  <c r="AT96"/>
  <c i="2" l="1" r="J96"/>
  <c r="J39"/>
  <c i="4" r="BK125"/>
  <c r="J125"/>
  <c r="J98"/>
  <c i="1" r="AZ94"/>
  <c r="W29"/>
  <c r="AU94"/>
  <c r="AW94"/>
  <c r="AK30"/>
  <c r="W32"/>
  <c r="W31"/>
  <c i="7" r="J30"/>
  <c i="1" r="AG101"/>
  <c r="AN101"/>
  <c i="6" r="J32"/>
  <c i="1" r="AG100"/>
  <c r="AN100"/>
  <c i="7" l="1" r="J39"/>
  <c i="6" r="J41"/>
  <c i="4" r="J32"/>
  <c i="1" r="AG98"/>
  <c r="AN98"/>
  <c r="AV94"/>
  <c r="AK29"/>
  <c i="4" l="1" r="J41"/>
  <c i="1" r="AT94"/>
  <c r="AG96"/>
  <c r="AN96"/>
  <c l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<sst xmlns="http://schemas.openxmlformats.org/spreadsheetml/2006/main">
  <si>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</si>
  <si>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</si>
  <si>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</si>
  <si>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</si>
  <si>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</si>
  <si>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{fb14ec63-da08-4165-95d8-93903d6ff19a}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</si>
  <si>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</si>
  <si>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</si>
  <si>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</si>
  <si>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</si>
  <si>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</si>
  <si>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</si>
  <si>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</si>
  <si>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</si>
  <si>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</si>
  <si>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</si>
  <si>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</si>
  <si>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Odborné učebny - kuchyňka - v objektu ZŠ Aléská Bílina</t>
  </si>
  <si>
    <t>KSO:</t>
  </si>
  <si>
    <t>CC-CZ:</t>
  </si>
  <si>
    <t>Místo:</t>
  </si>
  <si>
    <t xml:space="preserve"> </t>
  </si>
  <si>
    <t>Datum:</t>
  </si>
  <si>
    <t>23. 1. 2026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</si>
  <si>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</si>
  <si>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</si>
  <si>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</si>
  <si>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</si>
  <si>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</si>
  <si>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</si>
  <si>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</si>
  <si>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</si>
  <si>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</si>
  <si>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</si>
  <si>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</si>
  <si>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</si>
  <si>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</si>
  <si>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</si>
  <si>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</si>
  <si>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</si>
  <si>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</si>
  <si>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</si>
  <si>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</si>
  <si>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</si>
  <si>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</si>
  <si>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</si>
  <si>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</si>
  <si>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</si>
  <si>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</si>
  <si>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</si>
  <si>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</si>
  <si>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</si>
  <si>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</si>
  <si>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</si>
  <si>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</si>
  <si>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</si>
  <si>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</si>
  <si>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</si>
  <si>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</si>
  <si>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</si>
  <si>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</si>
  <si>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</si>
  <si>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</si>
  <si>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</si>
  <si>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</si>
  <si>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</si>
  <si>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</si>
  <si>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</si>
  <si>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</si>
  <si>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</si>
  <si>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</si>
  <si>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</si>
  <si>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</si>
  <si>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</si>
  <si>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</si>
  <si>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</si>
  <si>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</si>
  <si>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D.2.1</t>
  </si>
  <si>
    <t>Architektonicko stavební řešení</t>
  </si>
  <si>
    <t>STA</t>
  </si>
  <si>
    <t>1</t>
  </si>
  <si>
    <t>{d72a5048-04e2-4068-a820-761d299422a7}</t>
  </si>
  <si>
    <t>2</t>
  </si>
  <si>
    <t>D.2.4</t>
  </si>
  <si>
    <t>Technika prostředí staveb</t>
  </si>
  <si>
    <t>{0780decc-fffa-4e9e-9131-e49449f7ce8e}</t>
  </si>
  <si>
    <t>D.2.4.A</t>
  </si>
  <si>
    <t>Zdravotně technické instalace</t>
  </si>
  <si>
    <t>Soupis</t>
  </si>
  <si>
    <t>{e10f4131-07d1-413f-8169-6e72350fe69f}</t>
  </si>
  <si>
    <t>D.2.4.B</t>
  </si>
  <si>
    <t>Vzduchotechnika</t>
  </si>
  <si>
    <t>{9e226ba8-07e2-4c53-a74e-0c6d33be8c3d}</t>
  </si>
  <si>
    <t>D.2.4.C</t>
  </si>
  <si>
    <t>Vytápění</t>
  </si>
  <si>
    <t>{b67840f8-30b3-4a09-a931-6eb61e3a2b60}</t>
  </si>
  <si>
    <t>D.2.4.D</t>
  </si>
  <si>
    <t>Silnoproudá elektrotechnika a elektronické komunikace</t>
  </si>
  <si>
    <t>{fb0f8eb0-bc67-49fb-adaf-ba63f0bf909f}</t>
  </si>
  <si>
    <t>VRN.D2</t>
  </si>
  <si>
    <t>Vedlejší rozpočtové náklady a náklady spojené s umístěním stavby</t>
  </si>
  <si>
    <t>{331d50b3-fb24-43f5-8a7a-2d469a8372ff}</t>
  </si>
  <si>
    <t>KRYCÍ LIST SOUPISU PRACÍ</t>
  </si>
  <si>
    <t>Objekt:</t>
  </si>
  <si>
    <t>D.2.1 - Architektonicko stavební řešení</t>
  </si>
  <si>
    <t>ZŠ Aleská, ul. Aleská č.p.270, Bílina</t>
  </si>
  <si>
    <t>Město Bílina</t>
  </si>
  <si>
    <t>73660680</t>
  </si>
  <si>
    <t>Ing. arch. Jan Heller, ČKA 04261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</si>
  <si>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</si>
  <si>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</si>
  <si>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</si>
  <si>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</si>
  <si>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</si>
  <si>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</si>
  <si>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</si>
  <si>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</si>
  <si>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</si>
  <si>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</si>
  <si>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</si>
  <si>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727 - Zdravotechnika - požární ochrana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</si>
  <si>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</si>
  <si>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</si>
  <si>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</si>
  <si>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</si>
  <si>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</si>
  <si>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</si>
  <si>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</si>
  <si>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</si>
  <si>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</si>
  <si>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</si>
  <si>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</si>
  <si>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</si>
  <si>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</si>
  <si>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</si>
  <si>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</si>
  <si>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</si>
  <si>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</si>
  <si>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</si>
  <si>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</si>
  <si>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</si>
  <si>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</si>
  <si>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</si>
  <si>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</si>
  <si>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</si>
  <si>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</si>
  <si>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</si>
  <si>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</si>
  <si>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</si>
  <si>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</si>
  <si>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611131101</t>
  </si>
  <si>
    <t>Podkladní a spojovací vrstva vnitřních omítaných ploch cementový postřik nanášený ručně celoplošně stropů</t>
  </si>
  <si>
    <t>m2</t>
  </si>
  <si>
    <t>CS ÚRS 2025 01</t>
  </si>
  <si>
    <t>4</t>
  </si>
  <si>
    <t>-802786889</t>
  </si>
  <si>
    <t>VV</t>
  </si>
  <si>
    <t>"vč. 102"</t>
  </si>
  <si>
    <t>True</t>
  </si>
  <si>
    <t>skl. 5202</t>
  </si>
  <si>
    <t>"mč. 2.00, 2.10" (15,96+61,81)*0,30</t>
  </si>
  <si>
    <t>skl. 5203</t>
  </si>
  <si>
    <t>"mč. 2.08, 2.09" (2,06+1,99)*0,30</t>
  </si>
  <si>
    <t>Součet</t>
  </si>
  <si>
    <t>611131121</t>
  </si>
  <si>
    <t>Podkladní a spojovací vrstva vnitřních omítaných ploch penetrace disperzní nanášená ručně stropů</t>
  </si>
  <si>
    <t>-868457579</t>
  </si>
  <si>
    <t>"mč. 2.00, 2.10" (15,96+61,81)*3</t>
  </si>
  <si>
    <t>"mč. 2.08, 2.09" (2,06+1,99)*2</t>
  </si>
  <si>
    <t>3</t>
  </si>
  <si>
    <t>611135002</t>
  </si>
  <si>
    <t>Vyrovnání nerovností podkladu vnitřních omítaných ploch maltou, tl. do 10 mm cementovou stropů</t>
  </si>
  <si>
    <t>-282038550</t>
  </si>
  <si>
    <t>611142001</t>
  </si>
  <si>
    <t>Pletivo vnitřních ploch v ploše nebo pruzích, na plném podkladu sklovláknité vtlačené do tmelu včetně tmelu stropů</t>
  </si>
  <si>
    <t>-909736941</t>
  </si>
  <si>
    <t>"mč. 2.00, 2.10" (15,96+61,81)</t>
  </si>
  <si>
    <t>5</t>
  </si>
  <si>
    <t>611311131</t>
  </si>
  <si>
    <t>Vápenný štuk vnitřních ploch tloušťky do 3 mm vodorovných konstrukcí stropů rovných</t>
  </si>
  <si>
    <t>-591552657</t>
  </si>
  <si>
    <t>611325412</t>
  </si>
  <si>
    <t>Oprava vápenocementové omítky vnitřních ploch hladké, tl. do 20 mm stropů, v rozsahu opravované plochy přes 10 do 30%</t>
  </si>
  <si>
    <t>-1477727586</t>
  </si>
  <si>
    <t>7</t>
  </si>
  <si>
    <t>611325417</t>
  </si>
  <si>
    <t>Oprava vápenocementové omítky vnitřních ploch hladké, tl. do 20 mm, s celoplošným přeštukováním, tl. štuku do 3 mm stropů, v rozsahu opravované plochy přes 10 do 30%</t>
  </si>
  <si>
    <t>-1881792364</t>
  </si>
  <si>
    <t>"mč. 2.08, 2.09" (2,06+1,99)</t>
  </si>
  <si>
    <t>8</t>
  </si>
  <si>
    <t>612131101</t>
  </si>
  <si>
    <t>Podkladní a spojovací vrstva vnitřních omítaných ploch cementový postřik nanášený ručně celoplošně stěn</t>
  </si>
  <si>
    <t>-1369851756</t>
  </si>
  <si>
    <t>"mč. 2.00" 15,96+(7,20+3,11)*2*2,95*0,30</t>
  </si>
  <si>
    <t>"mč. 2.10" ((11,675+1,13+5,595)*2*2,95-(0,70*1,97+1,42*1,75*3+0,90*1,97))*0,30</t>
  </si>
  <si>
    <t>"mč. 2.06, 2.07" ((1,005*2+0,975+1,775)*2*0,95)*0,30</t>
  </si>
  <si>
    <t>"mč. 2.08, 2.09" ((1,60+1,29)*2*2*2,95)*0,30</t>
  </si>
  <si>
    <t>skl. 5204</t>
  </si>
  <si>
    <t>"mč. 2.10" 1,80*2,20</t>
  </si>
  <si>
    <t>9</t>
  </si>
  <si>
    <t>612131121</t>
  </si>
  <si>
    <t>Podkladní a spojovací vrstva vnitřních omítaných ploch penetrace disperzní nanášená ručně stěn</t>
  </si>
  <si>
    <t>702409186</t>
  </si>
  <si>
    <t>10</t>
  </si>
  <si>
    <t>612135002</t>
  </si>
  <si>
    <t>Vyrovnání nerovností podkladu vnitřních omítaných ploch maltou, tl. do 10 mm cementovou stěn</t>
  </si>
  <si>
    <t>-1884709592</t>
  </si>
  <si>
    <t>11</t>
  </si>
  <si>
    <t>612142001</t>
  </si>
  <si>
    <t>Pletivo vnitřních ploch v ploše nebo pruzích, na plném podkladu sklovláknité vtlačené do tmelu včetně tmelu stěn</t>
  </si>
  <si>
    <t>640636417</t>
  </si>
  <si>
    <t>612311131</t>
  </si>
  <si>
    <t>Vápenný štuk vnitřních ploch tloušťky do 3 mm svislých konstrukcí stěn</t>
  </si>
  <si>
    <t>-1453664141</t>
  </si>
  <si>
    <t>13</t>
  </si>
  <si>
    <t>612321111</t>
  </si>
  <si>
    <t>Omítka vápenocementová vnitřních ploch nanášená ručně jednovrstvá, tloušťky do 10 mm hrubá zatřená svislých konstrukcí stěn</t>
  </si>
  <si>
    <t>-1932927980</t>
  </si>
  <si>
    <t>14</t>
  </si>
  <si>
    <t>612325412</t>
  </si>
  <si>
    <t>Oprava vápenocementové omítky vnitřních ploch hladké, tl. do 20 mm stěn, v rozsahu opravované plochy přes 10 do 30%</t>
  </si>
  <si>
    <t>-1697559499</t>
  </si>
  <si>
    <t>15</t>
  </si>
  <si>
    <t>631312141.R</t>
  </si>
  <si>
    <t>Doplnění rýh v dosavadních mazaninách betonem prostým C25/30</t>
  </si>
  <si>
    <t>m3</t>
  </si>
  <si>
    <t>-309562025</t>
  </si>
  <si>
    <t>drážky po bouraných příčkách</t>
  </si>
  <si>
    <t>(9,2+2,75*2)*0,15*0,1</t>
  </si>
  <si>
    <t>drážky pro rozvod vody</t>
  </si>
  <si>
    <t>(6,4+0,6+0,6+0,6+4,1+4,57+0,98)*0,2*0,1</t>
  </si>
  <si>
    <t>Ostatní konstrukce a práce, bourání</t>
  </si>
  <si>
    <t>16</t>
  </si>
  <si>
    <t>949101111</t>
  </si>
  <si>
    <t>Lešení pomocné pracovní pro objekty pozemních staveb pro zatížení do 150 kg/m2, o výšce lešeňové podlahy do 1,9 m</t>
  </si>
  <si>
    <t>68248487</t>
  </si>
  <si>
    <t>"plocha 1.NP" (13,10+12,62+42,89)</t>
  </si>
  <si>
    <t>"plocha 2.NP" 15,96+2,06+1,99+61,81+0,98+1,75</t>
  </si>
  <si>
    <t>17</t>
  </si>
  <si>
    <t>952901111</t>
  </si>
  <si>
    <t>Vyčištění budov nebo objektů před předáním do užívání budov bytové nebo občanské výstavby, světlé výšky podlaží do 4 m</t>
  </si>
  <si>
    <t>299873412</t>
  </si>
  <si>
    <t>18</t>
  </si>
  <si>
    <t>953943211</t>
  </si>
  <si>
    <t>Osazování drobných kovových předmětů kotvených do stěny hasicího přístroje</t>
  </si>
  <si>
    <t>kus</t>
  </si>
  <si>
    <t>1359799040</t>
  </si>
  <si>
    <t>19</t>
  </si>
  <si>
    <t>M</t>
  </si>
  <si>
    <t>44932114.R.1</t>
  </si>
  <si>
    <t>přístroj hasicí ruční práškový PG 6 34A</t>
  </si>
  <si>
    <t>1796110279</t>
  </si>
  <si>
    <t>20</t>
  </si>
  <si>
    <t>962031133</t>
  </si>
  <si>
    <t>Bourání příček nebo přizdívek z cihel pálených plných nebo dutých, tl. přes 100 do 150 mm</t>
  </si>
  <si>
    <t>9124638</t>
  </si>
  <si>
    <t>"vč. 1102"</t>
  </si>
  <si>
    <t>"2.NP kuchyňka" (1,59+9,245+2,75*2)*3,07</t>
  </si>
  <si>
    <t>963171811.R</t>
  </si>
  <si>
    <t>Demontáž revizních klapek/dvířek vel. do 1 m2 pro příčky/předsazené stěny</t>
  </si>
  <si>
    <t>-778931603</t>
  </si>
  <si>
    <t>"mč. 2.01" 1</t>
  </si>
  <si>
    <t>22</t>
  </si>
  <si>
    <t>968072455</t>
  </si>
  <si>
    <t>Vybourání kovových rámů oken s křídly, dveřních zárubní, vrat, stěn, ostění nebo obkladů dveřních zárubní, plochy do 2 m2</t>
  </si>
  <si>
    <t>-117606810</t>
  </si>
  <si>
    <t>"2.NP kuchyňka" 0,70*1,97*4+0,80*1,97*3</t>
  </si>
  <si>
    <t>23</t>
  </si>
  <si>
    <t>971033231</t>
  </si>
  <si>
    <t>Vybourání otvorů ve zdivu základovém nebo nadzákladovém z cihel, tvárnic, příčkovek z cihel pálených na maltu vápennou nebo vápenocementovou plochy do 0,0225 m2, tl. do 150 mm</t>
  </si>
  <si>
    <t>-1384736340</t>
  </si>
  <si>
    <t>"prostup vrátnice pod kuchyňkou" 1</t>
  </si>
  <si>
    <t>24</t>
  </si>
  <si>
    <t>971033241</t>
  </si>
  <si>
    <t>Vybourání otvorů ve zdivu základovém nebo nadzákladovém z cihel, tvárnic, příčkovek z cihel pálených na maltu vápennou nebo vápenocementovou plochy do 0,0225 m2, tl. do 300 mm</t>
  </si>
  <si>
    <t>-2018628</t>
  </si>
  <si>
    <t>"prostup vrátnice pod kuchyňkou" 2</t>
  </si>
  <si>
    <t>25</t>
  </si>
  <si>
    <t>971033331</t>
  </si>
  <si>
    <t>Vybourání otvorů ve zdivu základovém nebo nadzákladovém z cihel, tvárnic, příčkovek z cihel pálených na maltu vápennou nebo vápenocementovou plochy do 0,09 m2, tl. do 150 mm</t>
  </si>
  <si>
    <t>1204064934</t>
  </si>
  <si>
    <t>"prostup kuchyňka" 1</t>
  </si>
  <si>
    <t>26</t>
  </si>
  <si>
    <t>971033451</t>
  </si>
  <si>
    <t>Vybourání otvorů ve zdivu základovém nebo nadzákladovém z cihel, tvárnic, příčkovek z cihel pálených na maltu vápennou nebo vápenocementovou plochy do 0,25 m2, tl. do 450 mm</t>
  </si>
  <si>
    <t>-2096774135</t>
  </si>
  <si>
    <t>"prostup 350/450mm" 1</t>
  </si>
  <si>
    <t>27</t>
  </si>
  <si>
    <t>974042555</t>
  </si>
  <si>
    <t>Vysekání rýh v betonové nebo jiné monolitické dlažbě s betonovým podkladem do hl. 100 mm a šířky do 200 mm</t>
  </si>
  <si>
    <t>m</t>
  </si>
  <si>
    <t>-1248961756</t>
  </si>
  <si>
    <t>"vč. 1102" - rozvod vody</t>
  </si>
  <si>
    <t>"kuchyňka" 4,295+0,60*3+6,40+3,125+1,80+0,75</t>
  </si>
  <si>
    <t>28</t>
  </si>
  <si>
    <t>977151123</t>
  </si>
  <si>
    <t>Jádrové vrty diamantovými korunkami do stavebních materiálů (železobetonu, betonu, cihel, obkladů, dlažeb, kamene) průměru přes 130 do 150 mm</t>
  </si>
  <si>
    <t>1110527531</t>
  </si>
  <si>
    <t>"prostup kuchyňka" 0,35*5</t>
  </si>
  <si>
    <t>29</t>
  </si>
  <si>
    <t>977151125</t>
  </si>
  <si>
    <t>Jádrové vrty diamantovými korunkami do stavebních materiálů (železobetonu, betonu, cihel, obkladů, dlažeb, kamene) průměru přes 180 do 200 mm</t>
  </si>
  <si>
    <t>-381009665</t>
  </si>
  <si>
    <t>"prostup kuchyňka" 0,35</t>
  </si>
  <si>
    <t>30</t>
  </si>
  <si>
    <t>977151129</t>
  </si>
  <si>
    <t>Jádrové vrty diamantovými korunkami do stavebních materiálů (železobetonu, betonu, cihel, obkladů, dlažeb, kamene) průměru přes 300 do 350 mm</t>
  </si>
  <si>
    <t>1538661685</t>
  </si>
  <si>
    <t>"prostup kuchyňka" 0,15*2</t>
  </si>
  <si>
    <t>31</t>
  </si>
  <si>
    <t>977151218</t>
  </si>
  <si>
    <t>Jádrové vrty diamantovými korunkami do stavebních materiálů (železobetonu, betonu, cihel, obkladů, dlažeb, kamene) dovrchní (směrem vzhůru), průměru přes 90 do 100 mm</t>
  </si>
  <si>
    <t>-1792184160</t>
  </si>
  <si>
    <t>"prostup strop" 0,35</t>
  </si>
  <si>
    <t>32</t>
  </si>
  <si>
    <t>977151223</t>
  </si>
  <si>
    <t>Jádrové vrty diamantovými korunkami do stavebních materiálů (železobetonu, betonu, cihel, obkladů, dlažeb, kamene) dovrchní (směrem vzhůru), průměru přes 130 do 150 mm</t>
  </si>
  <si>
    <t>1398518889</t>
  </si>
  <si>
    <t>"prostup strop" 0,35*3</t>
  </si>
  <si>
    <t>33</t>
  </si>
  <si>
    <t>977312113</t>
  </si>
  <si>
    <t>Řezání stávajících betonových mazanin s vyztužením hloubky přes 100 do 150 mm</t>
  </si>
  <si>
    <t>1217524524</t>
  </si>
  <si>
    <t>"kuchyňka" (4,295+0,60*3+6,40+3,125+1,80+0,75)*2</t>
  </si>
  <si>
    <t>34</t>
  </si>
  <si>
    <t>978059541</t>
  </si>
  <si>
    <t>Odsekání obkladů stěn včetně otlučení podkladní omítky až na zdivo z obkládaček vnitřních, z jakýchkoliv materiálů, plochy přes 1 m2</t>
  </si>
  <si>
    <t>1281605102</t>
  </si>
  <si>
    <t>"mč. 2.01-2.05" (0,75+1,80)*1,40</t>
  </si>
  <si>
    <t>997</t>
  </si>
  <si>
    <t>Přesun sutě</t>
  </si>
  <si>
    <t>35</t>
  </si>
  <si>
    <t>997006012</t>
  </si>
  <si>
    <t>Úprava stavebního odpadu třídění ruční</t>
  </si>
  <si>
    <t>t</t>
  </si>
  <si>
    <t>1333876327</t>
  </si>
  <si>
    <t>36</t>
  </si>
  <si>
    <t>997013212</t>
  </si>
  <si>
    <t>Vnitrostaveništní doprava suti a vybouraných hmot vodorovně do 50 m s naložením ručně pro budovy a haly výšky přes 6 do 9 m</t>
  </si>
  <si>
    <t>239201396</t>
  </si>
  <si>
    <t>37</t>
  </si>
  <si>
    <t>997013509</t>
  </si>
  <si>
    <t>Odvoz suti a vybouraných hmot na skládku nebo meziskládku se složením, na vzdálenost Příplatek k ceně za každý další započatý 1 km přes 1 km</t>
  </si>
  <si>
    <t>2019880695</t>
  </si>
  <si>
    <t xml:space="preserve"> předpoklad smluvně zajištěné skládky zhotovitele ve vzd max dalších 20km</t>
  </si>
  <si>
    <t>19,364*20</t>
  </si>
  <si>
    <t>38</t>
  </si>
  <si>
    <t>997013511</t>
  </si>
  <si>
    <t>Odvoz suti a vybouraných hmot z meziskládky na skládku s naložením a se složením, na vzdálenost do 1 km</t>
  </si>
  <si>
    <t>-40966145</t>
  </si>
  <si>
    <t>39</t>
  </si>
  <si>
    <t>997013813</t>
  </si>
  <si>
    <t>Poplatek za uložení stavebního odpadu na skládce (skládkovné) z plastických hmot zatříděného do Katalogu odpadů pod kódem 17 02 03</t>
  </si>
  <si>
    <t>1962532897</t>
  </si>
  <si>
    <t>povlakové podlahy</t>
  </si>
  <si>
    <t>0,199</t>
  </si>
  <si>
    <t>40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</si>
  <si>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</si>
  <si>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</si>
  <si>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1570345771</t>
  </si>
  <si>
    <t>cihly</t>
  </si>
  <si>
    <t>15,446+0,004+0,016+0,025+0,207</t>
  </si>
  <si>
    <t>keramika</t>
  </si>
  <si>
    <t>0,243+1,071</t>
  </si>
  <si>
    <t>41</t>
  </si>
  <si>
    <t>997013871</t>
  </si>
  <si>
    <t>Poplatek za uložení stavebního odpadu na recyklační skládce (skládkovné) směsného stavebního a demoličního zatříděného do Katalogu odpadů pod kódem 17 09 04</t>
  </si>
  <si>
    <t>-318368225</t>
  </si>
  <si>
    <t>suť z vrtů a rýh</t>
  </si>
  <si>
    <t>0,836+0,068+0,024+0,063+0,006+0,041</t>
  </si>
  <si>
    <t>sádrokarton</t>
  </si>
  <si>
    <t>0,047</t>
  </si>
  <si>
    <t>zárubně a revizní klapky</t>
  </si>
  <si>
    <t>0,779+0,006</t>
  </si>
  <si>
    <t>malba</t>
  </si>
  <si>
    <t>0,09</t>
  </si>
  <si>
    <t>dveře</t>
  </si>
  <si>
    <t>0,168</t>
  </si>
  <si>
    <t>otopné těleso</t>
  </si>
  <si>
    <t>0,025</t>
  </si>
  <si>
    <t>998</t>
  </si>
  <si>
    <t>Přesun hmot</t>
  </si>
  <si>
    <t>42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</si>
  <si>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</si>
  <si>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</si>
  <si>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-86488214</t>
  </si>
  <si>
    <t>PSV</t>
  </si>
  <si>
    <t>Práce a dodávky PSV</t>
  </si>
  <si>
    <t>727</t>
  </si>
  <si>
    <t>Zdravotechnika - požární ochrana</t>
  </si>
  <si>
    <t>43</t>
  </si>
  <si>
    <t>727222000.R</t>
  </si>
  <si>
    <t>Protipožární manžeta prostupu potrubí D 75 mm - požární odolnost REI 15</t>
  </si>
  <si>
    <t>-1829308824</t>
  </si>
  <si>
    <t>"viz tabulka prvků ozn. 6912" 6</t>
  </si>
  <si>
    <t>735</t>
  </si>
  <si>
    <t>Ústřední vytápění - otopná tělesa</t>
  </si>
  <si>
    <t>44</t>
  </si>
  <si>
    <t>735151821</t>
  </si>
  <si>
    <t>Demontáž otopných těles panelových dvouřadých stavební délky do 1500 mm</t>
  </si>
  <si>
    <t>1591193636</t>
  </si>
  <si>
    <t>"2.NP kuchyňka" 1</t>
  </si>
  <si>
    <t>741</t>
  </si>
  <si>
    <t>Elektroinstalace - silnoproud</t>
  </si>
  <si>
    <t>45</t>
  </si>
  <si>
    <t>941990041.R</t>
  </si>
  <si>
    <t>Montáž - tabulka výstražná a označovací</t>
  </si>
  <si>
    <t>1824058935</t>
  </si>
  <si>
    <t>"viz tabulka prvků ozn. 6913" 5</t>
  </si>
  <si>
    <t>"viz tabulka prvků ozn. 6914" 2</t>
  </si>
  <si>
    <t>46</t>
  </si>
  <si>
    <t>7356913.R</t>
  </si>
  <si>
    <t>tabulka bezpečnostní fotoluminiscenční 200x100mm - znázorňující směr úniku rovně</t>
  </si>
  <si>
    <t>395030158</t>
  </si>
  <si>
    <t>47</t>
  </si>
  <si>
    <t>7356914.R</t>
  </si>
  <si>
    <t>tabulka bezpečnostní fotoluminiscenční 200x100mm - znázorňující směr úniku levá-pravá</t>
  </si>
  <si>
    <t>1543463476</t>
  </si>
  <si>
    <t>751</t>
  </si>
  <si>
    <t>48</t>
  </si>
  <si>
    <t>751377013</t>
  </si>
  <si>
    <t>Montáž odsávacích stropů, zákrytů odsávacího zákrytu (digestoř) bytového ostrůvkového</t>
  </si>
  <si>
    <t>-1008256741</t>
  </si>
  <si>
    <t>"viz tabulka prvků 6901" 3</t>
  </si>
  <si>
    <t>49</t>
  </si>
  <si>
    <t>42958003.6901.R</t>
  </si>
  <si>
    <t>odsavač par ostrůvkový - rozměr 420/330/1000mm, recirkulační 3 Stupně výkonu, výkon odtahu: 270/580/740 m3/h, hlučnost: 53/66/70 dB, příkon: 250 W, osvětlení: LED žárovky 2 × 1 W, 3000 K, omyvatelný kovový tukový filtr, barva matná bílá - ozn. tab. 6901</t>
  </si>
  <si>
    <t>1522077681</t>
  </si>
  <si>
    <t>50</t>
  </si>
  <si>
    <t>751398022</t>
  </si>
  <si>
    <t>Montáž ostatních zařízení větrací mřížky stěnové, průřezu přes 0,04 do 0,100 m2</t>
  </si>
  <si>
    <t>-506538259</t>
  </si>
  <si>
    <t>"viz tabulka prvků ozn. 6911" 1</t>
  </si>
  <si>
    <t>51</t>
  </si>
  <si>
    <t>4296911.R</t>
  </si>
  <si>
    <t>mřížka stěnová 260x260mm - ventilační mřížka s protidešťovou žaluzií, síla plechu min. 0,8mm, síťka proti hmyzu, nerez - ozn. tab prvků 6911</t>
  </si>
  <si>
    <t>-1757075943</t>
  </si>
  <si>
    <t>52</t>
  </si>
  <si>
    <t>998751201</t>
  </si>
  <si>
    <t>Přesun hmot pro vzduchotechniku stanovený procentní sazbou (%) z ceny vodorovná dopravní vzdálenost do 50 m základní v objektech výšky do 12 m</t>
  </si>
  <si>
    <t>%</t>
  </si>
  <si>
    <t>527442447</t>
  </si>
  <si>
    <t>763</t>
  </si>
  <si>
    <t>Konstrukce suché výstavby</t>
  </si>
  <si>
    <t>53</t>
  </si>
  <si>
    <t>763131411</t>
  </si>
  <si>
    <t>Podhled ze sádrokartonových desek dvouvrstvá zavěšená spodní konstrukce z ocelových profilů CD, UD jednoduše opláštěná deskou standardní A, tl. 12,5 mm, bez izolace</t>
  </si>
  <si>
    <t>24530216</t>
  </si>
  <si>
    <t>"skl. 5212 - mč. 1.10-1.12" 13,10+12,62+42,89</t>
  </si>
  <si>
    <t>54</t>
  </si>
  <si>
    <t>763131451</t>
  </si>
  <si>
    <t>Podhled ze sádrokartonových desek dvouvrstvá zavěšená spodní konstrukce z ocelových profilů CD, UD jednoduše opláštěná deskou impregnovanou H2, tl. 12,5 mm, bez izolace</t>
  </si>
  <si>
    <t>-1026975609</t>
  </si>
  <si>
    <t>"skl. 5211 - mč. 2.06-2.07" 0,98+1,75</t>
  </si>
  <si>
    <t>55</t>
  </si>
  <si>
    <t>763131714</t>
  </si>
  <si>
    <t>Podhled ze sádrokartonových desek ostatní práce a konstrukce na podhledech ze sádrokartonových desek základní penetrační nátěr</t>
  </si>
  <si>
    <t>1850201380</t>
  </si>
  <si>
    <t>56</t>
  </si>
  <si>
    <t>763131721</t>
  </si>
  <si>
    <t>Podhled ze sádrokartonových desek ostatní práce a konstrukce na podhledech ze sádrokartonových desek skokové změny výšky podhledu do 0,5 m</t>
  </si>
  <si>
    <t>1329242106</t>
  </si>
  <si>
    <t>"skl. 5211 - mč. 1.12" 3,08</t>
  </si>
  <si>
    <t>57</t>
  </si>
  <si>
    <t>763131751</t>
  </si>
  <si>
    <t>Podhled ze sádrokartonových desek ostatní práce a konstrukce na podhledech ze sádrokartonových desek montáž parotěsné zábrany</t>
  </si>
  <si>
    <t>-1151199226</t>
  </si>
  <si>
    <t>58</t>
  </si>
  <si>
    <t>28329274</t>
  </si>
  <si>
    <t>fólie PE vyztužená pro parotěsnou vrstvu (reakce na oheň - třída E) 110g/m2</t>
  </si>
  <si>
    <t>-1656085135</t>
  </si>
  <si>
    <t>71,34*1,1235 "Přepočtené koeficientem množství</t>
  </si>
  <si>
    <t>59</t>
  </si>
  <si>
    <t>763131761</t>
  </si>
  <si>
    <t>Podhled ze sádrokartonových desek Příplatek k cenám za plochu do 3 m2 jednotlivě</t>
  </si>
  <si>
    <t>-1104911007</t>
  </si>
  <si>
    <t>60</t>
  </si>
  <si>
    <t>763131772</t>
  </si>
  <si>
    <t>Podhled ze sádrokartonových desek Příplatek k cenám za rovinnost kvality celoplošné tmelení kvality Q4</t>
  </si>
  <si>
    <t>928172126</t>
  </si>
  <si>
    <t>61</t>
  </si>
  <si>
    <t>763131821</t>
  </si>
  <si>
    <t>Demontáž podhledu nebo samostatného požárního předělu ze sádrokartonových desek s nosnou konstrukcí dvouvrstvou z ocelových profilů, opláštění jednoduché</t>
  </si>
  <si>
    <t>-1424771782</t>
  </si>
  <si>
    <t>"kuchyňka" 0,98+1,75</t>
  </si>
  <si>
    <t>62</t>
  </si>
  <si>
    <t>763172322</t>
  </si>
  <si>
    <t>Montáž dvířek pro konstrukce ze sádrokartonových desek revizních jednoplášťových pro příčky a předsazené stěny velikost (šxv) 300 x 300 mm</t>
  </si>
  <si>
    <t>1288676096</t>
  </si>
  <si>
    <t>"viz tabulka prvků ozn. 6905" 3</t>
  </si>
  <si>
    <t>63</t>
  </si>
  <si>
    <t>590340451.R</t>
  </si>
  <si>
    <t>dvířka revizní pro instalační a dělící zdi vodě odolná 300x300mm - ozn. tab prvků 6905</t>
  </si>
  <si>
    <t>-83286003</t>
  </si>
  <si>
    <t>64</t>
  </si>
  <si>
    <t>763172352</t>
  </si>
  <si>
    <t>Montáž dvířek pro konstrukce ze sádrokartonových desek revizních jednoplášťových pro podhledy velikost (šxv) 300 x 300 mm</t>
  </si>
  <si>
    <t>1035253700</t>
  </si>
  <si>
    <t>"6906</t>
  </si>
  <si>
    <t>65</t>
  </si>
  <si>
    <t>59034045.R</t>
  </si>
  <si>
    <t>dvířka revizní pro podhledy vodě odolná 300x300mm - ozn. tab prvků 6906</t>
  </si>
  <si>
    <t>1267573717</t>
  </si>
  <si>
    <t>66</t>
  </si>
  <si>
    <t>763172354</t>
  </si>
  <si>
    <t>Montáž dvířek pro konstrukce ze sádrokartonových desek revizních jednoplášťových pro podhledy velikost (šxv) 500 x 500 mm</t>
  </si>
  <si>
    <t>1196403130</t>
  </si>
  <si>
    <t>67</t>
  </si>
  <si>
    <t>59034047.R</t>
  </si>
  <si>
    <t>dvířka revizní pro podhledy vodě odolná 500x500mm - ozn. tab prvků 6907</t>
  </si>
  <si>
    <t>-2134133115</t>
  </si>
  <si>
    <t>68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</si>
  <si>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</si>
  <si>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</si>
  <si>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-2098357685</t>
  </si>
  <si>
    <t>69</t>
  </si>
  <si>
    <t>998763381</t>
  </si>
  <si>
    <t>Příplatek k přesunu hmot tonážní 763 SDK prováděný bez použití mechanizace</t>
  </si>
  <si>
    <t>CS ÚRS 2023 02</t>
  </si>
  <si>
    <t>-1834096531</t>
  </si>
  <si>
    <t>766</t>
  </si>
  <si>
    <t>Konstrukce truhlářské</t>
  </si>
  <si>
    <t>70</t>
  </si>
  <si>
    <t>7666503.R</t>
  </si>
  <si>
    <t>D+M - Zákryt topení, rozměr 2590/350/920mm - rám - svařovaný rám z uzavřených čtvercových profilů 30x3mm - čelo, lub - DTD laminovaná deska 2x tl.18mm, zákryt - DTD laminovaná deska 2x tl.18mm - kompletní provedení včetně všech doplňků dle PD zn. 6503</t>
  </si>
  <si>
    <t>853003143</t>
  </si>
  <si>
    <t>Zákryt topení</t>
  </si>
  <si>
    <t>2 590 x 350mm</t>
  </si>
  <si>
    <t>výška 920</t>
  </si>
  <si>
    <t>Rám</t>
  </si>
  <si>
    <t>- svařovaný rám z uzavřených čtvercových profilů 30x3mm s</t>
  </si>
  <si>
    <t>navařenými kotevními patkami 100x30x5mm</t>
  </si>
  <si>
    <t>- ze zadní nepohledové strany navařeny vymezovací profily cca</t>
  </si>
  <si>
    <t>15x5x30mm vymezující prostor pro závěsy krycího čela</t>
  </si>
  <si>
    <t>- závěsy ocel P5 šířka 50mm</t>
  </si>
  <si>
    <t>Čelo, lub</t>
  </si>
  <si>
    <t>- DTD laminovaná deska 2x tl.18mm</t>
  </si>
  <si>
    <t>- ABS hrana 2mm, lepeno PUR lepidlem</t>
  </si>
  <si>
    <t>Zákryt</t>
  </si>
  <si>
    <t>- DTD laminovaná deska 2x tl.18mm,</t>
  </si>
  <si>
    <t>- ABS hrana 2mm š. 36mm, lepeno PUR lepidlem</t>
  </si>
  <si>
    <t>VYBAVENÍ: - 2x větrací mřížka 100x800mm hliník v práškové bravě RAL 7037 dle</t>
  </si>
  <si>
    <t>dekoru lamina</t>
  </si>
  <si>
    <t>- rektifikační patky pro vyrovnánní nerovností</t>
  </si>
  <si>
    <t>ÚPRAVA: Ocelová konstrukce</t>
  </si>
  <si>
    <t>- prášková barva RAL 7037</t>
  </si>
  <si>
    <t>Zákryt, lub, čelo</t>
  </si>
  <si>
    <t>- laminovaná fólie, perlička, barva šedá přibližně RAL 7037</t>
  </si>
  <si>
    <t>"počet kusů" 1</t>
  </si>
  <si>
    <t>71</t>
  </si>
  <si>
    <t>7666504.R</t>
  </si>
  <si>
    <t>D+M - Zákryt topení, rozměr 2590/350/890mm - rám - svařovaný rám z uzavřených čtvercových profilů 30x3mm - čelo, lub - DTD laminovaná deska 2x tl.18mm, zákryt - DTD laminovaná deska 2x tl.18mm - kompletní provedení včetně všech doplňků dle PD zn. 6504</t>
  </si>
  <si>
    <t>-900347187</t>
  </si>
  <si>
    <t>výška 890</t>
  </si>
  <si>
    <t>VYBAVENÍ: - větrací mřížka 100x1000mm hliník v práškové bravě RAL 7037 dle</t>
  </si>
  <si>
    <t>"počet kusů" 2</t>
  </si>
  <si>
    <t>72</t>
  </si>
  <si>
    <t>766660001</t>
  </si>
  <si>
    <t>Montáž dveřních křídel dřevěných nebo plastových otevíravých do ocelové zárubně povrchově upravených jednokřídlových, šířky do 800 mm</t>
  </si>
  <si>
    <t>1376636777</t>
  </si>
  <si>
    <t>"viz specifikace dveří"</t>
  </si>
  <si>
    <t>"dveře ozn. 6205" 2</t>
  </si>
  <si>
    <t>"dveře ozn. 6206" 2</t>
  </si>
  <si>
    <t>73</t>
  </si>
  <si>
    <t>6116205.R</t>
  </si>
  <si>
    <t>dveře jednokřídlé povrch HPL fólie 0,8mm na všech hranách, plné 700x1970-2100mm, barva NCS S3502-Y, včetně kování, WC zámek a všech doplňků dle PD (mřížka, soklový plech atd...)</t>
  </si>
  <si>
    <t>-942100525</t>
  </si>
  <si>
    <t>74</t>
  </si>
  <si>
    <t>6116206.R</t>
  </si>
  <si>
    <t>dveře jednokřídlé povrch HPL fólie 0,8mm na všech hranách, plné 700x1970-2100mm, barva NCS S3502-Y, včetně kování, WC zámek a všech doplňků dle PD (2x mřížka, soklový plech atd...)</t>
  </si>
  <si>
    <t>-254417349</t>
  </si>
  <si>
    <t>75</t>
  </si>
  <si>
    <t>766691914</t>
  </si>
  <si>
    <t>Ostatní práce vyvěšení nebo zavěšení křídel dřevěných dveřních, plochy do 2 m2</t>
  </si>
  <si>
    <t>-737493916</t>
  </si>
  <si>
    <t>"2.NP kuchyňka" 5+2</t>
  </si>
  <si>
    <t>76</t>
  </si>
  <si>
    <t>998766202</t>
  </si>
  <si>
    <t>Přesun hmot pro konstrukce truhlářské stanovený procentní sazbou (%) z ceny vodorovná dopravní vzdálenost do 50 m základní v objektech výšky přes 6 do 12 m</t>
  </si>
  <si>
    <t>164286205</t>
  </si>
  <si>
    <t>771</t>
  </si>
  <si>
    <t>Podlahy z dlaždic</t>
  </si>
  <si>
    <t>77</t>
  </si>
  <si>
    <t>771161021</t>
  </si>
  <si>
    <t>Příprava podkladu před provedením dlažby montáž profilu ukončujícího profilu pro plynulý přechod (dlažba-koberec apod.)</t>
  </si>
  <si>
    <t>-687321892</t>
  </si>
  <si>
    <t>"viz tabulka prvků ozn. 6910" 3</t>
  </si>
  <si>
    <t>78</t>
  </si>
  <si>
    <t>5906910.R</t>
  </si>
  <si>
    <t>přechodová lišta podlahy - profil matně eloxovaný 2x25mm - viz tabulka prvků ozn. 6910</t>
  </si>
  <si>
    <t>773781519</t>
  </si>
  <si>
    <t>3*1,1 "Přepočtené koeficientem množství</t>
  </si>
  <si>
    <t>79</t>
  </si>
  <si>
    <t>998771102</t>
  </si>
  <si>
    <t>Přesun hmot pro podlahy z dlaždic stanovený z hmotnosti přesunovaného materiálu vodorovná dopravní vzdálenost do 50 m základní v objektech výšky přes 6 do 12 m</t>
  </si>
  <si>
    <t>1733039274</t>
  </si>
  <si>
    <t>80</t>
  </si>
  <si>
    <t>998771181</t>
  </si>
  <si>
    <t>Příplatek k přesunu hmot tonážní 771 prováděný bez použití mechanizace</t>
  </si>
  <si>
    <t>1027334900</t>
  </si>
  <si>
    <t>776</t>
  </si>
  <si>
    <t>Podlahy povlakové</t>
  </si>
  <si>
    <t>81</t>
  </si>
  <si>
    <t>776111115</t>
  </si>
  <si>
    <t>Příprava podkladu povlakových podlah a stěn broušení podlah stávajícího podkladu před litím stěrky</t>
  </si>
  <si>
    <t>1962550330</t>
  </si>
  <si>
    <t>"skl. 5103 - mč. 2.10, 2.00, 2.08, 2.09" (61,81+15,96+2,06+1,99)</t>
  </si>
  <si>
    <t>82</t>
  </si>
  <si>
    <t>776111116</t>
  </si>
  <si>
    <t>Příprava podkladu povlakových podlah a stěn broušení podlah stávajícího podkladu pro odstranění lepidla (po starých krytinách)</t>
  </si>
  <si>
    <t>1342224861</t>
  </si>
  <si>
    <t>"skladba 1503" 24,83+15,11+15,96+2,06+1,99</t>
  </si>
  <si>
    <t>"skladba 1504" 10,06+9,63</t>
  </si>
  <si>
    <t>83</t>
  </si>
  <si>
    <t>776111117</t>
  </si>
  <si>
    <t>Příprava podkladu povlakových podlah a stěn broušení podlah stávajícího podkladu pro odstranění nerovností (diamantovým kotoučem)</t>
  </si>
  <si>
    <t>-18172552</t>
  </si>
  <si>
    <t>84</t>
  </si>
  <si>
    <t>776111311</t>
  </si>
  <si>
    <t>Příprava podkladu povlakových podlah a stěn vysátí podlah</t>
  </si>
  <si>
    <t>-1143823890</t>
  </si>
  <si>
    <t>85</t>
  </si>
  <si>
    <t>776121112</t>
  </si>
  <si>
    <t>Příprava podkladu povlakových podlah a stěn penetrace vodou ředitelná podlah</t>
  </si>
  <si>
    <t>835919232</t>
  </si>
  <si>
    <t>86</t>
  </si>
  <si>
    <t>776131111</t>
  </si>
  <si>
    <t>Příprava podkladu povlakových podlah a stěn vyztužení podkladu armovacím pletivem ze skelných vláken</t>
  </si>
  <si>
    <t>851828467</t>
  </si>
  <si>
    <t>"skl. 5103 - mč. 2.10, 2.00, 2.08, 2.09" (61,81+15,96+2,06+1,99)*2</t>
  </si>
  <si>
    <t>87</t>
  </si>
  <si>
    <t>776141124</t>
  </si>
  <si>
    <t>Příprava podkladu povlakových podlah a stěn vyrovnání samonivelační stěrkou podlah min.pevnosti 30 MPa, tloušťky přes 8 do 10 mm</t>
  </si>
  <si>
    <t>856713685</t>
  </si>
  <si>
    <t>88</t>
  </si>
  <si>
    <t>776201811</t>
  </si>
  <si>
    <t>Demontáž povlakových podlahovin lepených ručně bez podložky</t>
  </si>
  <si>
    <t>140948846</t>
  </si>
  <si>
    <t>89</t>
  </si>
  <si>
    <t>776231112.R</t>
  </si>
  <si>
    <t>Lepení vinylu standardním lepidlem</t>
  </si>
  <si>
    <t>505397699</t>
  </si>
  <si>
    <t>90</t>
  </si>
  <si>
    <t>28411154.R</t>
  </si>
  <si>
    <t>Vinylová kompaktní podlahová krytina,
protiskluznost R10, odolnost proti vrypu 0,02mm, 
výztužná mřížka ze skelných vláken, kročejová izolace 17dB, hořlavost Cfl-s1</t>
  </si>
  <si>
    <t>-672501521</t>
  </si>
  <si>
    <t>81,82*1,1 "Přepočtené koeficientem množství</t>
  </si>
  <si>
    <t>91</t>
  </si>
  <si>
    <t>776421111</t>
  </si>
  <si>
    <t>Montáž lišt obvodových lepených</t>
  </si>
  <si>
    <t>-1271053838</t>
  </si>
  <si>
    <t>92</t>
  </si>
  <si>
    <t>28411007</t>
  </si>
  <si>
    <t>lišta soklová PVC 15x50mm</t>
  </si>
  <si>
    <t>1425441384</t>
  </si>
  <si>
    <t>m.č. 2.10</t>
  </si>
  <si>
    <t>37,20</t>
  </si>
  <si>
    <t>-0,7-0,9</t>
  </si>
  <si>
    <t>Mezisoučet</t>
  </si>
  <si>
    <t>m.č. 2.00</t>
  </si>
  <si>
    <t>22,49</t>
  </si>
  <si>
    <t>-0,7*2-0,8-0,9</t>
  </si>
  <si>
    <t>m.č. 2.08</t>
  </si>
  <si>
    <t>5,78</t>
  </si>
  <si>
    <t>-0,7</t>
  </si>
  <si>
    <t>m.č. 2.09</t>
  </si>
  <si>
    <t>65,15*1,05 'Přepočtené koeficientem množství</t>
  </si>
  <si>
    <t>93</t>
  </si>
  <si>
    <t>998776102</t>
  </si>
  <si>
    <t>Přesun hmot pro podlahy povlakové stanovený z hmotnosti přesunovaného materiálu vodorovná dopravní vzdálenost do 50 m základní v objektech výšky přes 6 do 12 m</t>
  </si>
  <si>
    <t>-1538858530</t>
  </si>
  <si>
    <t>94</t>
  </si>
  <si>
    <t>998776181</t>
  </si>
  <si>
    <t>Příplatek k přesunu hmot tonážní 776 prováděný bez použití mechanizace</t>
  </si>
  <si>
    <t>2006899372</t>
  </si>
  <si>
    <t>781</t>
  </si>
  <si>
    <t>Dokončovací práce - obklady</t>
  </si>
  <si>
    <t>95</t>
  </si>
  <si>
    <t>781121011</t>
  </si>
  <si>
    <t>Příprava podkladu před provedením obkladu nátěr penetrační na stěnu</t>
  </si>
  <si>
    <t>351070273</t>
  </si>
  <si>
    <t>96</t>
  </si>
  <si>
    <t>781131112</t>
  </si>
  <si>
    <t>Izolace stěny pod obklad izolace nátěrem nebo stěrkou ve dvou vrstvách</t>
  </si>
  <si>
    <t>-661525748</t>
  </si>
  <si>
    <t>97</t>
  </si>
  <si>
    <t>781161020R</t>
  </si>
  <si>
    <t xml:space="preserve">Montáž profilu ukončujícího </t>
  </si>
  <si>
    <t>294022766</t>
  </si>
  <si>
    <t>"viz tabulka prvků ozn. 6908" 4,40</t>
  </si>
  <si>
    <t>98</t>
  </si>
  <si>
    <t>59054122.R</t>
  </si>
  <si>
    <t>profil ukončovací pro vnější hrany obkladů hliník matně eloxovaný 8x2500mm - ozn. tab prvků 6908</t>
  </si>
  <si>
    <t>-1691254198</t>
  </si>
  <si>
    <t>4,4*1,1 "Přepočtené koeficientem množství</t>
  </si>
  <si>
    <t>99</t>
  </si>
  <si>
    <t>781472217</t>
  </si>
  <si>
    <t>Montáž keramických obkladů stěn lepených cementovým flexibilním lepidlem hladkých přes 12 do 19 ks/m2</t>
  </si>
  <si>
    <t>-2116446497</t>
  </si>
  <si>
    <t>100</t>
  </si>
  <si>
    <t>59761071.R5204</t>
  </si>
  <si>
    <t>obklad keramický hladký 200/400mm - světle šedá</t>
  </si>
  <si>
    <t>-1527191998</t>
  </si>
  <si>
    <t>3,96*1,1 "Přepočtené koeficientem množství</t>
  </si>
  <si>
    <t>101</t>
  </si>
  <si>
    <t>781477111</t>
  </si>
  <si>
    <t>Příplatek k montáži obkladů vnitřních keramických hladkých za plochu do 10 m2</t>
  </si>
  <si>
    <t>894652892</t>
  </si>
  <si>
    <t>102</t>
  </si>
  <si>
    <t>998781102</t>
  </si>
  <si>
    <t>Přesun hmot pro obklady keramické stanovený z hmotnosti přesunovaného materiálu vodorovná dopravní vzdálenost do 50 m základní v objektech výšky přes 6 do 12 m</t>
  </si>
  <si>
    <t>-2061133651</t>
  </si>
  <si>
    <t>103</t>
  </si>
  <si>
    <t>998781181</t>
  </si>
  <si>
    <t>Příplatek k přesunu hmot tonážní 781 prováděný bez použití mechanizace</t>
  </si>
  <si>
    <t>1234646346</t>
  </si>
  <si>
    <t>783</t>
  </si>
  <si>
    <t>Dokončovací práce - nátěry</t>
  </si>
  <si>
    <t>104</t>
  </si>
  <si>
    <t>7833276205.R</t>
  </si>
  <si>
    <t>Stávající ocelová hranatá pro dveřní křídlo s polodrážkou 700/1970mm - odstranění nátěru, broušení, základní nátěr a 2x vrchní krycí nátěr</t>
  </si>
  <si>
    <t>-554292903</t>
  </si>
  <si>
    <t>784</t>
  </si>
  <si>
    <t>Dokončovací práce - malby a tapety</t>
  </si>
  <si>
    <t>105</t>
  </si>
  <si>
    <t>784121001</t>
  </si>
  <si>
    <t>Oškrabání malby v místnostech výšky do 3,80 m</t>
  </si>
  <si>
    <t>-1911471661</t>
  </si>
  <si>
    <t>106</t>
  </si>
  <si>
    <t>784181101</t>
  </si>
  <si>
    <t>Penetrace podkladu jednonásobná základní akrylátová bezbarvá v místnostech výšky do 3,80 m</t>
  </si>
  <si>
    <t>1094827885</t>
  </si>
  <si>
    <t>107</t>
  </si>
  <si>
    <t>784221101</t>
  </si>
  <si>
    <t>Malby z malířských směsí otěruvzdorných za sucha dvojnásobné, bílé za sucha otěruvzdorné dobře v místnostech výšky do 3,80 m</t>
  </si>
  <si>
    <t>-1925685439</t>
  </si>
  <si>
    <t>D.2.4 - Technika prostředí staveb</t>
  </si>
  <si>
    <t>Soupis:</t>
  </si>
  <si>
    <t>D.2.4.A - Zdravotně technické instalace</t>
  </si>
  <si>
    <t>721 - Zdravotech. vnitřní kanalizace</t>
  </si>
  <si>
    <t>722 - Zdravotechnika - vnitřní vodovod</t>
  </si>
  <si>
    <t>725 - Zdravotechnika - zařiz. předměty</t>
  </si>
  <si>
    <t>013-97 - Prorážení otvorů a ostatní bourací práce</t>
  </si>
  <si>
    <t>721</t>
  </si>
  <si>
    <t>Zdravotech. vnitřní kanalizace</t>
  </si>
  <si>
    <t>721171915</t>
  </si>
  <si>
    <t>Opravy odpadního potrubí plastového propojení dosavadního potrubí DN 110</t>
  </si>
  <si>
    <t>-1420425786</t>
  </si>
  <si>
    <t>721174025</t>
  </si>
  <si>
    <t>Potrubí z trub polypropylenových odpadní (svislé) DN 110</t>
  </si>
  <si>
    <t>-110073141</t>
  </si>
  <si>
    <t>721174042</t>
  </si>
  <si>
    <t>Potrubí z trub polypropylenových připojovací DN 40</t>
  </si>
  <si>
    <t>642446397</t>
  </si>
  <si>
    <t>721174043</t>
  </si>
  <si>
    <t>Potrubí z trub polypropylenových připojovací DN 50</t>
  </si>
  <si>
    <t>-1466181564</t>
  </si>
  <si>
    <t>721174044</t>
  </si>
  <si>
    <t>Potrubí z trub polypropylenových připojovací DN 75</t>
  </si>
  <si>
    <t>-2137697878</t>
  </si>
  <si>
    <t>721194104</t>
  </si>
  <si>
    <t>Vyměření přípojek na potrubí vyvedení a upevnění odpadních výpustek DN 40</t>
  </si>
  <si>
    <t>1511741864</t>
  </si>
  <si>
    <t>721194105</t>
  </si>
  <si>
    <t>Vyměření přípojek na potrubí vyvedení a upevnění odpadních výpustek DN 50</t>
  </si>
  <si>
    <t>-1013193779</t>
  </si>
  <si>
    <t>721226513</t>
  </si>
  <si>
    <t>Zápachové uzávěrky podomítkové (Pe) s krycí deskou pro pračku a myčku DN 40/50 s přípojem vody a elektřiny</t>
  </si>
  <si>
    <t>743100789</t>
  </si>
  <si>
    <t>998721203</t>
  </si>
  <si>
    <t>Přesun hmot pro vnitřní kanalizaci stanovený procentní sazbou (%) z ceny vodorovná dopravní vzdálenost do 50 m základní v objektech výšky přes 12 do 24 m</t>
  </si>
  <si>
    <t>1333678361</t>
  </si>
  <si>
    <t>722</t>
  </si>
  <si>
    <t>Zdravotechnika - vnitřní vodovod</t>
  </si>
  <si>
    <t>722131933</t>
  </si>
  <si>
    <t>Opravy vodovodního potrubí z ocelových trubek pozinkovaných závitových propojení dosavadního potrubí DN 25</t>
  </si>
  <si>
    <t>1718526784</t>
  </si>
  <si>
    <t>722174002</t>
  </si>
  <si>
    <t>Potrubí z plastových trubek z polypropylenu PPR svařovaných polyfúzně PN 16 (SDR 7,4) D 20 x 2,8</t>
  </si>
  <si>
    <t>-568477591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</si>
  <si>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</si>
  <si>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</si>
  <si>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1203229644</t>
  </si>
  <si>
    <t>722190401</t>
  </si>
  <si>
    <t>Zřízení přípojek na potrubí vyvedení a upevnění výpustek do DN 25</t>
  </si>
  <si>
    <t>-355924535</t>
  </si>
  <si>
    <t>722190901</t>
  </si>
  <si>
    <t>Opravy ostatní uzavření nebo otevření vodovodního potrubí při opravách včetně vypuštění a napuštění</t>
  </si>
  <si>
    <t>-206216967</t>
  </si>
  <si>
    <t>722290226</t>
  </si>
  <si>
    <t>Zkoušky, proplach a desinfekce vodovodního potrubí zkoušky těsnosti vodovodního potrubí závitového do DN 50</t>
  </si>
  <si>
    <t>-1983971936</t>
  </si>
  <si>
    <t>998722203</t>
  </si>
  <si>
    <t>Přesun hmot pro vnitřní vodovod stanovený procentní sazbou (%) z ceny vodorovná dopravní vzdálenost do 50 m základní v objektech výšky přes 12 do 24 m</t>
  </si>
  <si>
    <t>-688230489</t>
  </si>
  <si>
    <t>725</t>
  </si>
  <si>
    <t>Zdravotechnika - zařiz. předměty</t>
  </si>
  <si>
    <t>725219102</t>
  </si>
  <si>
    <t>Umyvadla montáž umyvadel ostatních typů na šrouby</t>
  </si>
  <si>
    <t>-2040247616</t>
  </si>
  <si>
    <t>pc.R</t>
  </si>
  <si>
    <t>umyvadlo s přepademotvorem pro baterii uprostřed, d: 550 mm, š: 420 mm, v: 190 mm, hmotnost 14,3Kg instalační sada</t>
  </si>
  <si>
    <t>-1982486934</t>
  </si>
  <si>
    <t>725311121</t>
  </si>
  <si>
    <t>Dřezy bez výtokových armatur jednoduché se zápachovou uzávěrkou nerezové s odkapávací plochou 560x480 mm a miskou</t>
  </si>
  <si>
    <t>1307641573</t>
  </si>
  <si>
    <t>pc.1.R</t>
  </si>
  <si>
    <t>umyvadlová výpusť click-clack uzavíratelná G 1 1/4" pro umyvadla s přepadem</t>
  </si>
  <si>
    <t>1751674735</t>
  </si>
  <si>
    <t>725813111</t>
  </si>
  <si>
    <t>Ventily rohové bez připojovací trubičky nebo flexi hadičky G 1/2"</t>
  </si>
  <si>
    <t>1209408363</t>
  </si>
  <si>
    <t>725829131</t>
  </si>
  <si>
    <t>Baterie umyvadlové montáž ostatních typů stojánkových G 1/2"</t>
  </si>
  <si>
    <t>-1318135740</t>
  </si>
  <si>
    <t>pc.2.R</t>
  </si>
  <si>
    <t>dřezová jednopáková baterie DN 15 uzavřená páka, jednootvorová montáž, třída průtoku A perlátor M 24 x 1, keramická kartuše s možností omezení maximální teploty vody, otočný výtok (360°) přichycení se vzpěrou, rychlomontážní systém flexibilní přípojky G 3</t>
  </si>
  <si>
    <t>1239515085</t>
  </si>
  <si>
    <t>pc.3.R</t>
  </si>
  <si>
    <t>stojánková páková baterie bez výpusti, keramická kartuše s možností omezení max. teploty vody, průtok 7l/min</t>
  </si>
  <si>
    <t>-727147243</t>
  </si>
  <si>
    <t>725859101</t>
  </si>
  <si>
    <t>Ventily odpadní pro zařizovací předměty montáž ventilů do DN 32</t>
  </si>
  <si>
    <t>-762318052</t>
  </si>
  <si>
    <t>725862103</t>
  </si>
  <si>
    <t>Zápachové uzávěrky zařizovacích předmětů pro dřezy DN 40/50</t>
  </si>
  <si>
    <t>926046048</t>
  </si>
  <si>
    <t>725869101</t>
  </si>
  <si>
    <t>Zápachové uzávěrky zařizovacích předmětů montáž zápachových uzávěrek umyvadlových do DN 40</t>
  </si>
  <si>
    <t>-1568618209</t>
  </si>
  <si>
    <t>pc.4.R</t>
  </si>
  <si>
    <t>Umyvadlový lahvový sifon, 5/4" - 32 mm, chrom</t>
  </si>
  <si>
    <t>-596446330</t>
  </si>
  <si>
    <t>998725203</t>
  </si>
  <si>
    <t>Přesun hmot pro zařizovací předměty stanovený procentní sazbou (%) z ceny vodorovná dopravní vzdálenost do 50 m základní v objektech výšky přes 12 do 24 m</t>
  </si>
  <si>
    <t>908839188</t>
  </si>
  <si>
    <t>013-97</t>
  </si>
  <si>
    <t>Prorážení otvorů a ostatní bourací práce</t>
  </si>
  <si>
    <t>972054141</t>
  </si>
  <si>
    <t>Vybourání otvorů ve stropech nebo klenbách železobetonových bez odstranění podlahy a násypu, plochy do 0,0225 m2, tl. do 150 mm</t>
  </si>
  <si>
    <t>-771176770</t>
  </si>
  <si>
    <t>D.2.4.B - Vzduchotechnika</t>
  </si>
  <si>
    <t xml:space="preserve">      D1 - Zařízení č. 1</t>
  </si>
  <si>
    <t xml:space="preserve">      D3 - Izolace a nátěry potrubí VZT</t>
  </si>
  <si>
    <t xml:space="preserve">      D751-D4 - Ostatní náklady</t>
  </si>
  <si>
    <t>D1</t>
  </si>
  <si>
    <t>Zařízení č. 1</t>
  </si>
  <si>
    <t>751.R.001</t>
  </si>
  <si>
    <t>Montáž potrubního ventilátoru ø 250mm</t>
  </si>
  <si>
    <t>ks</t>
  </si>
  <si>
    <t>-174598426</t>
  </si>
  <si>
    <t>429.R.001</t>
  </si>
  <si>
    <t xml:space="preserve">Potrubní diagonální plastový ventilátor ø 250mm (Vo=750m3/h,Apc=145Pa, Pel=0,13kW, 230V, 50Hz, krytí IP 44 ), vč.2 objímek ø 250mm                                                                                                                 Poz.č. 1.01</t>
  </si>
  <si>
    <t>-1849493215</t>
  </si>
  <si>
    <t>751.R.002</t>
  </si>
  <si>
    <t>Montáž přetlakové klapky ø 250mm</t>
  </si>
  <si>
    <t>935607410</t>
  </si>
  <si>
    <t>429.R.002</t>
  </si>
  <si>
    <t xml:space="preserve">Přetlaková klapka těsná ø 250mm                                                 Poz.č. 1.02</t>
  </si>
  <si>
    <t>1165864486</t>
  </si>
  <si>
    <t>751.R.003</t>
  </si>
  <si>
    <t>Montáž kruhového tlumiče hluku ø 250mm/L=900mm</t>
  </si>
  <si>
    <t>-498379071</t>
  </si>
  <si>
    <t>429.R.003</t>
  </si>
  <si>
    <t xml:space="preserve">Kruhový tlumič hluku øprůměr 250/L=900mm                     4*1                                                                                 Poz.č. 1.03</t>
  </si>
  <si>
    <t>346215698</t>
  </si>
  <si>
    <t>751.R.004</t>
  </si>
  <si>
    <t>Montáž protidešťové žaluzie 250x355mm</t>
  </si>
  <si>
    <t>52239737</t>
  </si>
  <si>
    <t>429.R.004</t>
  </si>
  <si>
    <t xml:space="preserve">Protidešťová žaluzie hliníková 250x355mm včetně síta                                                                                                  Poz.č. 1.04</t>
  </si>
  <si>
    <t>-818310871</t>
  </si>
  <si>
    <t>751.R.005</t>
  </si>
  <si>
    <t>Montáž výustky odsávací 525x75mm</t>
  </si>
  <si>
    <t>-1008459884</t>
  </si>
  <si>
    <t>429.R.005</t>
  </si>
  <si>
    <t xml:space="preserve">Výustka odsávací na kruhové potrubí jednořadá 525x75mm s regulací 1                                                       3*1                                                                                                                                  </t>
  </si>
  <si>
    <t>-1995656374</t>
  </si>
  <si>
    <t>751.R.006</t>
  </si>
  <si>
    <t>Montáž celopozinkovaného kruhového potrubí</t>
  </si>
  <si>
    <t>-765065654</t>
  </si>
  <si>
    <t>429.R.006</t>
  </si>
  <si>
    <t xml:space="preserve">Celopozinkované kruhové potrubí sk. I - 120311, včetně tvarovek a včetně všeho potřebného materiálu pro provedení závěsů potrubí, pro sešroubování přírub a utěsnění přírubových spojů                                                                  14*1   </t>
  </si>
  <si>
    <t>-1144166784</t>
  </si>
  <si>
    <t>751.R.007</t>
  </si>
  <si>
    <t>Montáž celopozinkovaného čtyřhranného potrubí</t>
  </si>
  <si>
    <t>487585828</t>
  </si>
  <si>
    <t>429.R.007</t>
  </si>
  <si>
    <t xml:space="preserve">Celopozinkované čtyřhranné potrubí sk. I - ON 120405 a 120311, včetně tvarovek a včetně všeho potřebného materiálu pro provedení závěsů potrubí, pro sešroubování přírub a utěsnění přírubových spojů                                                          </t>
  </si>
  <si>
    <t>-49934</t>
  </si>
  <si>
    <t>D3</t>
  </si>
  <si>
    <t>Izolace a nátěry potrubí VZT</t>
  </si>
  <si>
    <t>751.R.012</t>
  </si>
  <si>
    <t>Tepelná samolepící parotěsná izolace tl. 20mm</t>
  </si>
  <si>
    <t>-1798501068</t>
  </si>
  <si>
    <t>751.R.013</t>
  </si>
  <si>
    <t>Krycí nátěr potrubí VZT v odstínu RAL 9010</t>
  </si>
  <si>
    <t>505276195</t>
  </si>
  <si>
    <t>D751-D4</t>
  </si>
  <si>
    <t>Ostatní náklady</t>
  </si>
  <si>
    <t>751001.R</t>
  </si>
  <si>
    <t>Mimostaveništní doprava</t>
  </si>
  <si>
    <t>1726573636</t>
  </si>
  <si>
    <t>751002.R</t>
  </si>
  <si>
    <t>-150674979</t>
  </si>
  <si>
    <t>751003.R</t>
  </si>
  <si>
    <t>Vyregulování a komplexní zkoušky</t>
  </si>
  <si>
    <t>hod</t>
  </si>
  <si>
    <t>1050489460</t>
  </si>
  <si>
    <t>751004.R</t>
  </si>
  <si>
    <t>Stavební přípomoce</t>
  </si>
  <si>
    <t>-1305090696</t>
  </si>
  <si>
    <t>D.2.4.C - Vytápění</t>
  </si>
  <si>
    <t xml:space="preserve">    733 - Ústřední vytápění - rozvodné potrubí</t>
  </si>
  <si>
    <t xml:space="preserve">    734 - Ústřední vytápění - armatury</t>
  </si>
  <si>
    <t>733</t>
  </si>
  <si>
    <t>Ústřední vytápění - rozvodné potrubí</t>
  </si>
  <si>
    <t>733110806</t>
  </si>
  <si>
    <t>Demontáž potrubí z trubek ocelových závitových DN přes 15 do 32</t>
  </si>
  <si>
    <t>-1242730529</t>
  </si>
  <si>
    <t>733191914</t>
  </si>
  <si>
    <t>Opravy rozvodů potrubí z trubek ocelových závitových normálních i zesílených zaslepení skováním a zavařením DN 20</t>
  </si>
  <si>
    <t>-173761973</t>
  </si>
  <si>
    <t>998733201</t>
  </si>
  <si>
    <t>Přesun hmot pro rozvody potrubí stanovený procentní sazbou z ceny vodorovná dopravní vzdálenost do 50 m základní v objektech výšky do 6 m</t>
  </si>
  <si>
    <t>798049325</t>
  </si>
  <si>
    <t>998733293</t>
  </si>
  <si>
    <t>Přesun hmot pro rozvody potrubí stanovený procentní sazbou z ceny vodorovná dopravní vzdálenost do 50 m Příplatek k cenám za zvětšený přesun přes vymezenou vodorovnou dopravní vzdálenost do 500 m</t>
  </si>
  <si>
    <t>1599904170</t>
  </si>
  <si>
    <t>734</t>
  </si>
  <si>
    <t>Ústřední vytápění - armatury</t>
  </si>
  <si>
    <t>734200812</t>
  </si>
  <si>
    <t>Demontáž armatur závitových s jedním závitem přes 1/2 do G 1</t>
  </si>
  <si>
    <t>924176594</t>
  </si>
  <si>
    <t>734200822</t>
  </si>
  <si>
    <t>Demontáž armatur závitových se dvěma závity přes 1/2 do G 1</t>
  </si>
  <si>
    <t>-1944843696</t>
  </si>
  <si>
    <t>998734201</t>
  </si>
  <si>
    <t>Přesun hmot pro armatury stanovený procentní sazbou (%) z ceny vodorovná dopravní vzdálenost do 50 m základní v objektech výšky do 6 m</t>
  </si>
  <si>
    <t>-6120972</t>
  </si>
  <si>
    <t>998734293</t>
  </si>
  <si>
    <t>Přesun hmot pro armatury stanovený procentní sazbou (%) z ceny vodorovná dopravní vzdálenost do 50 m Příplatek k cenám za zvětšený přesun přes vymezenou vodorovnou dopravní vzdálenost do 500 m</t>
  </si>
  <si>
    <t>-1276831186</t>
  </si>
  <si>
    <t>-239153581</t>
  </si>
  <si>
    <t>7351518211</t>
  </si>
  <si>
    <t>Vypuštění a napuštění otopného systému vytápění</t>
  </si>
  <si>
    <t>2002250604</t>
  </si>
  <si>
    <t>7351518212</t>
  </si>
  <si>
    <t>Vyregulování vytápění</t>
  </si>
  <si>
    <t>586359521</t>
  </si>
  <si>
    <t>998735201</t>
  </si>
  <si>
    <t>Přesun hmot pro otopná tělesa stanovený procentní sazbou (%) z ceny vodorovná dopravní vzdálenost do 50 m základní v objektech výšky do 6 m</t>
  </si>
  <si>
    <t>-85312070</t>
  </si>
  <si>
    <t>998735293</t>
  </si>
  <si>
    <t>Přesun hmot pro otopná tělesa stanovený procentní sazbou (%) z ceny vodorovná dopravní vzdálenost do 50 m Příplatek k cenám za zvětšený přesun přes vymezenou vodorovnou dopravní vzdálenost do 500 m</t>
  </si>
  <si>
    <t>276781112</t>
  </si>
  <si>
    <t>D.2.4.D - Silnoproudá elektrotechnika a elektronické komunikace</t>
  </si>
  <si>
    <t>M - M</t>
  </si>
  <si>
    <t xml:space="preserve">    2-01 - ROZVADĚČ RM1.9</t>
  </si>
  <si>
    <t xml:space="preserve">    2-02 - Kompletační materiál</t>
  </si>
  <si>
    <t xml:space="preserve">      2-03 - Zařízení</t>
  </si>
  <si>
    <t xml:space="preserve">    2-04 - Upevňovací a úložný materiál</t>
  </si>
  <si>
    <t xml:space="preserve">    2-05 - Kabely-silnoproud</t>
  </si>
  <si>
    <t xml:space="preserve">    2-06 - Svítidla</t>
  </si>
  <si>
    <t xml:space="preserve">    2-07 - PZTS + DT</t>
  </si>
  <si>
    <t xml:space="preserve">      D1 - PZTS</t>
  </si>
  <si>
    <t xml:space="preserve">      D2 - DT</t>
  </si>
  <si>
    <t xml:space="preserve">    2-08 - Ostatní</t>
  </si>
  <si>
    <t>2-01</t>
  </si>
  <si>
    <t>ROZVADĚČ RM1.9</t>
  </si>
  <si>
    <t>Pol1.d2.R</t>
  </si>
  <si>
    <t>Rozvaděč stávající – úprava zapojení</t>
  </si>
  <si>
    <t>sada</t>
  </si>
  <si>
    <t>43044028</t>
  </si>
  <si>
    <t>P</t>
  </si>
  <si>
    <t>Poznámka k položce:_x000d_
materiál a montáž</t>
  </si>
  <si>
    <t>IS-40/3.d2.R</t>
  </si>
  <si>
    <t>Hlavní vypínač, 3-pól, In=40A</t>
  </si>
  <si>
    <t>-2147452983</t>
  </si>
  <si>
    <t>FLP-12,5 V/4 (S).2.R</t>
  </si>
  <si>
    <t>Přepěťová ochrana FLP-12,5 V/4 (S)</t>
  </si>
  <si>
    <t>-1871762667</t>
  </si>
  <si>
    <t>PFL7-10/1N/C/003-A.R</t>
  </si>
  <si>
    <t>Chránič s nadproudovou ochranou, Ir=250A+puls.SS, A, 1+N, 10kA, char.C, Idn=0.03A, In=10A</t>
  </si>
  <si>
    <t>-971857760</t>
  </si>
  <si>
    <t>PL7-B16/3.d2.R</t>
  </si>
  <si>
    <t>Jistič PL7, char B, 3-pólový, Icn=10kA, In=16A</t>
  </si>
  <si>
    <t>-693380336</t>
  </si>
  <si>
    <t>PL7-B25/3.d2.R</t>
  </si>
  <si>
    <t>Jistič PL7, char B, 3-pólový, Icn=10kA, In=25A</t>
  </si>
  <si>
    <t>2032813737</t>
  </si>
  <si>
    <t>PF7-25/4/003-A.d2.R</t>
  </si>
  <si>
    <t>Chránič Ir=250A, typ A, 4-pól, Idn=0.03A, In=25A</t>
  </si>
  <si>
    <t>1147548728</t>
  </si>
  <si>
    <t>PL7-B16/1.d2.R</t>
  </si>
  <si>
    <t>Jistič PL7, char B, 1-pólový, Icn=10kA, In=16A</t>
  </si>
  <si>
    <t>311793576</t>
  </si>
  <si>
    <t>PL7-B10/1.d2.R</t>
  </si>
  <si>
    <t>Jistič PL7, char B, 1-pólový, Icn=10kA, In=10A</t>
  </si>
  <si>
    <t>691823671</t>
  </si>
  <si>
    <t>RSA PE 10.d2.R</t>
  </si>
  <si>
    <t>Svorkovnice PE, propojení lištou, 2.5-10mm2</t>
  </si>
  <si>
    <t>747297522</t>
  </si>
  <si>
    <t>RSA 10.d2.R</t>
  </si>
  <si>
    <t>Svorkovnice 2.5-10 mm2</t>
  </si>
  <si>
    <t>2036984262</t>
  </si>
  <si>
    <t>Pol6.d2.R</t>
  </si>
  <si>
    <t>Ukončení vodičů v rozvaděči + zapojení do 2,5 mm2</t>
  </si>
  <si>
    <t>599877092</t>
  </si>
  <si>
    <t>Poznámka k položce:_x000d_
montáž</t>
  </si>
  <si>
    <t>Pol8.d2.R</t>
  </si>
  <si>
    <t>Ukončení vodičů v rozvaděči + zapojení do 16 mm2</t>
  </si>
  <si>
    <t>-1186587890</t>
  </si>
  <si>
    <t>Pol64.d2.R</t>
  </si>
  <si>
    <t>Zkoušky,revize,protokol, rozvaděč RM1.9</t>
  </si>
  <si>
    <t>-165300434</t>
  </si>
  <si>
    <t>Pol65.d2.R</t>
  </si>
  <si>
    <t>Podružný materiál</t>
  </si>
  <si>
    <t>1059552970</t>
  </si>
  <si>
    <t>Pol66.d2.R</t>
  </si>
  <si>
    <t>PPV</t>
  </si>
  <si>
    <t>1495049262</t>
  </si>
  <si>
    <t>2-02</t>
  </si>
  <si>
    <t>Kompletační materiál</t>
  </si>
  <si>
    <t>Pol18.d2.R</t>
  </si>
  <si>
    <t>spínač řaz.1, 10A/230V/IP20, bílá</t>
  </si>
  <si>
    <t>431639264</t>
  </si>
  <si>
    <t>Pol20.d2.R</t>
  </si>
  <si>
    <t>spínač řaz. 6+6, 10A/230V/IP20, bílá</t>
  </si>
  <si>
    <t>-1270889434</t>
  </si>
  <si>
    <t>Pol67.d2.R</t>
  </si>
  <si>
    <t>Přípojka sporáková 400V,16A,P.O., bílá</t>
  </si>
  <si>
    <t>781063165</t>
  </si>
  <si>
    <t>Pol68.d2.R</t>
  </si>
  <si>
    <t>Vývodka kabelová, bílá</t>
  </si>
  <si>
    <t>93626021</t>
  </si>
  <si>
    <t>Pol69.R</t>
  </si>
  <si>
    <t xml:space="preserve">Zásuvka 230V/16A dětská ochr., bílá </t>
  </si>
  <si>
    <t>-857760188</t>
  </si>
  <si>
    <t>Pol28.d2.R</t>
  </si>
  <si>
    <t>Rámeček 1.nás., bílá</t>
  </si>
  <si>
    <t>1643559776</t>
  </si>
  <si>
    <t>Pol29.d2.R</t>
  </si>
  <si>
    <t>Rámeček 2.nás., bílá</t>
  </si>
  <si>
    <t>854677306</t>
  </si>
  <si>
    <t>Pol30.d2.R</t>
  </si>
  <si>
    <t>Rámeček 3.nás., bílá</t>
  </si>
  <si>
    <t>-761735186</t>
  </si>
  <si>
    <t>Pol31.d2.R</t>
  </si>
  <si>
    <t>Rámeček 4.nás., bílá</t>
  </si>
  <si>
    <t>-851842105</t>
  </si>
  <si>
    <t>Pol32.d2.R</t>
  </si>
  <si>
    <t>Rámeček 5.nás., bílá</t>
  </si>
  <si>
    <t>-129604106</t>
  </si>
  <si>
    <t>2-03</t>
  </si>
  <si>
    <t>Zařízení</t>
  </si>
  <si>
    <t>Pol69.d2.R</t>
  </si>
  <si>
    <t>Ventilátor/ Digestoř</t>
  </si>
  <si>
    <t>825413783</t>
  </si>
  <si>
    <t>Poznámka k položce:_x000d_
montáž, materiál není dodávkou elektro</t>
  </si>
  <si>
    <t>Pol70.d2.R</t>
  </si>
  <si>
    <t>748474648</t>
  </si>
  <si>
    <t>Pol71.d2.R</t>
  </si>
  <si>
    <t>-2109625822</t>
  </si>
  <si>
    <t>2-04</t>
  </si>
  <si>
    <t>Upevňovací a úložný materiál</t>
  </si>
  <si>
    <t>KU68.d2.R</t>
  </si>
  <si>
    <t xml:space="preserve">Krabice rozbočná  pod omítku KU68</t>
  </si>
  <si>
    <t>-952024136</t>
  </si>
  <si>
    <t>KUL 68-45/LD2.d2.R</t>
  </si>
  <si>
    <t>Krabice KUL 68-45/LD2</t>
  </si>
  <si>
    <t>-96977002</t>
  </si>
  <si>
    <t>i12.d2.R</t>
  </si>
  <si>
    <t>Krabice instalační i12</t>
  </si>
  <si>
    <t>1528212058</t>
  </si>
  <si>
    <t>Pol72.d2.R</t>
  </si>
  <si>
    <t>sklopná hmoždinka s lustrhákem KDH 4 80184</t>
  </si>
  <si>
    <t>1645993509</t>
  </si>
  <si>
    <t>Pol37.d2.R</t>
  </si>
  <si>
    <t xml:space="preserve">Plastové kabelové  úchyty do 10-ti kabelů 3x2,5</t>
  </si>
  <si>
    <t>1771482102</t>
  </si>
  <si>
    <t>Pol38.d2.R</t>
  </si>
  <si>
    <t>Trubka ohebná DN25</t>
  </si>
  <si>
    <t>407416584</t>
  </si>
  <si>
    <t>Pol40.d2.R</t>
  </si>
  <si>
    <t>Upevňovací materiál</t>
  </si>
  <si>
    <t>1304205849</t>
  </si>
  <si>
    <t>Poznámka k položce:_x000d_
materiál</t>
  </si>
  <si>
    <t>Pol73.d2.R</t>
  </si>
  <si>
    <t>1254939730</t>
  </si>
  <si>
    <t>Pol74.d2.R</t>
  </si>
  <si>
    <t>488783849</t>
  </si>
  <si>
    <t>2-05</t>
  </si>
  <si>
    <t>Kabely-silnoproud</t>
  </si>
  <si>
    <t>Pol43.d2.R</t>
  </si>
  <si>
    <t>Kabel CYKY 3x1,5</t>
  </si>
  <si>
    <t>1378636050</t>
  </si>
  <si>
    <t>Pol44.d2.R</t>
  </si>
  <si>
    <t>Kabel CYKY 5Jx1,5</t>
  </si>
  <si>
    <t>635385098</t>
  </si>
  <si>
    <t>Pol45.d2.R</t>
  </si>
  <si>
    <t>Kabel CYKY 3Jx2,5</t>
  </si>
  <si>
    <t>1276891293</t>
  </si>
  <si>
    <t>Pol75.d2.R</t>
  </si>
  <si>
    <t>Kabel CYKY 5Jx2,5</t>
  </si>
  <si>
    <t>-494094102</t>
  </si>
  <si>
    <t>Pol76.d2.R</t>
  </si>
  <si>
    <t>Kabel CYKY 5Jx10</t>
  </si>
  <si>
    <t>-938875960</t>
  </si>
  <si>
    <t>Pol48.d2.R</t>
  </si>
  <si>
    <t>Vodič CYA 4zž</t>
  </si>
  <si>
    <t>-61486732</t>
  </si>
  <si>
    <t>Pol49.d2.R</t>
  </si>
  <si>
    <t>Vodič CY 16zž</t>
  </si>
  <si>
    <t>-456525180</t>
  </si>
  <si>
    <t>Pol77.d2.R</t>
  </si>
  <si>
    <t>2029775235</t>
  </si>
  <si>
    <t>Pol78.d2.R</t>
  </si>
  <si>
    <t>-1703176007</t>
  </si>
  <si>
    <t>2-06</t>
  </si>
  <si>
    <t>Svítidla</t>
  </si>
  <si>
    <t>S1.d2.R</t>
  </si>
  <si>
    <t>podhledové svítidlo LED , 1500lm, 4000K, IP44, opálový PMMA, rozměry min. Ø170x69mm</t>
  </si>
  <si>
    <t>-1275530978</t>
  </si>
  <si>
    <t>S2.d2.R</t>
  </si>
  <si>
    <t xml:space="preserve">přisazené stropní LED svítidlo 32W, UGR &lt;19, 4004lm, 4000K, IP20 rozměry min. 1200x306x47mm,  CRI80,  prismatický optický difuzor</t>
  </si>
  <si>
    <t>-1562700190</t>
  </si>
  <si>
    <t>S4.d2.R</t>
  </si>
  <si>
    <t xml:space="preserve">přisazené stropní lineární LED profil, 2x LED páskem 24V/9,6W 1120lm/m, 4000K Ra90,  IP20, rozměry min. 3650x50x26mm,  opálový difusor</t>
  </si>
  <si>
    <t>-451713169</t>
  </si>
  <si>
    <t>N1.d1.R</t>
  </si>
  <si>
    <t>nástěnnné nouzové svítidlo s piktogramem, rozměry min. 337/189/57,autonomnost 1h,krytí IP44</t>
  </si>
  <si>
    <t>-770800851</t>
  </si>
  <si>
    <t>S5.d2.R</t>
  </si>
  <si>
    <t xml:space="preserve">přisazené stropní lineární LED profil L 90°, 2x LED páskem 24V/14,4W 1680lm/m, 4000K Ra90,  IP20, rozměry min. 2600x5000x50x26mm,  opálový difusor</t>
  </si>
  <si>
    <t>-1544756772</t>
  </si>
  <si>
    <t>S2_N.d2.R</t>
  </si>
  <si>
    <t xml:space="preserve">přisazené stropní LED svítidlo 32W, UGR &lt;19, 4004lm, 4000K, IP20 rozměry min. 1200x306x47mm,  CRI80,  prismatický optický difuzor, nouzový zdroj min.1hod</t>
  </si>
  <si>
    <t>-1502499007</t>
  </si>
  <si>
    <t>Pol52.d2.R</t>
  </si>
  <si>
    <t>ukončení vývodů svorkou</t>
  </si>
  <si>
    <t>804907343</t>
  </si>
  <si>
    <t>Pol79.d2.R</t>
  </si>
  <si>
    <t>-495107623</t>
  </si>
  <si>
    <t>Pol80.d2.R</t>
  </si>
  <si>
    <t>-809176983</t>
  </si>
  <si>
    <t>2-07</t>
  </si>
  <si>
    <t>PZTS + DT</t>
  </si>
  <si>
    <t>PZTS</t>
  </si>
  <si>
    <t>Pol81.d2.R</t>
  </si>
  <si>
    <t>Úprava pozic, demontáž PIR čidel</t>
  </si>
  <si>
    <t>Kč</t>
  </si>
  <si>
    <t>2127282535</t>
  </si>
  <si>
    <t>Pol82.d2.R</t>
  </si>
  <si>
    <t>Úprava nastavení ústředny</t>
  </si>
  <si>
    <t>2093712583</t>
  </si>
  <si>
    <t>DT</t>
  </si>
  <si>
    <t>Pol83.d2.R</t>
  </si>
  <si>
    <t>Demontáž stávajícího komunikátoru vč.stanic</t>
  </si>
  <si>
    <t>-1912571308</t>
  </si>
  <si>
    <t>Pol84.d2.R</t>
  </si>
  <si>
    <t>-852481012</t>
  </si>
  <si>
    <t>Pol85.d2.R</t>
  </si>
  <si>
    <t>488560365</t>
  </si>
  <si>
    <t>2-08</t>
  </si>
  <si>
    <t>Ostatní</t>
  </si>
  <si>
    <t>Pol55.d2.R</t>
  </si>
  <si>
    <t>Pronájem lešení</t>
  </si>
  <si>
    <t>1508095273</t>
  </si>
  <si>
    <t>Pol56.d2.R</t>
  </si>
  <si>
    <t>úklid stavby,likvidace odpadů</t>
  </si>
  <si>
    <t>579441162</t>
  </si>
  <si>
    <t>Pol57.d2.R</t>
  </si>
  <si>
    <t>Kordinace díla na stavbě</t>
  </si>
  <si>
    <t>928022221</t>
  </si>
  <si>
    <t>Pol58.d2.R</t>
  </si>
  <si>
    <t>Zkoušky, Revize elektro</t>
  </si>
  <si>
    <t>-1984114264</t>
  </si>
  <si>
    <t>Pol60.d2.R</t>
  </si>
  <si>
    <t>popis rozvaděčů, jističů, kabelů</t>
  </si>
  <si>
    <t>-2069772331</t>
  </si>
  <si>
    <t>Pol61.d2.R</t>
  </si>
  <si>
    <t>Doprava</t>
  </si>
  <si>
    <t>201959205</t>
  </si>
  <si>
    <t>Pol62.d2.R</t>
  </si>
  <si>
    <t>Náklady na zařízení staveniště a ostatní vedlejší náklady</t>
  </si>
  <si>
    <t>-1581600371</t>
  </si>
  <si>
    <t>Pol63.d2.R</t>
  </si>
  <si>
    <t>Stavební přípomoce-sekací práce, průrazy</t>
  </si>
  <si>
    <t>-1304331531</t>
  </si>
  <si>
    <t>Pol86.d2.R</t>
  </si>
  <si>
    <t>Měření intenzity osvětlení ke kolaudaci</t>
  </si>
  <si>
    <t>-850464720</t>
  </si>
  <si>
    <t>Pol64.d2.R1</t>
  </si>
  <si>
    <t>-786246672</t>
  </si>
  <si>
    <t>VRN.D2 - Vedlejší rozpočtové náklady a náklady spojené s umístěním stavby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</si>
  <si>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</si>
  <si>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</si>
  <si>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</si>
  <si>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</si>
  <si>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</si>
  <si>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</si>
  <si>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</si>
  <si>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</si>
  <si>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</si>
  <si>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</si>
  <si>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</si>
  <si>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011464001.R</t>
  </si>
  <si>
    <t>Měření umělého osvětlení v učebně dílen 1.01 a kuchyňky 2.10</t>
  </si>
  <si>
    <t>1024</t>
  </si>
  <si>
    <t>-1301443819</t>
  </si>
  <si>
    <t>011464002.R</t>
  </si>
  <si>
    <t>Výpočet umělého osvětlení</t>
  </si>
  <si>
    <t>1300261986</t>
  </si>
  <si>
    <t>013254000</t>
  </si>
  <si>
    <t>Dokumentace skutečného provedení stavby</t>
  </si>
  <si>
    <t>860879454</t>
  </si>
  <si>
    <t>013294000</t>
  </si>
  <si>
    <t>Ostatní dokumentace stavby</t>
  </si>
  <si>
    <t>1100528869</t>
  </si>
  <si>
    <t>VRN2</t>
  </si>
  <si>
    <t>Příprava staveniště</t>
  </si>
  <si>
    <t>020001000</t>
  </si>
  <si>
    <t>-1766052465</t>
  </si>
  <si>
    <t>VRN3</t>
  </si>
  <si>
    <t>Zařízení staveniště</t>
  </si>
  <si>
    <t>030001000</t>
  </si>
  <si>
    <t>-595016995</t>
  </si>
  <si>
    <t>034002000</t>
  </si>
  <si>
    <t>Zabezpečení staveniště</t>
  </si>
  <si>
    <t>-1517354199</t>
  </si>
  <si>
    <t>VRN4</t>
  </si>
  <si>
    <t>Inženýrská činnost</t>
  </si>
  <si>
    <t>045002000</t>
  </si>
  <si>
    <t>Kompletační a koordinační činnost</t>
  </si>
  <si>
    <t>-1141654454</t>
  </si>
  <si>
    <t>VRN7</t>
  </si>
  <si>
    <t>Provozní vlivy</t>
  </si>
  <si>
    <t>071002000</t>
  </si>
  <si>
    <t>Provoz investora, třetích osob</t>
  </si>
  <si>
    <t>1852190710</t>
  </si>
  <si>
    <t>VRN9</t>
  </si>
  <si>
    <t>091002000</t>
  </si>
  <si>
    <t>Ostatní náklady související s objektem - ochrana stávajících podlah, konstrukcí, materiálů, ochrana koridoru pro dopravu materiálu, zakrytí oken v rekonstruovaných prostorách</t>
  </si>
  <si>
    <t>-1513121633</t>
  </si>
  <si>
    <t>092002000</t>
  </si>
  <si>
    <t>Ostatní náklady související s provozem</t>
  </si>
  <si>
    <t>-1685215370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</si>
</sst>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35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36</v>
      </c>
      <c r="E29" s="48"/>
      <c r="F29" s="33" t="s">
        <v>37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38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39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40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43</v>
      </c>
      <c r="U35" s="55"/>
      <c r="V35" s="55"/>
      <c r="W35" s="55"/>
      <c r="X35" s="57" t="s">
        <v>44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45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46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47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48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47</v>
      </c>
      <c r="AI60" s="43"/>
      <c r="AJ60" s="43"/>
      <c r="AK60" s="43"/>
      <c r="AL60" s="43"/>
      <c r="AM60" s="65" t="s">
        <v>48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49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50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47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48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47</v>
      </c>
      <c r="AI75" s="43"/>
      <c r="AJ75" s="43"/>
      <c r="AK75" s="43"/>
      <c r="AL75" s="43"/>
      <c r="AM75" s="65" t="s">
        <v>48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51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D2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Odborné učebny - kuchyňka - v objektu ZŠ Aléská Bílina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23. 1. 2026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52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30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53</v>
      </c>
      <c r="D92" s="95"/>
      <c r="E92" s="95"/>
      <c r="F92" s="95"/>
      <c r="G92" s="95"/>
      <c r="H92" s="96"/>
      <c r="I92" s="97" t="s">
        <v>54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55</v>
      </c>
      <c r="AH92" s="95"/>
      <c r="AI92" s="95"/>
      <c r="AJ92" s="95"/>
      <c r="AK92" s="95"/>
      <c r="AL92" s="95"/>
      <c r="AM92" s="95"/>
      <c r="AN92" s="97" t="s">
        <v>56</v>
      </c>
      <c r="AO92" s="95"/>
      <c r="AP92" s="99"/>
      <c r="AQ92" s="100" t="s">
        <v>57</v>
      </c>
      <c r="AR92" s="45"/>
      <c r="AS92" s="101" t="s">
        <v>58</v>
      </c>
      <c r="AT92" s="102" t="s">
        <v>59</v>
      </c>
      <c r="AU92" s="102" t="s">
        <v>60</v>
      </c>
      <c r="AV92" s="102" t="s">
        <v>61</v>
      </c>
      <c r="AW92" s="102" t="s">
        <v>62</v>
      </c>
      <c r="AX92" s="102" t="s">
        <v>63</v>
      </c>
      <c r="AY92" s="102" t="s">
        <v>64</v>
      </c>
      <c r="AZ92" s="102" t="s">
        <v>65</v>
      </c>
      <c r="BA92" s="102" t="s">
        <v>66</v>
      </c>
      <c r="BB92" s="102" t="s">
        <v>67</v>
      </c>
      <c r="BC92" s="102" t="s">
        <v>68</v>
      </c>
      <c r="BD92" s="103" t="s">
        <v>69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70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ROUND(AG95+AG96+AG101,2)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ROUND(AS95+AS96+AS101,2)</f>
        <v>0</v>
      </c>
      <c r="AT94" s="115">
        <f>ROUND(SUM(AV94:AW94),2)</f>
        <v>0</v>
      </c>
      <c r="AU94" s="116">
        <f>ROUND(AU95+AU96+AU101,5)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ROUND(AZ95+AZ96+AZ101,2)</f>
        <v>0</v>
      </c>
      <c r="BA94" s="115">
        <f>ROUND(BA95+BA96+BA101,2)</f>
        <v>0</v>
      </c>
      <c r="BB94" s="115">
        <f>ROUND(BB95+BB96+BB101,2)</f>
        <v>0</v>
      </c>
      <c r="BC94" s="115">
        <f>ROUND(BC95+BC96+BC101,2)</f>
        <v>0</v>
      </c>
      <c r="BD94" s="117">
        <f>ROUND(BD95+BD96+BD101,2)</f>
        <v>0</v>
      </c>
      <c r="BE94" s="6"/>
      <c r="BS94" s="118" t="s">
        <v>71</v>
      </c>
      <c r="BT94" s="118" t="s">
        <v>72</v>
      </c>
      <c r="BU94" s="119" t="s">
        <v>73</v>
      </c>
      <c r="BV94" s="118" t="s">
        <v>74</v>
      </c>
      <c r="BW94" s="118" t="s">
        <v>5</v>
      </c>
      <c r="BX94" s="118" t="s">
        <v>75</v>
      </c>
      <c r="CL94" s="118" t="s">
        <v>1</v>
      </c>
    </row>
    <row r="95" s="7" customFormat="1" ht="16.5" customHeight="1">
      <c r="A95" s="120" t="s">
        <v>76</v>
      </c>
      <c r="B95" s="121"/>
      <c r="C95" s="122"/>
      <c r="D95" s="123" t="s">
        <v>77</v>
      </c>
      <c r="E95" s="123"/>
      <c r="F95" s="123"/>
      <c r="G95" s="123"/>
      <c r="H95" s="123"/>
      <c r="I95" s="124"/>
      <c r="J95" s="123" t="s">
        <v>78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'D.2.1 - Architektonicko s...'!J30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79</v>
      </c>
      <c r="AR95" s="127"/>
      <c r="AS95" s="128">
        <v>0</v>
      </c>
      <c r="AT95" s="129">
        <f>ROUND(SUM(AV95:AW95),2)</f>
        <v>0</v>
      </c>
      <c r="AU95" s="130">
        <f>'D.2.1 - Architektonicko s...'!P133</f>
        <v>0</v>
      </c>
      <c r="AV95" s="129">
        <f>'D.2.1 - Architektonicko s...'!J33</f>
        <v>0</v>
      </c>
      <c r="AW95" s="129">
        <f>'D.2.1 - Architektonicko s...'!J34</f>
        <v>0</v>
      </c>
      <c r="AX95" s="129">
        <f>'D.2.1 - Architektonicko s...'!J35</f>
        <v>0</v>
      </c>
      <c r="AY95" s="129">
        <f>'D.2.1 - Architektonicko s...'!J36</f>
        <v>0</v>
      </c>
      <c r="AZ95" s="129">
        <f>'D.2.1 - Architektonicko s...'!F33</f>
        <v>0</v>
      </c>
      <c r="BA95" s="129">
        <f>'D.2.1 - Architektonicko s...'!F34</f>
        <v>0</v>
      </c>
      <c r="BB95" s="129">
        <f>'D.2.1 - Architektonicko s...'!F35</f>
        <v>0</v>
      </c>
      <c r="BC95" s="129">
        <f>'D.2.1 - Architektonicko s...'!F36</f>
        <v>0</v>
      </c>
      <c r="BD95" s="131">
        <f>'D.2.1 - Architektonicko s...'!F37</f>
        <v>0</v>
      </c>
      <c r="BE95" s="7"/>
      <c r="BT95" s="132" t="s">
        <v>80</v>
      </c>
      <c r="BV95" s="132" t="s">
        <v>74</v>
      </c>
      <c r="BW95" s="132" t="s">
        <v>81</v>
      </c>
      <c r="BX95" s="132" t="s">
        <v>5</v>
      </c>
      <c r="CL95" s="132" t="s">
        <v>1</v>
      </c>
      <c r="CM95" s="132" t="s">
        <v>82</v>
      </c>
    </row>
    <row r="96" s="7" customFormat="1" ht="16.5" customHeight="1">
      <c r="A96" s="7"/>
      <c r="B96" s="121"/>
      <c r="C96" s="122"/>
      <c r="D96" s="123" t="s">
        <v>83</v>
      </c>
      <c r="E96" s="123"/>
      <c r="F96" s="123"/>
      <c r="G96" s="123"/>
      <c r="H96" s="123"/>
      <c r="I96" s="124"/>
      <c r="J96" s="123" t="s">
        <v>84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33">
        <f>ROUND(SUM(AG97:AG100),2)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79</v>
      </c>
      <c r="AR96" s="127"/>
      <c r="AS96" s="128">
        <f>ROUND(SUM(AS97:AS100),2)</f>
        <v>0</v>
      </c>
      <c r="AT96" s="129">
        <f>ROUND(SUM(AV96:AW96),2)</f>
        <v>0</v>
      </c>
      <c r="AU96" s="130">
        <f>ROUND(SUM(AU97:AU100),5)</f>
        <v>0</v>
      </c>
      <c r="AV96" s="129">
        <f>ROUND(AZ96*L29,2)</f>
        <v>0</v>
      </c>
      <c r="AW96" s="129">
        <f>ROUND(BA96*L30,2)</f>
        <v>0</v>
      </c>
      <c r="AX96" s="129">
        <f>ROUND(BB96*L29,2)</f>
        <v>0</v>
      </c>
      <c r="AY96" s="129">
        <f>ROUND(BC96*L30,2)</f>
        <v>0</v>
      </c>
      <c r="AZ96" s="129">
        <f>ROUND(SUM(AZ97:AZ100),2)</f>
        <v>0</v>
      </c>
      <c r="BA96" s="129">
        <f>ROUND(SUM(BA97:BA100),2)</f>
        <v>0</v>
      </c>
      <c r="BB96" s="129">
        <f>ROUND(SUM(BB97:BB100),2)</f>
        <v>0</v>
      </c>
      <c r="BC96" s="129">
        <f>ROUND(SUM(BC97:BC100),2)</f>
        <v>0</v>
      </c>
      <c r="BD96" s="131">
        <f>ROUND(SUM(BD97:BD100),2)</f>
        <v>0</v>
      </c>
      <c r="BE96" s="7"/>
      <c r="BS96" s="132" t="s">
        <v>71</v>
      </c>
      <c r="BT96" s="132" t="s">
        <v>80</v>
      </c>
      <c r="BU96" s="132" t="s">
        <v>73</v>
      </c>
      <c r="BV96" s="132" t="s">
        <v>74</v>
      </c>
      <c r="BW96" s="132" t="s">
        <v>85</v>
      </c>
      <c r="BX96" s="132" t="s">
        <v>5</v>
      </c>
      <c r="CL96" s="132" t="s">
        <v>1</v>
      </c>
      <c r="CM96" s="132" t="s">
        <v>82</v>
      </c>
    </row>
    <row r="97" s="4" customFormat="1" ht="16.5" customHeight="1">
      <c r="A97" s="120" t="s">
        <v>76</v>
      </c>
      <c r="B97" s="71"/>
      <c r="C97" s="134"/>
      <c r="D97" s="134"/>
      <c r="E97" s="135" t="s">
        <v>86</v>
      </c>
      <c r="F97" s="135"/>
      <c r="G97" s="135"/>
      <c r="H97" s="135"/>
      <c r="I97" s="135"/>
      <c r="J97" s="134"/>
      <c r="K97" s="135" t="s">
        <v>87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'D.2.4.A - Zdravotně techn...'!J32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88</v>
      </c>
      <c r="AR97" s="73"/>
      <c r="AS97" s="138">
        <v>0</v>
      </c>
      <c r="AT97" s="139">
        <f>ROUND(SUM(AV97:AW97),2)</f>
        <v>0</v>
      </c>
      <c r="AU97" s="140">
        <f>'D.2.4.A - Zdravotně techn...'!P124</f>
        <v>0</v>
      </c>
      <c r="AV97" s="139">
        <f>'D.2.4.A - Zdravotně techn...'!J35</f>
        <v>0</v>
      </c>
      <c r="AW97" s="139">
        <f>'D.2.4.A - Zdravotně techn...'!J36</f>
        <v>0</v>
      </c>
      <c r="AX97" s="139">
        <f>'D.2.4.A - Zdravotně techn...'!J37</f>
        <v>0</v>
      </c>
      <c r="AY97" s="139">
        <f>'D.2.4.A - Zdravotně techn...'!J38</f>
        <v>0</v>
      </c>
      <c r="AZ97" s="139">
        <f>'D.2.4.A - Zdravotně techn...'!F35</f>
        <v>0</v>
      </c>
      <c r="BA97" s="139">
        <f>'D.2.4.A - Zdravotně techn...'!F36</f>
        <v>0</v>
      </c>
      <c r="BB97" s="139">
        <f>'D.2.4.A - Zdravotně techn...'!F37</f>
        <v>0</v>
      </c>
      <c r="BC97" s="139">
        <f>'D.2.4.A - Zdravotně techn...'!F38</f>
        <v>0</v>
      </c>
      <c r="BD97" s="141">
        <f>'D.2.4.A - Zdravotně techn...'!F39</f>
        <v>0</v>
      </c>
      <c r="BE97" s="4"/>
      <c r="BT97" s="142" t="s">
        <v>82</v>
      </c>
      <c r="BV97" s="142" t="s">
        <v>74</v>
      </c>
      <c r="BW97" s="142" t="s">
        <v>89</v>
      </c>
      <c r="BX97" s="142" t="s">
        <v>85</v>
      </c>
      <c r="CL97" s="142" t="s">
        <v>1</v>
      </c>
    </row>
    <row r="98" s="4" customFormat="1" ht="16.5" customHeight="1">
      <c r="A98" s="120" t="s">
        <v>76</v>
      </c>
      <c r="B98" s="71"/>
      <c r="C98" s="134"/>
      <c r="D98" s="134"/>
      <c r="E98" s="135" t="s">
        <v>90</v>
      </c>
      <c r="F98" s="135"/>
      <c r="G98" s="135"/>
      <c r="H98" s="135"/>
      <c r="I98" s="135"/>
      <c r="J98" s="134"/>
      <c r="K98" s="135" t="s">
        <v>91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'D.2.4.B - Vzduchotechnika'!J32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88</v>
      </c>
      <c r="AR98" s="73"/>
      <c r="AS98" s="138">
        <v>0</v>
      </c>
      <c r="AT98" s="139">
        <f>ROUND(SUM(AV98:AW98),2)</f>
        <v>0</v>
      </c>
      <c r="AU98" s="140">
        <f>'D.2.4.B - Vzduchotechnika'!P125</f>
        <v>0</v>
      </c>
      <c r="AV98" s="139">
        <f>'D.2.4.B - Vzduchotechnika'!J35</f>
        <v>0</v>
      </c>
      <c r="AW98" s="139">
        <f>'D.2.4.B - Vzduchotechnika'!J36</f>
        <v>0</v>
      </c>
      <c r="AX98" s="139">
        <f>'D.2.4.B - Vzduchotechnika'!J37</f>
        <v>0</v>
      </c>
      <c r="AY98" s="139">
        <f>'D.2.4.B - Vzduchotechnika'!J38</f>
        <v>0</v>
      </c>
      <c r="AZ98" s="139">
        <f>'D.2.4.B - Vzduchotechnika'!F35</f>
        <v>0</v>
      </c>
      <c r="BA98" s="139">
        <f>'D.2.4.B - Vzduchotechnika'!F36</f>
        <v>0</v>
      </c>
      <c r="BB98" s="139">
        <f>'D.2.4.B - Vzduchotechnika'!F37</f>
        <v>0</v>
      </c>
      <c r="BC98" s="139">
        <f>'D.2.4.B - Vzduchotechnika'!F38</f>
        <v>0</v>
      </c>
      <c r="BD98" s="141">
        <f>'D.2.4.B - Vzduchotechnika'!F39</f>
        <v>0</v>
      </c>
      <c r="BE98" s="4"/>
      <c r="BT98" s="142" t="s">
        <v>82</v>
      </c>
      <c r="BV98" s="142" t="s">
        <v>74</v>
      </c>
      <c r="BW98" s="142" t="s">
        <v>92</v>
      </c>
      <c r="BX98" s="142" t="s">
        <v>85</v>
      </c>
      <c r="CL98" s="142" t="s">
        <v>1</v>
      </c>
    </row>
    <row r="99" s="4" customFormat="1" ht="16.5" customHeight="1">
      <c r="A99" s="120" t="s">
        <v>76</v>
      </c>
      <c r="B99" s="71"/>
      <c r="C99" s="134"/>
      <c r="D99" s="134"/>
      <c r="E99" s="135" t="s">
        <v>93</v>
      </c>
      <c r="F99" s="135"/>
      <c r="G99" s="135"/>
      <c r="H99" s="135"/>
      <c r="I99" s="135"/>
      <c r="J99" s="134"/>
      <c r="K99" s="135" t="s">
        <v>94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'D.2.4.C - Vytápění'!J32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88</v>
      </c>
      <c r="AR99" s="73"/>
      <c r="AS99" s="138">
        <v>0</v>
      </c>
      <c r="AT99" s="139">
        <f>ROUND(SUM(AV99:AW99),2)</f>
        <v>0</v>
      </c>
      <c r="AU99" s="140">
        <f>'D.2.4.C - Vytápění'!P124</f>
        <v>0</v>
      </c>
      <c r="AV99" s="139">
        <f>'D.2.4.C - Vytápění'!J35</f>
        <v>0</v>
      </c>
      <c r="AW99" s="139">
        <f>'D.2.4.C - Vytápění'!J36</f>
        <v>0</v>
      </c>
      <c r="AX99" s="139">
        <f>'D.2.4.C - Vytápění'!J37</f>
        <v>0</v>
      </c>
      <c r="AY99" s="139">
        <f>'D.2.4.C - Vytápění'!J38</f>
        <v>0</v>
      </c>
      <c r="AZ99" s="139">
        <f>'D.2.4.C - Vytápění'!F35</f>
        <v>0</v>
      </c>
      <c r="BA99" s="139">
        <f>'D.2.4.C - Vytápění'!F36</f>
        <v>0</v>
      </c>
      <c r="BB99" s="139">
        <f>'D.2.4.C - Vytápění'!F37</f>
        <v>0</v>
      </c>
      <c r="BC99" s="139">
        <f>'D.2.4.C - Vytápění'!F38</f>
        <v>0</v>
      </c>
      <c r="BD99" s="141">
        <f>'D.2.4.C - Vytápění'!F39</f>
        <v>0</v>
      </c>
      <c r="BE99" s="4"/>
      <c r="BT99" s="142" t="s">
        <v>82</v>
      </c>
      <c r="BV99" s="142" t="s">
        <v>74</v>
      </c>
      <c r="BW99" s="142" t="s">
        <v>95</v>
      </c>
      <c r="BX99" s="142" t="s">
        <v>85</v>
      </c>
      <c r="CL99" s="142" t="s">
        <v>1</v>
      </c>
    </row>
    <row r="100" s="4" customFormat="1" ht="23.25" customHeight="1">
      <c r="A100" s="120" t="s">
        <v>76</v>
      </c>
      <c r="B100" s="71"/>
      <c r="C100" s="134"/>
      <c r="D100" s="134"/>
      <c r="E100" s="135" t="s">
        <v>96</v>
      </c>
      <c r="F100" s="135"/>
      <c r="G100" s="135"/>
      <c r="H100" s="135"/>
      <c r="I100" s="135"/>
      <c r="J100" s="134"/>
      <c r="K100" s="135" t="s">
        <v>97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'D.2.4.D - Silnoproudá ele...'!J32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88</v>
      </c>
      <c r="AR100" s="73"/>
      <c r="AS100" s="138">
        <v>0</v>
      </c>
      <c r="AT100" s="139">
        <f>ROUND(SUM(AV100:AW100),2)</f>
        <v>0</v>
      </c>
      <c r="AU100" s="140">
        <f>'D.2.4.D - Silnoproudá ele...'!P131</f>
        <v>0</v>
      </c>
      <c r="AV100" s="139">
        <f>'D.2.4.D - Silnoproudá ele...'!J35</f>
        <v>0</v>
      </c>
      <c r="AW100" s="139">
        <f>'D.2.4.D - Silnoproudá ele...'!J36</f>
        <v>0</v>
      </c>
      <c r="AX100" s="139">
        <f>'D.2.4.D - Silnoproudá ele...'!J37</f>
        <v>0</v>
      </c>
      <c r="AY100" s="139">
        <f>'D.2.4.D - Silnoproudá ele...'!J38</f>
        <v>0</v>
      </c>
      <c r="AZ100" s="139">
        <f>'D.2.4.D - Silnoproudá ele...'!F35</f>
        <v>0</v>
      </c>
      <c r="BA100" s="139">
        <f>'D.2.4.D - Silnoproudá ele...'!F36</f>
        <v>0</v>
      </c>
      <c r="BB100" s="139">
        <f>'D.2.4.D - Silnoproudá ele...'!F37</f>
        <v>0</v>
      </c>
      <c r="BC100" s="139">
        <f>'D.2.4.D - Silnoproudá ele...'!F38</f>
        <v>0</v>
      </c>
      <c r="BD100" s="141">
        <f>'D.2.4.D - Silnoproudá ele...'!F39</f>
        <v>0</v>
      </c>
      <c r="BE100" s="4"/>
      <c r="BT100" s="142" t="s">
        <v>82</v>
      </c>
      <c r="BV100" s="142" t="s">
        <v>74</v>
      </c>
      <c r="BW100" s="142" t="s">
        <v>98</v>
      </c>
      <c r="BX100" s="142" t="s">
        <v>85</v>
      </c>
      <c r="CL100" s="142" t="s">
        <v>1</v>
      </c>
    </row>
    <row r="101" s="7" customFormat="1" ht="24.75" customHeight="1">
      <c r="A101" s="120" t="s">
        <v>76</v>
      </c>
      <c r="B101" s="121"/>
      <c r="C101" s="122"/>
      <c r="D101" s="123" t="s">
        <v>99</v>
      </c>
      <c r="E101" s="123"/>
      <c r="F101" s="123"/>
      <c r="G101" s="123"/>
      <c r="H101" s="123"/>
      <c r="I101" s="124"/>
      <c r="J101" s="123" t="s">
        <v>100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'VRN.D2 - Vedlejší rozpočt...'!J30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79</v>
      </c>
      <c r="AR101" s="127"/>
      <c r="AS101" s="143">
        <v>0</v>
      </c>
      <c r="AT101" s="144">
        <f>ROUND(SUM(AV101:AW101),2)</f>
        <v>0</v>
      </c>
      <c r="AU101" s="145">
        <f>'VRN.D2 - Vedlejší rozpočt...'!P123</f>
        <v>0</v>
      </c>
      <c r="AV101" s="144">
        <f>'VRN.D2 - Vedlejší rozpočt...'!J33</f>
        <v>0</v>
      </c>
      <c r="AW101" s="144">
        <f>'VRN.D2 - Vedlejší rozpočt...'!J34</f>
        <v>0</v>
      </c>
      <c r="AX101" s="144">
        <f>'VRN.D2 - Vedlejší rozpočt...'!J35</f>
        <v>0</v>
      </c>
      <c r="AY101" s="144">
        <f>'VRN.D2 - Vedlejší rozpočt...'!J36</f>
        <v>0</v>
      </c>
      <c r="AZ101" s="144">
        <f>'VRN.D2 - Vedlejší rozpočt...'!F33</f>
        <v>0</v>
      </c>
      <c r="BA101" s="144">
        <f>'VRN.D2 - Vedlejší rozpočt...'!F34</f>
        <v>0</v>
      </c>
      <c r="BB101" s="144">
        <f>'VRN.D2 - Vedlejší rozpočt...'!F35</f>
        <v>0</v>
      </c>
      <c r="BC101" s="144">
        <f>'VRN.D2 - Vedlejší rozpočt...'!F36</f>
        <v>0</v>
      </c>
      <c r="BD101" s="146">
        <f>'VRN.D2 - Vedlejší rozpočt...'!F37</f>
        <v>0</v>
      </c>
      <c r="BE101" s="7"/>
      <c r="BT101" s="132" t="s">
        <v>80</v>
      </c>
      <c r="BV101" s="132" t="s">
        <v>74</v>
      </c>
      <c r="BW101" s="132" t="s">
        <v>101</v>
      </c>
      <c r="BX101" s="132" t="s">
        <v>5</v>
      </c>
      <c r="CL101" s="132" t="s">
        <v>1</v>
      </c>
      <c r="CM101" s="132" t="s">
        <v>82</v>
      </c>
    </row>
    <row r="102" s="2" customFormat="1" ht="30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</sheetData>
  <sheetProtection sheet="1" formatColumns="0" formatRows="0" objects="1" scenarios="1" spinCount="100000" saltValue="mpUMSt4gH6W64KIe7+EW3doSUmF4vPIYVi0fQWCzCsfxBllcJI4vUZ30Hs0HFL71VAKdtvVj1TJHwcCxwsy4WA==" hashValue="OAGHVdivl75hDak5v+gw2gau45rBLXarUDcGJWoya8fO1cDH0rN/8gauC+Gp+/MfhHDl/zkDzAWPJmbCcvAKew==" algorithmName="SHA-512" password="CC45"/>
  <mergeCells count="66">
    <mergeCell ref="L85:AO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D.2.1 - Architektonicko s...'!C2" display="/"/>
    <hyperlink ref="A97" location="'D.2.4.A - Zdravotně techn...'!C2" display="/"/>
    <hyperlink ref="A98" location="'D.2.4.B - Vzduchotechnika'!C2" display="/"/>
    <hyperlink ref="A99" location="'D.2.4.C - Vytápění'!C2" display="/"/>
    <hyperlink ref="A100" location="'D.2.4.D - Silnoproudá ele...'!C2" display="/"/>
    <hyperlink ref="A101" location="'VRN.D2 - Vedlejší rozpoč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kuchyňka - v objektu ZŠ Aléská Bílina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105</v>
      </c>
      <c r="G12" s="39"/>
      <c r="H12" s="39"/>
      <c r="I12" s="151" t="s">
        <v>22</v>
      </c>
      <c r="J12" s="154" t="str">
        <f>'Rekapitulace stavby'!AN8</f>
        <v>23. 1. 2026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106</v>
      </c>
      <c r="F15" s="39"/>
      <c r="G15" s="39"/>
      <c r="H15" s="39"/>
      <c r="I15" s="151" t="s">
        <v>26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27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29</v>
      </c>
      <c r="E20" s="39"/>
      <c r="F20" s="39"/>
      <c r="G20" s="39"/>
      <c r="H20" s="39"/>
      <c r="I20" s="151" t="s">
        <v>25</v>
      </c>
      <c r="J20" s="142" t="s">
        <v>107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108</v>
      </c>
      <c r="F21" s="39"/>
      <c r="G21" s="39"/>
      <c r="H21" s="39"/>
      <c r="I21" s="151" t="s">
        <v>26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30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21</v>
      </c>
      <c r="F24" s="39"/>
      <c r="G24" s="39"/>
      <c r="H24" s="39"/>
      <c r="I24" s="151" t="s">
        <v>26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32</v>
      </c>
      <c r="E30" s="39"/>
      <c r="F30" s="39"/>
      <c r="G30" s="39"/>
      <c r="H30" s="39"/>
      <c r="I30" s="39"/>
      <c r="J30" s="161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34</v>
      </c>
      <c r="G32" s="39"/>
      <c r="H32" s="39"/>
      <c r="I32" s="162" t="s">
        <v>33</v>
      </c>
      <c r="J32" s="162" t="s">
        <v>35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36</v>
      </c>
      <c r="E33" s="151" t="s">
        <v>37</v>
      </c>
      <c r="F33" s="164">
        <f>ROUND((SUM(BE133:BE553)),  2)</f>
        <v>0</v>
      </c>
      <c r="G33" s="39"/>
      <c r="H33" s="39"/>
      <c r="I33" s="165">
        <v>0.20999999999999999</v>
      </c>
      <c r="J33" s="164">
        <f>ROUND(((SUM(BE133:BE553))*I33),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38</v>
      </c>
      <c r="F34" s="164">
        <f>ROUND((SUM(BF133:BF553)),  2)</f>
        <v>0</v>
      </c>
      <c r="G34" s="39"/>
      <c r="H34" s="39"/>
      <c r="I34" s="165">
        <v>0.12</v>
      </c>
      <c r="J34" s="164">
        <f>ROUND(((SUM(BF133:BF553))*I34),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39</v>
      </c>
      <c r="F35" s="164">
        <f>ROUND((SUM(BG133:BG553)),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40</v>
      </c>
      <c r="F36" s="164">
        <f>ROUND((SUM(BH133:BH553)),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41</v>
      </c>
      <c r="F37" s="164">
        <f>ROUND((SUM(BI133:BI553)),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42</v>
      </c>
      <c r="E39" s="168"/>
      <c r="F39" s="168"/>
      <c r="G39" s="169" t="s">
        <v>43</v>
      </c>
      <c r="H39" s="170" t="s">
        <v>44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45</v>
      </c>
      <c r="E50" s="174"/>
      <c r="F50" s="174"/>
      <c r="G50" s="173" t="s">
        <v>46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47</v>
      </c>
      <c r="E61" s="176"/>
      <c r="F61" s="177" t="s">
        <v>48</v>
      </c>
      <c r="G61" s="175" t="s">
        <v>47</v>
      </c>
      <c r="H61" s="176"/>
      <c r="I61" s="176"/>
      <c r="J61" s="178" t="s">
        <v>48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49</v>
      </c>
      <c r="E65" s="179"/>
      <c r="F65" s="179"/>
      <c r="G65" s="173" t="s">
        <v>50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47</v>
      </c>
      <c r="E76" s="176"/>
      <c r="F76" s="177" t="s">
        <v>48</v>
      </c>
      <c r="G76" s="175" t="s">
        <v>47</v>
      </c>
      <c r="H76" s="176"/>
      <c r="I76" s="176"/>
      <c r="J76" s="178" t="s">
        <v>48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kuchyňka - v objektu ZŠ Aléská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D.2.1 - Architektonicko stavební řešení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ZŠ Aleská, ul. Aleská č.p.270, Bílina</v>
      </c>
      <c r="G89" s="41"/>
      <c r="H89" s="41"/>
      <c r="I89" s="33" t="s">
        <v>22</v>
      </c>
      <c r="J89" s="80" t="str">
        <f>IF(J12="","",J12)</f>
        <v>23. 1. 2026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Bílina</v>
      </c>
      <c r="G91" s="41"/>
      <c r="H91" s="41"/>
      <c r="I91" s="33" t="s">
        <v>29</v>
      </c>
      <c r="J91" s="37" t="str">
        <f>E21</f>
        <v>Ing. arch. Jan Heller, ČKA 04261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30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110</v>
      </c>
      <c r="D94" s="186"/>
      <c r="E94" s="186"/>
      <c r="F94" s="186"/>
      <c r="G94" s="186"/>
      <c r="H94" s="186"/>
      <c r="I94" s="186"/>
      <c r="J94" s="187" t="s">
        <v>111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112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113</v>
      </c>
    </row>
    <row r="97" s="9" customFormat="1" ht="24.96" customHeight="1">
      <c r="A97" s="9"/>
      <c r="B97" s="189"/>
      <c r="C97" s="190"/>
      <c r="D97" s="191" t="s">
        <v>114</v>
      </c>
      <c r="E97" s="192"/>
      <c r="F97" s="192"/>
      <c r="G97" s="192"/>
      <c r="H97" s="192"/>
      <c r="I97" s="192"/>
      <c r="J97" s="193">
        <f>J134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115</v>
      </c>
      <c r="E98" s="197"/>
      <c r="F98" s="197"/>
      <c r="G98" s="197"/>
      <c r="H98" s="197"/>
      <c r="I98" s="197"/>
      <c r="J98" s="198">
        <f>J135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116</v>
      </c>
      <c r="E99" s="197"/>
      <c r="F99" s="197"/>
      <c r="G99" s="197"/>
      <c r="H99" s="197"/>
      <c r="I99" s="197"/>
      <c r="J99" s="198">
        <f>J211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117</v>
      </c>
      <c r="E100" s="197"/>
      <c r="F100" s="197"/>
      <c r="G100" s="197"/>
      <c r="H100" s="197"/>
      <c r="I100" s="197"/>
      <c r="J100" s="198">
        <f>J274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118</v>
      </c>
      <c r="E101" s="197"/>
      <c r="F101" s="197"/>
      <c r="G101" s="197"/>
      <c r="H101" s="197"/>
      <c r="I101" s="197"/>
      <c r="J101" s="198">
        <f>J304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119</v>
      </c>
      <c r="E102" s="192"/>
      <c r="F102" s="192"/>
      <c r="G102" s="192"/>
      <c r="H102" s="192"/>
      <c r="I102" s="192"/>
      <c r="J102" s="193">
        <f>J306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4"/>
      <c r="D103" s="196" t="s">
        <v>120</v>
      </c>
      <c r="E103" s="197"/>
      <c r="F103" s="197"/>
      <c r="G103" s="197"/>
      <c r="H103" s="197"/>
      <c r="I103" s="197"/>
      <c r="J103" s="198">
        <f>J307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121</v>
      </c>
      <c r="E104" s="197"/>
      <c r="F104" s="197"/>
      <c r="G104" s="197"/>
      <c r="H104" s="197"/>
      <c r="I104" s="197"/>
      <c r="J104" s="198">
        <f>J310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122</v>
      </c>
      <c r="E105" s="197"/>
      <c r="F105" s="197"/>
      <c r="G105" s="197"/>
      <c r="H105" s="197"/>
      <c r="I105" s="197"/>
      <c r="J105" s="198">
        <f>J314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123</v>
      </c>
      <c r="E106" s="197"/>
      <c r="F106" s="197"/>
      <c r="G106" s="197"/>
      <c r="H106" s="197"/>
      <c r="I106" s="197"/>
      <c r="J106" s="198">
        <f>J321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124</v>
      </c>
      <c r="E107" s="197"/>
      <c r="F107" s="197"/>
      <c r="G107" s="197"/>
      <c r="H107" s="197"/>
      <c r="I107" s="197"/>
      <c r="J107" s="198">
        <f>J330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125</v>
      </c>
      <c r="E108" s="197"/>
      <c r="F108" s="197"/>
      <c r="G108" s="197"/>
      <c r="H108" s="197"/>
      <c r="I108" s="197"/>
      <c r="J108" s="198">
        <f>J380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126</v>
      </c>
      <c r="E109" s="197"/>
      <c r="F109" s="197"/>
      <c r="G109" s="197"/>
      <c r="H109" s="197"/>
      <c r="I109" s="197"/>
      <c r="J109" s="198">
        <f>J441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4"/>
      <c r="D110" s="196" t="s">
        <v>127</v>
      </c>
      <c r="E110" s="197"/>
      <c r="F110" s="197"/>
      <c r="G110" s="197"/>
      <c r="H110" s="197"/>
      <c r="I110" s="197"/>
      <c r="J110" s="198">
        <f>J448</f>
        <v>0</v>
      </c>
      <c r="K110" s="134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5"/>
      <c r="C111" s="134"/>
      <c r="D111" s="196" t="s">
        <v>128</v>
      </c>
      <c r="E111" s="197"/>
      <c r="F111" s="197"/>
      <c r="G111" s="197"/>
      <c r="H111" s="197"/>
      <c r="I111" s="197"/>
      <c r="J111" s="198">
        <f>J511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4"/>
      <c r="D112" s="196" t="s">
        <v>129</v>
      </c>
      <c r="E112" s="197"/>
      <c r="F112" s="197"/>
      <c r="G112" s="197"/>
      <c r="H112" s="197"/>
      <c r="I112" s="197"/>
      <c r="J112" s="198">
        <f>J544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4"/>
      <c r="D113" s="196" t="s">
        <v>130</v>
      </c>
      <c r="E113" s="197"/>
      <c r="F113" s="197"/>
      <c r="G113" s="197"/>
      <c r="H113" s="197"/>
      <c r="I113" s="197"/>
      <c r="J113" s="198">
        <f>J550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131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84" t="str">
        <f>E7</f>
        <v>Odborné učebny - kuchyňka - v objektu ZŠ Aléská Bílina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103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D.2.1 - Architektonicko stavební řešení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ZŠ Aleská, ul. Aleská č.p.270, Bílina</v>
      </c>
      <c r="G127" s="41"/>
      <c r="H127" s="41"/>
      <c r="I127" s="33" t="s">
        <v>22</v>
      </c>
      <c r="J127" s="80" t="str">
        <f>IF(J12="","",J12)</f>
        <v>23. 1. 2026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5.65" customHeight="1">
      <c r="A129" s="39"/>
      <c r="B129" s="40"/>
      <c r="C129" s="33" t="s">
        <v>24</v>
      </c>
      <c r="D129" s="41"/>
      <c r="E129" s="41"/>
      <c r="F129" s="28" t="str">
        <f>E15</f>
        <v>Město Bílina</v>
      </c>
      <c r="G129" s="41"/>
      <c r="H129" s="41"/>
      <c r="I129" s="33" t="s">
        <v>29</v>
      </c>
      <c r="J129" s="37" t="str">
        <f>E21</f>
        <v>Ing. arch. Jan Heller, ČKA 04261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27</v>
      </c>
      <c r="D130" s="41"/>
      <c r="E130" s="41"/>
      <c r="F130" s="28" t="str">
        <f>IF(E18="","",E18)</f>
        <v>Vyplň údaj</v>
      </c>
      <c r="G130" s="41"/>
      <c r="H130" s="41"/>
      <c r="I130" s="33" t="s">
        <v>30</v>
      </c>
      <c r="J130" s="37" t="str">
        <f>E24</f>
        <v xml:space="preserve"> 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00"/>
      <c r="B132" s="201"/>
      <c r="C132" s="202" t="s">
        <v>132</v>
      </c>
      <c r="D132" s="203" t="s">
        <v>57</v>
      </c>
      <c r="E132" s="203" t="s">
        <v>53</v>
      </c>
      <c r="F132" s="203" t="s">
        <v>54</v>
      </c>
      <c r="G132" s="203" t="s">
        <v>133</v>
      </c>
      <c r="H132" s="203" t="s">
        <v>134</v>
      </c>
      <c r="I132" s="203" t="s">
        <v>135</v>
      </c>
      <c r="J132" s="203" t="s">
        <v>111</v>
      </c>
      <c r="K132" s="204" t="s">
        <v>136</v>
      </c>
      <c r="L132" s="205"/>
      <c r="M132" s="101" t="s">
        <v>1</v>
      </c>
      <c r="N132" s="102" t="s">
        <v>36</v>
      </c>
      <c r="O132" s="102" t="s">
        <v>137</v>
      </c>
      <c r="P132" s="102" t="s">
        <v>138</v>
      </c>
      <c r="Q132" s="102" t="s">
        <v>139</v>
      </c>
      <c r="R132" s="102" t="s">
        <v>140</v>
      </c>
      <c r="S132" s="102" t="s">
        <v>141</v>
      </c>
      <c r="T132" s="103" t="s">
        <v>142</v>
      </c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</row>
    <row r="133" s="2" customFormat="1" ht="22.8" customHeight="1">
      <c r="A133" s="39"/>
      <c r="B133" s="40"/>
      <c r="C133" s="108" t="s">
        <v>143</v>
      </c>
      <c r="D133" s="41"/>
      <c r="E133" s="41"/>
      <c r="F133" s="41"/>
      <c r="G133" s="41"/>
      <c r="H133" s="41"/>
      <c r="I133" s="41"/>
      <c r="J133" s="206">
        <f>BK133</f>
        <v>0</v>
      </c>
      <c r="K133" s="41"/>
      <c r="L133" s="45"/>
      <c r="M133" s="104"/>
      <c r="N133" s="207"/>
      <c r="O133" s="105"/>
      <c r="P133" s="208">
        <f>P134+P306</f>
        <v>0</v>
      </c>
      <c r="Q133" s="105"/>
      <c r="R133" s="208">
        <f>R134+R306</f>
        <v>17.458744799788995</v>
      </c>
      <c r="S133" s="105"/>
      <c r="T133" s="209">
        <f>T134+T306</f>
        <v>18.291931840000004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71</v>
      </c>
      <c r="AU133" s="18" t="s">
        <v>113</v>
      </c>
      <c r="BK133" s="210">
        <f>BK134+BK306</f>
        <v>0</v>
      </c>
    </row>
    <row r="134" s="12" customFormat="1" ht="25.92" customHeight="1">
      <c r="A134" s="12"/>
      <c r="B134" s="211"/>
      <c r="C134" s="212"/>
      <c r="D134" s="213" t="s">
        <v>71</v>
      </c>
      <c r="E134" s="214" t="s">
        <v>144</v>
      </c>
      <c r="F134" s="214" t="s">
        <v>145</v>
      </c>
      <c r="G134" s="212"/>
      <c r="H134" s="212"/>
      <c r="I134" s="215"/>
      <c r="J134" s="216">
        <f>BK134</f>
        <v>0</v>
      </c>
      <c r="K134" s="212"/>
      <c r="L134" s="217"/>
      <c r="M134" s="218"/>
      <c r="N134" s="219"/>
      <c r="O134" s="219"/>
      <c r="P134" s="220">
        <f>P135+P211+P274+P304</f>
        <v>0</v>
      </c>
      <c r="Q134" s="219"/>
      <c r="R134" s="220">
        <f>R135+R211+R274+R304</f>
        <v>12.848501049899998</v>
      </c>
      <c r="S134" s="219"/>
      <c r="T134" s="221">
        <f>T135+T211+T274+T304</f>
        <v>17.763008000000003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80</v>
      </c>
      <c r="AT134" s="223" t="s">
        <v>71</v>
      </c>
      <c r="AU134" s="223" t="s">
        <v>72</v>
      </c>
      <c r="AY134" s="222" t="s">
        <v>146</v>
      </c>
      <c r="BK134" s="224">
        <f>BK135+BK211+BK274+BK304</f>
        <v>0</v>
      </c>
    </row>
    <row r="135" s="12" customFormat="1" ht="22.8" customHeight="1">
      <c r="A135" s="12"/>
      <c r="B135" s="211"/>
      <c r="C135" s="212"/>
      <c r="D135" s="213" t="s">
        <v>71</v>
      </c>
      <c r="E135" s="225" t="s">
        <v>147</v>
      </c>
      <c r="F135" s="225" t="s">
        <v>148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SUM(P136:P210)</f>
        <v>0</v>
      </c>
      <c r="Q135" s="219"/>
      <c r="R135" s="220">
        <f>SUM(R136:R210)</f>
        <v>12.811698061999998</v>
      </c>
      <c r="S135" s="219"/>
      <c r="T135" s="221">
        <f>SUM(T136:T210)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80</v>
      </c>
      <c r="AT135" s="223" t="s">
        <v>71</v>
      </c>
      <c r="AU135" s="223" t="s">
        <v>80</v>
      </c>
      <c r="AY135" s="222" t="s">
        <v>146</v>
      </c>
      <c r="BK135" s="224">
        <f>SUM(BK136:BK210)</f>
        <v>0</v>
      </c>
    </row>
    <row r="136" s="2" customFormat="1" ht="21.75" customHeight="1">
      <c r="A136" s="39"/>
      <c r="B136" s="40"/>
      <c r="C136" s="227" t="s">
        <v>80</v>
      </c>
      <c r="D136" s="227" t="s">
        <v>149</v>
      </c>
      <c r="E136" s="228" t="s">
        <v>150</v>
      </c>
      <c r="F136" s="229" t="s">
        <v>151</v>
      </c>
      <c r="G136" s="230" t="s">
        <v>152</v>
      </c>
      <c r="H136" s="231">
        <v>24.545999999999999</v>
      </c>
      <c r="I136" s="232"/>
      <c r="J136" s="233">
        <f>ROUND(I136*H136,2)</f>
        <v>0</v>
      </c>
      <c r="K136" s="229" t="s">
        <v>153</v>
      </c>
      <c r="L136" s="45"/>
      <c r="M136" s="234" t="s">
        <v>1</v>
      </c>
      <c r="N136" s="235" t="s">
        <v>37</v>
      </c>
      <c r="O136" s="92"/>
      <c r="P136" s="236">
        <f>O136*H136</f>
        <v>0</v>
      </c>
      <c r="Q136" s="236">
        <v>0.0073499999999999998</v>
      </c>
      <c r="R136" s="236">
        <f>Q136*H136</f>
        <v>0.18041309999999999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154</v>
      </c>
      <c r="AT136" s="238" t="s">
        <v>149</v>
      </c>
      <c r="AU136" s="238" t="s">
        <v>82</v>
      </c>
      <c r="AY136" s="18" t="s">
        <v>146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154</v>
      </c>
      <c r="BM136" s="238" t="s">
        <v>155</v>
      </c>
    </row>
    <row r="137" s="13" customFormat="1">
      <c r="A137" s="13"/>
      <c r="B137" s="240"/>
      <c r="C137" s="241"/>
      <c r="D137" s="242" t="s">
        <v>156</v>
      </c>
      <c r="E137" s="243" t="s">
        <v>1</v>
      </c>
      <c r="F137" s="244" t="s">
        <v>157</v>
      </c>
      <c r="G137" s="241"/>
      <c r="H137" s="243" t="s">
        <v>1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156</v>
      </c>
      <c r="AU137" s="250" t="s">
        <v>82</v>
      </c>
      <c r="AV137" s="13" t="s">
        <v>80</v>
      </c>
      <c r="AW137" s="13" t="s">
        <v>158</v>
      </c>
      <c r="AX137" s="13" t="s">
        <v>72</v>
      </c>
      <c r="AY137" s="250" t="s">
        <v>146</v>
      </c>
    </row>
    <row r="138" s="13" customFormat="1">
      <c r="A138" s="13"/>
      <c r="B138" s="240"/>
      <c r="C138" s="241"/>
      <c r="D138" s="242" t="s">
        <v>156</v>
      </c>
      <c r="E138" s="243" t="s">
        <v>1</v>
      </c>
      <c r="F138" s="244" t="s">
        <v>159</v>
      </c>
      <c r="G138" s="241"/>
      <c r="H138" s="243" t="s">
        <v>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156</v>
      </c>
      <c r="AU138" s="250" t="s">
        <v>82</v>
      </c>
      <c r="AV138" s="13" t="s">
        <v>80</v>
      </c>
      <c r="AW138" s="13" t="s">
        <v>158</v>
      </c>
      <c r="AX138" s="13" t="s">
        <v>72</v>
      </c>
      <c r="AY138" s="250" t="s">
        <v>146</v>
      </c>
    </row>
    <row r="139" s="14" customFormat="1">
      <c r="A139" s="14"/>
      <c r="B139" s="251"/>
      <c r="C139" s="252"/>
      <c r="D139" s="242" t="s">
        <v>156</v>
      </c>
      <c r="E139" s="253" t="s">
        <v>1</v>
      </c>
      <c r="F139" s="254" t="s">
        <v>160</v>
      </c>
      <c r="G139" s="252"/>
      <c r="H139" s="255">
        <v>23.331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156</v>
      </c>
      <c r="AU139" s="261" t="s">
        <v>82</v>
      </c>
      <c r="AV139" s="14" t="s">
        <v>82</v>
      </c>
      <c r="AW139" s="14" t="s">
        <v>158</v>
      </c>
      <c r="AX139" s="14" t="s">
        <v>72</v>
      </c>
      <c r="AY139" s="261" t="s">
        <v>146</v>
      </c>
    </row>
    <row r="140" s="13" customFormat="1">
      <c r="A140" s="13"/>
      <c r="B140" s="240"/>
      <c r="C140" s="241"/>
      <c r="D140" s="242" t="s">
        <v>156</v>
      </c>
      <c r="E140" s="243" t="s">
        <v>1</v>
      </c>
      <c r="F140" s="244" t="s">
        <v>161</v>
      </c>
      <c r="G140" s="241"/>
      <c r="H140" s="243" t="s">
        <v>1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156</v>
      </c>
      <c r="AU140" s="250" t="s">
        <v>82</v>
      </c>
      <c r="AV140" s="13" t="s">
        <v>80</v>
      </c>
      <c r="AW140" s="13" t="s">
        <v>158</v>
      </c>
      <c r="AX140" s="13" t="s">
        <v>72</v>
      </c>
      <c r="AY140" s="250" t="s">
        <v>146</v>
      </c>
    </row>
    <row r="141" s="14" customFormat="1">
      <c r="A141" s="14"/>
      <c r="B141" s="251"/>
      <c r="C141" s="252"/>
      <c r="D141" s="242" t="s">
        <v>156</v>
      </c>
      <c r="E141" s="253" t="s">
        <v>1</v>
      </c>
      <c r="F141" s="254" t="s">
        <v>162</v>
      </c>
      <c r="G141" s="252"/>
      <c r="H141" s="255">
        <v>1.2150000000000001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156</v>
      </c>
      <c r="AU141" s="261" t="s">
        <v>82</v>
      </c>
      <c r="AV141" s="14" t="s">
        <v>82</v>
      </c>
      <c r="AW141" s="14" t="s">
        <v>158</v>
      </c>
      <c r="AX141" s="14" t="s">
        <v>72</v>
      </c>
      <c r="AY141" s="261" t="s">
        <v>146</v>
      </c>
    </row>
    <row r="142" s="15" customFormat="1">
      <c r="A142" s="15"/>
      <c r="B142" s="262"/>
      <c r="C142" s="263"/>
      <c r="D142" s="242" t="s">
        <v>156</v>
      </c>
      <c r="E142" s="264" t="s">
        <v>1</v>
      </c>
      <c r="F142" s="265" t="s">
        <v>163</v>
      </c>
      <c r="G142" s="263"/>
      <c r="H142" s="266">
        <v>24.545999999999999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156</v>
      </c>
      <c r="AU142" s="272" t="s">
        <v>82</v>
      </c>
      <c r="AV142" s="15" t="s">
        <v>154</v>
      </c>
      <c r="AW142" s="15" t="s">
        <v>158</v>
      </c>
      <c r="AX142" s="15" t="s">
        <v>80</v>
      </c>
      <c r="AY142" s="272" t="s">
        <v>146</v>
      </c>
    </row>
    <row r="143" s="2" customFormat="1" ht="16.5" customHeight="1">
      <c r="A143" s="39"/>
      <c r="B143" s="40"/>
      <c r="C143" s="227" t="s">
        <v>82</v>
      </c>
      <c r="D143" s="227" t="s">
        <v>149</v>
      </c>
      <c r="E143" s="228" t="s">
        <v>164</v>
      </c>
      <c r="F143" s="229" t="s">
        <v>165</v>
      </c>
      <c r="G143" s="230" t="s">
        <v>152</v>
      </c>
      <c r="H143" s="231">
        <v>241.41</v>
      </c>
      <c r="I143" s="232"/>
      <c r="J143" s="233">
        <f>ROUND(I143*H143,2)</f>
        <v>0</v>
      </c>
      <c r="K143" s="229" t="s">
        <v>153</v>
      </c>
      <c r="L143" s="45"/>
      <c r="M143" s="234" t="s">
        <v>1</v>
      </c>
      <c r="N143" s="235" t="s">
        <v>37</v>
      </c>
      <c r="O143" s="92"/>
      <c r="P143" s="236">
        <f>O143*H143</f>
        <v>0</v>
      </c>
      <c r="Q143" s="236">
        <v>0.000263</v>
      </c>
      <c r="R143" s="236">
        <f>Q143*H143</f>
        <v>0.063490829999999998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154</v>
      </c>
      <c r="AT143" s="238" t="s">
        <v>149</v>
      </c>
      <c r="AU143" s="238" t="s">
        <v>82</v>
      </c>
      <c r="AY143" s="18" t="s">
        <v>146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154</v>
      </c>
      <c r="BM143" s="238" t="s">
        <v>166</v>
      </c>
    </row>
    <row r="144" s="13" customFormat="1">
      <c r="A144" s="13"/>
      <c r="B144" s="240"/>
      <c r="C144" s="241"/>
      <c r="D144" s="242" t="s">
        <v>156</v>
      </c>
      <c r="E144" s="243" t="s">
        <v>1</v>
      </c>
      <c r="F144" s="244" t="s">
        <v>157</v>
      </c>
      <c r="G144" s="241"/>
      <c r="H144" s="243" t="s">
        <v>1</v>
      </c>
      <c r="I144" s="245"/>
      <c r="J144" s="241"/>
      <c r="K144" s="241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156</v>
      </c>
      <c r="AU144" s="250" t="s">
        <v>82</v>
      </c>
      <c r="AV144" s="13" t="s">
        <v>80</v>
      </c>
      <c r="AW144" s="13" t="s">
        <v>158</v>
      </c>
      <c r="AX144" s="13" t="s">
        <v>72</v>
      </c>
      <c r="AY144" s="250" t="s">
        <v>146</v>
      </c>
    </row>
    <row r="145" s="13" customFormat="1">
      <c r="A145" s="13"/>
      <c r="B145" s="240"/>
      <c r="C145" s="241"/>
      <c r="D145" s="242" t="s">
        <v>156</v>
      </c>
      <c r="E145" s="243" t="s">
        <v>1</v>
      </c>
      <c r="F145" s="244" t="s">
        <v>159</v>
      </c>
      <c r="G145" s="241"/>
      <c r="H145" s="243" t="s">
        <v>1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156</v>
      </c>
      <c r="AU145" s="250" t="s">
        <v>82</v>
      </c>
      <c r="AV145" s="13" t="s">
        <v>80</v>
      </c>
      <c r="AW145" s="13" t="s">
        <v>158</v>
      </c>
      <c r="AX145" s="13" t="s">
        <v>72</v>
      </c>
      <c r="AY145" s="250" t="s">
        <v>146</v>
      </c>
    </row>
    <row r="146" s="14" customFormat="1">
      <c r="A146" s="14"/>
      <c r="B146" s="251"/>
      <c r="C146" s="252"/>
      <c r="D146" s="242" t="s">
        <v>156</v>
      </c>
      <c r="E146" s="253" t="s">
        <v>1</v>
      </c>
      <c r="F146" s="254" t="s">
        <v>167</v>
      </c>
      <c r="G146" s="252"/>
      <c r="H146" s="255">
        <v>233.31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156</v>
      </c>
      <c r="AU146" s="261" t="s">
        <v>82</v>
      </c>
      <c r="AV146" s="14" t="s">
        <v>82</v>
      </c>
      <c r="AW146" s="14" t="s">
        <v>158</v>
      </c>
      <c r="AX146" s="14" t="s">
        <v>72</v>
      </c>
      <c r="AY146" s="261" t="s">
        <v>146</v>
      </c>
    </row>
    <row r="147" s="13" customFormat="1">
      <c r="A147" s="13"/>
      <c r="B147" s="240"/>
      <c r="C147" s="241"/>
      <c r="D147" s="242" t="s">
        <v>156</v>
      </c>
      <c r="E147" s="243" t="s">
        <v>1</v>
      </c>
      <c r="F147" s="244" t="s">
        <v>161</v>
      </c>
      <c r="G147" s="241"/>
      <c r="H147" s="243" t="s">
        <v>1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156</v>
      </c>
      <c r="AU147" s="250" t="s">
        <v>82</v>
      </c>
      <c r="AV147" s="13" t="s">
        <v>80</v>
      </c>
      <c r="AW147" s="13" t="s">
        <v>158</v>
      </c>
      <c r="AX147" s="13" t="s">
        <v>72</v>
      </c>
      <c r="AY147" s="250" t="s">
        <v>146</v>
      </c>
    </row>
    <row r="148" s="14" customFormat="1">
      <c r="A148" s="14"/>
      <c r="B148" s="251"/>
      <c r="C148" s="252"/>
      <c r="D148" s="242" t="s">
        <v>156</v>
      </c>
      <c r="E148" s="253" t="s">
        <v>1</v>
      </c>
      <c r="F148" s="254" t="s">
        <v>168</v>
      </c>
      <c r="G148" s="252"/>
      <c r="H148" s="255">
        <v>8.0999999999999996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156</v>
      </c>
      <c r="AU148" s="261" t="s">
        <v>82</v>
      </c>
      <c r="AV148" s="14" t="s">
        <v>82</v>
      </c>
      <c r="AW148" s="14" t="s">
        <v>158</v>
      </c>
      <c r="AX148" s="14" t="s">
        <v>72</v>
      </c>
      <c r="AY148" s="261" t="s">
        <v>146</v>
      </c>
    </row>
    <row r="149" s="15" customFormat="1">
      <c r="A149" s="15"/>
      <c r="B149" s="262"/>
      <c r="C149" s="263"/>
      <c r="D149" s="242" t="s">
        <v>156</v>
      </c>
      <c r="E149" s="264" t="s">
        <v>1</v>
      </c>
      <c r="F149" s="265" t="s">
        <v>163</v>
      </c>
      <c r="G149" s="263"/>
      <c r="H149" s="266">
        <v>241.41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156</v>
      </c>
      <c r="AU149" s="272" t="s">
        <v>82</v>
      </c>
      <c r="AV149" s="15" t="s">
        <v>154</v>
      </c>
      <c r="AW149" s="15" t="s">
        <v>158</v>
      </c>
      <c r="AX149" s="15" t="s">
        <v>80</v>
      </c>
      <c r="AY149" s="272" t="s">
        <v>146</v>
      </c>
    </row>
    <row r="150" s="2" customFormat="1" ht="16.5" customHeight="1">
      <c r="A150" s="39"/>
      <c r="B150" s="40"/>
      <c r="C150" s="227" t="s">
        <v>169</v>
      </c>
      <c r="D150" s="227" t="s">
        <v>149</v>
      </c>
      <c r="E150" s="228" t="s">
        <v>170</v>
      </c>
      <c r="F150" s="229" t="s">
        <v>171</v>
      </c>
      <c r="G150" s="230" t="s">
        <v>152</v>
      </c>
      <c r="H150" s="231">
        <v>24.545999999999999</v>
      </c>
      <c r="I150" s="232"/>
      <c r="J150" s="233">
        <f>ROUND(I150*H150,2)</f>
        <v>0</v>
      </c>
      <c r="K150" s="229" t="s">
        <v>153</v>
      </c>
      <c r="L150" s="45"/>
      <c r="M150" s="234" t="s">
        <v>1</v>
      </c>
      <c r="N150" s="235" t="s">
        <v>37</v>
      </c>
      <c r="O150" s="92"/>
      <c r="P150" s="236">
        <f>O150*H150</f>
        <v>0</v>
      </c>
      <c r="Q150" s="236">
        <v>0.027300000000000001</v>
      </c>
      <c r="R150" s="236">
        <f>Q150*H150</f>
        <v>0.67010579999999997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154</v>
      </c>
      <c r="AT150" s="238" t="s">
        <v>149</v>
      </c>
      <c r="AU150" s="238" t="s">
        <v>82</v>
      </c>
      <c r="AY150" s="18" t="s">
        <v>146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154</v>
      </c>
      <c r="BM150" s="238" t="s">
        <v>172</v>
      </c>
    </row>
    <row r="151" s="13" customFormat="1">
      <c r="A151" s="13"/>
      <c r="B151" s="240"/>
      <c r="C151" s="241"/>
      <c r="D151" s="242" t="s">
        <v>156</v>
      </c>
      <c r="E151" s="243" t="s">
        <v>1</v>
      </c>
      <c r="F151" s="244" t="s">
        <v>157</v>
      </c>
      <c r="G151" s="241"/>
      <c r="H151" s="243" t="s">
        <v>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156</v>
      </c>
      <c r="AU151" s="250" t="s">
        <v>82</v>
      </c>
      <c r="AV151" s="13" t="s">
        <v>80</v>
      </c>
      <c r="AW151" s="13" t="s">
        <v>158</v>
      </c>
      <c r="AX151" s="13" t="s">
        <v>72</v>
      </c>
      <c r="AY151" s="250" t="s">
        <v>146</v>
      </c>
    </row>
    <row r="152" s="13" customFormat="1">
      <c r="A152" s="13"/>
      <c r="B152" s="240"/>
      <c r="C152" s="241"/>
      <c r="D152" s="242" t="s">
        <v>156</v>
      </c>
      <c r="E152" s="243" t="s">
        <v>1</v>
      </c>
      <c r="F152" s="244" t="s">
        <v>159</v>
      </c>
      <c r="G152" s="241"/>
      <c r="H152" s="243" t="s">
        <v>1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156</v>
      </c>
      <c r="AU152" s="250" t="s">
        <v>82</v>
      </c>
      <c r="AV152" s="13" t="s">
        <v>80</v>
      </c>
      <c r="AW152" s="13" t="s">
        <v>158</v>
      </c>
      <c r="AX152" s="13" t="s">
        <v>72</v>
      </c>
      <c r="AY152" s="250" t="s">
        <v>146</v>
      </c>
    </row>
    <row r="153" s="14" customFormat="1">
      <c r="A153" s="14"/>
      <c r="B153" s="251"/>
      <c r="C153" s="252"/>
      <c r="D153" s="242" t="s">
        <v>156</v>
      </c>
      <c r="E153" s="253" t="s">
        <v>1</v>
      </c>
      <c r="F153" s="254" t="s">
        <v>160</v>
      </c>
      <c r="G153" s="252"/>
      <c r="H153" s="255">
        <v>23.331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156</v>
      </c>
      <c r="AU153" s="261" t="s">
        <v>82</v>
      </c>
      <c r="AV153" s="14" t="s">
        <v>82</v>
      </c>
      <c r="AW153" s="14" t="s">
        <v>158</v>
      </c>
      <c r="AX153" s="14" t="s">
        <v>72</v>
      </c>
      <c r="AY153" s="261" t="s">
        <v>146</v>
      </c>
    </row>
    <row r="154" s="13" customFormat="1">
      <c r="A154" s="13"/>
      <c r="B154" s="240"/>
      <c r="C154" s="241"/>
      <c r="D154" s="242" t="s">
        <v>156</v>
      </c>
      <c r="E154" s="243" t="s">
        <v>1</v>
      </c>
      <c r="F154" s="244" t="s">
        <v>161</v>
      </c>
      <c r="G154" s="241"/>
      <c r="H154" s="243" t="s">
        <v>1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0" t="s">
        <v>156</v>
      </c>
      <c r="AU154" s="250" t="s">
        <v>82</v>
      </c>
      <c r="AV154" s="13" t="s">
        <v>80</v>
      </c>
      <c r="AW154" s="13" t="s">
        <v>158</v>
      </c>
      <c r="AX154" s="13" t="s">
        <v>72</v>
      </c>
      <c r="AY154" s="250" t="s">
        <v>146</v>
      </c>
    </row>
    <row r="155" s="14" customFormat="1">
      <c r="A155" s="14"/>
      <c r="B155" s="251"/>
      <c r="C155" s="252"/>
      <c r="D155" s="242" t="s">
        <v>156</v>
      </c>
      <c r="E155" s="253" t="s">
        <v>1</v>
      </c>
      <c r="F155" s="254" t="s">
        <v>162</v>
      </c>
      <c r="G155" s="252"/>
      <c r="H155" s="255">
        <v>1.2150000000000001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156</v>
      </c>
      <c r="AU155" s="261" t="s">
        <v>82</v>
      </c>
      <c r="AV155" s="14" t="s">
        <v>82</v>
      </c>
      <c r="AW155" s="14" t="s">
        <v>158</v>
      </c>
      <c r="AX155" s="14" t="s">
        <v>72</v>
      </c>
      <c r="AY155" s="261" t="s">
        <v>146</v>
      </c>
    </row>
    <row r="156" s="15" customFormat="1">
      <c r="A156" s="15"/>
      <c r="B156" s="262"/>
      <c r="C156" s="263"/>
      <c r="D156" s="242" t="s">
        <v>156</v>
      </c>
      <c r="E156" s="264" t="s">
        <v>1</v>
      </c>
      <c r="F156" s="265" t="s">
        <v>163</v>
      </c>
      <c r="G156" s="263"/>
      <c r="H156" s="266">
        <v>24.545999999999999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2" t="s">
        <v>156</v>
      </c>
      <c r="AU156" s="272" t="s">
        <v>82</v>
      </c>
      <c r="AV156" s="15" t="s">
        <v>154</v>
      </c>
      <c r="AW156" s="15" t="s">
        <v>158</v>
      </c>
      <c r="AX156" s="15" t="s">
        <v>80</v>
      </c>
      <c r="AY156" s="272" t="s">
        <v>146</v>
      </c>
    </row>
    <row r="157" s="2" customFormat="1" ht="24.15" customHeight="1">
      <c r="A157" s="39"/>
      <c r="B157" s="40"/>
      <c r="C157" s="227" t="s">
        <v>154</v>
      </c>
      <c r="D157" s="227" t="s">
        <v>149</v>
      </c>
      <c r="E157" s="228" t="s">
        <v>173</v>
      </c>
      <c r="F157" s="229" t="s">
        <v>174</v>
      </c>
      <c r="G157" s="230" t="s">
        <v>152</v>
      </c>
      <c r="H157" s="231">
        <v>77.769999999999996</v>
      </c>
      <c r="I157" s="232"/>
      <c r="J157" s="233">
        <f>ROUND(I157*H157,2)</f>
        <v>0</v>
      </c>
      <c r="K157" s="229" t="s">
        <v>153</v>
      </c>
      <c r="L157" s="45"/>
      <c r="M157" s="234" t="s">
        <v>1</v>
      </c>
      <c r="N157" s="235" t="s">
        <v>37</v>
      </c>
      <c r="O157" s="92"/>
      <c r="P157" s="236">
        <f>O157*H157</f>
        <v>0</v>
      </c>
      <c r="Q157" s="236">
        <v>0.0043839999999999999</v>
      </c>
      <c r="R157" s="236">
        <f>Q157*H157</f>
        <v>0.34094367999999997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154</v>
      </c>
      <c r="AT157" s="238" t="s">
        <v>149</v>
      </c>
      <c r="AU157" s="238" t="s">
        <v>82</v>
      </c>
      <c r="AY157" s="18" t="s">
        <v>146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154</v>
      </c>
      <c r="BM157" s="238" t="s">
        <v>175</v>
      </c>
    </row>
    <row r="158" s="13" customFormat="1">
      <c r="A158" s="13"/>
      <c r="B158" s="240"/>
      <c r="C158" s="241"/>
      <c r="D158" s="242" t="s">
        <v>156</v>
      </c>
      <c r="E158" s="243" t="s">
        <v>1</v>
      </c>
      <c r="F158" s="244" t="s">
        <v>157</v>
      </c>
      <c r="G158" s="241"/>
      <c r="H158" s="243" t="s">
        <v>1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156</v>
      </c>
      <c r="AU158" s="250" t="s">
        <v>82</v>
      </c>
      <c r="AV158" s="13" t="s">
        <v>80</v>
      </c>
      <c r="AW158" s="13" t="s">
        <v>158</v>
      </c>
      <c r="AX158" s="13" t="s">
        <v>72</v>
      </c>
      <c r="AY158" s="250" t="s">
        <v>146</v>
      </c>
    </row>
    <row r="159" s="13" customFormat="1">
      <c r="A159" s="13"/>
      <c r="B159" s="240"/>
      <c r="C159" s="241"/>
      <c r="D159" s="242" t="s">
        <v>156</v>
      </c>
      <c r="E159" s="243" t="s">
        <v>1</v>
      </c>
      <c r="F159" s="244" t="s">
        <v>159</v>
      </c>
      <c r="G159" s="241"/>
      <c r="H159" s="243" t="s">
        <v>1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0" t="s">
        <v>156</v>
      </c>
      <c r="AU159" s="250" t="s">
        <v>82</v>
      </c>
      <c r="AV159" s="13" t="s">
        <v>80</v>
      </c>
      <c r="AW159" s="13" t="s">
        <v>158</v>
      </c>
      <c r="AX159" s="13" t="s">
        <v>72</v>
      </c>
      <c r="AY159" s="250" t="s">
        <v>146</v>
      </c>
    </row>
    <row r="160" s="14" customFormat="1">
      <c r="A160" s="14"/>
      <c r="B160" s="251"/>
      <c r="C160" s="252"/>
      <c r="D160" s="242" t="s">
        <v>156</v>
      </c>
      <c r="E160" s="253" t="s">
        <v>1</v>
      </c>
      <c r="F160" s="254" t="s">
        <v>176</v>
      </c>
      <c r="G160" s="252"/>
      <c r="H160" s="255">
        <v>77.769999999999996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156</v>
      </c>
      <c r="AU160" s="261" t="s">
        <v>82</v>
      </c>
      <c r="AV160" s="14" t="s">
        <v>82</v>
      </c>
      <c r="AW160" s="14" t="s">
        <v>158</v>
      </c>
      <c r="AX160" s="14" t="s">
        <v>72</v>
      </c>
      <c r="AY160" s="261" t="s">
        <v>146</v>
      </c>
    </row>
    <row r="161" s="15" customFormat="1">
      <c r="A161" s="15"/>
      <c r="B161" s="262"/>
      <c r="C161" s="263"/>
      <c r="D161" s="242" t="s">
        <v>156</v>
      </c>
      <c r="E161" s="264" t="s">
        <v>1</v>
      </c>
      <c r="F161" s="265" t="s">
        <v>163</v>
      </c>
      <c r="G161" s="263"/>
      <c r="H161" s="266">
        <v>77.769999999999996</v>
      </c>
      <c r="I161" s="267"/>
      <c r="J161" s="263"/>
      <c r="K161" s="263"/>
      <c r="L161" s="268"/>
      <c r="M161" s="269"/>
      <c r="N161" s="270"/>
      <c r="O161" s="270"/>
      <c r="P161" s="270"/>
      <c r="Q161" s="270"/>
      <c r="R161" s="270"/>
      <c r="S161" s="270"/>
      <c r="T161" s="27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2" t="s">
        <v>156</v>
      </c>
      <c r="AU161" s="272" t="s">
        <v>82</v>
      </c>
      <c r="AV161" s="15" t="s">
        <v>154</v>
      </c>
      <c r="AW161" s="15" t="s">
        <v>158</v>
      </c>
      <c r="AX161" s="15" t="s">
        <v>80</v>
      </c>
      <c r="AY161" s="272" t="s">
        <v>146</v>
      </c>
    </row>
    <row r="162" s="2" customFormat="1" ht="16.5" customHeight="1">
      <c r="A162" s="39"/>
      <c r="B162" s="40"/>
      <c r="C162" s="227" t="s">
        <v>177</v>
      </c>
      <c r="D162" s="227" t="s">
        <v>149</v>
      </c>
      <c r="E162" s="228" t="s">
        <v>178</v>
      </c>
      <c r="F162" s="229" t="s">
        <v>179</v>
      </c>
      <c r="G162" s="230" t="s">
        <v>152</v>
      </c>
      <c r="H162" s="231">
        <v>77.769999999999996</v>
      </c>
      <c r="I162" s="232"/>
      <c r="J162" s="233">
        <f>ROUND(I162*H162,2)</f>
        <v>0</v>
      </c>
      <c r="K162" s="229" t="s">
        <v>153</v>
      </c>
      <c r="L162" s="45"/>
      <c r="M162" s="234" t="s">
        <v>1</v>
      </c>
      <c r="N162" s="235" t="s">
        <v>37</v>
      </c>
      <c r="O162" s="92"/>
      <c r="P162" s="236">
        <f>O162*H162</f>
        <v>0</v>
      </c>
      <c r="Q162" s="236">
        <v>0.0040000000000000001</v>
      </c>
      <c r="R162" s="236">
        <f>Q162*H162</f>
        <v>0.31107999999999997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154</v>
      </c>
      <c r="AT162" s="238" t="s">
        <v>149</v>
      </c>
      <c r="AU162" s="238" t="s">
        <v>82</v>
      </c>
      <c r="AY162" s="18" t="s">
        <v>146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80</v>
      </c>
      <c r="BK162" s="239">
        <f>ROUND(I162*H162,2)</f>
        <v>0</v>
      </c>
      <c r="BL162" s="18" t="s">
        <v>154</v>
      </c>
      <c r="BM162" s="238" t="s">
        <v>180</v>
      </c>
    </row>
    <row r="163" s="13" customFormat="1">
      <c r="A163" s="13"/>
      <c r="B163" s="240"/>
      <c r="C163" s="241"/>
      <c r="D163" s="242" t="s">
        <v>156</v>
      </c>
      <c r="E163" s="243" t="s">
        <v>1</v>
      </c>
      <c r="F163" s="244" t="s">
        <v>157</v>
      </c>
      <c r="G163" s="241"/>
      <c r="H163" s="243" t="s">
        <v>1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156</v>
      </c>
      <c r="AU163" s="250" t="s">
        <v>82</v>
      </c>
      <c r="AV163" s="13" t="s">
        <v>80</v>
      </c>
      <c r="AW163" s="13" t="s">
        <v>158</v>
      </c>
      <c r="AX163" s="13" t="s">
        <v>72</v>
      </c>
      <c r="AY163" s="250" t="s">
        <v>146</v>
      </c>
    </row>
    <row r="164" s="13" customFormat="1">
      <c r="A164" s="13"/>
      <c r="B164" s="240"/>
      <c r="C164" s="241"/>
      <c r="D164" s="242" t="s">
        <v>156</v>
      </c>
      <c r="E164" s="243" t="s">
        <v>1</v>
      </c>
      <c r="F164" s="244" t="s">
        <v>159</v>
      </c>
      <c r="G164" s="241"/>
      <c r="H164" s="243" t="s">
        <v>1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156</v>
      </c>
      <c r="AU164" s="250" t="s">
        <v>82</v>
      </c>
      <c r="AV164" s="13" t="s">
        <v>80</v>
      </c>
      <c r="AW164" s="13" t="s">
        <v>158</v>
      </c>
      <c r="AX164" s="13" t="s">
        <v>72</v>
      </c>
      <c r="AY164" s="250" t="s">
        <v>146</v>
      </c>
    </row>
    <row r="165" s="14" customFormat="1">
      <c r="A165" s="14"/>
      <c r="B165" s="251"/>
      <c r="C165" s="252"/>
      <c r="D165" s="242" t="s">
        <v>156</v>
      </c>
      <c r="E165" s="253" t="s">
        <v>1</v>
      </c>
      <c r="F165" s="254" t="s">
        <v>176</v>
      </c>
      <c r="G165" s="252"/>
      <c r="H165" s="255">
        <v>77.769999999999996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156</v>
      </c>
      <c r="AU165" s="261" t="s">
        <v>82</v>
      </c>
      <c r="AV165" s="14" t="s">
        <v>82</v>
      </c>
      <c r="AW165" s="14" t="s">
        <v>158</v>
      </c>
      <c r="AX165" s="14" t="s">
        <v>72</v>
      </c>
      <c r="AY165" s="261" t="s">
        <v>146</v>
      </c>
    </row>
    <row r="166" s="15" customFormat="1">
      <c r="A166" s="15"/>
      <c r="B166" s="262"/>
      <c r="C166" s="263"/>
      <c r="D166" s="242" t="s">
        <v>156</v>
      </c>
      <c r="E166" s="264" t="s">
        <v>1</v>
      </c>
      <c r="F166" s="265" t="s">
        <v>163</v>
      </c>
      <c r="G166" s="263"/>
      <c r="H166" s="266">
        <v>77.769999999999996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156</v>
      </c>
      <c r="AU166" s="272" t="s">
        <v>82</v>
      </c>
      <c r="AV166" s="15" t="s">
        <v>154</v>
      </c>
      <c r="AW166" s="15" t="s">
        <v>158</v>
      </c>
      <c r="AX166" s="15" t="s">
        <v>80</v>
      </c>
      <c r="AY166" s="272" t="s">
        <v>146</v>
      </c>
    </row>
    <row r="167" s="2" customFormat="1" ht="24.15" customHeight="1">
      <c r="A167" s="39"/>
      <c r="B167" s="40"/>
      <c r="C167" s="227" t="s">
        <v>147</v>
      </c>
      <c r="D167" s="227" t="s">
        <v>149</v>
      </c>
      <c r="E167" s="228" t="s">
        <v>181</v>
      </c>
      <c r="F167" s="229" t="s">
        <v>182</v>
      </c>
      <c r="G167" s="230" t="s">
        <v>152</v>
      </c>
      <c r="H167" s="231">
        <v>77.769999999999996</v>
      </c>
      <c r="I167" s="232"/>
      <c r="J167" s="233">
        <f>ROUND(I167*H167,2)</f>
        <v>0</v>
      </c>
      <c r="K167" s="229" t="s">
        <v>153</v>
      </c>
      <c r="L167" s="45"/>
      <c r="M167" s="234" t="s">
        <v>1</v>
      </c>
      <c r="N167" s="235" t="s">
        <v>37</v>
      </c>
      <c r="O167" s="92"/>
      <c r="P167" s="236">
        <f>O167*H167</f>
        <v>0</v>
      </c>
      <c r="Q167" s="236">
        <v>0.0178</v>
      </c>
      <c r="R167" s="236">
        <f>Q167*H167</f>
        <v>1.3843059999999998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154</v>
      </c>
      <c r="AT167" s="238" t="s">
        <v>149</v>
      </c>
      <c r="AU167" s="238" t="s">
        <v>82</v>
      </c>
      <c r="AY167" s="18" t="s">
        <v>146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80</v>
      </c>
      <c r="BK167" s="239">
        <f>ROUND(I167*H167,2)</f>
        <v>0</v>
      </c>
      <c r="BL167" s="18" t="s">
        <v>154</v>
      </c>
      <c r="BM167" s="238" t="s">
        <v>183</v>
      </c>
    </row>
    <row r="168" s="13" customFormat="1">
      <c r="A168" s="13"/>
      <c r="B168" s="240"/>
      <c r="C168" s="241"/>
      <c r="D168" s="242" t="s">
        <v>156</v>
      </c>
      <c r="E168" s="243" t="s">
        <v>1</v>
      </c>
      <c r="F168" s="244" t="s">
        <v>157</v>
      </c>
      <c r="G168" s="241"/>
      <c r="H168" s="243" t="s">
        <v>1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156</v>
      </c>
      <c r="AU168" s="250" t="s">
        <v>82</v>
      </c>
      <c r="AV168" s="13" t="s">
        <v>80</v>
      </c>
      <c r="AW168" s="13" t="s">
        <v>158</v>
      </c>
      <c r="AX168" s="13" t="s">
        <v>72</v>
      </c>
      <c r="AY168" s="250" t="s">
        <v>146</v>
      </c>
    </row>
    <row r="169" s="13" customFormat="1">
      <c r="A169" s="13"/>
      <c r="B169" s="240"/>
      <c r="C169" s="241"/>
      <c r="D169" s="242" t="s">
        <v>156</v>
      </c>
      <c r="E169" s="243" t="s">
        <v>1</v>
      </c>
      <c r="F169" s="244" t="s">
        <v>159</v>
      </c>
      <c r="G169" s="241"/>
      <c r="H169" s="243" t="s">
        <v>1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0" t="s">
        <v>156</v>
      </c>
      <c r="AU169" s="250" t="s">
        <v>82</v>
      </c>
      <c r="AV169" s="13" t="s">
        <v>80</v>
      </c>
      <c r="AW169" s="13" t="s">
        <v>158</v>
      </c>
      <c r="AX169" s="13" t="s">
        <v>72</v>
      </c>
      <c r="AY169" s="250" t="s">
        <v>146</v>
      </c>
    </row>
    <row r="170" s="14" customFormat="1">
      <c r="A170" s="14"/>
      <c r="B170" s="251"/>
      <c r="C170" s="252"/>
      <c r="D170" s="242" t="s">
        <v>156</v>
      </c>
      <c r="E170" s="253" t="s">
        <v>1</v>
      </c>
      <c r="F170" s="254" t="s">
        <v>176</v>
      </c>
      <c r="G170" s="252"/>
      <c r="H170" s="255">
        <v>77.769999999999996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156</v>
      </c>
      <c r="AU170" s="261" t="s">
        <v>82</v>
      </c>
      <c r="AV170" s="14" t="s">
        <v>82</v>
      </c>
      <c r="AW170" s="14" t="s">
        <v>158</v>
      </c>
      <c r="AX170" s="14" t="s">
        <v>72</v>
      </c>
      <c r="AY170" s="261" t="s">
        <v>146</v>
      </c>
    </row>
    <row r="171" s="15" customFormat="1">
      <c r="A171" s="15"/>
      <c r="B171" s="262"/>
      <c r="C171" s="263"/>
      <c r="D171" s="242" t="s">
        <v>156</v>
      </c>
      <c r="E171" s="264" t="s">
        <v>1</v>
      </c>
      <c r="F171" s="265" t="s">
        <v>163</v>
      </c>
      <c r="G171" s="263"/>
      <c r="H171" s="266">
        <v>77.769999999999996</v>
      </c>
      <c r="I171" s="267"/>
      <c r="J171" s="263"/>
      <c r="K171" s="263"/>
      <c r="L171" s="268"/>
      <c r="M171" s="269"/>
      <c r="N171" s="270"/>
      <c r="O171" s="270"/>
      <c r="P171" s="270"/>
      <c r="Q171" s="270"/>
      <c r="R171" s="270"/>
      <c r="S171" s="270"/>
      <c r="T171" s="27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2" t="s">
        <v>156</v>
      </c>
      <c r="AU171" s="272" t="s">
        <v>82</v>
      </c>
      <c r="AV171" s="15" t="s">
        <v>154</v>
      </c>
      <c r="AW171" s="15" t="s">
        <v>158</v>
      </c>
      <c r="AX171" s="15" t="s">
        <v>80</v>
      </c>
      <c r="AY171" s="272" t="s">
        <v>146</v>
      </c>
    </row>
    <row r="172" s="2" customFormat="1" ht="24.15" customHeight="1">
      <c r="A172" s="39"/>
      <c r="B172" s="40"/>
      <c r="C172" s="227" t="s">
        <v>184</v>
      </c>
      <c r="D172" s="227" t="s">
        <v>149</v>
      </c>
      <c r="E172" s="228" t="s">
        <v>185</v>
      </c>
      <c r="F172" s="229" t="s">
        <v>186</v>
      </c>
      <c r="G172" s="230" t="s">
        <v>152</v>
      </c>
      <c r="H172" s="231">
        <v>4.0499999999999998</v>
      </c>
      <c r="I172" s="232"/>
      <c r="J172" s="233">
        <f>ROUND(I172*H172,2)</f>
        <v>0</v>
      </c>
      <c r="K172" s="229" t="s">
        <v>153</v>
      </c>
      <c r="L172" s="45"/>
      <c r="M172" s="234" t="s">
        <v>1</v>
      </c>
      <c r="N172" s="235" t="s">
        <v>37</v>
      </c>
      <c r="O172" s="92"/>
      <c r="P172" s="236">
        <f>O172*H172</f>
        <v>0</v>
      </c>
      <c r="Q172" s="236">
        <v>0.021899999999999999</v>
      </c>
      <c r="R172" s="236">
        <f>Q172*H172</f>
        <v>0.088694999999999996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154</v>
      </c>
      <c r="AT172" s="238" t="s">
        <v>149</v>
      </c>
      <c r="AU172" s="238" t="s">
        <v>82</v>
      </c>
      <c r="AY172" s="18" t="s">
        <v>146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80</v>
      </c>
      <c r="BK172" s="239">
        <f>ROUND(I172*H172,2)</f>
        <v>0</v>
      </c>
      <c r="BL172" s="18" t="s">
        <v>154</v>
      </c>
      <c r="BM172" s="238" t="s">
        <v>187</v>
      </c>
    </row>
    <row r="173" s="13" customFormat="1">
      <c r="A173" s="13"/>
      <c r="B173" s="240"/>
      <c r="C173" s="241"/>
      <c r="D173" s="242" t="s">
        <v>156</v>
      </c>
      <c r="E173" s="243" t="s">
        <v>1</v>
      </c>
      <c r="F173" s="244" t="s">
        <v>157</v>
      </c>
      <c r="G173" s="241"/>
      <c r="H173" s="243" t="s">
        <v>1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156</v>
      </c>
      <c r="AU173" s="250" t="s">
        <v>82</v>
      </c>
      <c r="AV173" s="13" t="s">
        <v>80</v>
      </c>
      <c r="AW173" s="13" t="s">
        <v>158</v>
      </c>
      <c r="AX173" s="13" t="s">
        <v>72</v>
      </c>
      <c r="AY173" s="250" t="s">
        <v>146</v>
      </c>
    </row>
    <row r="174" s="13" customFormat="1">
      <c r="A174" s="13"/>
      <c r="B174" s="240"/>
      <c r="C174" s="241"/>
      <c r="D174" s="242" t="s">
        <v>156</v>
      </c>
      <c r="E174" s="243" t="s">
        <v>1</v>
      </c>
      <c r="F174" s="244" t="s">
        <v>161</v>
      </c>
      <c r="G174" s="241"/>
      <c r="H174" s="243" t="s">
        <v>1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0" t="s">
        <v>156</v>
      </c>
      <c r="AU174" s="250" t="s">
        <v>82</v>
      </c>
      <c r="AV174" s="13" t="s">
        <v>80</v>
      </c>
      <c r="AW174" s="13" t="s">
        <v>158</v>
      </c>
      <c r="AX174" s="13" t="s">
        <v>72</v>
      </c>
      <c r="AY174" s="250" t="s">
        <v>146</v>
      </c>
    </row>
    <row r="175" s="14" customFormat="1">
      <c r="A175" s="14"/>
      <c r="B175" s="251"/>
      <c r="C175" s="252"/>
      <c r="D175" s="242" t="s">
        <v>156</v>
      </c>
      <c r="E175" s="253" t="s">
        <v>1</v>
      </c>
      <c r="F175" s="254" t="s">
        <v>188</v>
      </c>
      <c r="G175" s="252"/>
      <c r="H175" s="255">
        <v>4.0499999999999998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156</v>
      </c>
      <c r="AU175" s="261" t="s">
        <v>82</v>
      </c>
      <c r="AV175" s="14" t="s">
        <v>82</v>
      </c>
      <c r="AW175" s="14" t="s">
        <v>158</v>
      </c>
      <c r="AX175" s="14" t="s">
        <v>80</v>
      </c>
      <c r="AY175" s="261" t="s">
        <v>146</v>
      </c>
    </row>
    <row r="176" s="2" customFormat="1" ht="21.75" customHeight="1">
      <c r="A176" s="39"/>
      <c r="B176" s="40"/>
      <c r="C176" s="227" t="s">
        <v>189</v>
      </c>
      <c r="D176" s="227" t="s">
        <v>149</v>
      </c>
      <c r="E176" s="228" t="s">
        <v>190</v>
      </c>
      <c r="F176" s="229" t="s">
        <v>191</v>
      </c>
      <c r="G176" s="230" t="s">
        <v>152</v>
      </c>
      <c r="H176" s="231">
        <v>80.498000000000005</v>
      </c>
      <c r="I176" s="232"/>
      <c r="J176" s="233">
        <f>ROUND(I176*H176,2)</f>
        <v>0</v>
      </c>
      <c r="K176" s="229" t="s">
        <v>153</v>
      </c>
      <c r="L176" s="45"/>
      <c r="M176" s="234" t="s">
        <v>1</v>
      </c>
      <c r="N176" s="235" t="s">
        <v>37</v>
      </c>
      <c r="O176" s="92"/>
      <c r="P176" s="236">
        <f>O176*H176</f>
        <v>0</v>
      </c>
      <c r="Q176" s="236">
        <v>0.0073499999999999998</v>
      </c>
      <c r="R176" s="236">
        <f>Q176*H176</f>
        <v>0.59166030000000003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154</v>
      </c>
      <c r="AT176" s="238" t="s">
        <v>149</v>
      </c>
      <c r="AU176" s="238" t="s">
        <v>82</v>
      </c>
      <c r="AY176" s="18" t="s">
        <v>146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80</v>
      </c>
      <c r="BK176" s="239">
        <f>ROUND(I176*H176,2)</f>
        <v>0</v>
      </c>
      <c r="BL176" s="18" t="s">
        <v>154</v>
      </c>
      <c r="BM176" s="238" t="s">
        <v>192</v>
      </c>
    </row>
    <row r="177" s="13" customFormat="1">
      <c r="A177" s="13"/>
      <c r="B177" s="240"/>
      <c r="C177" s="241"/>
      <c r="D177" s="242" t="s">
        <v>156</v>
      </c>
      <c r="E177" s="243" t="s">
        <v>1</v>
      </c>
      <c r="F177" s="244" t="s">
        <v>157</v>
      </c>
      <c r="G177" s="241"/>
      <c r="H177" s="243" t="s">
        <v>1</v>
      </c>
      <c r="I177" s="245"/>
      <c r="J177" s="241"/>
      <c r="K177" s="241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156</v>
      </c>
      <c r="AU177" s="250" t="s">
        <v>82</v>
      </c>
      <c r="AV177" s="13" t="s">
        <v>80</v>
      </c>
      <c r="AW177" s="13" t="s">
        <v>158</v>
      </c>
      <c r="AX177" s="13" t="s">
        <v>72</v>
      </c>
      <c r="AY177" s="250" t="s">
        <v>146</v>
      </c>
    </row>
    <row r="178" s="13" customFormat="1">
      <c r="A178" s="13"/>
      <c r="B178" s="240"/>
      <c r="C178" s="241"/>
      <c r="D178" s="242" t="s">
        <v>156</v>
      </c>
      <c r="E178" s="243" t="s">
        <v>1</v>
      </c>
      <c r="F178" s="244" t="s">
        <v>159</v>
      </c>
      <c r="G178" s="241"/>
      <c r="H178" s="243" t="s">
        <v>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156</v>
      </c>
      <c r="AU178" s="250" t="s">
        <v>82</v>
      </c>
      <c r="AV178" s="13" t="s">
        <v>80</v>
      </c>
      <c r="AW178" s="13" t="s">
        <v>158</v>
      </c>
      <c r="AX178" s="13" t="s">
        <v>72</v>
      </c>
      <c r="AY178" s="250" t="s">
        <v>146</v>
      </c>
    </row>
    <row r="179" s="14" customFormat="1">
      <c r="A179" s="14"/>
      <c r="B179" s="251"/>
      <c r="C179" s="252"/>
      <c r="D179" s="242" t="s">
        <v>156</v>
      </c>
      <c r="E179" s="253" t="s">
        <v>1</v>
      </c>
      <c r="F179" s="254" t="s">
        <v>193</v>
      </c>
      <c r="G179" s="252"/>
      <c r="H179" s="255">
        <v>34.2087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156</v>
      </c>
      <c r="AU179" s="261" t="s">
        <v>82</v>
      </c>
      <c r="AV179" s="14" t="s">
        <v>82</v>
      </c>
      <c r="AW179" s="14" t="s">
        <v>158</v>
      </c>
      <c r="AX179" s="14" t="s">
        <v>72</v>
      </c>
      <c r="AY179" s="261" t="s">
        <v>146</v>
      </c>
    </row>
    <row r="180" s="14" customFormat="1">
      <c r="A180" s="14"/>
      <c r="B180" s="251"/>
      <c r="C180" s="252"/>
      <c r="D180" s="242" t="s">
        <v>156</v>
      </c>
      <c r="E180" s="253" t="s">
        <v>1</v>
      </c>
      <c r="F180" s="254" t="s">
        <v>194</v>
      </c>
      <c r="G180" s="252"/>
      <c r="H180" s="255">
        <v>29.385899999999999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156</v>
      </c>
      <c r="AU180" s="261" t="s">
        <v>82</v>
      </c>
      <c r="AV180" s="14" t="s">
        <v>82</v>
      </c>
      <c r="AW180" s="14" t="s">
        <v>158</v>
      </c>
      <c r="AX180" s="14" t="s">
        <v>72</v>
      </c>
      <c r="AY180" s="261" t="s">
        <v>146</v>
      </c>
    </row>
    <row r="181" s="13" customFormat="1">
      <c r="A181" s="13"/>
      <c r="B181" s="240"/>
      <c r="C181" s="241"/>
      <c r="D181" s="242" t="s">
        <v>156</v>
      </c>
      <c r="E181" s="243" t="s">
        <v>1</v>
      </c>
      <c r="F181" s="244" t="s">
        <v>161</v>
      </c>
      <c r="G181" s="241"/>
      <c r="H181" s="243" t="s">
        <v>1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0" t="s">
        <v>156</v>
      </c>
      <c r="AU181" s="250" t="s">
        <v>82</v>
      </c>
      <c r="AV181" s="13" t="s">
        <v>80</v>
      </c>
      <c r="AW181" s="13" t="s">
        <v>158</v>
      </c>
      <c r="AX181" s="13" t="s">
        <v>72</v>
      </c>
      <c r="AY181" s="250" t="s">
        <v>146</v>
      </c>
    </row>
    <row r="182" s="14" customFormat="1">
      <c r="A182" s="14"/>
      <c r="B182" s="251"/>
      <c r="C182" s="252"/>
      <c r="D182" s="242" t="s">
        <v>156</v>
      </c>
      <c r="E182" s="253" t="s">
        <v>1</v>
      </c>
      <c r="F182" s="254" t="s">
        <v>195</v>
      </c>
      <c r="G182" s="252"/>
      <c r="H182" s="255">
        <v>2.7132000000000001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156</v>
      </c>
      <c r="AU182" s="261" t="s">
        <v>82</v>
      </c>
      <c r="AV182" s="14" t="s">
        <v>82</v>
      </c>
      <c r="AW182" s="14" t="s">
        <v>158</v>
      </c>
      <c r="AX182" s="14" t="s">
        <v>72</v>
      </c>
      <c r="AY182" s="261" t="s">
        <v>146</v>
      </c>
    </row>
    <row r="183" s="14" customFormat="1">
      <c r="A183" s="14"/>
      <c r="B183" s="251"/>
      <c r="C183" s="252"/>
      <c r="D183" s="242" t="s">
        <v>156</v>
      </c>
      <c r="E183" s="253" t="s">
        <v>1</v>
      </c>
      <c r="F183" s="254" t="s">
        <v>196</v>
      </c>
      <c r="G183" s="252"/>
      <c r="H183" s="255">
        <v>10.230600000000001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156</v>
      </c>
      <c r="AU183" s="261" t="s">
        <v>82</v>
      </c>
      <c r="AV183" s="14" t="s">
        <v>82</v>
      </c>
      <c r="AW183" s="14" t="s">
        <v>158</v>
      </c>
      <c r="AX183" s="14" t="s">
        <v>72</v>
      </c>
      <c r="AY183" s="261" t="s">
        <v>146</v>
      </c>
    </row>
    <row r="184" s="13" customFormat="1">
      <c r="A184" s="13"/>
      <c r="B184" s="240"/>
      <c r="C184" s="241"/>
      <c r="D184" s="242" t="s">
        <v>156</v>
      </c>
      <c r="E184" s="243" t="s">
        <v>1</v>
      </c>
      <c r="F184" s="244" t="s">
        <v>197</v>
      </c>
      <c r="G184" s="241"/>
      <c r="H184" s="243" t="s">
        <v>1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156</v>
      </c>
      <c r="AU184" s="250" t="s">
        <v>82</v>
      </c>
      <c r="AV184" s="13" t="s">
        <v>80</v>
      </c>
      <c r="AW184" s="13" t="s">
        <v>158</v>
      </c>
      <c r="AX184" s="13" t="s">
        <v>72</v>
      </c>
      <c r="AY184" s="250" t="s">
        <v>146</v>
      </c>
    </row>
    <row r="185" s="14" customFormat="1">
      <c r="A185" s="14"/>
      <c r="B185" s="251"/>
      <c r="C185" s="252"/>
      <c r="D185" s="242" t="s">
        <v>156</v>
      </c>
      <c r="E185" s="253" t="s">
        <v>1</v>
      </c>
      <c r="F185" s="254" t="s">
        <v>198</v>
      </c>
      <c r="G185" s="252"/>
      <c r="H185" s="255">
        <v>3.96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156</v>
      </c>
      <c r="AU185" s="261" t="s">
        <v>82</v>
      </c>
      <c r="AV185" s="14" t="s">
        <v>82</v>
      </c>
      <c r="AW185" s="14" t="s">
        <v>158</v>
      </c>
      <c r="AX185" s="14" t="s">
        <v>72</v>
      </c>
      <c r="AY185" s="261" t="s">
        <v>146</v>
      </c>
    </row>
    <row r="186" s="15" customFormat="1">
      <c r="A186" s="15"/>
      <c r="B186" s="262"/>
      <c r="C186" s="263"/>
      <c r="D186" s="242" t="s">
        <v>156</v>
      </c>
      <c r="E186" s="264" t="s">
        <v>1</v>
      </c>
      <c r="F186" s="265" t="s">
        <v>163</v>
      </c>
      <c r="G186" s="263"/>
      <c r="H186" s="266">
        <v>80.498400000000004</v>
      </c>
      <c r="I186" s="267"/>
      <c r="J186" s="263"/>
      <c r="K186" s="263"/>
      <c r="L186" s="268"/>
      <c r="M186" s="269"/>
      <c r="N186" s="270"/>
      <c r="O186" s="270"/>
      <c r="P186" s="270"/>
      <c r="Q186" s="270"/>
      <c r="R186" s="270"/>
      <c r="S186" s="270"/>
      <c r="T186" s="27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2" t="s">
        <v>156</v>
      </c>
      <c r="AU186" s="272" t="s">
        <v>82</v>
      </c>
      <c r="AV186" s="15" t="s">
        <v>154</v>
      </c>
      <c r="AW186" s="15" t="s">
        <v>158</v>
      </c>
      <c r="AX186" s="15" t="s">
        <v>80</v>
      </c>
      <c r="AY186" s="272" t="s">
        <v>146</v>
      </c>
    </row>
    <row r="187" s="2" customFormat="1" ht="16.5" customHeight="1">
      <c r="A187" s="39"/>
      <c r="B187" s="40"/>
      <c r="C187" s="227" t="s">
        <v>199</v>
      </c>
      <c r="D187" s="227" t="s">
        <v>149</v>
      </c>
      <c r="E187" s="228" t="s">
        <v>200</v>
      </c>
      <c r="F187" s="229" t="s">
        <v>201</v>
      </c>
      <c r="G187" s="230" t="s">
        <v>152</v>
      </c>
      <c r="H187" s="231">
        <v>612.70000000000005</v>
      </c>
      <c r="I187" s="232"/>
      <c r="J187" s="233">
        <f>ROUND(I187*H187,2)</f>
        <v>0</v>
      </c>
      <c r="K187" s="229" t="s">
        <v>153</v>
      </c>
      <c r="L187" s="45"/>
      <c r="M187" s="234" t="s">
        <v>1</v>
      </c>
      <c r="N187" s="235" t="s">
        <v>37</v>
      </c>
      <c r="O187" s="92"/>
      <c r="P187" s="236">
        <f>O187*H187</f>
        <v>0</v>
      </c>
      <c r="Q187" s="236">
        <v>0.000263</v>
      </c>
      <c r="R187" s="236">
        <f>Q187*H187</f>
        <v>0.16114010000000001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154</v>
      </c>
      <c r="AT187" s="238" t="s">
        <v>149</v>
      </c>
      <c r="AU187" s="238" t="s">
        <v>82</v>
      </c>
      <c r="AY187" s="18" t="s">
        <v>146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80</v>
      </c>
      <c r="BK187" s="239">
        <f>ROUND(I187*H187,2)</f>
        <v>0</v>
      </c>
      <c r="BL187" s="18" t="s">
        <v>154</v>
      </c>
      <c r="BM187" s="238" t="s">
        <v>202</v>
      </c>
    </row>
    <row r="188" s="2" customFormat="1" ht="16.5" customHeight="1">
      <c r="A188" s="39"/>
      <c r="B188" s="40"/>
      <c r="C188" s="227" t="s">
        <v>203</v>
      </c>
      <c r="D188" s="227" t="s">
        <v>149</v>
      </c>
      <c r="E188" s="228" t="s">
        <v>204</v>
      </c>
      <c r="F188" s="229" t="s">
        <v>205</v>
      </c>
      <c r="G188" s="230" t="s">
        <v>152</v>
      </c>
      <c r="H188" s="231">
        <v>76.537999999999997</v>
      </c>
      <c r="I188" s="232"/>
      <c r="J188" s="233">
        <f>ROUND(I188*H188,2)</f>
        <v>0</v>
      </c>
      <c r="K188" s="229" t="s">
        <v>153</v>
      </c>
      <c r="L188" s="45"/>
      <c r="M188" s="234" t="s">
        <v>1</v>
      </c>
      <c r="N188" s="235" t="s">
        <v>37</v>
      </c>
      <c r="O188" s="92"/>
      <c r="P188" s="236">
        <f>O188*H188</f>
        <v>0</v>
      </c>
      <c r="Q188" s="236">
        <v>0.027300000000000001</v>
      </c>
      <c r="R188" s="236">
        <f>Q188*H188</f>
        <v>2.0894873999999999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154</v>
      </c>
      <c r="AT188" s="238" t="s">
        <v>149</v>
      </c>
      <c r="AU188" s="238" t="s">
        <v>82</v>
      </c>
      <c r="AY188" s="18" t="s">
        <v>146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80</v>
      </c>
      <c r="BK188" s="239">
        <f>ROUND(I188*H188,2)</f>
        <v>0</v>
      </c>
      <c r="BL188" s="18" t="s">
        <v>154</v>
      </c>
      <c r="BM188" s="238" t="s">
        <v>206</v>
      </c>
    </row>
    <row r="189" s="13" customFormat="1">
      <c r="A189" s="13"/>
      <c r="B189" s="240"/>
      <c r="C189" s="241"/>
      <c r="D189" s="242" t="s">
        <v>156</v>
      </c>
      <c r="E189" s="243" t="s">
        <v>1</v>
      </c>
      <c r="F189" s="244" t="s">
        <v>157</v>
      </c>
      <c r="G189" s="241"/>
      <c r="H189" s="243" t="s">
        <v>1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156</v>
      </c>
      <c r="AU189" s="250" t="s">
        <v>82</v>
      </c>
      <c r="AV189" s="13" t="s">
        <v>80</v>
      </c>
      <c r="AW189" s="13" t="s">
        <v>158</v>
      </c>
      <c r="AX189" s="13" t="s">
        <v>72</v>
      </c>
      <c r="AY189" s="250" t="s">
        <v>146</v>
      </c>
    </row>
    <row r="190" s="13" customFormat="1">
      <c r="A190" s="13"/>
      <c r="B190" s="240"/>
      <c r="C190" s="241"/>
      <c r="D190" s="242" t="s">
        <v>156</v>
      </c>
      <c r="E190" s="243" t="s">
        <v>1</v>
      </c>
      <c r="F190" s="244" t="s">
        <v>159</v>
      </c>
      <c r="G190" s="241"/>
      <c r="H190" s="243" t="s">
        <v>1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156</v>
      </c>
      <c r="AU190" s="250" t="s">
        <v>82</v>
      </c>
      <c r="AV190" s="13" t="s">
        <v>80</v>
      </c>
      <c r="AW190" s="13" t="s">
        <v>158</v>
      </c>
      <c r="AX190" s="13" t="s">
        <v>72</v>
      </c>
      <c r="AY190" s="250" t="s">
        <v>146</v>
      </c>
    </row>
    <row r="191" s="14" customFormat="1">
      <c r="A191" s="14"/>
      <c r="B191" s="251"/>
      <c r="C191" s="252"/>
      <c r="D191" s="242" t="s">
        <v>156</v>
      </c>
      <c r="E191" s="253" t="s">
        <v>1</v>
      </c>
      <c r="F191" s="254" t="s">
        <v>193</v>
      </c>
      <c r="G191" s="252"/>
      <c r="H191" s="255">
        <v>34.2087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156</v>
      </c>
      <c r="AU191" s="261" t="s">
        <v>82</v>
      </c>
      <c r="AV191" s="14" t="s">
        <v>82</v>
      </c>
      <c r="AW191" s="14" t="s">
        <v>158</v>
      </c>
      <c r="AX191" s="14" t="s">
        <v>72</v>
      </c>
      <c r="AY191" s="261" t="s">
        <v>146</v>
      </c>
    </row>
    <row r="192" s="14" customFormat="1">
      <c r="A192" s="14"/>
      <c r="B192" s="251"/>
      <c r="C192" s="252"/>
      <c r="D192" s="242" t="s">
        <v>156</v>
      </c>
      <c r="E192" s="253" t="s">
        <v>1</v>
      </c>
      <c r="F192" s="254" t="s">
        <v>194</v>
      </c>
      <c r="G192" s="252"/>
      <c r="H192" s="255">
        <v>29.385899999999999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156</v>
      </c>
      <c r="AU192" s="261" t="s">
        <v>82</v>
      </c>
      <c r="AV192" s="14" t="s">
        <v>82</v>
      </c>
      <c r="AW192" s="14" t="s">
        <v>158</v>
      </c>
      <c r="AX192" s="14" t="s">
        <v>72</v>
      </c>
      <c r="AY192" s="261" t="s">
        <v>146</v>
      </c>
    </row>
    <row r="193" s="13" customFormat="1">
      <c r="A193" s="13"/>
      <c r="B193" s="240"/>
      <c r="C193" s="241"/>
      <c r="D193" s="242" t="s">
        <v>156</v>
      </c>
      <c r="E193" s="243" t="s">
        <v>1</v>
      </c>
      <c r="F193" s="244" t="s">
        <v>161</v>
      </c>
      <c r="G193" s="241"/>
      <c r="H193" s="243" t="s">
        <v>1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156</v>
      </c>
      <c r="AU193" s="250" t="s">
        <v>82</v>
      </c>
      <c r="AV193" s="13" t="s">
        <v>80</v>
      </c>
      <c r="AW193" s="13" t="s">
        <v>158</v>
      </c>
      <c r="AX193" s="13" t="s">
        <v>72</v>
      </c>
      <c r="AY193" s="250" t="s">
        <v>146</v>
      </c>
    </row>
    <row r="194" s="14" customFormat="1">
      <c r="A194" s="14"/>
      <c r="B194" s="251"/>
      <c r="C194" s="252"/>
      <c r="D194" s="242" t="s">
        <v>156</v>
      </c>
      <c r="E194" s="253" t="s">
        <v>1</v>
      </c>
      <c r="F194" s="254" t="s">
        <v>195</v>
      </c>
      <c r="G194" s="252"/>
      <c r="H194" s="255">
        <v>2.7132000000000001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156</v>
      </c>
      <c r="AU194" s="261" t="s">
        <v>82</v>
      </c>
      <c r="AV194" s="14" t="s">
        <v>82</v>
      </c>
      <c r="AW194" s="14" t="s">
        <v>158</v>
      </c>
      <c r="AX194" s="14" t="s">
        <v>72</v>
      </c>
      <c r="AY194" s="261" t="s">
        <v>146</v>
      </c>
    </row>
    <row r="195" s="14" customFormat="1">
      <c r="A195" s="14"/>
      <c r="B195" s="251"/>
      <c r="C195" s="252"/>
      <c r="D195" s="242" t="s">
        <v>156</v>
      </c>
      <c r="E195" s="253" t="s">
        <v>1</v>
      </c>
      <c r="F195" s="254" t="s">
        <v>196</v>
      </c>
      <c r="G195" s="252"/>
      <c r="H195" s="255">
        <v>10.230600000000001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156</v>
      </c>
      <c r="AU195" s="261" t="s">
        <v>82</v>
      </c>
      <c r="AV195" s="14" t="s">
        <v>82</v>
      </c>
      <c r="AW195" s="14" t="s">
        <v>158</v>
      </c>
      <c r="AX195" s="14" t="s">
        <v>72</v>
      </c>
      <c r="AY195" s="261" t="s">
        <v>146</v>
      </c>
    </row>
    <row r="196" s="15" customFormat="1">
      <c r="A196" s="15"/>
      <c r="B196" s="262"/>
      <c r="C196" s="263"/>
      <c r="D196" s="242" t="s">
        <v>156</v>
      </c>
      <c r="E196" s="264" t="s">
        <v>1</v>
      </c>
      <c r="F196" s="265" t="s">
        <v>163</v>
      </c>
      <c r="G196" s="263"/>
      <c r="H196" s="266">
        <v>76.538399999999996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156</v>
      </c>
      <c r="AU196" s="272" t="s">
        <v>82</v>
      </c>
      <c r="AV196" s="15" t="s">
        <v>154</v>
      </c>
      <c r="AW196" s="15" t="s">
        <v>158</v>
      </c>
      <c r="AX196" s="15" t="s">
        <v>80</v>
      </c>
      <c r="AY196" s="272" t="s">
        <v>146</v>
      </c>
    </row>
    <row r="197" s="2" customFormat="1" ht="24.15" customHeight="1">
      <c r="A197" s="39"/>
      <c r="B197" s="40"/>
      <c r="C197" s="227" t="s">
        <v>207</v>
      </c>
      <c r="D197" s="227" t="s">
        <v>149</v>
      </c>
      <c r="E197" s="228" t="s">
        <v>208</v>
      </c>
      <c r="F197" s="229" t="s">
        <v>209</v>
      </c>
      <c r="G197" s="230" t="s">
        <v>152</v>
      </c>
      <c r="H197" s="231">
        <v>217.88800000000001</v>
      </c>
      <c r="I197" s="232"/>
      <c r="J197" s="233">
        <f>ROUND(I197*H197,2)</f>
        <v>0</v>
      </c>
      <c r="K197" s="229" t="s">
        <v>153</v>
      </c>
      <c r="L197" s="45"/>
      <c r="M197" s="234" t="s">
        <v>1</v>
      </c>
      <c r="N197" s="235" t="s">
        <v>37</v>
      </c>
      <c r="O197" s="92"/>
      <c r="P197" s="236">
        <f>O197*H197</f>
        <v>0</v>
      </c>
      <c r="Q197" s="236">
        <v>0.0043839999999999999</v>
      </c>
      <c r="R197" s="236">
        <f>Q197*H197</f>
        <v>0.95522099199999999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154</v>
      </c>
      <c r="AT197" s="238" t="s">
        <v>149</v>
      </c>
      <c r="AU197" s="238" t="s">
        <v>82</v>
      </c>
      <c r="AY197" s="18" t="s">
        <v>146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80</v>
      </c>
      <c r="BK197" s="239">
        <f>ROUND(I197*H197,2)</f>
        <v>0</v>
      </c>
      <c r="BL197" s="18" t="s">
        <v>154</v>
      </c>
      <c r="BM197" s="238" t="s">
        <v>210</v>
      </c>
    </row>
    <row r="198" s="2" customFormat="1" ht="16.5" customHeight="1">
      <c r="A198" s="39"/>
      <c r="B198" s="40"/>
      <c r="C198" s="227" t="s">
        <v>8</v>
      </c>
      <c r="D198" s="227" t="s">
        <v>149</v>
      </c>
      <c r="E198" s="228" t="s">
        <v>211</v>
      </c>
      <c r="F198" s="229" t="s">
        <v>212</v>
      </c>
      <c r="G198" s="230" t="s">
        <v>152</v>
      </c>
      <c r="H198" s="231">
        <v>217.88800000000001</v>
      </c>
      <c r="I198" s="232"/>
      <c r="J198" s="233">
        <f>ROUND(I198*H198,2)</f>
        <v>0</v>
      </c>
      <c r="K198" s="229" t="s">
        <v>153</v>
      </c>
      <c r="L198" s="45"/>
      <c r="M198" s="234" t="s">
        <v>1</v>
      </c>
      <c r="N198" s="235" t="s">
        <v>37</v>
      </c>
      <c r="O198" s="92"/>
      <c r="P198" s="236">
        <f>O198*H198</f>
        <v>0</v>
      </c>
      <c r="Q198" s="236">
        <v>0.0040000000000000001</v>
      </c>
      <c r="R198" s="236">
        <f>Q198*H198</f>
        <v>0.87155199999999999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154</v>
      </c>
      <c r="AT198" s="238" t="s">
        <v>149</v>
      </c>
      <c r="AU198" s="238" t="s">
        <v>82</v>
      </c>
      <c r="AY198" s="18" t="s">
        <v>146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80</v>
      </c>
      <c r="BK198" s="239">
        <f>ROUND(I198*H198,2)</f>
        <v>0</v>
      </c>
      <c r="BL198" s="18" t="s">
        <v>154</v>
      </c>
      <c r="BM198" s="238" t="s">
        <v>213</v>
      </c>
    </row>
    <row r="199" s="2" customFormat="1" ht="24.15" customHeight="1">
      <c r="A199" s="39"/>
      <c r="B199" s="40"/>
      <c r="C199" s="227" t="s">
        <v>214</v>
      </c>
      <c r="D199" s="227" t="s">
        <v>149</v>
      </c>
      <c r="E199" s="228" t="s">
        <v>215</v>
      </c>
      <c r="F199" s="229" t="s">
        <v>216</v>
      </c>
      <c r="G199" s="230" t="s">
        <v>152</v>
      </c>
      <c r="H199" s="231">
        <v>3.96</v>
      </c>
      <c r="I199" s="232"/>
      <c r="J199" s="233">
        <f>ROUND(I199*H199,2)</f>
        <v>0</v>
      </c>
      <c r="K199" s="229" t="s">
        <v>153</v>
      </c>
      <c r="L199" s="45"/>
      <c r="M199" s="234" t="s">
        <v>1</v>
      </c>
      <c r="N199" s="235" t="s">
        <v>37</v>
      </c>
      <c r="O199" s="92"/>
      <c r="P199" s="236">
        <f>O199*H199</f>
        <v>0</v>
      </c>
      <c r="Q199" s="236">
        <v>0.01575</v>
      </c>
      <c r="R199" s="236">
        <f>Q199*H199</f>
        <v>0.062370000000000002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154</v>
      </c>
      <c r="AT199" s="238" t="s">
        <v>149</v>
      </c>
      <c r="AU199" s="238" t="s">
        <v>82</v>
      </c>
      <c r="AY199" s="18" t="s">
        <v>146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80</v>
      </c>
      <c r="BK199" s="239">
        <f>ROUND(I199*H199,2)</f>
        <v>0</v>
      </c>
      <c r="BL199" s="18" t="s">
        <v>154</v>
      </c>
      <c r="BM199" s="238" t="s">
        <v>217</v>
      </c>
    </row>
    <row r="200" s="13" customFormat="1">
      <c r="A200" s="13"/>
      <c r="B200" s="240"/>
      <c r="C200" s="241"/>
      <c r="D200" s="242" t="s">
        <v>156</v>
      </c>
      <c r="E200" s="243" t="s">
        <v>1</v>
      </c>
      <c r="F200" s="244" t="s">
        <v>157</v>
      </c>
      <c r="G200" s="241"/>
      <c r="H200" s="243" t="s">
        <v>1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0" t="s">
        <v>156</v>
      </c>
      <c r="AU200" s="250" t="s">
        <v>82</v>
      </c>
      <c r="AV200" s="13" t="s">
        <v>80</v>
      </c>
      <c r="AW200" s="13" t="s">
        <v>158</v>
      </c>
      <c r="AX200" s="13" t="s">
        <v>72</v>
      </c>
      <c r="AY200" s="250" t="s">
        <v>146</v>
      </c>
    </row>
    <row r="201" s="13" customFormat="1">
      <c r="A201" s="13"/>
      <c r="B201" s="240"/>
      <c r="C201" s="241"/>
      <c r="D201" s="242" t="s">
        <v>156</v>
      </c>
      <c r="E201" s="243" t="s">
        <v>1</v>
      </c>
      <c r="F201" s="244" t="s">
        <v>197</v>
      </c>
      <c r="G201" s="241"/>
      <c r="H201" s="243" t="s">
        <v>1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156</v>
      </c>
      <c r="AU201" s="250" t="s">
        <v>82</v>
      </c>
      <c r="AV201" s="13" t="s">
        <v>80</v>
      </c>
      <c r="AW201" s="13" t="s">
        <v>158</v>
      </c>
      <c r="AX201" s="13" t="s">
        <v>72</v>
      </c>
      <c r="AY201" s="250" t="s">
        <v>146</v>
      </c>
    </row>
    <row r="202" s="14" customFormat="1">
      <c r="A202" s="14"/>
      <c r="B202" s="251"/>
      <c r="C202" s="252"/>
      <c r="D202" s="242" t="s">
        <v>156</v>
      </c>
      <c r="E202" s="253" t="s">
        <v>1</v>
      </c>
      <c r="F202" s="254" t="s">
        <v>198</v>
      </c>
      <c r="G202" s="252"/>
      <c r="H202" s="255">
        <v>3.96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156</v>
      </c>
      <c r="AU202" s="261" t="s">
        <v>82</v>
      </c>
      <c r="AV202" s="14" t="s">
        <v>82</v>
      </c>
      <c r="AW202" s="14" t="s">
        <v>158</v>
      </c>
      <c r="AX202" s="14" t="s">
        <v>72</v>
      </c>
      <c r="AY202" s="261" t="s">
        <v>146</v>
      </c>
    </row>
    <row r="203" s="15" customFormat="1">
      <c r="A203" s="15"/>
      <c r="B203" s="262"/>
      <c r="C203" s="263"/>
      <c r="D203" s="242" t="s">
        <v>156</v>
      </c>
      <c r="E203" s="264" t="s">
        <v>1</v>
      </c>
      <c r="F203" s="265" t="s">
        <v>163</v>
      </c>
      <c r="G203" s="263"/>
      <c r="H203" s="266">
        <v>3.96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156</v>
      </c>
      <c r="AU203" s="272" t="s">
        <v>82</v>
      </c>
      <c r="AV203" s="15" t="s">
        <v>154</v>
      </c>
      <c r="AW203" s="15" t="s">
        <v>158</v>
      </c>
      <c r="AX203" s="15" t="s">
        <v>80</v>
      </c>
      <c r="AY203" s="272" t="s">
        <v>146</v>
      </c>
    </row>
    <row r="204" s="2" customFormat="1" ht="24.15" customHeight="1">
      <c r="A204" s="39"/>
      <c r="B204" s="40"/>
      <c r="C204" s="227" t="s">
        <v>218</v>
      </c>
      <c r="D204" s="227" t="s">
        <v>149</v>
      </c>
      <c r="E204" s="228" t="s">
        <v>219</v>
      </c>
      <c r="F204" s="229" t="s">
        <v>220</v>
      </c>
      <c r="G204" s="230" t="s">
        <v>152</v>
      </c>
      <c r="H204" s="231">
        <v>217.88800000000001</v>
      </c>
      <c r="I204" s="232"/>
      <c r="J204" s="233">
        <f>ROUND(I204*H204,2)</f>
        <v>0</v>
      </c>
      <c r="K204" s="229" t="s">
        <v>153</v>
      </c>
      <c r="L204" s="45"/>
      <c r="M204" s="234" t="s">
        <v>1</v>
      </c>
      <c r="N204" s="235" t="s">
        <v>37</v>
      </c>
      <c r="O204" s="92"/>
      <c r="P204" s="236">
        <f>O204*H204</f>
        <v>0</v>
      </c>
      <c r="Q204" s="236">
        <v>0.016500000000000001</v>
      </c>
      <c r="R204" s="236">
        <f>Q204*H204</f>
        <v>3.5951520000000001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154</v>
      </c>
      <c r="AT204" s="238" t="s">
        <v>149</v>
      </c>
      <c r="AU204" s="238" t="s">
        <v>82</v>
      </c>
      <c r="AY204" s="18" t="s">
        <v>146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80</v>
      </c>
      <c r="BK204" s="239">
        <f>ROUND(I204*H204,2)</f>
        <v>0</v>
      </c>
      <c r="BL204" s="18" t="s">
        <v>154</v>
      </c>
      <c r="BM204" s="238" t="s">
        <v>221</v>
      </c>
    </row>
    <row r="205" s="2" customFormat="1" ht="16.5" customHeight="1">
      <c r="A205" s="39"/>
      <c r="B205" s="40"/>
      <c r="C205" s="227" t="s">
        <v>222</v>
      </c>
      <c r="D205" s="227" t="s">
        <v>149</v>
      </c>
      <c r="E205" s="228" t="s">
        <v>223</v>
      </c>
      <c r="F205" s="229" t="s">
        <v>224</v>
      </c>
      <c r="G205" s="230" t="s">
        <v>225</v>
      </c>
      <c r="H205" s="231">
        <v>0.57799999999999996</v>
      </c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37</v>
      </c>
      <c r="O205" s="92"/>
      <c r="P205" s="236">
        <f>O205*H205</f>
        <v>0</v>
      </c>
      <c r="Q205" s="236">
        <v>2.5018699999999998</v>
      </c>
      <c r="R205" s="236">
        <f>Q205*H205</f>
        <v>1.4460808599999997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154</v>
      </c>
      <c r="AT205" s="238" t="s">
        <v>149</v>
      </c>
      <c r="AU205" s="238" t="s">
        <v>82</v>
      </c>
      <c r="AY205" s="18" t="s">
        <v>146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80</v>
      </c>
      <c r="BK205" s="239">
        <f>ROUND(I205*H205,2)</f>
        <v>0</v>
      </c>
      <c r="BL205" s="18" t="s">
        <v>154</v>
      </c>
      <c r="BM205" s="238" t="s">
        <v>226</v>
      </c>
    </row>
    <row r="206" s="13" customFormat="1">
      <c r="A206" s="13"/>
      <c r="B206" s="240"/>
      <c r="C206" s="241"/>
      <c r="D206" s="242" t="s">
        <v>156</v>
      </c>
      <c r="E206" s="243" t="s">
        <v>1</v>
      </c>
      <c r="F206" s="244" t="s">
        <v>227</v>
      </c>
      <c r="G206" s="241"/>
      <c r="H206" s="243" t="s">
        <v>1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0" t="s">
        <v>156</v>
      </c>
      <c r="AU206" s="250" t="s">
        <v>82</v>
      </c>
      <c r="AV206" s="13" t="s">
        <v>80</v>
      </c>
      <c r="AW206" s="13" t="s">
        <v>158</v>
      </c>
      <c r="AX206" s="13" t="s">
        <v>72</v>
      </c>
      <c r="AY206" s="250" t="s">
        <v>146</v>
      </c>
    </row>
    <row r="207" s="14" customFormat="1">
      <c r="A207" s="14"/>
      <c r="B207" s="251"/>
      <c r="C207" s="252"/>
      <c r="D207" s="242" t="s">
        <v>156</v>
      </c>
      <c r="E207" s="253" t="s">
        <v>1</v>
      </c>
      <c r="F207" s="254" t="s">
        <v>228</v>
      </c>
      <c r="G207" s="252"/>
      <c r="H207" s="255">
        <v>0.22049999999999997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1" t="s">
        <v>156</v>
      </c>
      <c r="AU207" s="261" t="s">
        <v>82</v>
      </c>
      <c r="AV207" s="14" t="s">
        <v>82</v>
      </c>
      <c r="AW207" s="14" t="s">
        <v>158</v>
      </c>
      <c r="AX207" s="14" t="s">
        <v>72</v>
      </c>
      <c r="AY207" s="261" t="s">
        <v>146</v>
      </c>
    </row>
    <row r="208" s="13" customFormat="1">
      <c r="A208" s="13"/>
      <c r="B208" s="240"/>
      <c r="C208" s="241"/>
      <c r="D208" s="242" t="s">
        <v>156</v>
      </c>
      <c r="E208" s="243" t="s">
        <v>1</v>
      </c>
      <c r="F208" s="244" t="s">
        <v>229</v>
      </c>
      <c r="G208" s="241"/>
      <c r="H208" s="243" t="s">
        <v>1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0" t="s">
        <v>156</v>
      </c>
      <c r="AU208" s="250" t="s">
        <v>82</v>
      </c>
      <c r="AV208" s="13" t="s">
        <v>80</v>
      </c>
      <c r="AW208" s="13" t="s">
        <v>158</v>
      </c>
      <c r="AX208" s="13" t="s">
        <v>72</v>
      </c>
      <c r="AY208" s="250" t="s">
        <v>146</v>
      </c>
    </row>
    <row r="209" s="14" customFormat="1">
      <c r="A209" s="14"/>
      <c r="B209" s="251"/>
      <c r="C209" s="252"/>
      <c r="D209" s="242" t="s">
        <v>156</v>
      </c>
      <c r="E209" s="253" t="s">
        <v>1</v>
      </c>
      <c r="F209" s="254" t="s">
        <v>230</v>
      </c>
      <c r="G209" s="252"/>
      <c r="H209" s="255">
        <v>0.35699999999999998</v>
      </c>
      <c r="I209" s="256"/>
      <c r="J209" s="252"/>
      <c r="K209" s="252"/>
      <c r="L209" s="257"/>
      <c r="M209" s="258"/>
      <c r="N209" s="259"/>
      <c r="O209" s="259"/>
      <c r="P209" s="259"/>
      <c r="Q209" s="259"/>
      <c r="R209" s="259"/>
      <c r="S209" s="259"/>
      <c r="T209" s="26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1" t="s">
        <v>156</v>
      </c>
      <c r="AU209" s="261" t="s">
        <v>82</v>
      </c>
      <c r="AV209" s="14" t="s">
        <v>82</v>
      </c>
      <c r="AW209" s="14" t="s">
        <v>158</v>
      </c>
      <c r="AX209" s="14" t="s">
        <v>72</v>
      </c>
      <c r="AY209" s="261" t="s">
        <v>146</v>
      </c>
    </row>
    <row r="210" s="15" customFormat="1">
      <c r="A210" s="15"/>
      <c r="B210" s="262"/>
      <c r="C210" s="263"/>
      <c r="D210" s="242" t="s">
        <v>156</v>
      </c>
      <c r="E210" s="264" t="s">
        <v>1</v>
      </c>
      <c r="F210" s="265" t="s">
        <v>163</v>
      </c>
      <c r="G210" s="263"/>
      <c r="H210" s="266">
        <v>0.5774999999999999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2" t="s">
        <v>156</v>
      </c>
      <c r="AU210" s="272" t="s">
        <v>82</v>
      </c>
      <c r="AV210" s="15" t="s">
        <v>154</v>
      </c>
      <c r="AW210" s="15" t="s">
        <v>158</v>
      </c>
      <c r="AX210" s="15" t="s">
        <v>80</v>
      </c>
      <c r="AY210" s="272" t="s">
        <v>146</v>
      </c>
    </row>
    <row r="211" s="12" customFormat="1" ht="22.8" customHeight="1">
      <c r="A211" s="12"/>
      <c r="B211" s="211"/>
      <c r="C211" s="212"/>
      <c r="D211" s="213" t="s">
        <v>71</v>
      </c>
      <c r="E211" s="225" t="s">
        <v>199</v>
      </c>
      <c r="F211" s="225" t="s">
        <v>231</v>
      </c>
      <c r="G211" s="212"/>
      <c r="H211" s="212"/>
      <c r="I211" s="215"/>
      <c r="J211" s="226">
        <f>BK211</f>
        <v>0</v>
      </c>
      <c r="K211" s="212"/>
      <c r="L211" s="217"/>
      <c r="M211" s="218"/>
      <c r="N211" s="219"/>
      <c r="O211" s="219"/>
      <c r="P211" s="220">
        <f>SUM(P212:P273)</f>
        <v>0</v>
      </c>
      <c r="Q211" s="219"/>
      <c r="R211" s="220">
        <f>SUM(R212:R273)</f>
        <v>0.0368029879</v>
      </c>
      <c r="S211" s="219"/>
      <c r="T211" s="221">
        <f>SUM(T212:T273)</f>
        <v>17.763008000000003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2" t="s">
        <v>80</v>
      </c>
      <c r="AT211" s="223" t="s">
        <v>71</v>
      </c>
      <c r="AU211" s="223" t="s">
        <v>80</v>
      </c>
      <c r="AY211" s="222" t="s">
        <v>146</v>
      </c>
      <c r="BK211" s="224">
        <f>SUM(BK212:BK273)</f>
        <v>0</v>
      </c>
    </row>
    <row r="212" s="2" customFormat="1" ht="24.15" customHeight="1">
      <c r="A212" s="39"/>
      <c r="B212" s="40"/>
      <c r="C212" s="227" t="s">
        <v>232</v>
      </c>
      <c r="D212" s="227" t="s">
        <v>149</v>
      </c>
      <c r="E212" s="228" t="s">
        <v>233</v>
      </c>
      <c r="F212" s="229" t="s">
        <v>234</v>
      </c>
      <c r="G212" s="230" t="s">
        <v>152</v>
      </c>
      <c r="H212" s="231">
        <v>153.16</v>
      </c>
      <c r="I212" s="232"/>
      <c r="J212" s="233">
        <f>ROUND(I212*H212,2)</f>
        <v>0</v>
      </c>
      <c r="K212" s="229" t="s">
        <v>153</v>
      </c>
      <c r="L212" s="45"/>
      <c r="M212" s="234" t="s">
        <v>1</v>
      </c>
      <c r="N212" s="235" t="s">
        <v>37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154</v>
      </c>
      <c r="AT212" s="238" t="s">
        <v>149</v>
      </c>
      <c r="AU212" s="238" t="s">
        <v>82</v>
      </c>
      <c r="AY212" s="18" t="s">
        <v>146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80</v>
      </c>
      <c r="BK212" s="239">
        <f>ROUND(I212*H212,2)</f>
        <v>0</v>
      </c>
      <c r="BL212" s="18" t="s">
        <v>154</v>
      </c>
      <c r="BM212" s="238" t="s">
        <v>235</v>
      </c>
    </row>
    <row r="213" s="14" customFormat="1">
      <c r="A213" s="14"/>
      <c r="B213" s="251"/>
      <c r="C213" s="252"/>
      <c r="D213" s="242" t="s">
        <v>156</v>
      </c>
      <c r="E213" s="253" t="s">
        <v>1</v>
      </c>
      <c r="F213" s="254" t="s">
        <v>236</v>
      </c>
      <c r="G213" s="252"/>
      <c r="H213" s="255">
        <v>68.609999999999999</v>
      </c>
      <c r="I213" s="256"/>
      <c r="J213" s="252"/>
      <c r="K213" s="252"/>
      <c r="L213" s="257"/>
      <c r="M213" s="258"/>
      <c r="N213" s="259"/>
      <c r="O213" s="259"/>
      <c r="P213" s="259"/>
      <c r="Q213" s="259"/>
      <c r="R213" s="259"/>
      <c r="S213" s="259"/>
      <c r="T213" s="26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1" t="s">
        <v>156</v>
      </c>
      <c r="AU213" s="261" t="s">
        <v>82</v>
      </c>
      <c r="AV213" s="14" t="s">
        <v>82</v>
      </c>
      <c r="AW213" s="14" t="s">
        <v>158</v>
      </c>
      <c r="AX213" s="14" t="s">
        <v>72</v>
      </c>
      <c r="AY213" s="261" t="s">
        <v>146</v>
      </c>
    </row>
    <row r="214" s="14" customFormat="1">
      <c r="A214" s="14"/>
      <c r="B214" s="251"/>
      <c r="C214" s="252"/>
      <c r="D214" s="242" t="s">
        <v>156</v>
      </c>
      <c r="E214" s="253" t="s">
        <v>1</v>
      </c>
      <c r="F214" s="254" t="s">
        <v>237</v>
      </c>
      <c r="G214" s="252"/>
      <c r="H214" s="255">
        <v>84.549999999999997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156</v>
      </c>
      <c r="AU214" s="261" t="s">
        <v>82</v>
      </c>
      <c r="AV214" s="14" t="s">
        <v>82</v>
      </c>
      <c r="AW214" s="14" t="s">
        <v>158</v>
      </c>
      <c r="AX214" s="14" t="s">
        <v>72</v>
      </c>
      <c r="AY214" s="261" t="s">
        <v>146</v>
      </c>
    </row>
    <row r="215" s="15" customFormat="1">
      <c r="A215" s="15"/>
      <c r="B215" s="262"/>
      <c r="C215" s="263"/>
      <c r="D215" s="242" t="s">
        <v>156</v>
      </c>
      <c r="E215" s="264" t="s">
        <v>1</v>
      </c>
      <c r="F215" s="265" t="s">
        <v>163</v>
      </c>
      <c r="G215" s="263"/>
      <c r="H215" s="266">
        <v>153.16</v>
      </c>
      <c r="I215" s="267"/>
      <c r="J215" s="263"/>
      <c r="K215" s="263"/>
      <c r="L215" s="268"/>
      <c r="M215" s="269"/>
      <c r="N215" s="270"/>
      <c r="O215" s="270"/>
      <c r="P215" s="270"/>
      <c r="Q215" s="270"/>
      <c r="R215" s="270"/>
      <c r="S215" s="270"/>
      <c r="T215" s="27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2" t="s">
        <v>156</v>
      </c>
      <c r="AU215" s="272" t="s">
        <v>82</v>
      </c>
      <c r="AV215" s="15" t="s">
        <v>154</v>
      </c>
      <c r="AW215" s="15" t="s">
        <v>158</v>
      </c>
      <c r="AX215" s="15" t="s">
        <v>80</v>
      </c>
      <c r="AY215" s="272" t="s">
        <v>146</v>
      </c>
    </row>
    <row r="216" s="2" customFormat="1" ht="24.15" customHeight="1">
      <c r="A216" s="39"/>
      <c r="B216" s="40"/>
      <c r="C216" s="227" t="s">
        <v>238</v>
      </c>
      <c r="D216" s="227" t="s">
        <v>149</v>
      </c>
      <c r="E216" s="228" t="s">
        <v>239</v>
      </c>
      <c r="F216" s="229" t="s">
        <v>240</v>
      </c>
      <c r="G216" s="230" t="s">
        <v>152</v>
      </c>
      <c r="H216" s="231">
        <v>153.16</v>
      </c>
      <c r="I216" s="232"/>
      <c r="J216" s="233">
        <f>ROUND(I216*H216,2)</f>
        <v>0</v>
      </c>
      <c r="K216" s="229" t="s">
        <v>153</v>
      </c>
      <c r="L216" s="45"/>
      <c r="M216" s="234" t="s">
        <v>1</v>
      </c>
      <c r="N216" s="235" t="s">
        <v>37</v>
      </c>
      <c r="O216" s="92"/>
      <c r="P216" s="236">
        <f>O216*H216</f>
        <v>0</v>
      </c>
      <c r="Q216" s="236">
        <v>3.4999999999999997E-05</v>
      </c>
      <c r="R216" s="236">
        <f>Q216*H216</f>
        <v>0.0053605999999999992</v>
      </c>
      <c r="S216" s="236">
        <v>0</v>
      </c>
      <c r="T216" s="23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154</v>
      </c>
      <c r="AT216" s="238" t="s">
        <v>149</v>
      </c>
      <c r="AU216" s="238" t="s">
        <v>82</v>
      </c>
      <c r="AY216" s="18" t="s">
        <v>146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80</v>
      </c>
      <c r="BK216" s="239">
        <f>ROUND(I216*H216,2)</f>
        <v>0</v>
      </c>
      <c r="BL216" s="18" t="s">
        <v>154</v>
      </c>
      <c r="BM216" s="238" t="s">
        <v>241</v>
      </c>
    </row>
    <row r="217" s="14" customFormat="1">
      <c r="A217" s="14"/>
      <c r="B217" s="251"/>
      <c r="C217" s="252"/>
      <c r="D217" s="242" t="s">
        <v>156</v>
      </c>
      <c r="E217" s="253" t="s">
        <v>1</v>
      </c>
      <c r="F217" s="254" t="s">
        <v>236</v>
      </c>
      <c r="G217" s="252"/>
      <c r="H217" s="255">
        <v>68.609999999999999</v>
      </c>
      <c r="I217" s="256"/>
      <c r="J217" s="252"/>
      <c r="K217" s="252"/>
      <c r="L217" s="257"/>
      <c r="M217" s="258"/>
      <c r="N217" s="259"/>
      <c r="O217" s="259"/>
      <c r="P217" s="259"/>
      <c r="Q217" s="259"/>
      <c r="R217" s="259"/>
      <c r="S217" s="259"/>
      <c r="T217" s="26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1" t="s">
        <v>156</v>
      </c>
      <c r="AU217" s="261" t="s">
        <v>82</v>
      </c>
      <c r="AV217" s="14" t="s">
        <v>82</v>
      </c>
      <c r="AW217" s="14" t="s">
        <v>158</v>
      </c>
      <c r="AX217" s="14" t="s">
        <v>72</v>
      </c>
      <c r="AY217" s="261" t="s">
        <v>146</v>
      </c>
    </row>
    <row r="218" s="14" customFormat="1">
      <c r="A218" s="14"/>
      <c r="B218" s="251"/>
      <c r="C218" s="252"/>
      <c r="D218" s="242" t="s">
        <v>156</v>
      </c>
      <c r="E218" s="253" t="s">
        <v>1</v>
      </c>
      <c r="F218" s="254" t="s">
        <v>237</v>
      </c>
      <c r="G218" s="252"/>
      <c r="H218" s="255">
        <v>84.549999999999997</v>
      </c>
      <c r="I218" s="256"/>
      <c r="J218" s="252"/>
      <c r="K218" s="252"/>
      <c r="L218" s="257"/>
      <c r="M218" s="258"/>
      <c r="N218" s="259"/>
      <c r="O218" s="259"/>
      <c r="P218" s="259"/>
      <c r="Q218" s="259"/>
      <c r="R218" s="259"/>
      <c r="S218" s="259"/>
      <c r="T218" s="26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1" t="s">
        <v>156</v>
      </c>
      <c r="AU218" s="261" t="s">
        <v>82</v>
      </c>
      <c r="AV218" s="14" t="s">
        <v>82</v>
      </c>
      <c r="AW218" s="14" t="s">
        <v>158</v>
      </c>
      <c r="AX218" s="14" t="s">
        <v>72</v>
      </c>
      <c r="AY218" s="261" t="s">
        <v>146</v>
      </c>
    </row>
    <row r="219" s="15" customFormat="1">
      <c r="A219" s="15"/>
      <c r="B219" s="262"/>
      <c r="C219" s="263"/>
      <c r="D219" s="242" t="s">
        <v>156</v>
      </c>
      <c r="E219" s="264" t="s">
        <v>1</v>
      </c>
      <c r="F219" s="265" t="s">
        <v>163</v>
      </c>
      <c r="G219" s="263"/>
      <c r="H219" s="266">
        <v>153.16</v>
      </c>
      <c r="I219" s="267"/>
      <c r="J219" s="263"/>
      <c r="K219" s="263"/>
      <c r="L219" s="268"/>
      <c r="M219" s="269"/>
      <c r="N219" s="270"/>
      <c r="O219" s="270"/>
      <c r="P219" s="270"/>
      <c r="Q219" s="270"/>
      <c r="R219" s="270"/>
      <c r="S219" s="270"/>
      <c r="T219" s="27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2" t="s">
        <v>156</v>
      </c>
      <c r="AU219" s="272" t="s">
        <v>82</v>
      </c>
      <c r="AV219" s="15" t="s">
        <v>154</v>
      </c>
      <c r="AW219" s="15" t="s">
        <v>158</v>
      </c>
      <c r="AX219" s="15" t="s">
        <v>80</v>
      </c>
      <c r="AY219" s="272" t="s">
        <v>146</v>
      </c>
    </row>
    <row r="220" s="2" customFormat="1" ht="16.5" customHeight="1">
      <c r="A220" s="39"/>
      <c r="B220" s="40"/>
      <c r="C220" s="227" t="s">
        <v>242</v>
      </c>
      <c r="D220" s="227" t="s">
        <v>149</v>
      </c>
      <c r="E220" s="228" t="s">
        <v>243</v>
      </c>
      <c r="F220" s="229" t="s">
        <v>244</v>
      </c>
      <c r="G220" s="230" t="s">
        <v>245</v>
      </c>
      <c r="H220" s="231">
        <v>2</v>
      </c>
      <c r="I220" s="232"/>
      <c r="J220" s="233">
        <f>ROUND(I220*H220,2)</f>
        <v>0</v>
      </c>
      <c r="K220" s="229" t="s">
        <v>153</v>
      </c>
      <c r="L220" s="45"/>
      <c r="M220" s="234" t="s">
        <v>1</v>
      </c>
      <c r="N220" s="235" t="s">
        <v>37</v>
      </c>
      <c r="O220" s="92"/>
      <c r="P220" s="236">
        <f>O220*H220</f>
        <v>0</v>
      </c>
      <c r="Q220" s="236">
        <v>0.0001108</v>
      </c>
      <c r="R220" s="236">
        <f>Q220*H220</f>
        <v>0.00022159999999999999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154</v>
      </c>
      <c r="AT220" s="238" t="s">
        <v>149</v>
      </c>
      <c r="AU220" s="238" t="s">
        <v>82</v>
      </c>
      <c r="AY220" s="18" t="s">
        <v>146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80</v>
      </c>
      <c r="BK220" s="239">
        <f>ROUND(I220*H220,2)</f>
        <v>0</v>
      </c>
      <c r="BL220" s="18" t="s">
        <v>154</v>
      </c>
      <c r="BM220" s="238" t="s">
        <v>246</v>
      </c>
    </row>
    <row r="221" s="2" customFormat="1" ht="16.5" customHeight="1">
      <c r="A221" s="39"/>
      <c r="B221" s="40"/>
      <c r="C221" s="273" t="s">
        <v>247</v>
      </c>
      <c r="D221" s="273" t="s">
        <v>248</v>
      </c>
      <c r="E221" s="274" t="s">
        <v>249</v>
      </c>
      <c r="F221" s="275" t="s">
        <v>250</v>
      </c>
      <c r="G221" s="276" t="s">
        <v>245</v>
      </c>
      <c r="H221" s="277">
        <v>2</v>
      </c>
      <c r="I221" s="278"/>
      <c r="J221" s="279">
        <f>ROUND(I221*H221,2)</f>
        <v>0</v>
      </c>
      <c r="K221" s="275" t="s">
        <v>1</v>
      </c>
      <c r="L221" s="280"/>
      <c r="M221" s="281" t="s">
        <v>1</v>
      </c>
      <c r="N221" s="282" t="s">
        <v>37</v>
      </c>
      <c r="O221" s="92"/>
      <c r="P221" s="236">
        <f>O221*H221</f>
        <v>0</v>
      </c>
      <c r="Q221" s="236">
        <v>0.012</v>
      </c>
      <c r="R221" s="236">
        <f>Q221*H221</f>
        <v>0.024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189</v>
      </c>
      <c r="AT221" s="238" t="s">
        <v>248</v>
      </c>
      <c r="AU221" s="238" t="s">
        <v>82</v>
      </c>
      <c r="AY221" s="18" t="s">
        <v>146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80</v>
      </c>
      <c r="BK221" s="239">
        <f>ROUND(I221*H221,2)</f>
        <v>0</v>
      </c>
      <c r="BL221" s="18" t="s">
        <v>154</v>
      </c>
      <c r="BM221" s="238" t="s">
        <v>251</v>
      </c>
    </row>
    <row r="222" s="2" customFormat="1" ht="16.5" customHeight="1">
      <c r="A222" s="39"/>
      <c r="B222" s="40"/>
      <c r="C222" s="227" t="s">
        <v>252</v>
      </c>
      <c r="D222" s="227" t="s">
        <v>149</v>
      </c>
      <c r="E222" s="228" t="s">
        <v>253</v>
      </c>
      <c r="F222" s="229" t="s">
        <v>254</v>
      </c>
      <c r="G222" s="230" t="s">
        <v>152</v>
      </c>
      <c r="H222" s="231">
        <v>50.148000000000003</v>
      </c>
      <c r="I222" s="232"/>
      <c r="J222" s="233">
        <f>ROUND(I222*H222,2)</f>
        <v>0</v>
      </c>
      <c r="K222" s="229" t="s">
        <v>153</v>
      </c>
      <c r="L222" s="45"/>
      <c r="M222" s="234" t="s">
        <v>1</v>
      </c>
      <c r="N222" s="235" t="s">
        <v>37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0.308</v>
      </c>
      <c r="T222" s="237">
        <f>S222*H222</f>
        <v>15.445584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154</v>
      </c>
      <c r="AT222" s="238" t="s">
        <v>149</v>
      </c>
      <c r="AU222" s="238" t="s">
        <v>82</v>
      </c>
      <c r="AY222" s="18" t="s">
        <v>146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80</v>
      </c>
      <c r="BK222" s="239">
        <f>ROUND(I222*H222,2)</f>
        <v>0</v>
      </c>
      <c r="BL222" s="18" t="s">
        <v>154</v>
      </c>
      <c r="BM222" s="238" t="s">
        <v>255</v>
      </c>
    </row>
    <row r="223" s="13" customFormat="1">
      <c r="A223" s="13"/>
      <c r="B223" s="240"/>
      <c r="C223" s="241"/>
      <c r="D223" s="242" t="s">
        <v>156</v>
      </c>
      <c r="E223" s="243" t="s">
        <v>1</v>
      </c>
      <c r="F223" s="244" t="s">
        <v>256</v>
      </c>
      <c r="G223" s="241"/>
      <c r="H223" s="243" t="s">
        <v>1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156</v>
      </c>
      <c r="AU223" s="250" t="s">
        <v>82</v>
      </c>
      <c r="AV223" s="13" t="s">
        <v>80</v>
      </c>
      <c r="AW223" s="13" t="s">
        <v>158</v>
      </c>
      <c r="AX223" s="13" t="s">
        <v>72</v>
      </c>
      <c r="AY223" s="250" t="s">
        <v>146</v>
      </c>
    </row>
    <row r="224" s="14" customFormat="1">
      <c r="A224" s="14"/>
      <c r="B224" s="251"/>
      <c r="C224" s="252"/>
      <c r="D224" s="242" t="s">
        <v>156</v>
      </c>
      <c r="E224" s="253" t="s">
        <v>1</v>
      </c>
      <c r="F224" s="254" t="s">
        <v>257</v>
      </c>
      <c r="G224" s="252"/>
      <c r="H224" s="255">
        <v>50.148449999999997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156</v>
      </c>
      <c r="AU224" s="261" t="s">
        <v>82</v>
      </c>
      <c r="AV224" s="14" t="s">
        <v>82</v>
      </c>
      <c r="AW224" s="14" t="s">
        <v>158</v>
      </c>
      <c r="AX224" s="14" t="s">
        <v>72</v>
      </c>
      <c r="AY224" s="261" t="s">
        <v>146</v>
      </c>
    </row>
    <row r="225" s="15" customFormat="1">
      <c r="A225" s="15"/>
      <c r="B225" s="262"/>
      <c r="C225" s="263"/>
      <c r="D225" s="242" t="s">
        <v>156</v>
      </c>
      <c r="E225" s="264" t="s">
        <v>1</v>
      </c>
      <c r="F225" s="265" t="s">
        <v>163</v>
      </c>
      <c r="G225" s="263"/>
      <c r="H225" s="266">
        <v>50.148449999999997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2" t="s">
        <v>156</v>
      </c>
      <c r="AU225" s="272" t="s">
        <v>82</v>
      </c>
      <c r="AV225" s="15" t="s">
        <v>154</v>
      </c>
      <c r="AW225" s="15" t="s">
        <v>158</v>
      </c>
      <c r="AX225" s="15" t="s">
        <v>80</v>
      </c>
      <c r="AY225" s="272" t="s">
        <v>146</v>
      </c>
    </row>
    <row r="226" s="2" customFormat="1" ht="16.5" customHeight="1">
      <c r="A226" s="39"/>
      <c r="B226" s="40"/>
      <c r="C226" s="227" t="s">
        <v>7</v>
      </c>
      <c r="D226" s="227" t="s">
        <v>149</v>
      </c>
      <c r="E226" s="228" t="s">
        <v>258</v>
      </c>
      <c r="F226" s="229" t="s">
        <v>259</v>
      </c>
      <c r="G226" s="230" t="s">
        <v>245</v>
      </c>
      <c r="H226" s="231">
        <v>1</v>
      </c>
      <c r="I226" s="232"/>
      <c r="J226" s="233">
        <f>ROUND(I226*H226,2)</f>
        <v>0</v>
      </c>
      <c r="K226" s="229" t="s">
        <v>1</v>
      </c>
      <c r="L226" s="45"/>
      <c r="M226" s="234" t="s">
        <v>1</v>
      </c>
      <c r="N226" s="235" t="s">
        <v>37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0.0060000000000000001</v>
      </c>
      <c r="T226" s="237">
        <f>S226*H226</f>
        <v>0.0060000000000000001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232</v>
      </c>
      <c r="AT226" s="238" t="s">
        <v>149</v>
      </c>
      <c r="AU226" s="238" t="s">
        <v>82</v>
      </c>
      <c r="AY226" s="18" t="s">
        <v>146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80</v>
      </c>
      <c r="BK226" s="239">
        <f>ROUND(I226*H226,2)</f>
        <v>0</v>
      </c>
      <c r="BL226" s="18" t="s">
        <v>232</v>
      </c>
      <c r="BM226" s="238" t="s">
        <v>260</v>
      </c>
    </row>
    <row r="227" s="13" customFormat="1">
      <c r="A227" s="13"/>
      <c r="B227" s="240"/>
      <c r="C227" s="241"/>
      <c r="D227" s="242" t="s">
        <v>156</v>
      </c>
      <c r="E227" s="243" t="s">
        <v>1</v>
      </c>
      <c r="F227" s="244" t="s">
        <v>256</v>
      </c>
      <c r="G227" s="241"/>
      <c r="H227" s="243" t="s">
        <v>1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156</v>
      </c>
      <c r="AU227" s="250" t="s">
        <v>82</v>
      </c>
      <c r="AV227" s="13" t="s">
        <v>80</v>
      </c>
      <c r="AW227" s="13" t="s">
        <v>158</v>
      </c>
      <c r="AX227" s="13" t="s">
        <v>72</v>
      </c>
      <c r="AY227" s="250" t="s">
        <v>146</v>
      </c>
    </row>
    <row r="228" s="14" customFormat="1">
      <c r="A228" s="14"/>
      <c r="B228" s="251"/>
      <c r="C228" s="252"/>
      <c r="D228" s="242" t="s">
        <v>156</v>
      </c>
      <c r="E228" s="253" t="s">
        <v>1</v>
      </c>
      <c r="F228" s="254" t="s">
        <v>261</v>
      </c>
      <c r="G228" s="252"/>
      <c r="H228" s="255">
        <v>1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156</v>
      </c>
      <c r="AU228" s="261" t="s">
        <v>82</v>
      </c>
      <c r="AV228" s="14" t="s">
        <v>82</v>
      </c>
      <c r="AW228" s="14" t="s">
        <v>158</v>
      </c>
      <c r="AX228" s="14" t="s">
        <v>72</v>
      </c>
      <c r="AY228" s="261" t="s">
        <v>146</v>
      </c>
    </row>
    <row r="229" s="15" customFormat="1">
      <c r="A229" s="15"/>
      <c r="B229" s="262"/>
      <c r="C229" s="263"/>
      <c r="D229" s="242" t="s">
        <v>156</v>
      </c>
      <c r="E229" s="264" t="s">
        <v>1</v>
      </c>
      <c r="F229" s="265" t="s">
        <v>163</v>
      </c>
      <c r="G229" s="263"/>
      <c r="H229" s="266">
        <v>1</v>
      </c>
      <c r="I229" s="267"/>
      <c r="J229" s="263"/>
      <c r="K229" s="263"/>
      <c r="L229" s="268"/>
      <c r="M229" s="269"/>
      <c r="N229" s="270"/>
      <c r="O229" s="270"/>
      <c r="P229" s="270"/>
      <c r="Q229" s="270"/>
      <c r="R229" s="270"/>
      <c r="S229" s="270"/>
      <c r="T229" s="27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2" t="s">
        <v>156</v>
      </c>
      <c r="AU229" s="272" t="s">
        <v>82</v>
      </c>
      <c r="AV229" s="15" t="s">
        <v>154</v>
      </c>
      <c r="AW229" s="15" t="s">
        <v>158</v>
      </c>
      <c r="AX229" s="15" t="s">
        <v>80</v>
      </c>
      <c r="AY229" s="272" t="s">
        <v>146</v>
      </c>
    </row>
    <row r="230" s="2" customFormat="1" ht="24.15" customHeight="1">
      <c r="A230" s="39"/>
      <c r="B230" s="40"/>
      <c r="C230" s="227" t="s">
        <v>262</v>
      </c>
      <c r="D230" s="227" t="s">
        <v>149</v>
      </c>
      <c r="E230" s="228" t="s">
        <v>263</v>
      </c>
      <c r="F230" s="229" t="s">
        <v>264</v>
      </c>
      <c r="G230" s="230" t="s">
        <v>152</v>
      </c>
      <c r="H230" s="231">
        <v>10.244</v>
      </c>
      <c r="I230" s="232"/>
      <c r="J230" s="233">
        <f>ROUND(I230*H230,2)</f>
        <v>0</v>
      </c>
      <c r="K230" s="229" t="s">
        <v>153</v>
      </c>
      <c r="L230" s="45"/>
      <c r="M230" s="234" t="s">
        <v>1</v>
      </c>
      <c r="N230" s="235" t="s">
        <v>37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0.075999999999999998</v>
      </c>
      <c r="T230" s="237">
        <f>S230*H230</f>
        <v>0.77854400000000001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154</v>
      </c>
      <c r="AT230" s="238" t="s">
        <v>149</v>
      </c>
      <c r="AU230" s="238" t="s">
        <v>82</v>
      </c>
      <c r="AY230" s="18" t="s">
        <v>146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80</v>
      </c>
      <c r="BK230" s="239">
        <f>ROUND(I230*H230,2)</f>
        <v>0</v>
      </c>
      <c r="BL230" s="18" t="s">
        <v>154</v>
      </c>
      <c r="BM230" s="238" t="s">
        <v>265</v>
      </c>
    </row>
    <row r="231" s="13" customFormat="1">
      <c r="A231" s="13"/>
      <c r="B231" s="240"/>
      <c r="C231" s="241"/>
      <c r="D231" s="242" t="s">
        <v>156</v>
      </c>
      <c r="E231" s="243" t="s">
        <v>1</v>
      </c>
      <c r="F231" s="244" t="s">
        <v>256</v>
      </c>
      <c r="G231" s="241"/>
      <c r="H231" s="243" t="s">
        <v>1</v>
      </c>
      <c r="I231" s="245"/>
      <c r="J231" s="241"/>
      <c r="K231" s="241"/>
      <c r="L231" s="246"/>
      <c r="M231" s="247"/>
      <c r="N231" s="248"/>
      <c r="O231" s="248"/>
      <c r="P231" s="248"/>
      <c r="Q231" s="248"/>
      <c r="R231" s="248"/>
      <c r="S231" s="248"/>
      <c r="T231" s="24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0" t="s">
        <v>156</v>
      </c>
      <c r="AU231" s="250" t="s">
        <v>82</v>
      </c>
      <c r="AV231" s="13" t="s">
        <v>80</v>
      </c>
      <c r="AW231" s="13" t="s">
        <v>158</v>
      </c>
      <c r="AX231" s="13" t="s">
        <v>72</v>
      </c>
      <c r="AY231" s="250" t="s">
        <v>146</v>
      </c>
    </row>
    <row r="232" s="14" customFormat="1">
      <c r="A232" s="14"/>
      <c r="B232" s="251"/>
      <c r="C232" s="252"/>
      <c r="D232" s="242" t="s">
        <v>156</v>
      </c>
      <c r="E232" s="253" t="s">
        <v>1</v>
      </c>
      <c r="F232" s="254" t="s">
        <v>266</v>
      </c>
      <c r="G232" s="252"/>
      <c r="H232" s="255">
        <v>10.244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156</v>
      </c>
      <c r="AU232" s="261" t="s">
        <v>82</v>
      </c>
      <c r="AV232" s="14" t="s">
        <v>82</v>
      </c>
      <c r="AW232" s="14" t="s">
        <v>158</v>
      </c>
      <c r="AX232" s="14" t="s">
        <v>72</v>
      </c>
      <c r="AY232" s="261" t="s">
        <v>146</v>
      </c>
    </row>
    <row r="233" s="15" customFormat="1">
      <c r="A233" s="15"/>
      <c r="B233" s="262"/>
      <c r="C233" s="263"/>
      <c r="D233" s="242" t="s">
        <v>156</v>
      </c>
      <c r="E233" s="264" t="s">
        <v>1</v>
      </c>
      <c r="F233" s="265" t="s">
        <v>163</v>
      </c>
      <c r="G233" s="263"/>
      <c r="H233" s="266">
        <v>10.244</v>
      </c>
      <c r="I233" s="267"/>
      <c r="J233" s="263"/>
      <c r="K233" s="263"/>
      <c r="L233" s="268"/>
      <c r="M233" s="269"/>
      <c r="N233" s="270"/>
      <c r="O233" s="270"/>
      <c r="P233" s="270"/>
      <c r="Q233" s="270"/>
      <c r="R233" s="270"/>
      <c r="S233" s="270"/>
      <c r="T233" s="27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2" t="s">
        <v>156</v>
      </c>
      <c r="AU233" s="272" t="s">
        <v>82</v>
      </c>
      <c r="AV233" s="15" t="s">
        <v>154</v>
      </c>
      <c r="AW233" s="15" t="s">
        <v>158</v>
      </c>
      <c r="AX233" s="15" t="s">
        <v>80</v>
      </c>
      <c r="AY233" s="272" t="s">
        <v>146</v>
      </c>
    </row>
    <row r="234" s="2" customFormat="1" ht="24.15" customHeight="1">
      <c r="A234" s="39"/>
      <c r="B234" s="40"/>
      <c r="C234" s="227" t="s">
        <v>267</v>
      </c>
      <c r="D234" s="227" t="s">
        <v>149</v>
      </c>
      <c r="E234" s="228" t="s">
        <v>268</v>
      </c>
      <c r="F234" s="229" t="s">
        <v>269</v>
      </c>
      <c r="G234" s="230" t="s">
        <v>245</v>
      </c>
      <c r="H234" s="231">
        <v>1</v>
      </c>
      <c r="I234" s="232"/>
      <c r="J234" s="233">
        <f>ROUND(I234*H234,2)</f>
        <v>0</v>
      </c>
      <c r="K234" s="229" t="s">
        <v>153</v>
      </c>
      <c r="L234" s="45"/>
      <c r="M234" s="234" t="s">
        <v>1</v>
      </c>
      <c r="N234" s="235" t="s">
        <v>37</v>
      </c>
      <c r="O234" s="92"/>
      <c r="P234" s="236">
        <f>O234*H234</f>
        <v>0</v>
      </c>
      <c r="Q234" s="236">
        <v>0</v>
      </c>
      <c r="R234" s="236">
        <f>Q234*H234</f>
        <v>0</v>
      </c>
      <c r="S234" s="236">
        <v>0.0040000000000000001</v>
      </c>
      <c r="T234" s="237">
        <f>S234*H234</f>
        <v>0.0040000000000000001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154</v>
      </c>
      <c r="AT234" s="238" t="s">
        <v>149</v>
      </c>
      <c r="AU234" s="238" t="s">
        <v>82</v>
      </c>
      <c r="AY234" s="18" t="s">
        <v>146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80</v>
      </c>
      <c r="BK234" s="239">
        <f>ROUND(I234*H234,2)</f>
        <v>0</v>
      </c>
      <c r="BL234" s="18" t="s">
        <v>154</v>
      </c>
      <c r="BM234" s="238" t="s">
        <v>270</v>
      </c>
    </row>
    <row r="235" s="13" customFormat="1">
      <c r="A235" s="13"/>
      <c r="B235" s="240"/>
      <c r="C235" s="241"/>
      <c r="D235" s="242" t="s">
        <v>156</v>
      </c>
      <c r="E235" s="243" t="s">
        <v>1</v>
      </c>
      <c r="F235" s="244" t="s">
        <v>256</v>
      </c>
      <c r="G235" s="241"/>
      <c r="H235" s="243" t="s">
        <v>1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0" t="s">
        <v>156</v>
      </c>
      <c r="AU235" s="250" t="s">
        <v>82</v>
      </c>
      <c r="AV235" s="13" t="s">
        <v>80</v>
      </c>
      <c r="AW235" s="13" t="s">
        <v>158</v>
      </c>
      <c r="AX235" s="13" t="s">
        <v>72</v>
      </c>
      <c r="AY235" s="250" t="s">
        <v>146</v>
      </c>
    </row>
    <row r="236" s="14" customFormat="1">
      <c r="A236" s="14"/>
      <c r="B236" s="251"/>
      <c r="C236" s="252"/>
      <c r="D236" s="242" t="s">
        <v>156</v>
      </c>
      <c r="E236" s="253" t="s">
        <v>1</v>
      </c>
      <c r="F236" s="254" t="s">
        <v>271</v>
      </c>
      <c r="G236" s="252"/>
      <c r="H236" s="255">
        <v>1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156</v>
      </c>
      <c r="AU236" s="261" t="s">
        <v>82</v>
      </c>
      <c r="AV236" s="14" t="s">
        <v>82</v>
      </c>
      <c r="AW236" s="14" t="s">
        <v>158</v>
      </c>
      <c r="AX236" s="14" t="s">
        <v>80</v>
      </c>
      <c r="AY236" s="261" t="s">
        <v>146</v>
      </c>
    </row>
    <row r="237" s="2" customFormat="1" ht="24.15" customHeight="1">
      <c r="A237" s="39"/>
      <c r="B237" s="40"/>
      <c r="C237" s="227" t="s">
        <v>272</v>
      </c>
      <c r="D237" s="227" t="s">
        <v>149</v>
      </c>
      <c r="E237" s="228" t="s">
        <v>273</v>
      </c>
      <c r="F237" s="229" t="s">
        <v>274</v>
      </c>
      <c r="G237" s="230" t="s">
        <v>245</v>
      </c>
      <c r="H237" s="231">
        <v>2</v>
      </c>
      <c r="I237" s="232"/>
      <c r="J237" s="233">
        <f>ROUND(I237*H237,2)</f>
        <v>0</v>
      </c>
      <c r="K237" s="229" t="s">
        <v>153</v>
      </c>
      <c r="L237" s="45"/>
      <c r="M237" s="234" t="s">
        <v>1</v>
      </c>
      <c r="N237" s="235" t="s">
        <v>37</v>
      </c>
      <c r="O237" s="92"/>
      <c r="P237" s="236">
        <f>O237*H237</f>
        <v>0</v>
      </c>
      <c r="Q237" s="236">
        <v>0</v>
      </c>
      <c r="R237" s="236">
        <f>Q237*H237</f>
        <v>0</v>
      </c>
      <c r="S237" s="236">
        <v>0.0080000000000000002</v>
      </c>
      <c r="T237" s="237">
        <f>S237*H237</f>
        <v>0.016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154</v>
      </c>
      <c r="AT237" s="238" t="s">
        <v>149</v>
      </c>
      <c r="AU237" s="238" t="s">
        <v>82</v>
      </c>
      <c r="AY237" s="18" t="s">
        <v>146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80</v>
      </c>
      <c r="BK237" s="239">
        <f>ROUND(I237*H237,2)</f>
        <v>0</v>
      </c>
      <c r="BL237" s="18" t="s">
        <v>154</v>
      </c>
      <c r="BM237" s="238" t="s">
        <v>275</v>
      </c>
    </row>
    <row r="238" s="13" customFormat="1">
      <c r="A238" s="13"/>
      <c r="B238" s="240"/>
      <c r="C238" s="241"/>
      <c r="D238" s="242" t="s">
        <v>156</v>
      </c>
      <c r="E238" s="243" t="s">
        <v>1</v>
      </c>
      <c r="F238" s="244" t="s">
        <v>256</v>
      </c>
      <c r="G238" s="241"/>
      <c r="H238" s="243" t="s">
        <v>1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0" t="s">
        <v>156</v>
      </c>
      <c r="AU238" s="250" t="s">
        <v>82</v>
      </c>
      <c r="AV238" s="13" t="s">
        <v>80</v>
      </c>
      <c r="AW238" s="13" t="s">
        <v>158</v>
      </c>
      <c r="AX238" s="13" t="s">
        <v>72</v>
      </c>
      <c r="AY238" s="250" t="s">
        <v>146</v>
      </c>
    </row>
    <row r="239" s="14" customFormat="1">
      <c r="A239" s="14"/>
      <c r="B239" s="251"/>
      <c r="C239" s="252"/>
      <c r="D239" s="242" t="s">
        <v>156</v>
      </c>
      <c r="E239" s="253" t="s">
        <v>1</v>
      </c>
      <c r="F239" s="254" t="s">
        <v>276</v>
      </c>
      <c r="G239" s="252"/>
      <c r="H239" s="255">
        <v>2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156</v>
      </c>
      <c r="AU239" s="261" t="s">
        <v>82</v>
      </c>
      <c r="AV239" s="14" t="s">
        <v>82</v>
      </c>
      <c r="AW239" s="14" t="s">
        <v>158</v>
      </c>
      <c r="AX239" s="14" t="s">
        <v>80</v>
      </c>
      <c r="AY239" s="261" t="s">
        <v>146</v>
      </c>
    </row>
    <row r="240" s="2" customFormat="1" ht="24.15" customHeight="1">
      <c r="A240" s="39"/>
      <c r="B240" s="40"/>
      <c r="C240" s="227" t="s">
        <v>277</v>
      </c>
      <c r="D240" s="227" t="s">
        <v>149</v>
      </c>
      <c r="E240" s="228" t="s">
        <v>278</v>
      </c>
      <c r="F240" s="229" t="s">
        <v>279</v>
      </c>
      <c r="G240" s="230" t="s">
        <v>245</v>
      </c>
      <c r="H240" s="231">
        <v>1</v>
      </c>
      <c r="I240" s="232"/>
      <c r="J240" s="233">
        <f>ROUND(I240*H240,2)</f>
        <v>0</v>
      </c>
      <c r="K240" s="229" t="s">
        <v>153</v>
      </c>
      <c r="L240" s="45"/>
      <c r="M240" s="234" t="s">
        <v>1</v>
      </c>
      <c r="N240" s="235" t="s">
        <v>37</v>
      </c>
      <c r="O240" s="92"/>
      <c r="P240" s="236">
        <f>O240*H240</f>
        <v>0</v>
      </c>
      <c r="Q240" s="236">
        <v>0</v>
      </c>
      <c r="R240" s="236">
        <f>Q240*H240</f>
        <v>0</v>
      </c>
      <c r="S240" s="236">
        <v>0.025000000000000001</v>
      </c>
      <c r="T240" s="237">
        <f>S240*H240</f>
        <v>0.025000000000000001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8" t="s">
        <v>154</v>
      </c>
      <c r="AT240" s="238" t="s">
        <v>149</v>
      </c>
      <c r="AU240" s="238" t="s">
        <v>82</v>
      </c>
      <c r="AY240" s="18" t="s">
        <v>146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8" t="s">
        <v>80</v>
      </c>
      <c r="BK240" s="239">
        <f>ROUND(I240*H240,2)</f>
        <v>0</v>
      </c>
      <c r="BL240" s="18" t="s">
        <v>154</v>
      </c>
      <c r="BM240" s="238" t="s">
        <v>280</v>
      </c>
    </row>
    <row r="241" s="13" customFormat="1">
      <c r="A241" s="13"/>
      <c r="B241" s="240"/>
      <c r="C241" s="241"/>
      <c r="D241" s="242" t="s">
        <v>156</v>
      </c>
      <c r="E241" s="243" t="s">
        <v>1</v>
      </c>
      <c r="F241" s="244" t="s">
        <v>256</v>
      </c>
      <c r="G241" s="241"/>
      <c r="H241" s="243" t="s">
        <v>1</v>
      </c>
      <c r="I241" s="245"/>
      <c r="J241" s="241"/>
      <c r="K241" s="241"/>
      <c r="L241" s="246"/>
      <c r="M241" s="247"/>
      <c r="N241" s="248"/>
      <c r="O241" s="248"/>
      <c r="P241" s="248"/>
      <c r="Q241" s="248"/>
      <c r="R241" s="248"/>
      <c r="S241" s="248"/>
      <c r="T241" s="24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0" t="s">
        <v>156</v>
      </c>
      <c r="AU241" s="250" t="s">
        <v>82</v>
      </c>
      <c r="AV241" s="13" t="s">
        <v>80</v>
      </c>
      <c r="AW241" s="13" t="s">
        <v>158</v>
      </c>
      <c r="AX241" s="13" t="s">
        <v>72</v>
      </c>
      <c r="AY241" s="250" t="s">
        <v>146</v>
      </c>
    </row>
    <row r="242" s="14" customFormat="1">
      <c r="A242" s="14"/>
      <c r="B242" s="251"/>
      <c r="C242" s="252"/>
      <c r="D242" s="242" t="s">
        <v>156</v>
      </c>
      <c r="E242" s="253" t="s">
        <v>1</v>
      </c>
      <c r="F242" s="254" t="s">
        <v>281</v>
      </c>
      <c r="G242" s="252"/>
      <c r="H242" s="255">
        <v>1</v>
      </c>
      <c r="I242" s="256"/>
      <c r="J242" s="252"/>
      <c r="K242" s="252"/>
      <c r="L242" s="257"/>
      <c r="M242" s="258"/>
      <c r="N242" s="259"/>
      <c r="O242" s="259"/>
      <c r="P242" s="259"/>
      <c r="Q242" s="259"/>
      <c r="R242" s="259"/>
      <c r="S242" s="259"/>
      <c r="T242" s="26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1" t="s">
        <v>156</v>
      </c>
      <c r="AU242" s="261" t="s">
        <v>82</v>
      </c>
      <c r="AV242" s="14" t="s">
        <v>82</v>
      </c>
      <c r="AW242" s="14" t="s">
        <v>158</v>
      </c>
      <c r="AX242" s="14" t="s">
        <v>80</v>
      </c>
      <c r="AY242" s="261" t="s">
        <v>146</v>
      </c>
    </row>
    <row r="243" s="2" customFormat="1" ht="24.15" customHeight="1">
      <c r="A243" s="39"/>
      <c r="B243" s="40"/>
      <c r="C243" s="227" t="s">
        <v>282</v>
      </c>
      <c r="D243" s="227" t="s">
        <v>149</v>
      </c>
      <c r="E243" s="228" t="s">
        <v>283</v>
      </c>
      <c r="F243" s="229" t="s">
        <v>284</v>
      </c>
      <c r="G243" s="230" t="s">
        <v>245</v>
      </c>
      <c r="H243" s="231">
        <v>1</v>
      </c>
      <c r="I243" s="232"/>
      <c r="J243" s="233">
        <f>ROUND(I243*H243,2)</f>
        <v>0</v>
      </c>
      <c r="K243" s="229" t="s">
        <v>153</v>
      </c>
      <c r="L243" s="45"/>
      <c r="M243" s="234" t="s">
        <v>1</v>
      </c>
      <c r="N243" s="235" t="s">
        <v>37</v>
      </c>
      <c r="O243" s="92"/>
      <c r="P243" s="236">
        <f>O243*H243</f>
        <v>0</v>
      </c>
      <c r="Q243" s="236">
        <v>0</v>
      </c>
      <c r="R243" s="236">
        <f>Q243*H243</f>
        <v>0</v>
      </c>
      <c r="S243" s="236">
        <v>0.20699999999999999</v>
      </c>
      <c r="T243" s="237">
        <f>S243*H243</f>
        <v>0.20699999999999999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154</v>
      </c>
      <c r="AT243" s="238" t="s">
        <v>149</v>
      </c>
      <c r="AU243" s="238" t="s">
        <v>82</v>
      </c>
      <c r="AY243" s="18" t="s">
        <v>146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80</v>
      </c>
      <c r="BK243" s="239">
        <f>ROUND(I243*H243,2)</f>
        <v>0</v>
      </c>
      <c r="BL243" s="18" t="s">
        <v>154</v>
      </c>
      <c r="BM243" s="238" t="s">
        <v>285</v>
      </c>
    </row>
    <row r="244" s="13" customFormat="1">
      <c r="A244" s="13"/>
      <c r="B244" s="240"/>
      <c r="C244" s="241"/>
      <c r="D244" s="242" t="s">
        <v>156</v>
      </c>
      <c r="E244" s="243" t="s">
        <v>1</v>
      </c>
      <c r="F244" s="244" t="s">
        <v>256</v>
      </c>
      <c r="G244" s="241"/>
      <c r="H244" s="243" t="s">
        <v>1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0" t="s">
        <v>156</v>
      </c>
      <c r="AU244" s="250" t="s">
        <v>82</v>
      </c>
      <c r="AV244" s="13" t="s">
        <v>80</v>
      </c>
      <c r="AW244" s="13" t="s">
        <v>158</v>
      </c>
      <c r="AX244" s="13" t="s">
        <v>72</v>
      </c>
      <c r="AY244" s="250" t="s">
        <v>146</v>
      </c>
    </row>
    <row r="245" s="14" customFormat="1">
      <c r="A245" s="14"/>
      <c r="B245" s="251"/>
      <c r="C245" s="252"/>
      <c r="D245" s="242" t="s">
        <v>156</v>
      </c>
      <c r="E245" s="253" t="s">
        <v>1</v>
      </c>
      <c r="F245" s="254" t="s">
        <v>286</v>
      </c>
      <c r="G245" s="252"/>
      <c r="H245" s="255">
        <v>1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1" t="s">
        <v>156</v>
      </c>
      <c r="AU245" s="261" t="s">
        <v>82</v>
      </c>
      <c r="AV245" s="14" t="s">
        <v>82</v>
      </c>
      <c r="AW245" s="14" t="s">
        <v>158</v>
      </c>
      <c r="AX245" s="14" t="s">
        <v>80</v>
      </c>
      <c r="AY245" s="261" t="s">
        <v>146</v>
      </c>
    </row>
    <row r="246" s="2" customFormat="1" ht="24.15" customHeight="1">
      <c r="A246" s="39"/>
      <c r="B246" s="40"/>
      <c r="C246" s="227" t="s">
        <v>287</v>
      </c>
      <c r="D246" s="227" t="s">
        <v>149</v>
      </c>
      <c r="E246" s="228" t="s">
        <v>288</v>
      </c>
      <c r="F246" s="229" t="s">
        <v>289</v>
      </c>
      <c r="G246" s="230" t="s">
        <v>290</v>
      </c>
      <c r="H246" s="231">
        <v>18.170000000000002</v>
      </c>
      <c r="I246" s="232"/>
      <c r="J246" s="233">
        <f>ROUND(I246*H246,2)</f>
        <v>0</v>
      </c>
      <c r="K246" s="229" t="s">
        <v>153</v>
      </c>
      <c r="L246" s="45"/>
      <c r="M246" s="234" t="s">
        <v>1</v>
      </c>
      <c r="N246" s="235" t="s">
        <v>37</v>
      </c>
      <c r="O246" s="92"/>
      <c r="P246" s="236">
        <f>O246*H246</f>
        <v>0</v>
      </c>
      <c r="Q246" s="236">
        <v>0</v>
      </c>
      <c r="R246" s="236">
        <f>Q246*H246</f>
        <v>0</v>
      </c>
      <c r="S246" s="236">
        <v>0.045999999999999999</v>
      </c>
      <c r="T246" s="237">
        <f>S246*H246</f>
        <v>0.83582000000000012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154</v>
      </c>
      <c r="AT246" s="238" t="s">
        <v>149</v>
      </c>
      <c r="AU246" s="238" t="s">
        <v>82</v>
      </c>
      <c r="AY246" s="18" t="s">
        <v>146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80</v>
      </c>
      <c r="BK246" s="239">
        <f>ROUND(I246*H246,2)</f>
        <v>0</v>
      </c>
      <c r="BL246" s="18" t="s">
        <v>154</v>
      </c>
      <c r="BM246" s="238" t="s">
        <v>291</v>
      </c>
    </row>
    <row r="247" s="13" customFormat="1">
      <c r="A247" s="13"/>
      <c r="B247" s="240"/>
      <c r="C247" s="241"/>
      <c r="D247" s="242" t="s">
        <v>156</v>
      </c>
      <c r="E247" s="243" t="s">
        <v>1</v>
      </c>
      <c r="F247" s="244" t="s">
        <v>292</v>
      </c>
      <c r="G247" s="241"/>
      <c r="H247" s="243" t="s">
        <v>1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156</v>
      </c>
      <c r="AU247" s="250" t="s">
        <v>82</v>
      </c>
      <c r="AV247" s="13" t="s">
        <v>80</v>
      </c>
      <c r="AW247" s="13" t="s">
        <v>158</v>
      </c>
      <c r="AX247" s="13" t="s">
        <v>72</v>
      </c>
      <c r="AY247" s="250" t="s">
        <v>146</v>
      </c>
    </row>
    <row r="248" s="14" customFormat="1">
      <c r="A248" s="14"/>
      <c r="B248" s="251"/>
      <c r="C248" s="252"/>
      <c r="D248" s="242" t="s">
        <v>156</v>
      </c>
      <c r="E248" s="253" t="s">
        <v>1</v>
      </c>
      <c r="F248" s="254" t="s">
        <v>293</v>
      </c>
      <c r="G248" s="252"/>
      <c r="H248" s="255">
        <v>18.170000000000002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1" t="s">
        <v>156</v>
      </c>
      <c r="AU248" s="261" t="s">
        <v>82</v>
      </c>
      <c r="AV248" s="14" t="s">
        <v>82</v>
      </c>
      <c r="AW248" s="14" t="s">
        <v>158</v>
      </c>
      <c r="AX248" s="14" t="s">
        <v>72</v>
      </c>
      <c r="AY248" s="261" t="s">
        <v>146</v>
      </c>
    </row>
    <row r="249" s="15" customFormat="1">
      <c r="A249" s="15"/>
      <c r="B249" s="262"/>
      <c r="C249" s="263"/>
      <c r="D249" s="242" t="s">
        <v>156</v>
      </c>
      <c r="E249" s="264" t="s">
        <v>1</v>
      </c>
      <c r="F249" s="265" t="s">
        <v>163</v>
      </c>
      <c r="G249" s="263"/>
      <c r="H249" s="266">
        <v>18.170000000000002</v>
      </c>
      <c r="I249" s="267"/>
      <c r="J249" s="263"/>
      <c r="K249" s="263"/>
      <c r="L249" s="268"/>
      <c r="M249" s="269"/>
      <c r="N249" s="270"/>
      <c r="O249" s="270"/>
      <c r="P249" s="270"/>
      <c r="Q249" s="270"/>
      <c r="R249" s="270"/>
      <c r="S249" s="270"/>
      <c r="T249" s="27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2" t="s">
        <v>156</v>
      </c>
      <c r="AU249" s="272" t="s">
        <v>82</v>
      </c>
      <c r="AV249" s="15" t="s">
        <v>154</v>
      </c>
      <c r="AW249" s="15" t="s">
        <v>158</v>
      </c>
      <c r="AX249" s="15" t="s">
        <v>80</v>
      </c>
      <c r="AY249" s="272" t="s">
        <v>146</v>
      </c>
    </row>
    <row r="250" s="2" customFormat="1" ht="24.15" customHeight="1">
      <c r="A250" s="39"/>
      <c r="B250" s="40"/>
      <c r="C250" s="227" t="s">
        <v>294</v>
      </c>
      <c r="D250" s="227" t="s">
        <v>149</v>
      </c>
      <c r="E250" s="228" t="s">
        <v>295</v>
      </c>
      <c r="F250" s="229" t="s">
        <v>296</v>
      </c>
      <c r="G250" s="230" t="s">
        <v>290</v>
      </c>
      <c r="H250" s="231">
        <v>1.75</v>
      </c>
      <c r="I250" s="232"/>
      <c r="J250" s="233">
        <f>ROUND(I250*H250,2)</f>
        <v>0</v>
      </c>
      <c r="K250" s="229" t="s">
        <v>153</v>
      </c>
      <c r="L250" s="45"/>
      <c r="M250" s="234" t="s">
        <v>1</v>
      </c>
      <c r="N250" s="235" t="s">
        <v>37</v>
      </c>
      <c r="O250" s="92"/>
      <c r="P250" s="236">
        <f>O250*H250</f>
        <v>0</v>
      </c>
      <c r="Q250" s="236">
        <v>0.00147</v>
      </c>
      <c r="R250" s="236">
        <f>Q250*H250</f>
        <v>0.0025725000000000001</v>
      </c>
      <c r="S250" s="236">
        <v>0.039</v>
      </c>
      <c r="T250" s="237">
        <f>S250*H250</f>
        <v>0.068250000000000005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154</v>
      </c>
      <c r="AT250" s="238" t="s">
        <v>149</v>
      </c>
      <c r="AU250" s="238" t="s">
        <v>82</v>
      </c>
      <c r="AY250" s="18" t="s">
        <v>146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80</v>
      </c>
      <c r="BK250" s="239">
        <f>ROUND(I250*H250,2)</f>
        <v>0</v>
      </c>
      <c r="BL250" s="18" t="s">
        <v>154</v>
      </c>
      <c r="BM250" s="238" t="s">
        <v>297</v>
      </c>
    </row>
    <row r="251" s="13" customFormat="1">
      <c r="A251" s="13"/>
      <c r="B251" s="240"/>
      <c r="C251" s="241"/>
      <c r="D251" s="242" t="s">
        <v>156</v>
      </c>
      <c r="E251" s="243" t="s">
        <v>1</v>
      </c>
      <c r="F251" s="244" t="s">
        <v>256</v>
      </c>
      <c r="G251" s="241"/>
      <c r="H251" s="243" t="s">
        <v>1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0" t="s">
        <v>156</v>
      </c>
      <c r="AU251" s="250" t="s">
        <v>82</v>
      </c>
      <c r="AV251" s="13" t="s">
        <v>80</v>
      </c>
      <c r="AW251" s="13" t="s">
        <v>158</v>
      </c>
      <c r="AX251" s="13" t="s">
        <v>72</v>
      </c>
      <c r="AY251" s="250" t="s">
        <v>146</v>
      </c>
    </row>
    <row r="252" s="14" customFormat="1">
      <c r="A252" s="14"/>
      <c r="B252" s="251"/>
      <c r="C252" s="252"/>
      <c r="D252" s="242" t="s">
        <v>156</v>
      </c>
      <c r="E252" s="253" t="s">
        <v>1</v>
      </c>
      <c r="F252" s="254" t="s">
        <v>298</v>
      </c>
      <c r="G252" s="252"/>
      <c r="H252" s="255">
        <v>1.75</v>
      </c>
      <c r="I252" s="256"/>
      <c r="J252" s="252"/>
      <c r="K252" s="252"/>
      <c r="L252" s="257"/>
      <c r="M252" s="258"/>
      <c r="N252" s="259"/>
      <c r="O252" s="259"/>
      <c r="P252" s="259"/>
      <c r="Q252" s="259"/>
      <c r="R252" s="259"/>
      <c r="S252" s="259"/>
      <c r="T252" s="26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1" t="s">
        <v>156</v>
      </c>
      <c r="AU252" s="261" t="s">
        <v>82</v>
      </c>
      <c r="AV252" s="14" t="s">
        <v>82</v>
      </c>
      <c r="AW252" s="14" t="s">
        <v>158</v>
      </c>
      <c r="AX252" s="14" t="s">
        <v>80</v>
      </c>
      <c r="AY252" s="261" t="s">
        <v>146</v>
      </c>
    </row>
    <row r="253" s="2" customFormat="1" ht="24.15" customHeight="1">
      <c r="A253" s="39"/>
      <c r="B253" s="40"/>
      <c r="C253" s="227" t="s">
        <v>299</v>
      </c>
      <c r="D253" s="227" t="s">
        <v>149</v>
      </c>
      <c r="E253" s="228" t="s">
        <v>300</v>
      </c>
      <c r="F253" s="229" t="s">
        <v>301</v>
      </c>
      <c r="G253" s="230" t="s">
        <v>290</v>
      </c>
      <c r="H253" s="231">
        <v>0.34999999999999998</v>
      </c>
      <c r="I253" s="232"/>
      <c r="J253" s="233">
        <f>ROUND(I253*H253,2)</f>
        <v>0</v>
      </c>
      <c r="K253" s="229" t="s">
        <v>153</v>
      </c>
      <c r="L253" s="45"/>
      <c r="M253" s="234" t="s">
        <v>1</v>
      </c>
      <c r="N253" s="235" t="s">
        <v>37</v>
      </c>
      <c r="O253" s="92"/>
      <c r="P253" s="236">
        <f>O253*H253</f>
        <v>0</v>
      </c>
      <c r="Q253" s="236">
        <v>0.002807</v>
      </c>
      <c r="R253" s="236">
        <f>Q253*H253</f>
        <v>0.00098244999999999995</v>
      </c>
      <c r="S253" s="236">
        <v>0.069000000000000006</v>
      </c>
      <c r="T253" s="237">
        <f>S253*H253</f>
        <v>0.024150000000000001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154</v>
      </c>
      <c r="AT253" s="238" t="s">
        <v>149</v>
      </c>
      <c r="AU253" s="238" t="s">
        <v>82</v>
      </c>
      <c r="AY253" s="18" t="s">
        <v>146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80</v>
      </c>
      <c r="BK253" s="239">
        <f>ROUND(I253*H253,2)</f>
        <v>0</v>
      </c>
      <c r="BL253" s="18" t="s">
        <v>154</v>
      </c>
      <c r="BM253" s="238" t="s">
        <v>302</v>
      </c>
    </row>
    <row r="254" s="13" customFormat="1">
      <c r="A254" s="13"/>
      <c r="B254" s="240"/>
      <c r="C254" s="241"/>
      <c r="D254" s="242" t="s">
        <v>156</v>
      </c>
      <c r="E254" s="243" t="s">
        <v>1</v>
      </c>
      <c r="F254" s="244" t="s">
        <v>256</v>
      </c>
      <c r="G254" s="241"/>
      <c r="H254" s="243" t="s">
        <v>1</v>
      </c>
      <c r="I254" s="245"/>
      <c r="J254" s="241"/>
      <c r="K254" s="241"/>
      <c r="L254" s="246"/>
      <c r="M254" s="247"/>
      <c r="N254" s="248"/>
      <c r="O254" s="248"/>
      <c r="P254" s="248"/>
      <c r="Q254" s="248"/>
      <c r="R254" s="248"/>
      <c r="S254" s="248"/>
      <c r="T254" s="24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0" t="s">
        <v>156</v>
      </c>
      <c r="AU254" s="250" t="s">
        <v>82</v>
      </c>
      <c r="AV254" s="13" t="s">
        <v>80</v>
      </c>
      <c r="AW254" s="13" t="s">
        <v>158</v>
      </c>
      <c r="AX254" s="13" t="s">
        <v>72</v>
      </c>
      <c r="AY254" s="250" t="s">
        <v>146</v>
      </c>
    </row>
    <row r="255" s="14" customFormat="1">
      <c r="A255" s="14"/>
      <c r="B255" s="251"/>
      <c r="C255" s="252"/>
      <c r="D255" s="242" t="s">
        <v>156</v>
      </c>
      <c r="E255" s="253" t="s">
        <v>1</v>
      </c>
      <c r="F255" s="254" t="s">
        <v>303</v>
      </c>
      <c r="G255" s="252"/>
      <c r="H255" s="255">
        <v>0.34999999999999998</v>
      </c>
      <c r="I255" s="256"/>
      <c r="J255" s="252"/>
      <c r="K255" s="252"/>
      <c r="L255" s="257"/>
      <c r="M255" s="258"/>
      <c r="N255" s="259"/>
      <c r="O255" s="259"/>
      <c r="P255" s="259"/>
      <c r="Q255" s="259"/>
      <c r="R255" s="259"/>
      <c r="S255" s="259"/>
      <c r="T255" s="26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1" t="s">
        <v>156</v>
      </c>
      <c r="AU255" s="261" t="s">
        <v>82</v>
      </c>
      <c r="AV255" s="14" t="s">
        <v>82</v>
      </c>
      <c r="AW255" s="14" t="s">
        <v>158</v>
      </c>
      <c r="AX255" s="14" t="s">
        <v>72</v>
      </c>
      <c r="AY255" s="261" t="s">
        <v>146</v>
      </c>
    </row>
    <row r="256" s="15" customFormat="1">
      <c r="A256" s="15"/>
      <c r="B256" s="262"/>
      <c r="C256" s="263"/>
      <c r="D256" s="242" t="s">
        <v>156</v>
      </c>
      <c r="E256" s="264" t="s">
        <v>1</v>
      </c>
      <c r="F256" s="265" t="s">
        <v>163</v>
      </c>
      <c r="G256" s="263"/>
      <c r="H256" s="266">
        <v>0.34999999999999998</v>
      </c>
      <c r="I256" s="267"/>
      <c r="J256" s="263"/>
      <c r="K256" s="263"/>
      <c r="L256" s="268"/>
      <c r="M256" s="269"/>
      <c r="N256" s="270"/>
      <c r="O256" s="270"/>
      <c r="P256" s="270"/>
      <c r="Q256" s="270"/>
      <c r="R256" s="270"/>
      <c r="S256" s="270"/>
      <c r="T256" s="271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2" t="s">
        <v>156</v>
      </c>
      <c r="AU256" s="272" t="s">
        <v>82</v>
      </c>
      <c r="AV256" s="15" t="s">
        <v>154</v>
      </c>
      <c r="AW256" s="15" t="s">
        <v>158</v>
      </c>
      <c r="AX256" s="15" t="s">
        <v>80</v>
      </c>
      <c r="AY256" s="272" t="s">
        <v>146</v>
      </c>
    </row>
    <row r="257" s="2" customFormat="1" ht="24.15" customHeight="1">
      <c r="A257" s="39"/>
      <c r="B257" s="40"/>
      <c r="C257" s="227" t="s">
        <v>304</v>
      </c>
      <c r="D257" s="227" t="s">
        <v>149</v>
      </c>
      <c r="E257" s="228" t="s">
        <v>305</v>
      </c>
      <c r="F257" s="229" t="s">
        <v>306</v>
      </c>
      <c r="G257" s="230" t="s">
        <v>290</v>
      </c>
      <c r="H257" s="231">
        <v>0.29999999999999999</v>
      </c>
      <c r="I257" s="232"/>
      <c r="J257" s="233">
        <f>ROUND(I257*H257,2)</f>
        <v>0</v>
      </c>
      <c r="K257" s="229" t="s">
        <v>153</v>
      </c>
      <c r="L257" s="45"/>
      <c r="M257" s="234" t="s">
        <v>1</v>
      </c>
      <c r="N257" s="235" t="s">
        <v>37</v>
      </c>
      <c r="O257" s="92"/>
      <c r="P257" s="236">
        <f>O257*H257</f>
        <v>0</v>
      </c>
      <c r="Q257" s="236">
        <v>0.003875</v>
      </c>
      <c r="R257" s="236">
        <f>Q257*H257</f>
        <v>0.0011624999999999999</v>
      </c>
      <c r="S257" s="236">
        <v>0.20999999999999999</v>
      </c>
      <c r="T257" s="237">
        <f>S257*H257</f>
        <v>0.063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154</v>
      </c>
      <c r="AT257" s="238" t="s">
        <v>149</v>
      </c>
      <c r="AU257" s="238" t="s">
        <v>82</v>
      </c>
      <c r="AY257" s="18" t="s">
        <v>146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80</v>
      </c>
      <c r="BK257" s="239">
        <f>ROUND(I257*H257,2)</f>
        <v>0</v>
      </c>
      <c r="BL257" s="18" t="s">
        <v>154</v>
      </c>
      <c r="BM257" s="238" t="s">
        <v>307</v>
      </c>
    </row>
    <row r="258" s="13" customFormat="1">
      <c r="A258" s="13"/>
      <c r="B258" s="240"/>
      <c r="C258" s="241"/>
      <c r="D258" s="242" t="s">
        <v>156</v>
      </c>
      <c r="E258" s="243" t="s">
        <v>1</v>
      </c>
      <c r="F258" s="244" t="s">
        <v>256</v>
      </c>
      <c r="G258" s="241"/>
      <c r="H258" s="243" t="s">
        <v>1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156</v>
      </c>
      <c r="AU258" s="250" t="s">
        <v>82</v>
      </c>
      <c r="AV258" s="13" t="s">
        <v>80</v>
      </c>
      <c r="AW258" s="13" t="s">
        <v>158</v>
      </c>
      <c r="AX258" s="13" t="s">
        <v>72</v>
      </c>
      <c r="AY258" s="250" t="s">
        <v>146</v>
      </c>
    </row>
    <row r="259" s="14" customFormat="1">
      <c r="A259" s="14"/>
      <c r="B259" s="251"/>
      <c r="C259" s="252"/>
      <c r="D259" s="242" t="s">
        <v>156</v>
      </c>
      <c r="E259" s="253" t="s">
        <v>1</v>
      </c>
      <c r="F259" s="254" t="s">
        <v>308</v>
      </c>
      <c r="G259" s="252"/>
      <c r="H259" s="255">
        <v>0.29999999999999999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156</v>
      </c>
      <c r="AU259" s="261" t="s">
        <v>82</v>
      </c>
      <c r="AV259" s="14" t="s">
        <v>82</v>
      </c>
      <c r="AW259" s="14" t="s">
        <v>158</v>
      </c>
      <c r="AX259" s="14" t="s">
        <v>80</v>
      </c>
      <c r="AY259" s="261" t="s">
        <v>146</v>
      </c>
    </row>
    <row r="260" s="2" customFormat="1" ht="24.15" customHeight="1">
      <c r="A260" s="39"/>
      <c r="B260" s="40"/>
      <c r="C260" s="227" t="s">
        <v>309</v>
      </c>
      <c r="D260" s="227" t="s">
        <v>149</v>
      </c>
      <c r="E260" s="228" t="s">
        <v>310</v>
      </c>
      <c r="F260" s="229" t="s">
        <v>311</v>
      </c>
      <c r="G260" s="230" t="s">
        <v>290</v>
      </c>
      <c r="H260" s="231">
        <v>0.34999999999999998</v>
      </c>
      <c r="I260" s="232"/>
      <c r="J260" s="233">
        <f>ROUND(I260*H260,2)</f>
        <v>0</v>
      </c>
      <c r="K260" s="229" t="s">
        <v>153</v>
      </c>
      <c r="L260" s="45"/>
      <c r="M260" s="234" t="s">
        <v>1</v>
      </c>
      <c r="N260" s="235" t="s">
        <v>37</v>
      </c>
      <c r="O260" s="92"/>
      <c r="P260" s="236">
        <f>O260*H260</f>
        <v>0</v>
      </c>
      <c r="Q260" s="236">
        <v>0.0014499999999999999</v>
      </c>
      <c r="R260" s="236">
        <f>Q260*H260</f>
        <v>0.00050749999999999992</v>
      </c>
      <c r="S260" s="236">
        <v>0.017000000000000001</v>
      </c>
      <c r="T260" s="237">
        <f>S260*H260</f>
        <v>0.0059500000000000004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154</v>
      </c>
      <c r="AT260" s="238" t="s">
        <v>149</v>
      </c>
      <c r="AU260" s="238" t="s">
        <v>82</v>
      </c>
      <c r="AY260" s="18" t="s">
        <v>146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80</v>
      </c>
      <c r="BK260" s="239">
        <f>ROUND(I260*H260,2)</f>
        <v>0</v>
      </c>
      <c r="BL260" s="18" t="s">
        <v>154</v>
      </c>
      <c r="BM260" s="238" t="s">
        <v>312</v>
      </c>
    </row>
    <row r="261" s="13" customFormat="1">
      <c r="A261" s="13"/>
      <c r="B261" s="240"/>
      <c r="C261" s="241"/>
      <c r="D261" s="242" t="s">
        <v>156</v>
      </c>
      <c r="E261" s="243" t="s">
        <v>1</v>
      </c>
      <c r="F261" s="244" t="s">
        <v>256</v>
      </c>
      <c r="G261" s="241"/>
      <c r="H261" s="243" t="s">
        <v>1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0" t="s">
        <v>156</v>
      </c>
      <c r="AU261" s="250" t="s">
        <v>82</v>
      </c>
      <c r="AV261" s="13" t="s">
        <v>80</v>
      </c>
      <c r="AW261" s="13" t="s">
        <v>158</v>
      </c>
      <c r="AX261" s="13" t="s">
        <v>72</v>
      </c>
      <c r="AY261" s="250" t="s">
        <v>146</v>
      </c>
    </row>
    <row r="262" s="14" customFormat="1">
      <c r="A262" s="14"/>
      <c r="B262" s="251"/>
      <c r="C262" s="252"/>
      <c r="D262" s="242" t="s">
        <v>156</v>
      </c>
      <c r="E262" s="253" t="s">
        <v>1</v>
      </c>
      <c r="F262" s="254" t="s">
        <v>313</v>
      </c>
      <c r="G262" s="252"/>
      <c r="H262" s="255">
        <v>0.34999999999999998</v>
      </c>
      <c r="I262" s="256"/>
      <c r="J262" s="252"/>
      <c r="K262" s="252"/>
      <c r="L262" s="257"/>
      <c r="M262" s="258"/>
      <c r="N262" s="259"/>
      <c r="O262" s="259"/>
      <c r="P262" s="259"/>
      <c r="Q262" s="259"/>
      <c r="R262" s="259"/>
      <c r="S262" s="259"/>
      <c r="T262" s="26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1" t="s">
        <v>156</v>
      </c>
      <c r="AU262" s="261" t="s">
        <v>82</v>
      </c>
      <c r="AV262" s="14" t="s">
        <v>82</v>
      </c>
      <c r="AW262" s="14" t="s">
        <v>158</v>
      </c>
      <c r="AX262" s="14" t="s">
        <v>80</v>
      </c>
      <c r="AY262" s="261" t="s">
        <v>146</v>
      </c>
    </row>
    <row r="263" s="2" customFormat="1" ht="24.15" customHeight="1">
      <c r="A263" s="39"/>
      <c r="B263" s="40"/>
      <c r="C263" s="227" t="s">
        <v>314</v>
      </c>
      <c r="D263" s="227" t="s">
        <v>149</v>
      </c>
      <c r="E263" s="228" t="s">
        <v>315</v>
      </c>
      <c r="F263" s="229" t="s">
        <v>316</v>
      </c>
      <c r="G263" s="230" t="s">
        <v>290</v>
      </c>
      <c r="H263" s="231">
        <v>1.05</v>
      </c>
      <c r="I263" s="232"/>
      <c r="J263" s="233">
        <f>ROUND(I263*H263,2)</f>
        <v>0</v>
      </c>
      <c r="K263" s="229" t="s">
        <v>153</v>
      </c>
      <c r="L263" s="45"/>
      <c r="M263" s="234" t="s">
        <v>1</v>
      </c>
      <c r="N263" s="235" t="s">
        <v>37</v>
      </c>
      <c r="O263" s="92"/>
      <c r="P263" s="236">
        <f>O263*H263</f>
        <v>0</v>
      </c>
      <c r="Q263" s="236">
        <v>0.00173</v>
      </c>
      <c r="R263" s="236">
        <f>Q263*H263</f>
        <v>0.0018165</v>
      </c>
      <c r="S263" s="236">
        <v>0.039</v>
      </c>
      <c r="T263" s="237">
        <f>S263*H263</f>
        <v>0.04095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154</v>
      </c>
      <c r="AT263" s="238" t="s">
        <v>149</v>
      </c>
      <c r="AU263" s="238" t="s">
        <v>82</v>
      </c>
      <c r="AY263" s="18" t="s">
        <v>146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80</v>
      </c>
      <c r="BK263" s="239">
        <f>ROUND(I263*H263,2)</f>
        <v>0</v>
      </c>
      <c r="BL263" s="18" t="s">
        <v>154</v>
      </c>
      <c r="BM263" s="238" t="s">
        <v>317</v>
      </c>
    </row>
    <row r="264" s="13" customFormat="1">
      <c r="A264" s="13"/>
      <c r="B264" s="240"/>
      <c r="C264" s="241"/>
      <c r="D264" s="242" t="s">
        <v>156</v>
      </c>
      <c r="E264" s="243" t="s">
        <v>1</v>
      </c>
      <c r="F264" s="244" t="s">
        <v>256</v>
      </c>
      <c r="G264" s="241"/>
      <c r="H264" s="243" t="s">
        <v>1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0" t="s">
        <v>156</v>
      </c>
      <c r="AU264" s="250" t="s">
        <v>82</v>
      </c>
      <c r="AV264" s="13" t="s">
        <v>80</v>
      </c>
      <c r="AW264" s="13" t="s">
        <v>158</v>
      </c>
      <c r="AX264" s="13" t="s">
        <v>72</v>
      </c>
      <c r="AY264" s="250" t="s">
        <v>146</v>
      </c>
    </row>
    <row r="265" s="14" customFormat="1">
      <c r="A265" s="14"/>
      <c r="B265" s="251"/>
      <c r="C265" s="252"/>
      <c r="D265" s="242" t="s">
        <v>156</v>
      </c>
      <c r="E265" s="253" t="s">
        <v>1</v>
      </c>
      <c r="F265" s="254" t="s">
        <v>318</v>
      </c>
      <c r="G265" s="252"/>
      <c r="H265" s="255">
        <v>1.05</v>
      </c>
      <c r="I265" s="256"/>
      <c r="J265" s="252"/>
      <c r="K265" s="252"/>
      <c r="L265" s="257"/>
      <c r="M265" s="258"/>
      <c r="N265" s="259"/>
      <c r="O265" s="259"/>
      <c r="P265" s="259"/>
      <c r="Q265" s="259"/>
      <c r="R265" s="259"/>
      <c r="S265" s="259"/>
      <c r="T265" s="26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1" t="s">
        <v>156</v>
      </c>
      <c r="AU265" s="261" t="s">
        <v>82</v>
      </c>
      <c r="AV265" s="14" t="s">
        <v>82</v>
      </c>
      <c r="AW265" s="14" t="s">
        <v>158</v>
      </c>
      <c r="AX265" s="14" t="s">
        <v>80</v>
      </c>
      <c r="AY265" s="261" t="s">
        <v>146</v>
      </c>
    </row>
    <row r="266" s="2" customFormat="1" ht="16.5" customHeight="1">
      <c r="A266" s="39"/>
      <c r="B266" s="40"/>
      <c r="C266" s="227" t="s">
        <v>319</v>
      </c>
      <c r="D266" s="227" t="s">
        <v>149</v>
      </c>
      <c r="E266" s="228" t="s">
        <v>320</v>
      </c>
      <c r="F266" s="229" t="s">
        <v>321</v>
      </c>
      <c r="G266" s="230" t="s">
        <v>290</v>
      </c>
      <c r="H266" s="231">
        <v>36.340000000000003</v>
      </c>
      <c r="I266" s="232"/>
      <c r="J266" s="233">
        <f>ROUND(I266*H266,2)</f>
        <v>0</v>
      </c>
      <c r="K266" s="229" t="s">
        <v>153</v>
      </c>
      <c r="L266" s="45"/>
      <c r="M266" s="234" t="s">
        <v>1</v>
      </c>
      <c r="N266" s="235" t="s">
        <v>37</v>
      </c>
      <c r="O266" s="92"/>
      <c r="P266" s="236">
        <f>O266*H266</f>
        <v>0</v>
      </c>
      <c r="Q266" s="236">
        <v>4.9350000000000002E-06</v>
      </c>
      <c r="R266" s="236">
        <f>Q266*H266</f>
        <v>0.00017933790000000002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154</v>
      </c>
      <c r="AT266" s="238" t="s">
        <v>149</v>
      </c>
      <c r="AU266" s="238" t="s">
        <v>82</v>
      </c>
      <c r="AY266" s="18" t="s">
        <v>146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80</v>
      </c>
      <c r="BK266" s="239">
        <f>ROUND(I266*H266,2)</f>
        <v>0</v>
      </c>
      <c r="BL266" s="18" t="s">
        <v>154</v>
      </c>
      <c r="BM266" s="238" t="s">
        <v>322</v>
      </c>
    </row>
    <row r="267" s="13" customFormat="1">
      <c r="A267" s="13"/>
      <c r="B267" s="240"/>
      <c r="C267" s="241"/>
      <c r="D267" s="242" t="s">
        <v>156</v>
      </c>
      <c r="E267" s="243" t="s">
        <v>1</v>
      </c>
      <c r="F267" s="244" t="s">
        <v>256</v>
      </c>
      <c r="G267" s="241"/>
      <c r="H267" s="243" t="s">
        <v>1</v>
      </c>
      <c r="I267" s="245"/>
      <c r="J267" s="241"/>
      <c r="K267" s="241"/>
      <c r="L267" s="246"/>
      <c r="M267" s="247"/>
      <c r="N267" s="248"/>
      <c r="O267" s="248"/>
      <c r="P267" s="248"/>
      <c r="Q267" s="248"/>
      <c r="R267" s="248"/>
      <c r="S267" s="248"/>
      <c r="T267" s="24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0" t="s">
        <v>156</v>
      </c>
      <c r="AU267" s="250" t="s">
        <v>82</v>
      </c>
      <c r="AV267" s="13" t="s">
        <v>80</v>
      </c>
      <c r="AW267" s="13" t="s">
        <v>158</v>
      </c>
      <c r="AX267" s="13" t="s">
        <v>72</v>
      </c>
      <c r="AY267" s="250" t="s">
        <v>146</v>
      </c>
    </row>
    <row r="268" s="14" customFormat="1">
      <c r="A268" s="14"/>
      <c r="B268" s="251"/>
      <c r="C268" s="252"/>
      <c r="D268" s="242" t="s">
        <v>156</v>
      </c>
      <c r="E268" s="253" t="s">
        <v>1</v>
      </c>
      <c r="F268" s="254" t="s">
        <v>323</v>
      </c>
      <c r="G268" s="252"/>
      <c r="H268" s="255">
        <v>36.340000000000003</v>
      </c>
      <c r="I268" s="256"/>
      <c r="J268" s="252"/>
      <c r="K268" s="252"/>
      <c r="L268" s="257"/>
      <c r="M268" s="258"/>
      <c r="N268" s="259"/>
      <c r="O268" s="259"/>
      <c r="P268" s="259"/>
      <c r="Q268" s="259"/>
      <c r="R268" s="259"/>
      <c r="S268" s="259"/>
      <c r="T268" s="26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1" t="s">
        <v>156</v>
      </c>
      <c r="AU268" s="261" t="s">
        <v>82</v>
      </c>
      <c r="AV268" s="14" t="s">
        <v>82</v>
      </c>
      <c r="AW268" s="14" t="s">
        <v>158</v>
      </c>
      <c r="AX268" s="14" t="s">
        <v>72</v>
      </c>
      <c r="AY268" s="261" t="s">
        <v>146</v>
      </c>
    </row>
    <row r="269" s="15" customFormat="1">
      <c r="A269" s="15"/>
      <c r="B269" s="262"/>
      <c r="C269" s="263"/>
      <c r="D269" s="242" t="s">
        <v>156</v>
      </c>
      <c r="E269" s="264" t="s">
        <v>1</v>
      </c>
      <c r="F269" s="265" t="s">
        <v>163</v>
      </c>
      <c r="G269" s="263"/>
      <c r="H269" s="266">
        <v>36.340000000000003</v>
      </c>
      <c r="I269" s="267"/>
      <c r="J269" s="263"/>
      <c r="K269" s="263"/>
      <c r="L269" s="268"/>
      <c r="M269" s="269"/>
      <c r="N269" s="270"/>
      <c r="O269" s="270"/>
      <c r="P269" s="270"/>
      <c r="Q269" s="270"/>
      <c r="R269" s="270"/>
      <c r="S269" s="270"/>
      <c r="T269" s="27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2" t="s">
        <v>156</v>
      </c>
      <c r="AU269" s="272" t="s">
        <v>82</v>
      </c>
      <c r="AV269" s="15" t="s">
        <v>154</v>
      </c>
      <c r="AW269" s="15" t="s">
        <v>158</v>
      </c>
      <c r="AX269" s="15" t="s">
        <v>80</v>
      </c>
      <c r="AY269" s="272" t="s">
        <v>146</v>
      </c>
    </row>
    <row r="270" s="2" customFormat="1" ht="24.15" customHeight="1">
      <c r="A270" s="39"/>
      <c r="B270" s="40"/>
      <c r="C270" s="227" t="s">
        <v>324</v>
      </c>
      <c r="D270" s="227" t="s">
        <v>149</v>
      </c>
      <c r="E270" s="228" t="s">
        <v>325</v>
      </c>
      <c r="F270" s="229" t="s">
        <v>326</v>
      </c>
      <c r="G270" s="230" t="s">
        <v>152</v>
      </c>
      <c r="H270" s="231">
        <v>3.5699999999999998</v>
      </c>
      <c r="I270" s="232"/>
      <c r="J270" s="233">
        <f>ROUND(I270*H270,2)</f>
        <v>0</v>
      </c>
      <c r="K270" s="229" t="s">
        <v>153</v>
      </c>
      <c r="L270" s="45"/>
      <c r="M270" s="234" t="s">
        <v>1</v>
      </c>
      <c r="N270" s="235" t="s">
        <v>37</v>
      </c>
      <c r="O270" s="92"/>
      <c r="P270" s="236">
        <f>O270*H270</f>
        <v>0</v>
      </c>
      <c r="Q270" s="236">
        <v>0</v>
      </c>
      <c r="R270" s="236">
        <f>Q270*H270</f>
        <v>0</v>
      </c>
      <c r="S270" s="236">
        <v>0.068000000000000005</v>
      </c>
      <c r="T270" s="237">
        <f>S270*H270</f>
        <v>0.24276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154</v>
      </c>
      <c r="AT270" s="238" t="s">
        <v>149</v>
      </c>
      <c r="AU270" s="238" t="s">
        <v>82</v>
      </c>
      <c r="AY270" s="18" t="s">
        <v>146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80</v>
      </c>
      <c r="BK270" s="239">
        <f>ROUND(I270*H270,2)</f>
        <v>0</v>
      </c>
      <c r="BL270" s="18" t="s">
        <v>154</v>
      </c>
      <c r="BM270" s="238" t="s">
        <v>327</v>
      </c>
    </row>
    <row r="271" s="13" customFormat="1">
      <c r="A271" s="13"/>
      <c r="B271" s="240"/>
      <c r="C271" s="241"/>
      <c r="D271" s="242" t="s">
        <v>156</v>
      </c>
      <c r="E271" s="243" t="s">
        <v>1</v>
      </c>
      <c r="F271" s="244" t="s">
        <v>256</v>
      </c>
      <c r="G271" s="241"/>
      <c r="H271" s="243" t="s">
        <v>1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0" t="s">
        <v>156</v>
      </c>
      <c r="AU271" s="250" t="s">
        <v>82</v>
      </c>
      <c r="AV271" s="13" t="s">
        <v>80</v>
      </c>
      <c r="AW271" s="13" t="s">
        <v>158</v>
      </c>
      <c r="AX271" s="13" t="s">
        <v>72</v>
      </c>
      <c r="AY271" s="250" t="s">
        <v>146</v>
      </c>
    </row>
    <row r="272" s="14" customFormat="1">
      <c r="A272" s="14"/>
      <c r="B272" s="251"/>
      <c r="C272" s="252"/>
      <c r="D272" s="242" t="s">
        <v>156</v>
      </c>
      <c r="E272" s="253" t="s">
        <v>1</v>
      </c>
      <c r="F272" s="254" t="s">
        <v>328</v>
      </c>
      <c r="G272" s="252"/>
      <c r="H272" s="255">
        <v>3.5699999999999998</v>
      </c>
      <c r="I272" s="256"/>
      <c r="J272" s="252"/>
      <c r="K272" s="252"/>
      <c r="L272" s="257"/>
      <c r="M272" s="258"/>
      <c r="N272" s="259"/>
      <c r="O272" s="259"/>
      <c r="P272" s="259"/>
      <c r="Q272" s="259"/>
      <c r="R272" s="259"/>
      <c r="S272" s="259"/>
      <c r="T272" s="26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1" t="s">
        <v>156</v>
      </c>
      <c r="AU272" s="261" t="s">
        <v>82</v>
      </c>
      <c r="AV272" s="14" t="s">
        <v>82</v>
      </c>
      <c r="AW272" s="14" t="s">
        <v>158</v>
      </c>
      <c r="AX272" s="14" t="s">
        <v>72</v>
      </c>
      <c r="AY272" s="261" t="s">
        <v>146</v>
      </c>
    </row>
    <row r="273" s="15" customFormat="1">
      <c r="A273" s="15"/>
      <c r="B273" s="262"/>
      <c r="C273" s="263"/>
      <c r="D273" s="242" t="s">
        <v>156</v>
      </c>
      <c r="E273" s="264" t="s">
        <v>1</v>
      </c>
      <c r="F273" s="265" t="s">
        <v>163</v>
      </c>
      <c r="G273" s="263"/>
      <c r="H273" s="266">
        <v>3.5699999999999998</v>
      </c>
      <c r="I273" s="267"/>
      <c r="J273" s="263"/>
      <c r="K273" s="263"/>
      <c r="L273" s="268"/>
      <c r="M273" s="269"/>
      <c r="N273" s="270"/>
      <c r="O273" s="270"/>
      <c r="P273" s="270"/>
      <c r="Q273" s="270"/>
      <c r="R273" s="270"/>
      <c r="S273" s="270"/>
      <c r="T273" s="271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2" t="s">
        <v>156</v>
      </c>
      <c r="AU273" s="272" t="s">
        <v>82</v>
      </c>
      <c r="AV273" s="15" t="s">
        <v>154</v>
      </c>
      <c r="AW273" s="15" t="s">
        <v>158</v>
      </c>
      <c r="AX273" s="15" t="s">
        <v>80</v>
      </c>
      <c r="AY273" s="272" t="s">
        <v>146</v>
      </c>
    </row>
    <row r="274" s="12" customFormat="1" ht="22.8" customHeight="1">
      <c r="A274" s="12"/>
      <c r="B274" s="211"/>
      <c r="C274" s="212"/>
      <c r="D274" s="213" t="s">
        <v>71</v>
      </c>
      <c r="E274" s="225" t="s">
        <v>329</v>
      </c>
      <c r="F274" s="225" t="s">
        <v>330</v>
      </c>
      <c r="G274" s="212"/>
      <c r="H274" s="212"/>
      <c r="I274" s="215"/>
      <c r="J274" s="226">
        <f>BK274</f>
        <v>0</v>
      </c>
      <c r="K274" s="212"/>
      <c r="L274" s="217"/>
      <c r="M274" s="218"/>
      <c r="N274" s="219"/>
      <c r="O274" s="219"/>
      <c r="P274" s="220">
        <f>SUM(P275:P303)</f>
        <v>0</v>
      </c>
      <c r="Q274" s="219"/>
      <c r="R274" s="220">
        <f>SUM(R275:R303)</f>
        <v>0</v>
      </c>
      <c r="S274" s="219"/>
      <c r="T274" s="221">
        <f>SUM(T275:T303)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22" t="s">
        <v>80</v>
      </c>
      <c r="AT274" s="223" t="s">
        <v>71</v>
      </c>
      <c r="AU274" s="223" t="s">
        <v>80</v>
      </c>
      <c r="AY274" s="222" t="s">
        <v>146</v>
      </c>
      <c r="BK274" s="224">
        <f>SUM(BK275:BK303)</f>
        <v>0</v>
      </c>
    </row>
    <row r="275" s="2" customFormat="1" ht="16.5" customHeight="1">
      <c r="A275" s="39"/>
      <c r="B275" s="40"/>
      <c r="C275" s="227" t="s">
        <v>331</v>
      </c>
      <c r="D275" s="227" t="s">
        <v>149</v>
      </c>
      <c r="E275" s="228" t="s">
        <v>332</v>
      </c>
      <c r="F275" s="229" t="s">
        <v>333</v>
      </c>
      <c r="G275" s="230" t="s">
        <v>334</v>
      </c>
      <c r="H275" s="231">
        <v>19.364000000000001</v>
      </c>
      <c r="I275" s="232"/>
      <c r="J275" s="233">
        <f>ROUND(I275*H275,2)</f>
        <v>0</v>
      </c>
      <c r="K275" s="229" t="s">
        <v>153</v>
      </c>
      <c r="L275" s="45"/>
      <c r="M275" s="234" t="s">
        <v>1</v>
      </c>
      <c r="N275" s="235" t="s">
        <v>37</v>
      </c>
      <c r="O275" s="92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8" t="s">
        <v>154</v>
      </c>
      <c r="AT275" s="238" t="s">
        <v>149</v>
      </c>
      <c r="AU275" s="238" t="s">
        <v>82</v>
      </c>
      <c r="AY275" s="18" t="s">
        <v>146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8" t="s">
        <v>80</v>
      </c>
      <c r="BK275" s="239">
        <f>ROUND(I275*H275,2)</f>
        <v>0</v>
      </c>
      <c r="BL275" s="18" t="s">
        <v>154</v>
      </c>
      <c r="BM275" s="238" t="s">
        <v>335</v>
      </c>
    </row>
    <row r="276" s="2" customFormat="1" ht="24.15" customHeight="1">
      <c r="A276" s="39"/>
      <c r="B276" s="40"/>
      <c r="C276" s="227" t="s">
        <v>336</v>
      </c>
      <c r="D276" s="227" t="s">
        <v>149</v>
      </c>
      <c r="E276" s="228" t="s">
        <v>337</v>
      </c>
      <c r="F276" s="229" t="s">
        <v>338</v>
      </c>
      <c r="G276" s="230" t="s">
        <v>334</v>
      </c>
      <c r="H276" s="231">
        <v>19.364000000000001</v>
      </c>
      <c r="I276" s="232"/>
      <c r="J276" s="233">
        <f>ROUND(I276*H276,2)</f>
        <v>0</v>
      </c>
      <c r="K276" s="229" t="s">
        <v>153</v>
      </c>
      <c r="L276" s="45"/>
      <c r="M276" s="234" t="s">
        <v>1</v>
      </c>
      <c r="N276" s="235" t="s">
        <v>37</v>
      </c>
      <c r="O276" s="92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154</v>
      </c>
      <c r="AT276" s="238" t="s">
        <v>149</v>
      </c>
      <c r="AU276" s="238" t="s">
        <v>82</v>
      </c>
      <c r="AY276" s="18" t="s">
        <v>146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80</v>
      </c>
      <c r="BK276" s="239">
        <f>ROUND(I276*H276,2)</f>
        <v>0</v>
      </c>
      <c r="BL276" s="18" t="s">
        <v>154</v>
      </c>
      <c r="BM276" s="238" t="s">
        <v>339</v>
      </c>
    </row>
    <row r="277" s="2" customFormat="1" ht="24.15" customHeight="1">
      <c r="A277" s="39"/>
      <c r="B277" s="40"/>
      <c r="C277" s="227" t="s">
        <v>340</v>
      </c>
      <c r="D277" s="227" t="s">
        <v>149</v>
      </c>
      <c r="E277" s="228" t="s">
        <v>341</v>
      </c>
      <c r="F277" s="229" t="s">
        <v>342</v>
      </c>
      <c r="G277" s="230" t="s">
        <v>334</v>
      </c>
      <c r="H277" s="231">
        <v>387.27999999999997</v>
      </c>
      <c r="I277" s="232"/>
      <c r="J277" s="233">
        <f>ROUND(I277*H277,2)</f>
        <v>0</v>
      </c>
      <c r="K277" s="229" t="s">
        <v>153</v>
      </c>
      <c r="L277" s="45"/>
      <c r="M277" s="234" t="s">
        <v>1</v>
      </c>
      <c r="N277" s="235" t="s">
        <v>37</v>
      </c>
      <c r="O277" s="92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154</v>
      </c>
      <c r="AT277" s="238" t="s">
        <v>149</v>
      </c>
      <c r="AU277" s="238" t="s">
        <v>82</v>
      </c>
      <c r="AY277" s="18" t="s">
        <v>146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80</v>
      </c>
      <c r="BK277" s="239">
        <f>ROUND(I277*H277,2)</f>
        <v>0</v>
      </c>
      <c r="BL277" s="18" t="s">
        <v>154</v>
      </c>
      <c r="BM277" s="238" t="s">
        <v>343</v>
      </c>
    </row>
    <row r="278" s="13" customFormat="1">
      <c r="A278" s="13"/>
      <c r="B278" s="240"/>
      <c r="C278" s="241"/>
      <c r="D278" s="242" t="s">
        <v>156</v>
      </c>
      <c r="E278" s="243" t="s">
        <v>1</v>
      </c>
      <c r="F278" s="244" t="s">
        <v>344</v>
      </c>
      <c r="G278" s="241"/>
      <c r="H278" s="243" t="s">
        <v>1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0" t="s">
        <v>156</v>
      </c>
      <c r="AU278" s="250" t="s">
        <v>82</v>
      </c>
      <c r="AV278" s="13" t="s">
        <v>80</v>
      </c>
      <c r="AW278" s="13" t="s">
        <v>158</v>
      </c>
      <c r="AX278" s="13" t="s">
        <v>72</v>
      </c>
      <c r="AY278" s="250" t="s">
        <v>146</v>
      </c>
    </row>
    <row r="279" s="14" customFormat="1">
      <c r="A279" s="14"/>
      <c r="B279" s="251"/>
      <c r="C279" s="252"/>
      <c r="D279" s="242" t="s">
        <v>156</v>
      </c>
      <c r="E279" s="253" t="s">
        <v>1</v>
      </c>
      <c r="F279" s="254" t="s">
        <v>345</v>
      </c>
      <c r="G279" s="252"/>
      <c r="H279" s="255">
        <v>387.28000000000003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1" t="s">
        <v>156</v>
      </c>
      <c r="AU279" s="261" t="s">
        <v>82</v>
      </c>
      <c r="AV279" s="14" t="s">
        <v>82</v>
      </c>
      <c r="AW279" s="14" t="s">
        <v>158</v>
      </c>
      <c r="AX279" s="14" t="s">
        <v>80</v>
      </c>
      <c r="AY279" s="261" t="s">
        <v>146</v>
      </c>
    </row>
    <row r="280" s="2" customFormat="1" ht="21.75" customHeight="1">
      <c r="A280" s="39"/>
      <c r="B280" s="40"/>
      <c r="C280" s="227" t="s">
        <v>346</v>
      </c>
      <c r="D280" s="227" t="s">
        <v>149</v>
      </c>
      <c r="E280" s="228" t="s">
        <v>347</v>
      </c>
      <c r="F280" s="229" t="s">
        <v>348</v>
      </c>
      <c r="G280" s="230" t="s">
        <v>334</v>
      </c>
      <c r="H280" s="231">
        <v>19.364000000000001</v>
      </c>
      <c r="I280" s="232"/>
      <c r="J280" s="233">
        <f>ROUND(I280*H280,2)</f>
        <v>0</v>
      </c>
      <c r="K280" s="229" t="s">
        <v>153</v>
      </c>
      <c r="L280" s="45"/>
      <c r="M280" s="234" t="s">
        <v>1</v>
      </c>
      <c r="N280" s="235" t="s">
        <v>37</v>
      </c>
      <c r="O280" s="92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154</v>
      </c>
      <c r="AT280" s="238" t="s">
        <v>149</v>
      </c>
      <c r="AU280" s="238" t="s">
        <v>82</v>
      </c>
      <c r="AY280" s="18" t="s">
        <v>146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80</v>
      </c>
      <c r="BK280" s="239">
        <f>ROUND(I280*H280,2)</f>
        <v>0</v>
      </c>
      <c r="BL280" s="18" t="s">
        <v>154</v>
      </c>
      <c r="BM280" s="238" t="s">
        <v>349</v>
      </c>
    </row>
    <row r="281" s="2" customFormat="1" ht="24.15" customHeight="1">
      <c r="A281" s="39"/>
      <c r="B281" s="40"/>
      <c r="C281" s="227" t="s">
        <v>350</v>
      </c>
      <c r="D281" s="227" t="s">
        <v>149</v>
      </c>
      <c r="E281" s="228" t="s">
        <v>351</v>
      </c>
      <c r="F281" s="229" t="s">
        <v>352</v>
      </c>
      <c r="G281" s="230" t="s">
        <v>334</v>
      </c>
      <c r="H281" s="231">
        <v>0.19900000000000001</v>
      </c>
      <c r="I281" s="232"/>
      <c r="J281" s="233">
        <f>ROUND(I281*H281,2)</f>
        <v>0</v>
      </c>
      <c r="K281" s="229" t="s">
        <v>153</v>
      </c>
      <c r="L281" s="45"/>
      <c r="M281" s="234" t="s">
        <v>1</v>
      </c>
      <c r="N281" s="235" t="s">
        <v>37</v>
      </c>
      <c r="O281" s="92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154</v>
      </c>
      <c r="AT281" s="238" t="s">
        <v>149</v>
      </c>
      <c r="AU281" s="238" t="s">
        <v>82</v>
      </c>
      <c r="AY281" s="18" t="s">
        <v>146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80</v>
      </c>
      <c r="BK281" s="239">
        <f>ROUND(I281*H281,2)</f>
        <v>0</v>
      </c>
      <c r="BL281" s="18" t="s">
        <v>154</v>
      </c>
      <c r="BM281" s="238" t="s">
        <v>353</v>
      </c>
    </row>
    <row r="282" s="13" customFormat="1">
      <c r="A282" s="13"/>
      <c r="B282" s="240"/>
      <c r="C282" s="241"/>
      <c r="D282" s="242" t="s">
        <v>156</v>
      </c>
      <c r="E282" s="243" t="s">
        <v>1</v>
      </c>
      <c r="F282" s="244" t="s">
        <v>354</v>
      </c>
      <c r="G282" s="241"/>
      <c r="H282" s="243" t="s">
        <v>1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0" t="s">
        <v>156</v>
      </c>
      <c r="AU282" s="250" t="s">
        <v>82</v>
      </c>
      <c r="AV282" s="13" t="s">
        <v>80</v>
      </c>
      <c r="AW282" s="13" t="s">
        <v>158</v>
      </c>
      <c r="AX282" s="13" t="s">
        <v>72</v>
      </c>
      <c r="AY282" s="250" t="s">
        <v>146</v>
      </c>
    </row>
    <row r="283" s="14" customFormat="1">
      <c r="A283" s="14"/>
      <c r="B283" s="251"/>
      <c r="C283" s="252"/>
      <c r="D283" s="242" t="s">
        <v>156</v>
      </c>
      <c r="E283" s="253" t="s">
        <v>1</v>
      </c>
      <c r="F283" s="254" t="s">
        <v>355</v>
      </c>
      <c r="G283" s="252"/>
      <c r="H283" s="255">
        <v>0.19900000000000001</v>
      </c>
      <c r="I283" s="256"/>
      <c r="J283" s="252"/>
      <c r="K283" s="252"/>
      <c r="L283" s="257"/>
      <c r="M283" s="258"/>
      <c r="N283" s="259"/>
      <c r="O283" s="259"/>
      <c r="P283" s="259"/>
      <c r="Q283" s="259"/>
      <c r="R283" s="259"/>
      <c r="S283" s="259"/>
      <c r="T283" s="26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1" t="s">
        <v>156</v>
      </c>
      <c r="AU283" s="261" t="s">
        <v>82</v>
      </c>
      <c r="AV283" s="14" t="s">
        <v>82</v>
      </c>
      <c r="AW283" s="14" t="s">
        <v>158</v>
      </c>
      <c r="AX283" s="14" t="s">
        <v>80</v>
      </c>
      <c r="AY283" s="261" t="s">
        <v>146</v>
      </c>
    </row>
    <row r="284" s="2" customFormat="1" ht="33" customHeight="1">
      <c r="A284" s="39"/>
      <c r="B284" s="40"/>
      <c r="C284" s="227" t="s">
        <v>356</v>
      </c>
      <c r="D284" s="227" t="s">
        <v>149</v>
      </c>
      <c r="E284" s="228" t="s">
        <v>357</v>
      </c>
      <c r="F284" s="229" t="s">
        <v>358</v>
      </c>
      <c r="G284" s="230" t="s">
        <v>334</v>
      </c>
      <c r="H284" s="231">
        <v>17.012</v>
      </c>
      <c r="I284" s="232"/>
      <c r="J284" s="233">
        <f>ROUND(I284*H284,2)</f>
        <v>0</v>
      </c>
      <c r="K284" s="229" t="s">
        <v>153</v>
      </c>
      <c r="L284" s="45"/>
      <c r="M284" s="234" t="s">
        <v>1</v>
      </c>
      <c r="N284" s="235" t="s">
        <v>37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154</v>
      </c>
      <c r="AT284" s="238" t="s">
        <v>149</v>
      </c>
      <c r="AU284" s="238" t="s">
        <v>82</v>
      </c>
      <c r="AY284" s="18" t="s">
        <v>146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80</v>
      </c>
      <c r="BK284" s="239">
        <f>ROUND(I284*H284,2)</f>
        <v>0</v>
      </c>
      <c r="BL284" s="18" t="s">
        <v>154</v>
      </c>
      <c r="BM284" s="238" t="s">
        <v>359</v>
      </c>
    </row>
    <row r="285" s="13" customFormat="1">
      <c r="A285" s="13"/>
      <c r="B285" s="240"/>
      <c r="C285" s="241"/>
      <c r="D285" s="242" t="s">
        <v>156</v>
      </c>
      <c r="E285" s="243" t="s">
        <v>1</v>
      </c>
      <c r="F285" s="244" t="s">
        <v>360</v>
      </c>
      <c r="G285" s="241"/>
      <c r="H285" s="243" t="s">
        <v>1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156</v>
      </c>
      <c r="AU285" s="250" t="s">
        <v>82</v>
      </c>
      <c r="AV285" s="13" t="s">
        <v>80</v>
      </c>
      <c r="AW285" s="13" t="s">
        <v>158</v>
      </c>
      <c r="AX285" s="13" t="s">
        <v>72</v>
      </c>
      <c r="AY285" s="250" t="s">
        <v>146</v>
      </c>
    </row>
    <row r="286" s="14" customFormat="1">
      <c r="A286" s="14"/>
      <c r="B286" s="251"/>
      <c r="C286" s="252"/>
      <c r="D286" s="242" t="s">
        <v>156</v>
      </c>
      <c r="E286" s="253" t="s">
        <v>1</v>
      </c>
      <c r="F286" s="254" t="s">
        <v>361</v>
      </c>
      <c r="G286" s="252"/>
      <c r="H286" s="255">
        <v>15.698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1" t="s">
        <v>156</v>
      </c>
      <c r="AU286" s="261" t="s">
        <v>82</v>
      </c>
      <c r="AV286" s="14" t="s">
        <v>82</v>
      </c>
      <c r="AW286" s="14" t="s">
        <v>158</v>
      </c>
      <c r="AX286" s="14" t="s">
        <v>72</v>
      </c>
      <c r="AY286" s="261" t="s">
        <v>146</v>
      </c>
    </row>
    <row r="287" s="13" customFormat="1">
      <c r="A287" s="13"/>
      <c r="B287" s="240"/>
      <c r="C287" s="241"/>
      <c r="D287" s="242" t="s">
        <v>156</v>
      </c>
      <c r="E287" s="243" t="s">
        <v>1</v>
      </c>
      <c r="F287" s="244" t="s">
        <v>362</v>
      </c>
      <c r="G287" s="241"/>
      <c r="H287" s="243" t="s">
        <v>1</v>
      </c>
      <c r="I287" s="245"/>
      <c r="J287" s="241"/>
      <c r="K287" s="241"/>
      <c r="L287" s="246"/>
      <c r="M287" s="247"/>
      <c r="N287" s="248"/>
      <c r="O287" s="248"/>
      <c r="P287" s="248"/>
      <c r="Q287" s="248"/>
      <c r="R287" s="248"/>
      <c r="S287" s="248"/>
      <c r="T287" s="24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0" t="s">
        <v>156</v>
      </c>
      <c r="AU287" s="250" t="s">
        <v>82</v>
      </c>
      <c r="AV287" s="13" t="s">
        <v>80</v>
      </c>
      <c r="AW287" s="13" t="s">
        <v>158</v>
      </c>
      <c r="AX287" s="13" t="s">
        <v>72</v>
      </c>
      <c r="AY287" s="250" t="s">
        <v>146</v>
      </c>
    </row>
    <row r="288" s="14" customFormat="1">
      <c r="A288" s="14"/>
      <c r="B288" s="251"/>
      <c r="C288" s="252"/>
      <c r="D288" s="242" t="s">
        <v>156</v>
      </c>
      <c r="E288" s="253" t="s">
        <v>1</v>
      </c>
      <c r="F288" s="254" t="s">
        <v>363</v>
      </c>
      <c r="G288" s="252"/>
      <c r="H288" s="255">
        <v>1.3140000000000001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156</v>
      </c>
      <c r="AU288" s="261" t="s">
        <v>82</v>
      </c>
      <c r="AV288" s="14" t="s">
        <v>82</v>
      </c>
      <c r="AW288" s="14" t="s">
        <v>158</v>
      </c>
      <c r="AX288" s="14" t="s">
        <v>72</v>
      </c>
      <c r="AY288" s="261" t="s">
        <v>146</v>
      </c>
    </row>
    <row r="289" s="15" customFormat="1">
      <c r="A289" s="15"/>
      <c r="B289" s="262"/>
      <c r="C289" s="263"/>
      <c r="D289" s="242" t="s">
        <v>156</v>
      </c>
      <c r="E289" s="264" t="s">
        <v>1</v>
      </c>
      <c r="F289" s="265" t="s">
        <v>163</v>
      </c>
      <c r="G289" s="263"/>
      <c r="H289" s="266">
        <v>17.012</v>
      </c>
      <c r="I289" s="267"/>
      <c r="J289" s="263"/>
      <c r="K289" s="263"/>
      <c r="L289" s="268"/>
      <c r="M289" s="269"/>
      <c r="N289" s="270"/>
      <c r="O289" s="270"/>
      <c r="P289" s="270"/>
      <c r="Q289" s="270"/>
      <c r="R289" s="270"/>
      <c r="S289" s="270"/>
      <c r="T289" s="27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2" t="s">
        <v>156</v>
      </c>
      <c r="AU289" s="272" t="s">
        <v>82</v>
      </c>
      <c r="AV289" s="15" t="s">
        <v>154</v>
      </c>
      <c r="AW289" s="15" t="s">
        <v>158</v>
      </c>
      <c r="AX289" s="15" t="s">
        <v>80</v>
      </c>
      <c r="AY289" s="272" t="s">
        <v>146</v>
      </c>
    </row>
    <row r="290" s="2" customFormat="1" ht="24.15" customHeight="1">
      <c r="A290" s="39"/>
      <c r="B290" s="40"/>
      <c r="C290" s="227" t="s">
        <v>364</v>
      </c>
      <c r="D290" s="227" t="s">
        <v>149</v>
      </c>
      <c r="E290" s="228" t="s">
        <v>365</v>
      </c>
      <c r="F290" s="229" t="s">
        <v>366</v>
      </c>
      <c r="G290" s="230" t="s">
        <v>334</v>
      </c>
      <c r="H290" s="231">
        <v>2.153</v>
      </c>
      <c r="I290" s="232"/>
      <c r="J290" s="233">
        <f>ROUND(I290*H290,2)</f>
        <v>0</v>
      </c>
      <c r="K290" s="229" t="s">
        <v>153</v>
      </c>
      <c r="L290" s="45"/>
      <c r="M290" s="234" t="s">
        <v>1</v>
      </c>
      <c r="N290" s="235" t="s">
        <v>37</v>
      </c>
      <c r="O290" s="92"/>
      <c r="P290" s="236">
        <f>O290*H290</f>
        <v>0</v>
      </c>
      <c r="Q290" s="236">
        <v>0</v>
      </c>
      <c r="R290" s="236">
        <f>Q290*H290</f>
        <v>0</v>
      </c>
      <c r="S290" s="236">
        <v>0</v>
      </c>
      <c r="T290" s="23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8" t="s">
        <v>154</v>
      </c>
      <c r="AT290" s="238" t="s">
        <v>149</v>
      </c>
      <c r="AU290" s="238" t="s">
        <v>82</v>
      </c>
      <c r="AY290" s="18" t="s">
        <v>146</v>
      </c>
      <c r="BE290" s="239">
        <f>IF(N290="základní",J290,0)</f>
        <v>0</v>
      </c>
      <c r="BF290" s="239">
        <f>IF(N290="snížená",J290,0)</f>
        <v>0</v>
      </c>
      <c r="BG290" s="239">
        <f>IF(N290="zákl. přenesená",J290,0)</f>
        <v>0</v>
      </c>
      <c r="BH290" s="239">
        <f>IF(N290="sníž. přenesená",J290,0)</f>
        <v>0</v>
      </c>
      <c r="BI290" s="239">
        <f>IF(N290="nulová",J290,0)</f>
        <v>0</v>
      </c>
      <c r="BJ290" s="18" t="s">
        <v>80</v>
      </c>
      <c r="BK290" s="239">
        <f>ROUND(I290*H290,2)</f>
        <v>0</v>
      </c>
      <c r="BL290" s="18" t="s">
        <v>154</v>
      </c>
      <c r="BM290" s="238" t="s">
        <v>367</v>
      </c>
    </row>
    <row r="291" s="13" customFormat="1">
      <c r="A291" s="13"/>
      <c r="B291" s="240"/>
      <c r="C291" s="241"/>
      <c r="D291" s="242" t="s">
        <v>156</v>
      </c>
      <c r="E291" s="243" t="s">
        <v>1</v>
      </c>
      <c r="F291" s="244" t="s">
        <v>368</v>
      </c>
      <c r="G291" s="241"/>
      <c r="H291" s="243" t="s">
        <v>1</v>
      </c>
      <c r="I291" s="245"/>
      <c r="J291" s="241"/>
      <c r="K291" s="241"/>
      <c r="L291" s="246"/>
      <c r="M291" s="247"/>
      <c r="N291" s="248"/>
      <c r="O291" s="248"/>
      <c r="P291" s="248"/>
      <c r="Q291" s="248"/>
      <c r="R291" s="248"/>
      <c r="S291" s="248"/>
      <c r="T291" s="24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0" t="s">
        <v>156</v>
      </c>
      <c r="AU291" s="250" t="s">
        <v>82</v>
      </c>
      <c r="AV291" s="13" t="s">
        <v>80</v>
      </c>
      <c r="AW291" s="13" t="s">
        <v>158</v>
      </c>
      <c r="AX291" s="13" t="s">
        <v>72</v>
      </c>
      <c r="AY291" s="250" t="s">
        <v>146</v>
      </c>
    </row>
    <row r="292" s="14" customFormat="1">
      <c r="A292" s="14"/>
      <c r="B292" s="251"/>
      <c r="C292" s="252"/>
      <c r="D292" s="242" t="s">
        <v>156</v>
      </c>
      <c r="E292" s="253" t="s">
        <v>1</v>
      </c>
      <c r="F292" s="254" t="s">
        <v>369</v>
      </c>
      <c r="G292" s="252"/>
      <c r="H292" s="255">
        <v>1.0379999999999998</v>
      </c>
      <c r="I292" s="256"/>
      <c r="J292" s="252"/>
      <c r="K292" s="252"/>
      <c r="L292" s="257"/>
      <c r="M292" s="258"/>
      <c r="N292" s="259"/>
      <c r="O292" s="259"/>
      <c r="P292" s="259"/>
      <c r="Q292" s="259"/>
      <c r="R292" s="259"/>
      <c r="S292" s="259"/>
      <c r="T292" s="26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1" t="s">
        <v>156</v>
      </c>
      <c r="AU292" s="261" t="s">
        <v>82</v>
      </c>
      <c r="AV292" s="14" t="s">
        <v>82</v>
      </c>
      <c r="AW292" s="14" t="s">
        <v>158</v>
      </c>
      <c r="AX292" s="14" t="s">
        <v>72</v>
      </c>
      <c r="AY292" s="261" t="s">
        <v>146</v>
      </c>
    </row>
    <row r="293" s="13" customFormat="1">
      <c r="A293" s="13"/>
      <c r="B293" s="240"/>
      <c r="C293" s="241"/>
      <c r="D293" s="242" t="s">
        <v>156</v>
      </c>
      <c r="E293" s="243" t="s">
        <v>1</v>
      </c>
      <c r="F293" s="244" t="s">
        <v>370</v>
      </c>
      <c r="G293" s="241"/>
      <c r="H293" s="243" t="s">
        <v>1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0" t="s">
        <v>156</v>
      </c>
      <c r="AU293" s="250" t="s">
        <v>82</v>
      </c>
      <c r="AV293" s="13" t="s">
        <v>80</v>
      </c>
      <c r="AW293" s="13" t="s">
        <v>158</v>
      </c>
      <c r="AX293" s="13" t="s">
        <v>72</v>
      </c>
      <c r="AY293" s="250" t="s">
        <v>146</v>
      </c>
    </row>
    <row r="294" s="14" customFormat="1">
      <c r="A294" s="14"/>
      <c r="B294" s="251"/>
      <c r="C294" s="252"/>
      <c r="D294" s="242" t="s">
        <v>156</v>
      </c>
      <c r="E294" s="253" t="s">
        <v>1</v>
      </c>
      <c r="F294" s="254" t="s">
        <v>371</v>
      </c>
      <c r="G294" s="252"/>
      <c r="H294" s="255">
        <v>0.047</v>
      </c>
      <c r="I294" s="256"/>
      <c r="J294" s="252"/>
      <c r="K294" s="252"/>
      <c r="L294" s="257"/>
      <c r="M294" s="258"/>
      <c r="N294" s="259"/>
      <c r="O294" s="259"/>
      <c r="P294" s="259"/>
      <c r="Q294" s="259"/>
      <c r="R294" s="259"/>
      <c r="S294" s="259"/>
      <c r="T294" s="26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1" t="s">
        <v>156</v>
      </c>
      <c r="AU294" s="261" t="s">
        <v>82</v>
      </c>
      <c r="AV294" s="14" t="s">
        <v>82</v>
      </c>
      <c r="AW294" s="14" t="s">
        <v>158</v>
      </c>
      <c r="AX294" s="14" t="s">
        <v>72</v>
      </c>
      <c r="AY294" s="261" t="s">
        <v>146</v>
      </c>
    </row>
    <row r="295" s="13" customFormat="1">
      <c r="A295" s="13"/>
      <c r="B295" s="240"/>
      <c r="C295" s="241"/>
      <c r="D295" s="242" t="s">
        <v>156</v>
      </c>
      <c r="E295" s="243" t="s">
        <v>1</v>
      </c>
      <c r="F295" s="244" t="s">
        <v>372</v>
      </c>
      <c r="G295" s="241"/>
      <c r="H295" s="243" t="s">
        <v>1</v>
      </c>
      <c r="I295" s="245"/>
      <c r="J295" s="241"/>
      <c r="K295" s="241"/>
      <c r="L295" s="246"/>
      <c r="M295" s="247"/>
      <c r="N295" s="248"/>
      <c r="O295" s="248"/>
      <c r="P295" s="248"/>
      <c r="Q295" s="248"/>
      <c r="R295" s="248"/>
      <c r="S295" s="248"/>
      <c r="T295" s="24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0" t="s">
        <v>156</v>
      </c>
      <c r="AU295" s="250" t="s">
        <v>82</v>
      </c>
      <c r="AV295" s="13" t="s">
        <v>80</v>
      </c>
      <c r="AW295" s="13" t="s">
        <v>158</v>
      </c>
      <c r="AX295" s="13" t="s">
        <v>72</v>
      </c>
      <c r="AY295" s="250" t="s">
        <v>146</v>
      </c>
    </row>
    <row r="296" s="14" customFormat="1">
      <c r="A296" s="14"/>
      <c r="B296" s="251"/>
      <c r="C296" s="252"/>
      <c r="D296" s="242" t="s">
        <v>156</v>
      </c>
      <c r="E296" s="253" t="s">
        <v>1</v>
      </c>
      <c r="F296" s="254" t="s">
        <v>373</v>
      </c>
      <c r="G296" s="252"/>
      <c r="H296" s="255">
        <v>0.78500000000000003</v>
      </c>
      <c r="I296" s="256"/>
      <c r="J296" s="252"/>
      <c r="K296" s="252"/>
      <c r="L296" s="257"/>
      <c r="M296" s="258"/>
      <c r="N296" s="259"/>
      <c r="O296" s="259"/>
      <c r="P296" s="259"/>
      <c r="Q296" s="259"/>
      <c r="R296" s="259"/>
      <c r="S296" s="259"/>
      <c r="T296" s="26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1" t="s">
        <v>156</v>
      </c>
      <c r="AU296" s="261" t="s">
        <v>82</v>
      </c>
      <c r="AV296" s="14" t="s">
        <v>82</v>
      </c>
      <c r="AW296" s="14" t="s">
        <v>158</v>
      </c>
      <c r="AX296" s="14" t="s">
        <v>72</v>
      </c>
      <c r="AY296" s="261" t="s">
        <v>146</v>
      </c>
    </row>
    <row r="297" s="13" customFormat="1">
      <c r="A297" s="13"/>
      <c r="B297" s="240"/>
      <c r="C297" s="241"/>
      <c r="D297" s="242" t="s">
        <v>156</v>
      </c>
      <c r="E297" s="243" t="s">
        <v>1</v>
      </c>
      <c r="F297" s="244" t="s">
        <v>374</v>
      </c>
      <c r="G297" s="241"/>
      <c r="H297" s="243" t="s">
        <v>1</v>
      </c>
      <c r="I297" s="245"/>
      <c r="J297" s="241"/>
      <c r="K297" s="241"/>
      <c r="L297" s="246"/>
      <c r="M297" s="247"/>
      <c r="N297" s="248"/>
      <c r="O297" s="248"/>
      <c r="P297" s="248"/>
      <c r="Q297" s="248"/>
      <c r="R297" s="248"/>
      <c r="S297" s="248"/>
      <c r="T297" s="24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0" t="s">
        <v>156</v>
      </c>
      <c r="AU297" s="250" t="s">
        <v>82</v>
      </c>
      <c r="AV297" s="13" t="s">
        <v>80</v>
      </c>
      <c r="AW297" s="13" t="s">
        <v>158</v>
      </c>
      <c r="AX297" s="13" t="s">
        <v>72</v>
      </c>
      <c r="AY297" s="250" t="s">
        <v>146</v>
      </c>
    </row>
    <row r="298" s="14" customFormat="1">
      <c r="A298" s="14"/>
      <c r="B298" s="251"/>
      <c r="C298" s="252"/>
      <c r="D298" s="242" t="s">
        <v>156</v>
      </c>
      <c r="E298" s="253" t="s">
        <v>1</v>
      </c>
      <c r="F298" s="254" t="s">
        <v>375</v>
      </c>
      <c r="G298" s="252"/>
      <c r="H298" s="255">
        <v>0.089999999999999997</v>
      </c>
      <c r="I298" s="256"/>
      <c r="J298" s="252"/>
      <c r="K298" s="252"/>
      <c r="L298" s="257"/>
      <c r="M298" s="258"/>
      <c r="N298" s="259"/>
      <c r="O298" s="259"/>
      <c r="P298" s="259"/>
      <c r="Q298" s="259"/>
      <c r="R298" s="259"/>
      <c r="S298" s="259"/>
      <c r="T298" s="26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1" t="s">
        <v>156</v>
      </c>
      <c r="AU298" s="261" t="s">
        <v>82</v>
      </c>
      <c r="AV298" s="14" t="s">
        <v>82</v>
      </c>
      <c r="AW298" s="14" t="s">
        <v>158</v>
      </c>
      <c r="AX298" s="14" t="s">
        <v>72</v>
      </c>
      <c r="AY298" s="261" t="s">
        <v>146</v>
      </c>
    </row>
    <row r="299" s="13" customFormat="1">
      <c r="A299" s="13"/>
      <c r="B299" s="240"/>
      <c r="C299" s="241"/>
      <c r="D299" s="242" t="s">
        <v>156</v>
      </c>
      <c r="E299" s="243" t="s">
        <v>1</v>
      </c>
      <c r="F299" s="244" t="s">
        <v>376</v>
      </c>
      <c r="G299" s="241"/>
      <c r="H299" s="243" t="s">
        <v>1</v>
      </c>
      <c r="I299" s="245"/>
      <c r="J299" s="241"/>
      <c r="K299" s="241"/>
      <c r="L299" s="246"/>
      <c r="M299" s="247"/>
      <c r="N299" s="248"/>
      <c r="O299" s="248"/>
      <c r="P299" s="248"/>
      <c r="Q299" s="248"/>
      <c r="R299" s="248"/>
      <c r="S299" s="248"/>
      <c r="T299" s="24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0" t="s">
        <v>156</v>
      </c>
      <c r="AU299" s="250" t="s">
        <v>82</v>
      </c>
      <c r="AV299" s="13" t="s">
        <v>80</v>
      </c>
      <c r="AW299" s="13" t="s">
        <v>158</v>
      </c>
      <c r="AX299" s="13" t="s">
        <v>72</v>
      </c>
      <c r="AY299" s="250" t="s">
        <v>146</v>
      </c>
    </row>
    <row r="300" s="14" customFormat="1">
      <c r="A300" s="14"/>
      <c r="B300" s="251"/>
      <c r="C300" s="252"/>
      <c r="D300" s="242" t="s">
        <v>156</v>
      </c>
      <c r="E300" s="253" t="s">
        <v>1</v>
      </c>
      <c r="F300" s="254" t="s">
        <v>377</v>
      </c>
      <c r="G300" s="252"/>
      <c r="H300" s="255">
        <v>0.16800000000000001</v>
      </c>
      <c r="I300" s="256"/>
      <c r="J300" s="252"/>
      <c r="K300" s="252"/>
      <c r="L300" s="257"/>
      <c r="M300" s="258"/>
      <c r="N300" s="259"/>
      <c r="O300" s="259"/>
      <c r="P300" s="259"/>
      <c r="Q300" s="259"/>
      <c r="R300" s="259"/>
      <c r="S300" s="259"/>
      <c r="T300" s="26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1" t="s">
        <v>156</v>
      </c>
      <c r="AU300" s="261" t="s">
        <v>82</v>
      </c>
      <c r="AV300" s="14" t="s">
        <v>82</v>
      </c>
      <c r="AW300" s="14" t="s">
        <v>158</v>
      </c>
      <c r="AX300" s="14" t="s">
        <v>72</v>
      </c>
      <c r="AY300" s="261" t="s">
        <v>146</v>
      </c>
    </row>
    <row r="301" s="13" customFormat="1">
      <c r="A301" s="13"/>
      <c r="B301" s="240"/>
      <c r="C301" s="241"/>
      <c r="D301" s="242" t="s">
        <v>156</v>
      </c>
      <c r="E301" s="243" t="s">
        <v>1</v>
      </c>
      <c r="F301" s="244" t="s">
        <v>378</v>
      </c>
      <c r="G301" s="241"/>
      <c r="H301" s="243" t="s">
        <v>1</v>
      </c>
      <c r="I301" s="245"/>
      <c r="J301" s="241"/>
      <c r="K301" s="241"/>
      <c r="L301" s="246"/>
      <c r="M301" s="247"/>
      <c r="N301" s="248"/>
      <c r="O301" s="248"/>
      <c r="P301" s="248"/>
      <c r="Q301" s="248"/>
      <c r="R301" s="248"/>
      <c r="S301" s="248"/>
      <c r="T301" s="24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0" t="s">
        <v>156</v>
      </c>
      <c r="AU301" s="250" t="s">
        <v>82</v>
      </c>
      <c r="AV301" s="13" t="s">
        <v>80</v>
      </c>
      <c r="AW301" s="13" t="s">
        <v>158</v>
      </c>
      <c r="AX301" s="13" t="s">
        <v>72</v>
      </c>
      <c r="AY301" s="250" t="s">
        <v>146</v>
      </c>
    </row>
    <row r="302" s="14" customFormat="1">
      <c r="A302" s="14"/>
      <c r="B302" s="251"/>
      <c r="C302" s="252"/>
      <c r="D302" s="242" t="s">
        <v>156</v>
      </c>
      <c r="E302" s="253" t="s">
        <v>1</v>
      </c>
      <c r="F302" s="254" t="s">
        <v>379</v>
      </c>
      <c r="G302" s="252"/>
      <c r="H302" s="255">
        <v>0.025000000000000001</v>
      </c>
      <c r="I302" s="256"/>
      <c r="J302" s="252"/>
      <c r="K302" s="252"/>
      <c r="L302" s="257"/>
      <c r="M302" s="258"/>
      <c r="N302" s="259"/>
      <c r="O302" s="259"/>
      <c r="P302" s="259"/>
      <c r="Q302" s="259"/>
      <c r="R302" s="259"/>
      <c r="S302" s="259"/>
      <c r="T302" s="26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1" t="s">
        <v>156</v>
      </c>
      <c r="AU302" s="261" t="s">
        <v>82</v>
      </c>
      <c r="AV302" s="14" t="s">
        <v>82</v>
      </c>
      <c r="AW302" s="14" t="s">
        <v>158</v>
      </c>
      <c r="AX302" s="14" t="s">
        <v>72</v>
      </c>
      <c r="AY302" s="261" t="s">
        <v>146</v>
      </c>
    </row>
    <row r="303" s="15" customFormat="1">
      <c r="A303" s="15"/>
      <c r="B303" s="262"/>
      <c r="C303" s="263"/>
      <c r="D303" s="242" t="s">
        <v>156</v>
      </c>
      <c r="E303" s="264" t="s">
        <v>1</v>
      </c>
      <c r="F303" s="265" t="s">
        <v>163</v>
      </c>
      <c r="G303" s="263"/>
      <c r="H303" s="266">
        <v>2.1529999999999996</v>
      </c>
      <c r="I303" s="267"/>
      <c r="J303" s="263"/>
      <c r="K303" s="263"/>
      <c r="L303" s="268"/>
      <c r="M303" s="269"/>
      <c r="N303" s="270"/>
      <c r="O303" s="270"/>
      <c r="P303" s="270"/>
      <c r="Q303" s="270"/>
      <c r="R303" s="270"/>
      <c r="S303" s="270"/>
      <c r="T303" s="271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2" t="s">
        <v>156</v>
      </c>
      <c r="AU303" s="272" t="s">
        <v>82</v>
      </c>
      <c r="AV303" s="15" t="s">
        <v>154</v>
      </c>
      <c r="AW303" s="15" t="s">
        <v>158</v>
      </c>
      <c r="AX303" s="15" t="s">
        <v>80</v>
      </c>
      <c r="AY303" s="272" t="s">
        <v>146</v>
      </c>
    </row>
    <row r="304" s="12" customFormat="1" ht="22.8" customHeight="1">
      <c r="A304" s="12"/>
      <c r="B304" s="211"/>
      <c r="C304" s="212"/>
      <c r="D304" s="213" t="s">
        <v>71</v>
      </c>
      <c r="E304" s="225" t="s">
        <v>380</v>
      </c>
      <c r="F304" s="225" t="s">
        <v>381</v>
      </c>
      <c r="G304" s="212"/>
      <c r="H304" s="212"/>
      <c r="I304" s="215"/>
      <c r="J304" s="226">
        <f>BK304</f>
        <v>0</v>
      </c>
      <c r="K304" s="212"/>
      <c r="L304" s="217"/>
      <c r="M304" s="218"/>
      <c r="N304" s="219"/>
      <c r="O304" s="219"/>
      <c r="P304" s="220">
        <f>P305</f>
        <v>0</v>
      </c>
      <c r="Q304" s="219"/>
      <c r="R304" s="220">
        <f>R305</f>
        <v>0</v>
      </c>
      <c r="S304" s="219"/>
      <c r="T304" s="221">
        <f>T305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22" t="s">
        <v>80</v>
      </c>
      <c r="AT304" s="223" t="s">
        <v>71</v>
      </c>
      <c r="AU304" s="223" t="s">
        <v>80</v>
      </c>
      <c r="AY304" s="222" t="s">
        <v>146</v>
      </c>
      <c r="BK304" s="224">
        <f>BK305</f>
        <v>0</v>
      </c>
    </row>
    <row r="305" s="2" customFormat="1" ht="33" customHeight="1">
      <c r="A305" s="39"/>
      <c r="B305" s="40"/>
      <c r="C305" s="227" t="s">
        <v>382</v>
      </c>
      <c r="D305" s="227" t="s">
        <v>149</v>
      </c>
      <c r="E305" s="228" t="s">
        <v>383</v>
      </c>
      <c r="F305" s="229" t="s">
        <v>384</v>
      </c>
      <c r="G305" s="230" t="s">
        <v>334</v>
      </c>
      <c r="H305" s="231">
        <v>12.849</v>
      </c>
      <c r="I305" s="232"/>
      <c r="J305" s="233">
        <f>ROUND(I305*H305,2)</f>
        <v>0</v>
      </c>
      <c r="K305" s="229" t="s">
        <v>153</v>
      </c>
      <c r="L305" s="45"/>
      <c r="M305" s="234" t="s">
        <v>1</v>
      </c>
      <c r="N305" s="235" t="s">
        <v>37</v>
      </c>
      <c r="O305" s="92"/>
      <c r="P305" s="236">
        <f>O305*H305</f>
        <v>0</v>
      </c>
      <c r="Q305" s="236">
        <v>0</v>
      </c>
      <c r="R305" s="236">
        <f>Q305*H305</f>
        <v>0</v>
      </c>
      <c r="S305" s="236">
        <v>0</v>
      </c>
      <c r="T305" s="23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154</v>
      </c>
      <c r="AT305" s="238" t="s">
        <v>149</v>
      </c>
      <c r="AU305" s="238" t="s">
        <v>82</v>
      </c>
      <c r="AY305" s="18" t="s">
        <v>146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80</v>
      </c>
      <c r="BK305" s="239">
        <f>ROUND(I305*H305,2)</f>
        <v>0</v>
      </c>
      <c r="BL305" s="18" t="s">
        <v>154</v>
      </c>
      <c r="BM305" s="238" t="s">
        <v>385</v>
      </c>
    </row>
    <row r="306" s="12" customFormat="1" ht="25.92" customHeight="1">
      <c r="A306" s="12"/>
      <c r="B306" s="211"/>
      <c r="C306" s="212"/>
      <c r="D306" s="213" t="s">
        <v>71</v>
      </c>
      <c r="E306" s="214" t="s">
        <v>386</v>
      </c>
      <c r="F306" s="214" t="s">
        <v>387</v>
      </c>
      <c r="G306" s="212"/>
      <c r="H306" s="212"/>
      <c r="I306" s="215"/>
      <c r="J306" s="216">
        <f>BK306</f>
        <v>0</v>
      </c>
      <c r="K306" s="212"/>
      <c r="L306" s="217"/>
      <c r="M306" s="218"/>
      <c r="N306" s="219"/>
      <c r="O306" s="219"/>
      <c r="P306" s="220">
        <f>P307+P310+P314+P321+P330+P380+P441+P448+P511+P544+P550</f>
        <v>0</v>
      </c>
      <c r="Q306" s="219"/>
      <c r="R306" s="220">
        <f>R307+R310+R314+R321+R330+R380+R441+R448+R511+R544+R550</f>
        <v>4.6102437498889985</v>
      </c>
      <c r="S306" s="219"/>
      <c r="T306" s="221">
        <f>T307+T310+T314+T321+T330+T380+T441+T448+T511+T544+T550</f>
        <v>0.52892384000000003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22" t="s">
        <v>82</v>
      </c>
      <c r="AT306" s="223" t="s">
        <v>71</v>
      </c>
      <c r="AU306" s="223" t="s">
        <v>72</v>
      </c>
      <c r="AY306" s="222" t="s">
        <v>146</v>
      </c>
      <c r="BK306" s="224">
        <f>BK307+BK310+BK314+BK321+BK330+BK380+BK441+BK448+BK511+BK544+BK550</f>
        <v>0</v>
      </c>
    </row>
    <row r="307" s="12" customFormat="1" ht="22.8" customHeight="1">
      <c r="A307" s="12"/>
      <c r="B307" s="211"/>
      <c r="C307" s="212"/>
      <c r="D307" s="213" t="s">
        <v>71</v>
      </c>
      <c r="E307" s="225" t="s">
        <v>388</v>
      </c>
      <c r="F307" s="225" t="s">
        <v>389</v>
      </c>
      <c r="G307" s="212"/>
      <c r="H307" s="212"/>
      <c r="I307" s="215"/>
      <c r="J307" s="226">
        <f>BK307</f>
        <v>0</v>
      </c>
      <c r="K307" s="212"/>
      <c r="L307" s="217"/>
      <c r="M307" s="218"/>
      <c r="N307" s="219"/>
      <c r="O307" s="219"/>
      <c r="P307" s="220">
        <f>SUM(P308:P309)</f>
        <v>0</v>
      </c>
      <c r="Q307" s="219"/>
      <c r="R307" s="220">
        <f>SUM(R308:R309)</f>
        <v>0.0035999999999999999</v>
      </c>
      <c r="S307" s="219"/>
      <c r="T307" s="221">
        <f>SUM(T308:T309)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2" t="s">
        <v>82</v>
      </c>
      <c r="AT307" s="223" t="s">
        <v>71</v>
      </c>
      <c r="AU307" s="223" t="s">
        <v>80</v>
      </c>
      <c r="AY307" s="222" t="s">
        <v>146</v>
      </c>
      <c r="BK307" s="224">
        <f>SUM(BK308:BK309)</f>
        <v>0</v>
      </c>
    </row>
    <row r="308" s="2" customFormat="1" ht="16.5" customHeight="1">
      <c r="A308" s="39"/>
      <c r="B308" s="40"/>
      <c r="C308" s="227" t="s">
        <v>390</v>
      </c>
      <c r="D308" s="227" t="s">
        <v>149</v>
      </c>
      <c r="E308" s="228" t="s">
        <v>391</v>
      </c>
      <c r="F308" s="229" t="s">
        <v>392</v>
      </c>
      <c r="G308" s="230" t="s">
        <v>245</v>
      </c>
      <c r="H308" s="231">
        <v>6</v>
      </c>
      <c r="I308" s="232"/>
      <c r="J308" s="233">
        <f>ROUND(I308*H308,2)</f>
        <v>0</v>
      </c>
      <c r="K308" s="229" t="s">
        <v>1</v>
      </c>
      <c r="L308" s="45"/>
      <c r="M308" s="234" t="s">
        <v>1</v>
      </c>
      <c r="N308" s="235" t="s">
        <v>37</v>
      </c>
      <c r="O308" s="92"/>
      <c r="P308" s="236">
        <f>O308*H308</f>
        <v>0</v>
      </c>
      <c r="Q308" s="236">
        <v>0.00059999999999999995</v>
      </c>
      <c r="R308" s="236">
        <f>Q308*H308</f>
        <v>0.0035999999999999999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232</v>
      </c>
      <c r="AT308" s="238" t="s">
        <v>149</v>
      </c>
      <c r="AU308" s="238" t="s">
        <v>82</v>
      </c>
      <c r="AY308" s="18" t="s">
        <v>146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80</v>
      </c>
      <c r="BK308" s="239">
        <f>ROUND(I308*H308,2)</f>
        <v>0</v>
      </c>
      <c r="BL308" s="18" t="s">
        <v>232</v>
      </c>
      <c r="BM308" s="238" t="s">
        <v>393</v>
      </c>
    </row>
    <row r="309" s="14" customFormat="1">
      <c r="A309" s="14"/>
      <c r="B309" s="251"/>
      <c r="C309" s="252"/>
      <c r="D309" s="242" t="s">
        <v>156</v>
      </c>
      <c r="E309" s="253" t="s">
        <v>1</v>
      </c>
      <c r="F309" s="254" t="s">
        <v>394</v>
      </c>
      <c r="G309" s="252"/>
      <c r="H309" s="255">
        <v>6</v>
      </c>
      <c r="I309" s="256"/>
      <c r="J309" s="252"/>
      <c r="K309" s="252"/>
      <c r="L309" s="257"/>
      <c r="M309" s="258"/>
      <c r="N309" s="259"/>
      <c r="O309" s="259"/>
      <c r="P309" s="259"/>
      <c r="Q309" s="259"/>
      <c r="R309" s="259"/>
      <c r="S309" s="259"/>
      <c r="T309" s="26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1" t="s">
        <v>156</v>
      </c>
      <c r="AU309" s="261" t="s">
        <v>82</v>
      </c>
      <c r="AV309" s="14" t="s">
        <v>82</v>
      </c>
      <c r="AW309" s="14" t="s">
        <v>158</v>
      </c>
      <c r="AX309" s="14" t="s">
        <v>80</v>
      </c>
      <c r="AY309" s="261" t="s">
        <v>146</v>
      </c>
    </row>
    <row r="310" s="12" customFormat="1" ht="22.8" customHeight="1">
      <c r="A310" s="12"/>
      <c r="B310" s="211"/>
      <c r="C310" s="212"/>
      <c r="D310" s="213" t="s">
        <v>71</v>
      </c>
      <c r="E310" s="225" t="s">
        <v>395</v>
      </c>
      <c r="F310" s="225" t="s">
        <v>396</v>
      </c>
      <c r="G310" s="212"/>
      <c r="H310" s="212"/>
      <c r="I310" s="215"/>
      <c r="J310" s="226">
        <f>BK310</f>
        <v>0</v>
      </c>
      <c r="K310" s="212"/>
      <c r="L310" s="217"/>
      <c r="M310" s="218"/>
      <c r="N310" s="219"/>
      <c r="O310" s="219"/>
      <c r="P310" s="220">
        <f>SUM(P311:P313)</f>
        <v>0</v>
      </c>
      <c r="Q310" s="219"/>
      <c r="R310" s="220">
        <f>SUM(R311:R313)</f>
        <v>7.6000000000000004E-05</v>
      </c>
      <c r="S310" s="219"/>
      <c r="T310" s="221">
        <f>SUM(T311:T313)</f>
        <v>0.024930000000000001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22" t="s">
        <v>82</v>
      </c>
      <c r="AT310" s="223" t="s">
        <v>71</v>
      </c>
      <c r="AU310" s="223" t="s">
        <v>80</v>
      </c>
      <c r="AY310" s="222" t="s">
        <v>146</v>
      </c>
      <c r="BK310" s="224">
        <f>SUM(BK311:BK313)</f>
        <v>0</v>
      </c>
    </row>
    <row r="311" s="2" customFormat="1" ht="16.5" customHeight="1">
      <c r="A311" s="39"/>
      <c r="B311" s="40"/>
      <c r="C311" s="227" t="s">
        <v>397</v>
      </c>
      <c r="D311" s="227" t="s">
        <v>149</v>
      </c>
      <c r="E311" s="228" t="s">
        <v>398</v>
      </c>
      <c r="F311" s="229" t="s">
        <v>399</v>
      </c>
      <c r="G311" s="230" t="s">
        <v>245</v>
      </c>
      <c r="H311" s="231">
        <v>1</v>
      </c>
      <c r="I311" s="232"/>
      <c r="J311" s="233">
        <f>ROUND(I311*H311,2)</f>
        <v>0</v>
      </c>
      <c r="K311" s="229" t="s">
        <v>153</v>
      </c>
      <c r="L311" s="45"/>
      <c r="M311" s="234" t="s">
        <v>1</v>
      </c>
      <c r="N311" s="235" t="s">
        <v>37</v>
      </c>
      <c r="O311" s="92"/>
      <c r="P311" s="236">
        <f>O311*H311</f>
        <v>0</v>
      </c>
      <c r="Q311" s="236">
        <v>7.6000000000000004E-05</v>
      </c>
      <c r="R311" s="236">
        <f>Q311*H311</f>
        <v>7.6000000000000004E-05</v>
      </c>
      <c r="S311" s="236">
        <v>0.024930000000000001</v>
      </c>
      <c r="T311" s="237">
        <f>S311*H311</f>
        <v>0.024930000000000001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8" t="s">
        <v>232</v>
      </c>
      <c r="AT311" s="238" t="s">
        <v>149</v>
      </c>
      <c r="AU311" s="238" t="s">
        <v>82</v>
      </c>
      <c r="AY311" s="18" t="s">
        <v>146</v>
      </c>
      <c r="BE311" s="239">
        <f>IF(N311="základní",J311,0)</f>
        <v>0</v>
      </c>
      <c r="BF311" s="239">
        <f>IF(N311="snížená",J311,0)</f>
        <v>0</v>
      </c>
      <c r="BG311" s="239">
        <f>IF(N311="zákl. přenesená",J311,0)</f>
        <v>0</v>
      </c>
      <c r="BH311" s="239">
        <f>IF(N311="sníž. přenesená",J311,0)</f>
        <v>0</v>
      </c>
      <c r="BI311" s="239">
        <f>IF(N311="nulová",J311,0)</f>
        <v>0</v>
      </c>
      <c r="BJ311" s="18" t="s">
        <v>80</v>
      </c>
      <c r="BK311" s="239">
        <f>ROUND(I311*H311,2)</f>
        <v>0</v>
      </c>
      <c r="BL311" s="18" t="s">
        <v>232</v>
      </c>
      <c r="BM311" s="238" t="s">
        <v>400</v>
      </c>
    </row>
    <row r="312" s="13" customFormat="1">
      <c r="A312" s="13"/>
      <c r="B312" s="240"/>
      <c r="C312" s="241"/>
      <c r="D312" s="242" t="s">
        <v>156</v>
      </c>
      <c r="E312" s="243" t="s">
        <v>1</v>
      </c>
      <c r="F312" s="244" t="s">
        <v>256</v>
      </c>
      <c r="G312" s="241"/>
      <c r="H312" s="243" t="s">
        <v>1</v>
      </c>
      <c r="I312" s="245"/>
      <c r="J312" s="241"/>
      <c r="K312" s="241"/>
      <c r="L312" s="246"/>
      <c r="M312" s="247"/>
      <c r="N312" s="248"/>
      <c r="O312" s="248"/>
      <c r="P312" s="248"/>
      <c r="Q312" s="248"/>
      <c r="R312" s="248"/>
      <c r="S312" s="248"/>
      <c r="T312" s="24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0" t="s">
        <v>156</v>
      </c>
      <c r="AU312" s="250" t="s">
        <v>82</v>
      </c>
      <c r="AV312" s="13" t="s">
        <v>80</v>
      </c>
      <c r="AW312" s="13" t="s">
        <v>158</v>
      </c>
      <c r="AX312" s="13" t="s">
        <v>72</v>
      </c>
      <c r="AY312" s="250" t="s">
        <v>146</v>
      </c>
    </row>
    <row r="313" s="14" customFormat="1">
      <c r="A313" s="14"/>
      <c r="B313" s="251"/>
      <c r="C313" s="252"/>
      <c r="D313" s="242" t="s">
        <v>156</v>
      </c>
      <c r="E313" s="253" t="s">
        <v>1</v>
      </c>
      <c r="F313" s="254" t="s">
        <v>401</v>
      </c>
      <c r="G313" s="252"/>
      <c r="H313" s="255">
        <v>1</v>
      </c>
      <c r="I313" s="256"/>
      <c r="J313" s="252"/>
      <c r="K313" s="252"/>
      <c r="L313" s="257"/>
      <c r="M313" s="258"/>
      <c r="N313" s="259"/>
      <c r="O313" s="259"/>
      <c r="P313" s="259"/>
      <c r="Q313" s="259"/>
      <c r="R313" s="259"/>
      <c r="S313" s="259"/>
      <c r="T313" s="26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1" t="s">
        <v>156</v>
      </c>
      <c r="AU313" s="261" t="s">
        <v>82</v>
      </c>
      <c r="AV313" s="14" t="s">
        <v>82</v>
      </c>
      <c r="AW313" s="14" t="s">
        <v>158</v>
      </c>
      <c r="AX313" s="14" t="s">
        <v>80</v>
      </c>
      <c r="AY313" s="261" t="s">
        <v>146</v>
      </c>
    </row>
    <row r="314" s="12" customFormat="1" ht="22.8" customHeight="1">
      <c r="A314" s="12"/>
      <c r="B314" s="211"/>
      <c r="C314" s="212"/>
      <c r="D314" s="213" t="s">
        <v>71</v>
      </c>
      <c r="E314" s="225" t="s">
        <v>402</v>
      </c>
      <c r="F314" s="225" t="s">
        <v>403</v>
      </c>
      <c r="G314" s="212"/>
      <c r="H314" s="212"/>
      <c r="I314" s="215"/>
      <c r="J314" s="226">
        <f>BK314</f>
        <v>0</v>
      </c>
      <c r="K314" s="212"/>
      <c r="L314" s="217"/>
      <c r="M314" s="218"/>
      <c r="N314" s="219"/>
      <c r="O314" s="219"/>
      <c r="P314" s="220">
        <f>SUM(P315:P320)</f>
        <v>0</v>
      </c>
      <c r="Q314" s="219"/>
      <c r="R314" s="220">
        <f>SUM(R315:R320)</f>
        <v>0</v>
      </c>
      <c r="S314" s="219"/>
      <c r="T314" s="221">
        <f>SUM(T315:T320)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22" t="s">
        <v>82</v>
      </c>
      <c r="AT314" s="223" t="s">
        <v>71</v>
      </c>
      <c r="AU314" s="223" t="s">
        <v>80</v>
      </c>
      <c r="AY314" s="222" t="s">
        <v>146</v>
      </c>
      <c r="BK314" s="224">
        <f>SUM(BK315:BK320)</f>
        <v>0</v>
      </c>
    </row>
    <row r="315" s="2" customFormat="1" ht="16.5" customHeight="1">
      <c r="A315" s="39"/>
      <c r="B315" s="40"/>
      <c r="C315" s="227" t="s">
        <v>404</v>
      </c>
      <c r="D315" s="227" t="s">
        <v>149</v>
      </c>
      <c r="E315" s="228" t="s">
        <v>405</v>
      </c>
      <c r="F315" s="229" t="s">
        <v>406</v>
      </c>
      <c r="G315" s="230" t="s">
        <v>245</v>
      </c>
      <c r="H315" s="231">
        <v>7</v>
      </c>
      <c r="I315" s="232"/>
      <c r="J315" s="233">
        <f>ROUND(I315*H315,2)</f>
        <v>0</v>
      </c>
      <c r="K315" s="229" t="s">
        <v>1</v>
      </c>
      <c r="L315" s="45"/>
      <c r="M315" s="234" t="s">
        <v>1</v>
      </c>
      <c r="N315" s="235" t="s">
        <v>37</v>
      </c>
      <c r="O315" s="92"/>
      <c r="P315" s="236">
        <f>O315*H315</f>
        <v>0</v>
      </c>
      <c r="Q315" s="236">
        <v>0</v>
      </c>
      <c r="R315" s="236">
        <f>Q315*H315</f>
        <v>0</v>
      </c>
      <c r="S315" s="236">
        <v>0</v>
      </c>
      <c r="T315" s="237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8" t="s">
        <v>232</v>
      </c>
      <c r="AT315" s="238" t="s">
        <v>149</v>
      </c>
      <c r="AU315" s="238" t="s">
        <v>82</v>
      </c>
      <c r="AY315" s="18" t="s">
        <v>146</v>
      </c>
      <c r="BE315" s="239">
        <f>IF(N315="základní",J315,0)</f>
        <v>0</v>
      </c>
      <c r="BF315" s="239">
        <f>IF(N315="snížená",J315,0)</f>
        <v>0</v>
      </c>
      <c r="BG315" s="239">
        <f>IF(N315="zákl. přenesená",J315,0)</f>
        <v>0</v>
      </c>
      <c r="BH315" s="239">
        <f>IF(N315="sníž. přenesená",J315,0)</f>
        <v>0</v>
      </c>
      <c r="BI315" s="239">
        <f>IF(N315="nulová",J315,0)</f>
        <v>0</v>
      </c>
      <c r="BJ315" s="18" t="s">
        <v>80</v>
      </c>
      <c r="BK315" s="239">
        <f>ROUND(I315*H315,2)</f>
        <v>0</v>
      </c>
      <c r="BL315" s="18" t="s">
        <v>232</v>
      </c>
      <c r="BM315" s="238" t="s">
        <v>407</v>
      </c>
    </row>
    <row r="316" s="14" customFormat="1">
      <c r="A316" s="14"/>
      <c r="B316" s="251"/>
      <c r="C316" s="252"/>
      <c r="D316" s="242" t="s">
        <v>156</v>
      </c>
      <c r="E316" s="253" t="s">
        <v>1</v>
      </c>
      <c r="F316" s="254" t="s">
        <v>408</v>
      </c>
      <c r="G316" s="252"/>
      <c r="H316" s="255">
        <v>5</v>
      </c>
      <c r="I316" s="256"/>
      <c r="J316" s="252"/>
      <c r="K316" s="252"/>
      <c r="L316" s="257"/>
      <c r="M316" s="258"/>
      <c r="N316" s="259"/>
      <c r="O316" s="259"/>
      <c r="P316" s="259"/>
      <c r="Q316" s="259"/>
      <c r="R316" s="259"/>
      <c r="S316" s="259"/>
      <c r="T316" s="26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1" t="s">
        <v>156</v>
      </c>
      <c r="AU316" s="261" t="s">
        <v>82</v>
      </c>
      <c r="AV316" s="14" t="s">
        <v>82</v>
      </c>
      <c r="AW316" s="14" t="s">
        <v>158</v>
      </c>
      <c r="AX316" s="14" t="s">
        <v>72</v>
      </c>
      <c r="AY316" s="261" t="s">
        <v>146</v>
      </c>
    </row>
    <row r="317" s="14" customFormat="1">
      <c r="A317" s="14"/>
      <c r="B317" s="251"/>
      <c r="C317" s="252"/>
      <c r="D317" s="242" t="s">
        <v>156</v>
      </c>
      <c r="E317" s="253" t="s">
        <v>1</v>
      </c>
      <c r="F317" s="254" t="s">
        <v>409</v>
      </c>
      <c r="G317" s="252"/>
      <c r="H317" s="255">
        <v>2</v>
      </c>
      <c r="I317" s="256"/>
      <c r="J317" s="252"/>
      <c r="K317" s="252"/>
      <c r="L317" s="257"/>
      <c r="M317" s="258"/>
      <c r="N317" s="259"/>
      <c r="O317" s="259"/>
      <c r="P317" s="259"/>
      <c r="Q317" s="259"/>
      <c r="R317" s="259"/>
      <c r="S317" s="259"/>
      <c r="T317" s="26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1" t="s">
        <v>156</v>
      </c>
      <c r="AU317" s="261" t="s">
        <v>82</v>
      </c>
      <c r="AV317" s="14" t="s">
        <v>82</v>
      </c>
      <c r="AW317" s="14" t="s">
        <v>158</v>
      </c>
      <c r="AX317" s="14" t="s">
        <v>72</v>
      </c>
      <c r="AY317" s="261" t="s">
        <v>146</v>
      </c>
    </row>
    <row r="318" s="15" customFormat="1">
      <c r="A318" s="15"/>
      <c r="B318" s="262"/>
      <c r="C318" s="263"/>
      <c r="D318" s="242" t="s">
        <v>156</v>
      </c>
      <c r="E318" s="264" t="s">
        <v>1</v>
      </c>
      <c r="F318" s="265" t="s">
        <v>163</v>
      </c>
      <c r="G318" s="263"/>
      <c r="H318" s="266">
        <v>7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2" t="s">
        <v>156</v>
      </c>
      <c r="AU318" s="272" t="s">
        <v>82</v>
      </c>
      <c r="AV318" s="15" t="s">
        <v>154</v>
      </c>
      <c r="AW318" s="15" t="s">
        <v>158</v>
      </c>
      <c r="AX318" s="15" t="s">
        <v>80</v>
      </c>
      <c r="AY318" s="272" t="s">
        <v>146</v>
      </c>
    </row>
    <row r="319" s="2" customFormat="1" ht="16.5" customHeight="1">
      <c r="A319" s="39"/>
      <c r="B319" s="40"/>
      <c r="C319" s="273" t="s">
        <v>410</v>
      </c>
      <c r="D319" s="273" t="s">
        <v>248</v>
      </c>
      <c r="E319" s="274" t="s">
        <v>411</v>
      </c>
      <c r="F319" s="275" t="s">
        <v>412</v>
      </c>
      <c r="G319" s="276" t="s">
        <v>245</v>
      </c>
      <c r="H319" s="277">
        <v>5</v>
      </c>
      <c r="I319" s="278"/>
      <c r="J319" s="279">
        <f>ROUND(I319*H319,2)</f>
        <v>0</v>
      </c>
      <c r="K319" s="275" t="s">
        <v>1</v>
      </c>
      <c r="L319" s="280"/>
      <c r="M319" s="281" t="s">
        <v>1</v>
      </c>
      <c r="N319" s="282" t="s">
        <v>37</v>
      </c>
      <c r="O319" s="92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314</v>
      </c>
      <c r="AT319" s="238" t="s">
        <v>248</v>
      </c>
      <c r="AU319" s="238" t="s">
        <v>82</v>
      </c>
      <c r="AY319" s="18" t="s">
        <v>146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80</v>
      </c>
      <c r="BK319" s="239">
        <f>ROUND(I319*H319,2)</f>
        <v>0</v>
      </c>
      <c r="BL319" s="18" t="s">
        <v>232</v>
      </c>
      <c r="BM319" s="238" t="s">
        <v>413</v>
      </c>
    </row>
    <row r="320" s="2" customFormat="1" ht="16.5" customHeight="1">
      <c r="A320" s="39"/>
      <c r="B320" s="40"/>
      <c r="C320" s="273" t="s">
        <v>414</v>
      </c>
      <c r="D320" s="273" t="s">
        <v>248</v>
      </c>
      <c r="E320" s="274" t="s">
        <v>415</v>
      </c>
      <c r="F320" s="275" t="s">
        <v>416</v>
      </c>
      <c r="G320" s="276" t="s">
        <v>245</v>
      </c>
      <c r="H320" s="277">
        <v>2</v>
      </c>
      <c r="I320" s="278"/>
      <c r="J320" s="279">
        <f>ROUND(I320*H320,2)</f>
        <v>0</v>
      </c>
      <c r="K320" s="275" t="s">
        <v>1</v>
      </c>
      <c r="L320" s="280"/>
      <c r="M320" s="281" t="s">
        <v>1</v>
      </c>
      <c r="N320" s="282" t="s">
        <v>37</v>
      </c>
      <c r="O320" s="92"/>
      <c r="P320" s="236">
        <f>O320*H320</f>
        <v>0</v>
      </c>
      <c r="Q320" s="236">
        <v>0</v>
      </c>
      <c r="R320" s="236">
        <f>Q320*H320</f>
        <v>0</v>
      </c>
      <c r="S320" s="236">
        <v>0</v>
      </c>
      <c r="T320" s="23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8" t="s">
        <v>314</v>
      </c>
      <c r="AT320" s="238" t="s">
        <v>248</v>
      </c>
      <c r="AU320" s="238" t="s">
        <v>82</v>
      </c>
      <c r="AY320" s="18" t="s">
        <v>146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8" t="s">
        <v>80</v>
      </c>
      <c r="BK320" s="239">
        <f>ROUND(I320*H320,2)</f>
        <v>0</v>
      </c>
      <c r="BL320" s="18" t="s">
        <v>232</v>
      </c>
      <c r="BM320" s="238" t="s">
        <v>417</v>
      </c>
    </row>
    <row r="321" s="12" customFormat="1" ht="22.8" customHeight="1">
      <c r="A321" s="12"/>
      <c r="B321" s="211"/>
      <c r="C321" s="212"/>
      <c r="D321" s="213" t="s">
        <v>71</v>
      </c>
      <c r="E321" s="225" t="s">
        <v>418</v>
      </c>
      <c r="F321" s="225" t="s">
        <v>91</v>
      </c>
      <c r="G321" s="212"/>
      <c r="H321" s="212"/>
      <c r="I321" s="215"/>
      <c r="J321" s="226">
        <f>BK321</f>
        <v>0</v>
      </c>
      <c r="K321" s="212"/>
      <c r="L321" s="217"/>
      <c r="M321" s="218"/>
      <c r="N321" s="219"/>
      <c r="O321" s="219"/>
      <c r="P321" s="220">
        <f>SUM(P322:P329)</f>
        <v>0</v>
      </c>
      <c r="Q321" s="219"/>
      <c r="R321" s="220">
        <f>SUM(R322:R329)</f>
        <v>0.077299999999999994</v>
      </c>
      <c r="S321" s="219"/>
      <c r="T321" s="221">
        <f>SUM(T322:T329)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22" t="s">
        <v>82</v>
      </c>
      <c r="AT321" s="223" t="s">
        <v>71</v>
      </c>
      <c r="AU321" s="223" t="s">
        <v>80</v>
      </c>
      <c r="AY321" s="222" t="s">
        <v>146</v>
      </c>
      <c r="BK321" s="224">
        <f>SUM(BK322:BK329)</f>
        <v>0</v>
      </c>
    </row>
    <row r="322" s="2" customFormat="1" ht="16.5" customHeight="1">
      <c r="A322" s="39"/>
      <c r="B322" s="40"/>
      <c r="C322" s="227" t="s">
        <v>419</v>
      </c>
      <c r="D322" s="227" t="s">
        <v>149</v>
      </c>
      <c r="E322" s="228" t="s">
        <v>420</v>
      </c>
      <c r="F322" s="229" t="s">
        <v>421</v>
      </c>
      <c r="G322" s="230" t="s">
        <v>245</v>
      </c>
      <c r="H322" s="231">
        <v>3</v>
      </c>
      <c r="I322" s="232"/>
      <c r="J322" s="233">
        <f>ROUND(I322*H322,2)</f>
        <v>0</v>
      </c>
      <c r="K322" s="229" t="s">
        <v>153</v>
      </c>
      <c r="L322" s="45"/>
      <c r="M322" s="234" t="s">
        <v>1</v>
      </c>
      <c r="N322" s="235" t="s">
        <v>37</v>
      </c>
      <c r="O322" s="92"/>
      <c r="P322" s="236">
        <f>O322*H322</f>
        <v>0</v>
      </c>
      <c r="Q322" s="236">
        <v>0</v>
      </c>
      <c r="R322" s="236">
        <f>Q322*H322</f>
        <v>0</v>
      </c>
      <c r="S322" s="236">
        <v>0</v>
      </c>
      <c r="T322" s="237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8" t="s">
        <v>232</v>
      </c>
      <c r="AT322" s="238" t="s">
        <v>149</v>
      </c>
      <c r="AU322" s="238" t="s">
        <v>82</v>
      </c>
      <c r="AY322" s="18" t="s">
        <v>146</v>
      </c>
      <c r="BE322" s="239">
        <f>IF(N322="základní",J322,0)</f>
        <v>0</v>
      </c>
      <c r="BF322" s="239">
        <f>IF(N322="snížená",J322,0)</f>
        <v>0</v>
      </c>
      <c r="BG322" s="239">
        <f>IF(N322="zákl. přenesená",J322,0)</f>
        <v>0</v>
      </c>
      <c r="BH322" s="239">
        <f>IF(N322="sníž. přenesená",J322,0)</f>
        <v>0</v>
      </c>
      <c r="BI322" s="239">
        <f>IF(N322="nulová",J322,0)</f>
        <v>0</v>
      </c>
      <c r="BJ322" s="18" t="s">
        <v>80</v>
      </c>
      <c r="BK322" s="239">
        <f>ROUND(I322*H322,2)</f>
        <v>0</v>
      </c>
      <c r="BL322" s="18" t="s">
        <v>232</v>
      </c>
      <c r="BM322" s="238" t="s">
        <v>422</v>
      </c>
    </row>
    <row r="323" s="14" customFormat="1">
      <c r="A323" s="14"/>
      <c r="B323" s="251"/>
      <c r="C323" s="252"/>
      <c r="D323" s="242" t="s">
        <v>156</v>
      </c>
      <c r="E323" s="253" t="s">
        <v>1</v>
      </c>
      <c r="F323" s="254" t="s">
        <v>423</v>
      </c>
      <c r="G323" s="252"/>
      <c r="H323" s="255">
        <v>3</v>
      </c>
      <c r="I323" s="256"/>
      <c r="J323" s="252"/>
      <c r="K323" s="252"/>
      <c r="L323" s="257"/>
      <c r="M323" s="258"/>
      <c r="N323" s="259"/>
      <c r="O323" s="259"/>
      <c r="P323" s="259"/>
      <c r="Q323" s="259"/>
      <c r="R323" s="259"/>
      <c r="S323" s="259"/>
      <c r="T323" s="26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1" t="s">
        <v>156</v>
      </c>
      <c r="AU323" s="261" t="s">
        <v>82</v>
      </c>
      <c r="AV323" s="14" t="s">
        <v>82</v>
      </c>
      <c r="AW323" s="14" t="s">
        <v>158</v>
      </c>
      <c r="AX323" s="14" t="s">
        <v>80</v>
      </c>
      <c r="AY323" s="261" t="s">
        <v>146</v>
      </c>
    </row>
    <row r="324" s="2" customFormat="1" ht="37.8" customHeight="1">
      <c r="A324" s="39"/>
      <c r="B324" s="40"/>
      <c r="C324" s="273" t="s">
        <v>424</v>
      </c>
      <c r="D324" s="273" t="s">
        <v>248</v>
      </c>
      <c r="E324" s="274" t="s">
        <v>425</v>
      </c>
      <c r="F324" s="275" t="s">
        <v>426</v>
      </c>
      <c r="G324" s="276" t="s">
        <v>245</v>
      </c>
      <c r="H324" s="277">
        <v>3</v>
      </c>
      <c r="I324" s="278"/>
      <c r="J324" s="279">
        <f>ROUND(I324*H324,2)</f>
        <v>0</v>
      </c>
      <c r="K324" s="275" t="s">
        <v>1</v>
      </c>
      <c r="L324" s="280"/>
      <c r="M324" s="281" t="s">
        <v>1</v>
      </c>
      <c r="N324" s="282" t="s">
        <v>37</v>
      </c>
      <c r="O324" s="92"/>
      <c r="P324" s="236">
        <f>O324*H324</f>
        <v>0</v>
      </c>
      <c r="Q324" s="236">
        <v>0.025399999999999999</v>
      </c>
      <c r="R324" s="236">
        <f>Q324*H324</f>
        <v>0.07619999999999999</v>
      </c>
      <c r="S324" s="236">
        <v>0</v>
      </c>
      <c r="T324" s="237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8" t="s">
        <v>314</v>
      </c>
      <c r="AT324" s="238" t="s">
        <v>248</v>
      </c>
      <c r="AU324" s="238" t="s">
        <v>82</v>
      </c>
      <c r="AY324" s="18" t="s">
        <v>146</v>
      </c>
      <c r="BE324" s="239">
        <f>IF(N324="základní",J324,0)</f>
        <v>0</v>
      </c>
      <c r="BF324" s="239">
        <f>IF(N324="snížená",J324,0)</f>
        <v>0</v>
      </c>
      <c r="BG324" s="239">
        <f>IF(N324="zákl. přenesená",J324,0)</f>
        <v>0</v>
      </c>
      <c r="BH324" s="239">
        <f>IF(N324="sníž. přenesená",J324,0)</f>
        <v>0</v>
      </c>
      <c r="BI324" s="239">
        <f>IF(N324="nulová",J324,0)</f>
        <v>0</v>
      </c>
      <c r="BJ324" s="18" t="s">
        <v>80</v>
      </c>
      <c r="BK324" s="239">
        <f>ROUND(I324*H324,2)</f>
        <v>0</v>
      </c>
      <c r="BL324" s="18" t="s">
        <v>232</v>
      </c>
      <c r="BM324" s="238" t="s">
        <v>427</v>
      </c>
    </row>
    <row r="325" s="14" customFormat="1">
      <c r="A325" s="14"/>
      <c r="B325" s="251"/>
      <c r="C325" s="252"/>
      <c r="D325" s="242" t="s">
        <v>156</v>
      </c>
      <c r="E325" s="253" t="s">
        <v>1</v>
      </c>
      <c r="F325" s="254" t="s">
        <v>423</v>
      </c>
      <c r="G325" s="252"/>
      <c r="H325" s="255">
        <v>3</v>
      </c>
      <c r="I325" s="256"/>
      <c r="J325" s="252"/>
      <c r="K325" s="252"/>
      <c r="L325" s="257"/>
      <c r="M325" s="258"/>
      <c r="N325" s="259"/>
      <c r="O325" s="259"/>
      <c r="P325" s="259"/>
      <c r="Q325" s="259"/>
      <c r="R325" s="259"/>
      <c r="S325" s="259"/>
      <c r="T325" s="26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1" t="s">
        <v>156</v>
      </c>
      <c r="AU325" s="261" t="s">
        <v>82</v>
      </c>
      <c r="AV325" s="14" t="s">
        <v>82</v>
      </c>
      <c r="AW325" s="14" t="s">
        <v>158</v>
      </c>
      <c r="AX325" s="14" t="s">
        <v>80</v>
      </c>
      <c r="AY325" s="261" t="s">
        <v>146</v>
      </c>
    </row>
    <row r="326" s="2" customFormat="1" ht="16.5" customHeight="1">
      <c r="A326" s="39"/>
      <c r="B326" s="40"/>
      <c r="C326" s="227" t="s">
        <v>428</v>
      </c>
      <c r="D326" s="227" t="s">
        <v>149</v>
      </c>
      <c r="E326" s="228" t="s">
        <v>429</v>
      </c>
      <c r="F326" s="229" t="s">
        <v>430</v>
      </c>
      <c r="G326" s="230" t="s">
        <v>245</v>
      </c>
      <c r="H326" s="231">
        <v>1</v>
      </c>
      <c r="I326" s="232"/>
      <c r="J326" s="233">
        <f>ROUND(I326*H326,2)</f>
        <v>0</v>
      </c>
      <c r="K326" s="229" t="s">
        <v>153</v>
      </c>
      <c r="L326" s="45"/>
      <c r="M326" s="234" t="s">
        <v>1</v>
      </c>
      <c r="N326" s="235" t="s">
        <v>37</v>
      </c>
      <c r="O326" s="92"/>
      <c r="P326" s="236">
        <f>O326*H326</f>
        <v>0</v>
      </c>
      <c r="Q326" s="236">
        <v>0</v>
      </c>
      <c r="R326" s="236">
        <f>Q326*H326</f>
        <v>0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232</v>
      </c>
      <c r="AT326" s="238" t="s">
        <v>149</v>
      </c>
      <c r="AU326" s="238" t="s">
        <v>82</v>
      </c>
      <c r="AY326" s="18" t="s">
        <v>146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80</v>
      </c>
      <c r="BK326" s="239">
        <f>ROUND(I326*H326,2)</f>
        <v>0</v>
      </c>
      <c r="BL326" s="18" t="s">
        <v>232</v>
      </c>
      <c r="BM326" s="238" t="s">
        <v>431</v>
      </c>
    </row>
    <row r="327" s="14" customFormat="1">
      <c r="A327" s="14"/>
      <c r="B327" s="251"/>
      <c r="C327" s="252"/>
      <c r="D327" s="242" t="s">
        <v>156</v>
      </c>
      <c r="E327" s="253" t="s">
        <v>1</v>
      </c>
      <c r="F327" s="254" t="s">
        <v>432</v>
      </c>
      <c r="G327" s="252"/>
      <c r="H327" s="255">
        <v>1</v>
      </c>
      <c r="I327" s="256"/>
      <c r="J327" s="252"/>
      <c r="K327" s="252"/>
      <c r="L327" s="257"/>
      <c r="M327" s="258"/>
      <c r="N327" s="259"/>
      <c r="O327" s="259"/>
      <c r="P327" s="259"/>
      <c r="Q327" s="259"/>
      <c r="R327" s="259"/>
      <c r="S327" s="259"/>
      <c r="T327" s="26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1" t="s">
        <v>156</v>
      </c>
      <c r="AU327" s="261" t="s">
        <v>82</v>
      </c>
      <c r="AV327" s="14" t="s">
        <v>82</v>
      </c>
      <c r="AW327" s="14" t="s">
        <v>158</v>
      </c>
      <c r="AX327" s="14" t="s">
        <v>80</v>
      </c>
      <c r="AY327" s="261" t="s">
        <v>146</v>
      </c>
    </row>
    <row r="328" s="2" customFormat="1" ht="24.15" customHeight="1">
      <c r="A328" s="39"/>
      <c r="B328" s="40"/>
      <c r="C328" s="273" t="s">
        <v>433</v>
      </c>
      <c r="D328" s="273" t="s">
        <v>248</v>
      </c>
      <c r="E328" s="274" t="s">
        <v>434</v>
      </c>
      <c r="F328" s="275" t="s">
        <v>435</v>
      </c>
      <c r="G328" s="276" t="s">
        <v>245</v>
      </c>
      <c r="H328" s="277">
        <v>1</v>
      </c>
      <c r="I328" s="278"/>
      <c r="J328" s="279">
        <f>ROUND(I328*H328,2)</f>
        <v>0</v>
      </c>
      <c r="K328" s="275" t="s">
        <v>1</v>
      </c>
      <c r="L328" s="280"/>
      <c r="M328" s="281" t="s">
        <v>1</v>
      </c>
      <c r="N328" s="282" t="s">
        <v>37</v>
      </c>
      <c r="O328" s="92"/>
      <c r="P328" s="236">
        <f>O328*H328</f>
        <v>0</v>
      </c>
      <c r="Q328" s="236">
        <v>0.0011000000000000001</v>
      </c>
      <c r="R328" s="236">
        <f>Q328*H328</f>
        <v>0.0011000000000000001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314</v>
      </c>
      <c r="AT328" s="238" t="s">
        <v>248</v>
      </c>
      <c r="AU328" s="238" t="s">
        <v>82</v>
      </c>
      <c r="AY328" s="18" t="s">
        <v>146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80</v>
      </c>
      <c r="BK328" s="239">
        <f>ROUND(I328*H328,2)</f>
        <v>0</v>
      </c>
      <c r="BL328" s="18" t="s">
        <v>232</v>
      </c>
      <c r="BM328" s="238" t="s">
        <v>436</v>
      </c>
    </row>
    <row r="329" s="2" customFormat="1" ht="24.15" customHeight="1">
      <c r="A329" s="39"/>
      <c r="B329" s="40"/>
      <c r="C329" s="227" t="s">
        <v>437</v>
      </c>
      <c r="D329" s="227" t="s">
        <v>149</v>
      </c>
      <c r="E329" s="228" t="s">
        <v>438</v>
      </c>
      <c r="F329" s="229" t="s">
        <v>439</v>
      </c>
      <c r="G329" s="230" t="s">
        <v>440</v>
      </c>
      <c r="H329" s="283"/>
      <c r="I329" s="232"/>
      <c r="J329" s="233">
        <f>ROUND(I329*H329,2)</f>
        <v>0</v>
      </c>
      <c r="K329" s="229" t="s">
        <v>153</v>
      </c>
      <c r="L329" s="45"/>
      <c r="M329" s="234" t="s">
        <v>1</v>
      </c>
      <c r="N329" s="235" t="s">
        <v>37</v>
      </c>
      <c r="O329" s="92"/>
      <c r="P329" s="236">
        <f>O329*H329</f>
        <v>0</v>
      </c>
      <c r="Q329" s="236">
        <v>0</v>
      </c>
      <c r="R329" s="236">
        <f>Q329*H329</f>
        <v>0</v>
      </c>
      <c r="S329" s="236">
        <v>0</v>
      </c>
      <c r="T329" s="237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8" t="s">
        <v>232</v>
      </c>
      <c r="AT329" s="238" t="s">
        <v>149</v>
      </c>
      <c r="AU329" s="238" t="s">
        <v>82</v>
      </c>
      <c r="AY329" s="18" t="s">
        <v>146</v>
      </c>
      <c r="BE329" s="239">
        <f>IF(N329="základní",J329,0)</f>
        <v>0</v>
      </c>
      <c r="BF329" s="239">
        <f>IF(N329="snížená",J329,0)</f>
        <v>0</v>
      </c>
      <c r="BG329" s="239">
        <f>IF(N329="zákl. přenesená",J329,0)</f>
        <v>0</v>
      </c>
      <c r="BH329" s="239">
        <f>IF(N329="sníž. přenesená",J329,0)</f>
        <v>0</v>
      </c>
      <c r="BI329" s="239">
        <f>IF(N329="nulová",J329,0)</f>
        <v>0</v>
      </c>
      <c r="BJ329" s="18" t="s">
        <v>80</v>
      </c>
      <c r="BK329" s="239">
        <f>ROUND(I329*H329,2)</f>
        <v>0</v>
      </c>
      <c r="BL329" s="18" t="s">
        <v>232</v>
      </c>
      <c r="BM329" s="238" t="s">
        <v>441</v>
      </c>
    </row>
    <row r="330" s="12" customFormat="1" ht="22.8" customHeight="1">
      <c r="A330" s="12"/>
      <c r="B330" s="211"/>
      <c r="C330" s="212"/>
      <c r="D330" s="213" t="s">
        <v>71</v>
      </c>
      <c r="E330" s="225" t="s">
        <v>442</v>
      </c>
      <c r="F330" s="225" t="s">
        <v>443</v>
      </c>
      <c r="G330" s="212"/>
      <c r="H330" s="212"/>
      <c r="I330" s="215"/>
      <c r="J330" s="226">
        <f>BK330</f>
        <v>0</v>
      </c>
      <c r="K330" s="212"/>
      <c r="L330" s="217"/>
      <c r="M330" s="218"/>
      <c r="N330" s="219"/>
      <c r="O330" s="219"/>
      <c r="P330" s="220">
        <f>SUM(P331:P379)</f>
        <v>0</v>
      </c>
      <c r="Q330" s="219"/>
      <c r="R330" s="220">
        <f>SUM(R331:R379)</f>
        <v>1.0441788272489998</v>
      </c>
      <c r="S330" s="219"/>
      <c r="T330" s="221">
        <f>SUM(T331:T379)</f>
        <v>0.046983299999999999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22" t="s">
        <v>82</v>
      </c>
      <c r="AT330" s="223" t="s">
        <v>71</v>
      </c>
      <c r="AU330" s="223" t="s">
        <v>80</v>
      </c>
      <c r="AY330" s="222" t="s">
        <v>146</v>
      </c>
      <c r="BK330" s="224">
        <f>SUM(BK331:BK379)</f>
        <v>0</v>
      </c>
    </row>
    <row r="331" s="2" customFormat="1" ht="24.15" customHeight="1">
      <c r="A331" s="39"/>
      <c r="B331" s="40"/>
      <c r="C331" s="227" t="s">
        <v>444</v>
      </c>
      <c r="D331" s="227" t="s">
        <v>149</v>
      </c>
      <c r="E331" s="228" t="s">
        <v>445</v>
      </c>
      <c r="F331" s="229" t="s">
        <v>446</v>
      </c>
      <c r="G331" s="230" t="s">
        <v>152</v>
      </c>
      <c r="H331" s="231">
        <v>68.609999999999999</v>
      </c>
      <c r="I331" s="232"/>
      <c r="J331" s="233">
        <f>ROUND(I331*H331,2)</f>
        <v>0</v>
      </c>
      <c r="K331" s="229" t="s">
        <v>153</v>
      </c>
      <c r="L331" s="45"/>
      <c r="M331" s="234" t="s">
        <v>1</v>
      </c>
      <c r="N331" s="235" t="s">
        <v>37</v>
      </c>
      <c r="O331" s="92"/>
      <c r="P331" s="236">
        <f>O331*H331</f>
        <v>0</v>
      </c>
      <c r="Q331" s="236">
        <v>0.012204690900000001</v>
      </c>
      <c r="R331" s="236">
        <f>Q331*H331</f>
        <v>0.83736384264899999</v>
      </c>
      <c r="S331" s="236">
        <v>0</v>
      </c>
      <c r="T331" s="23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8" t="s">
        <v>232</v>
      </c>
      <c r="AT331" s="238" t="s">
        <v>149</v>
      </c>
      <c r="AU331" s="238" t="s">
        <v>82</v>
      </c>
      <c r="AY331" s="18" t="s">
        <v>146</v>
      </c>
      <c r="BE331" s="239">
        <f>IF(N331="základní",J331,0)</f>
        <v>0</v>
      </c>
      <c r="BF331" s="239">
        <f>IF(N331="snížená",J331,0)</f>
        <v>0</v>
      </c>
      <c r="BG331" s="239">
        <f>IF(N331="zákl. přenesená",J331,0)</f>
        <v>0</v>
      </c>
      <c r="BH331" s="239">
        <f>IF(N331="sníž. přenesená",J331,0)</f>
        <v>0</v>
      </c>
      <c r="BI331" s="239">
        <f>IF(N331="nulová",J331,0)</f>
        <v>0</v>
      </c>
      <c r="BJ331" s="18" t="s">
        <v>80</v>
      </c>
      <c r="BK331" s="239">
        <f>ROUND(I331*H331,2)</f>
        <v>0</v>
      </c>
      <c r="BL331" s="18" t="s">
        <v>232</v>
      </c>
      <c r="BM331" s="238" t="s">
        <v>447</v>
      </c>
    </row>
    <row r="332" s="13" customFormat="1">
      <c r="A332" s="13"/>
      <c r="B332" s="240"/>
      <c r="C332" s="241"/>
      <c r="D332" s="242" t="s">
        <v>156</v>
      </c>
      <c r="E332" s="243" t="s">
        <v>1</v>
      </c>
      <c r="F332" s="244" t="s">
        <v>157</v>
      </c>
      <c r="G332" s="241"/>
      <c r="H332" s="243" t="s">
        <v>1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0" t="s">
        <v>156</v>
      </c>
      <c r="AU332" s="250" t="s">
        <v>82</v>
      </c>
      <c r="AV332" s="13" t="s">
        <v>80</v>
      </c>
      <c r="AW332" s="13" t="s">
        <v>158</v>
      </c>
      <c r="AX332" s="13" t="s">
        <v>72</v>
      </c>
      <c r="AY332" s="250" t="s">
        <v>146</v>
      </c>
    </row>
    <row r="333" s="14" customFormat="1">
      <c r="A333" s="14"/>
      <c r="B333" s="251"/>
      <c r="C333" s="252"/>
      <c r="D333" s="242" t="s">
        <v>156</v>
      </c>
      <c r="E333" s="253" t="s">
        <v>1</v>
      </c>
      <c r="F333" s="254" t="s">
        <v>448</v>
      </c>
      <c r="G333" s="252"/>
      <c r="H333" s="255">
        <v>68.609999999999999</v>
      </c>
      <c r="I333" s="256"/>
      <c r="J333" s="252"/>
      <c r="K333" s="252"/>
      <c r="L333" s="257"/>
      <c r="M333" s="258"/>
      <c r="N333" s="259"/>
      <c r="O333" s="259"/>
      <c r="P333" s="259"/>
      <c r="Q333" s="259"/>
      <c r="R333" s="259"/>
      <c r="S333" s="259"/>
      <c r="T333" s="26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1" t="s">
        <v>156</v>
      </c>
      <c r="AU333" s="261" t="s">
        <v>82</v>
      </c>
      <c r="AV333" s="14" t="s">
        <v>82</v>
      </c>
      <c r="AW333" s="14" t="s">
        <v>158</v>
      </c>
      <c r="AX333" s="14" t="s">
        <v>80</v>
      </c>
      <c r="AY333" s="261" t="s">
        <v>146</v>
      </c>
    </row>
    <row r="334" s="2" customFormat="1" ht="24.15" customHeight="1">
      <c r="A334" s="39"/>
      <c r="B334" s="40"/>
      <c r="C334" s="227" t="s">
        <v>449</v>
      </c>
      <c r="D334" s="227" t="s">
        <v>149</v>
      </c>
      <c r="E334" s="228" t="s">
        <v>450</v>
      </c>
      <c r="F334" s="229" t="s">
        <v>451</v>
      </c>
      <c r="G334" s="230" t="s">
        <v>152</v>
      </c>
      <c r="H334" s="231">
        <v>2.73</v>
      </c>
      <c r="I334" s="232"/>
      <c r="J334" s="233">
        <f>ROUND(I334*H334,2)</f>
        <v>0</v>
      </c>
      <c r="K334" s="229" t="s">
        <v>153</v>
      </c>
      <c r="L334" s="45"/>
      <c r="M334" s="234" t="s">
        <v>1</v>
      </c>
      <c r="N334" s="235" t="s">
        <v>37</v>
      </c>
      <c r="O334" s="92"/>
      <c r="P334" s="236">
        <f>O334*H334</f>
        <v>0</v>
      </c>
      <c r="Q334" s="236">
        <v>0.01259502</v>
      </c>
      <c r="R334" s="236">
        <f>Q334*H334</f>
        <v>0.034384404600000001</v>
      </c>
      <c r="S334" s="236">
        <v>0</v>
      </c>
      <c r="T334" s="237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8" t="s">
        <v>232</v>
      </c>
      <c r="AT334" s="238" t="s">
        <v>149</v>
      </c>
      <c r="AU334" s="238" t="s">
        <v>82</v>
      </c>
      <c r="AY334" s="18" t="s">
        <v>146</v>
      </c>
      <c r="BE334" s="239">
        <f>IF(N334="základní",J334,0)</f>
        <v>0</v>
      </c>
      <c r="BF334" s="239">
        <f>IF(N334="snížená",J334,0)</f>
        <v>0</v>
      </c>
      <c r="BG334" s="239">
        <f>IF(N334="zákl. přenesená",J334,0)</f>
        <v>0</v>
      </c>
      <c r="BH334" s="239">
        <f>IF(N334="sníž. přenesená",J334,0)</f>
        <v>0</v>
      </c>
      <c r="BI334" s="239">
        <f>IF(N334="nulová",J334,0)</f>
        <v>0</v>
      </c>
      <c r="BJ334" s="18" t="s">
        <v>80</v>
      </c>
      <c r="BK334" s="239">
        <f>ROUND(I334*H334,2)</f>
        <v>0</v>
      </c>
      <c r="BL334" s="18" t="s">
        <v>232</v>
      </c>
      <c r="BM334" s="238" t="s">
        <v>452</v>
      </c>
    </row>
    <row r="335" s="13" customFormat="1">
      <c r="A335" s="13"/>
      <c r="B335" s="240"/>
      <c r="C335" s="241"/>
      <c r="D335" s="242" t="s">
        <v>156</v>
      </c>
      <c r="E335" s="243" t="s">
        <v>1</v>
      </c>
      <c r="F335" s="244" t="s">
        <v>157</v>
      </c>
      <c r="G335" s="241"/>
      <c r="H335" s="243" t="s">
        <v>1</v>
      </c>
      <c r="I335" s="245"/>
      <c r="J335" s="241"/>
      <c r="K335" s="241"/>
      <c r="L335" s="246"/>
      <c r="M335" s="247"/>
      <c r="N335" s="248"/>
      <c r="O335" s="248"/>
      <c r="P335" s="248"/>
      <c r="Q335" s="248"/>
      <c r="R335" s="248"/>
      <c r="S335" s="248"/>
      <c r="T335" s="24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0" t="s">
        <v>156</v>
      </c>
      <c r="AU335" s="250" t="s">
        <v>82</v>
      </c>
      <c r="AV335" s="13" t="s">
        <v>80</v>
      </c>
      <c r="AW335" s="13" t="s">
        <v>158</v>
      </c>
      <c r="AX335" s="13" t="s">
        <v>72</v>
      </c>
      <c r="AY335" s="250" t="s">
        <v>146</v>
      </c>
    </row>
    <row r="336" s="14" customFormat="1">
      <c r="A336" s="14"/>
      <c r="B336" s="251"/>
      <c r="C336" s="252"/>
      <c r="D336" s="242" t="s">
        <v>156</v>
      </c>
      <c r="E336" s="253" t="s">
        <v>1</v>
      </c>
      <c r="F336" s="254" t="s">
        <v>453</v>
      </c>
      <c r="G336" s="252"/>
      <c r="H336" s="255">
        <v>2.73</v>
      </c>
      <c r="I336" s="256"/>
      <c r="J336" s="252"/>
      <c r="K336" s="252"/>
      <c r="L336" s="257"/>
      <c r="M336" s="258"/>
      <c r="N336" s="259"/>
      <c r="O336" s="259"/>
      <c r="P336" s="259"/>
      <c r="Q336" s="259"/>
      <c r="R336" s="259"/>
      <c r="S336" s="259"/>
      <c r="T336" s="26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1" t="s">
        <v>156</v>
      </c>
      <c r="AU336" s="261" t="s">
        <v>82</v>
      </c>
      <c r="AV336" s="14" t="s">
        <v>82</v>
      </c>
      <c r="AW336" s="14" t="s">
        <v>158</v>
      </c>
      <c r="AX336" s="14" t="s">
        <v>72</v>
      </c>
      <c r="AY336" s="261" t="s">
        <v>146</v>
      </c>
    </row>
    <row r="337" s="15" customFormat="1">
      <c r="A337" s="15"/>
      <c r="B337" s="262"/>
      <c r="C337" s="263"/>
      <c r="D337" s="242" t="s">
        <v>156</v>
      </c>
      <c r="E337" s="264" t="s">
        <v>1</v>
      </c>
      <c r="F337" s="265" t="s">
        <v>163</v>
      </c>
      <c r="G337" s="263"/>
      <c r="H337" s="266">
        <v>2.73</v>
      </c>
      <c r="I337" s="267"/>
      <c r="J337" s="263"/>
      <c r="K337" s="263"/>
      <c r="L337" s="268"/>
      <c r="M337" s="269"/>
      <c r="N337" s="270"/>
      <c r="O337" s="270"/>
      <c r="P337" s="270"/>
      <c r="Q337" s="270"/>
      <c r="R337" s="270"/>
      <c r="S337" s="270"/>
      <c r="T337" s="271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2" t="s">
        <v>156</v>
      </c>
      <c r="AU337" s="272" t="s">
        <v>82</v>
      </c>
      <c r="AV337" s="15" t="s">
        <v>154</v>
      </c>
      <c r="AW337" s="15" t="s">
        <v>158</v>
      </c>
      <c r="AX337" s="15" t="s">
        <v>80</v>
      </c>
      <c r="AY337" s="272" t="s">
        <v>146</v>
      </c>
    </row>
    <row r="338" s="2" customFormat="1" ht="24.15" customHeight="1">
      <c r="A338" s="39"/>
      <c r="B338" s="40"/>
      <c r="C338" s="227" t="s">
        <v>454</v>
      </c>
      <c r="D338" s="227" t="s">
        <v>149</v>
      </c>
      <c r="E338" s="228" t="s">
        <v>455</v>
      </c>
      <c r="F338" s="229" t="s">
        <v>456</v>
      </c>
      <c r="G338" s="230" t="s">
        <v>152</v>
      </c>
      <c r="H338" s="231">
        <v>71.340000000000003</v>
      </c>
      <c r="I338" s="232"/>
      <c r="J338" s="233">
        <f>ROUND(I338*H338,2)</f>
        <v>0</v>
      </c>
      <c r="K338" s="229" t="s">
        <v>153</v>
      </c>
      <c r="L338" s="45"/>
      <c r="M338" s="234" t="s">
        <v>1</v>
      </c>
      <c r="N338" s="235" t="s">
        <v>37</v>
      </c>
      <c r="O338" s="92"/>
      <c r="P338" s="236">
        <f>O338*H338</f>
        <v>0</v>
      </c>
      <c r="Q338" s="236">
        <v>0.00010000000000000001</v>
      </c>
      <c r="R338" s="236">
        <f>Q338*H338</f>
        <v>0.0071340000000000006</v>
      </c>
      <c r="S338" s="236">
        <v>0</v>
      </c>
      <c r="T338" s="237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8" t="s">
        <v>232</v>
      </c>
      <c r="AT338" s="238" t="s">
        <v>149</v>
      </c>
      <c r="AU338" s="238" t="s">
        <v>82</v>
      </c>
      <c r="AY338" s="18" t="s">
        <v>146</v>
      </c>
      <c r="BE338" s="239">
        <f>IF(N338="základní",J338,0)</f>
        <v>0</v>
      </c>
      <c r="BF338" s="239">
        <f>IF(N338="snížená",J338,0)</f>
        <v>0</v>
      </c>
      <c r="BG338" s="239">
        <f>IF(N338="zákl. přenesená",J338,0)</f>
        <v>0</v>
      </c>
      <c r="BH338" s="239">
        <f>IF(N338="sníž. přenesená",J338,0)</f>
        <v>0</v>
      </c>
      <c r="BI338" s="239">
        <f>IF(N338="nulová",J338,0)</f>
        <v>0</v>
      </c>
      <c r="BJ338" s="18" t="s">
        <v>80</v>
      </c>
      <c r="BK338" s="239">
        <f>ROUND(I338*H338,2)</f>
        <v>0</v>
      </c>
      <c r="BL338" s="18" t="s">
        <v>232</v>
      </c>
      <c r="BM338" s="238" t="s">
        <v>457</v>
      </c>
    </row>
    <row r="339" s="13" customFormat="1">
      <c r="A339" s="13"/>
      <c r="B339" s="240"/>
      <c r="C339" s="241"/>
      <c r="D339" s="242" t="s">
        <v>156</v>
      </c>
      <c r="E339" s="243" t="s">
        <v>1</v>
      </c>
      <c r="F339" s="244" t="s">
        <v>157</v>
      </c>
      <c r="G339" s="241"/>
      <c r="H339" s="243" t="s">
        <v>1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0" t="s">
        <v>156</v>
      </c>
      <c r="AU339" s="250" t="s">
        <v>82</v>
      </c>
      <c r="AV339" s="13" t="s">
        <v>80</v>
      </c>
      <c r="AW339" s="13" t="s">
        <v>158</v>
      </c>
      <c r="AX339" s="13" t="s">
        <v>72</v>
      </c>
      <c r="AY339" s="250" t="s">
        <v>146</v>
      </c>
    </row>
    <row r="340" s="14" customFormat="1">
      <c r="A340" s="14"/>
      <c r="B340" s="251"/>
      <c r="C340" s="252"/>
      <c r="D340" s="242" t="s">
        <v>156</v>
      </c>
      <c r="E340" s="253" t="s">
        <v>1</v>
      </c>
      <c r="F340" s="254" t="s">
        <v>453</v>
      </c>
      <c r="G340" s="252"/>
      <c r="H340" s="255">
        <v>2.73</v>
      </c>
      <c r="I340" s="256"/>
      <c r="J340" s="252"/>
      <c r="K340" s="252"/>
      <c r="L340" s="257"/>
      <c r="M340" s="258"/>
      <c r="N340" s="259"/>
      <c r="O340" s="259"/>
      <c r="P340" s="259"/>
      <c r="Q340" s="259"/>
      <c r="R340" s="259"/>
      <c r="S340" s="259"/>
      <c r="T340" s="26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1" t="s">
        <v>156</v>
      </c>
      <c r="AU340" s="261" t="s">
        <v>82</v>
      </c>
      <c r="AV340" s="14" t="s">
        <v>82</v>
      </c>
      <c r="AW340" s="14" t="s">
        <v>158</v>
      </c>
      <c r="AX340" s="14" t="s">
        <v>72</v>
      </c>
      <c r="AY340" s="261" t="s">
        <v>146</v>
      </c>
    </row>
    <row r="341" s="13" customFormat="1">
      <c r="A341" s="13"/>
      <c r="B341" s="240"/>
      <c r="C341" s="241"/>
      <c r="D341" s="242" t="s">
        <v>156</v>
      </c>
      <c r="E341" s="243" t="s">
        <v>1</v>
      </c>
      <c r="F341" s="244" t="s">
        <v>157</v>
      </c>
      <c r="G341" s="241"/>
      <c r="H341" s="243" t="s">
        <v>1</v>
      </c>
      <c r="I341" s="245"/>
      <c r="J341" s="241"/>
      <c r="K341" s="241"/>
      <c r="L341" s="246"/>
      <c r="M341" s="247"/>
      <c r="N341" s="248"/>
      <c r="O341" s="248"/>
      <c r="P341" s="248"/>
      <c r="Q341" s="248"/>
      <c r="R341" s="248"/>
      <c r="S341" s="248"/>
      <c r="T341" s="24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0" t="s">
        <v>156</v>
      </c>
      <c r="AU341" s="250" t="s">
        <v>82</v>
      </c>
      <c r="AV341" s="13" t="s">
        <v>80</v>
      </c>
      <c r="AW341" s="13" t="s">
        <v>158</v>
      </c>
      <c r="AX341" s="13" t="s">
        <v>72</v>
      </c>
      <c r="AY341" s="250" t="s">
        <v>146</v>
      </c>
    </row>
    <row r="342" s="14" customFormat="1">
      <c r="A342" s="14"/>
      <c r="B342" s="251"/>
      <c r="C342" s="252"/>
      <c r="D342" s="242" t="s">
        <v>156</v>
      </c>
      <c r="E342" s="253" t="s">
        <v>1</v>
      </c>
      <c r="F342" s="254" t="s">
        <v>448</v>
      </c>
      <c r="G342" s="252"/>
      <c r="H342" s="255">
        <v>68.609999999999999</v>
      </c>
      <c r="I342" s="256"/>
      <c r="J342" s="252"/>
      <c r="K342" s="252"/>
      <c r="L342" s="257"/>
      <c r="M342" s="258"/>
      <c r="N342" s="259"/>
      <c r="O342" s="259"/>
      <c r="P342" s="259"/>
      <c r="Q342" s="259"/>
      <c r="R342" s="259"/>
      <c r="S342" s="259"/>
      <c r="T342" s="26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1" t="s">
        <v>156</v>
      </c>
      <c r="AU342" s="261" t="s">
        <v>82</v>
      </c>
      <c r="AV342" s="14" t="s">
        <v>82</v>
      </c>
      <c r="AW342" s="14" t="s">
        <v>158</v>
      </c>
      <c r="AX342" s="14" t="s">
        <v>72</v>
      </c>
      <c r="AY342" s="261" t="s">
        <v>146</v>
      </c>
    </row>
    <row r="343" s="15" customFormat="1">
      <c r="A343" s="15"/>
      <c r="B343" s="262"/>
      <c r="C343" s="263"/>
      <c r="D343" s="242" t="s">
        <v>156</v>
      </c>
      <c r="E343" s="264" t="s">
        <v>1</v>
      </c>
      <c r="F343" s="265" t="s">
        <v>163</v>
      </c>
      <c r="G343" s="263"/>
      <c r="H343" s="266">
        <v>71.340000000000003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2" t="s">
        <v>156</v>
      </c>
      <c r="AU343" s="272" t="s">
        <v>82</v>
      </c>
      <c r="AV343" s="15" t="s">
        <v>154</v>
      </c>
      <c r="AW343" s="15" t="s">
        <v>158</v>
      </c>
      <c r="AX343" s="15" t="s">
        <v>80</v>
      </c>
      <c r="AY343" s="272" t="s">
        <v>146</v>
      </c>
    </row>
    <row r="344" s="2" customFormat="1" ht="24.15" customHeight="1">
      <c r="A344" s="39"/>
      <c r="B344" s="40"/>
      <c r="C344" s="227" t="s">
        <v>458</v>
      </c>
      <c r="D344" s="227" t="s">
        <v>149</v>
      </c>
      <c r="E344" s="228" t="s">
        <v>459</v>
      </c>
      <c r="F344" s="229" t="s">
        <v>460</v>
      </c>
      <c r="G344" s="230" t="s">
        <v>290</v>
      </c>
      <c r="H344" s="231">
        <v>3.0800000000000001</v>
      </c>
      <c r="I344" s="232"/>
      <c r="J344" s="233">
        <f>ROUND(I344*H344,2)</f>
        <v>0</v>
      </c>
      <c r="K344" s="229" t="s">
        <v>153</v>
      </c>
      <c r="L344" s="45"/>
      <c r="M344" s="234" t="s">
        <v>1</v>
      </c>
      <c r="N344" s="235" t="s">
        <v>37</v>
      </c>
      <c r="O344" s="92"/>
      <c r="P344" s="236">
        <f>O344*H344</f>
        <v>0</v>
      </c>
      <c r="Q344" s="236">
        <v>0.0043759999999999997</v>
      </c>
      <c r="R344" s="236">
        <f>Q344*H344</f>
        <v>0.01347808</v>
      </c>
      <c r="S344" s="236">
        <v>0</v>
      </c>
      <c r="T344" s="237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8" t="s">
        <v>232</v>
      </c>
      <c r="AT344" s="238" t="s">
        <v>149</v>
      </c>
      <c r="AU344" s="238" t="s">
        <v>82</v>
      </c>
      <c r="AY344" s="18" t="s">
        <v>146</v>
      </c>
      <c r="BE344" s="239">
        <f>IF(N344="základní",J344,0)</f>
        <v>0</v>
      </c>
      <c r="BF344" s="239">
        <f>IF(N344="snížená",J344,0)</f>
        <v>0</v>
      </c>
      <c r="BG344" s="239">
        <f>IF(N344="zákl. přenesená",J344,0)</f>
        <v>0</v>
      </c>
      <c r="BH344" s="239">
        <f>IF(N344="sníž. přenesená",J344,0)</f>
        <v>0</v>
      </c>
      <c r="BI344" s="239">
        <f>IF(N344="nulová",J344,0)</f>
        <v>0</v>
      </c>
      <c r="BJ344" s="18" t="s">
        <v>80</v>
      </c>
      <c r="BK344" s="239">
        <f>ROUND(I344*H344,2)</f>
        <v>0</v>
      </c>
      <c r="BL344" s="18" t="s">
        <v>232</v>
      </c>
      <c r="BM344" s="238" t="s">
        <v>461</v>
      </c>
    </row>
    <row r="345" s="13" customFormat="1">
      <c r="A345" s="13"/>
      <c r="B345" s="240"/>
      <c r="C345" s="241"/>
      <c r="D345" s="242" t="s">
        <v>156</v>
      </c>
      <c r="E345" s="243" t="s">
        <v>1</v>
      </c>
      <c r="F345" s="244" t="s">
        <v>157</v>
      </c>
      <c r="G345" s="241"/>
      <c r="H345" s="243" t="s">
        <v>1</v>
      </c>
      <c r="I345" s="245"/>
      <c r="J345" s="241"/>
      <c r="K345" s="241"/>
      <c r="L345" s="246"/>
      <c r="M345" s="247"/>
      <c r="N345" s="248"/>
      <c r="O345" s="248"/>
      <c r="P345" s="248"/>
      <c r="Q345" s="248"/>
      <c r="R345" s="248"/>
      <c r="S345" s="248"/>
      <c r="T345" s="24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0" t="s">
        <v>156</v>
      </c>
      <c r="AU345" s="250" t="s">
        <v>82</v>
      </c>
      <c r="AV345" s="13" t="s">
        <v>80</v>
      </c>
      <c r="AW345" s="13" t="s">
        <v>158</v>
      </c>
      <c r="AX345" s="13" t="s">
        <v>72</v>
      </c>
      <c r="AY345" s="250" t="s">
        <v>146</v>
      </c>
    </row>
    <row r="346" s="14" customFormat="1">
      <c r="A346" s="14"/>
      <c r="B346" s="251"/>
      <c r="C346" s="252"/>
      <c r="D346" s="242" t="s">
        <v>156</v>
      </c>
      <c r="E346" s="253" t="s">
        <v>1</v>
      </c>
      <c r="F346" s="254" t="s">
        <v>462</v>
      </c>
      <c r="G346" s="252"/>
      <c r="H346" s="255">
        <v>3.0800000000000001</v>
      </c>
      <c r="I346" s="256"/>
      <c r="J346" s="252"/>
      <c r="K346" s="252"/>
      <c r="L346" s="257"/>
      <c r="M346" s="258"/>
      <c r="N346" s="259"/>
      <c r="O346" s="259"/>
      <c r="P346" s="259"/>
      <c r="Q346" s="259"/>
      <c r="R346" s="259"/>
      <c r="S346" s="259"/>
      <c r="T346" s="26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1" t="s">
        <v>156</v>
      </c>
      <c r="AU346" s="261" t="s">
        <v>82</v>
      </c>
      <c r="AV346" s="14" t="s">
        <v>82</v>
      </c>
      <c r="AW346" s="14" t="s">
        <v>158</v>
      </c>
      <c r="AX346" s="14" t="s">
        <v>80</v>
      </c>
      <c r="AY346" s="261" t="s">
        <v>146</v>
      </c>
    </row>
    <row r="347" s="2" customFormat="1" ht="24.15" customHeight="1">
      <c r="A347" s="39"/>
      <c r="B347" s="40"/>
      <c r="C347" s="227" t="s">
        <v>463</v>
      </c>
      <c r="D347" s="227" t="s">
        <v>149</v>
      </c>
      <c r="E347" s="228" t="s">
        <v>464</v>
      </c>
      <c r="F347" s="229" t="s">
        <v>465</v>
      </c>
      <c r="G347" s="230" t="s">
        <v>152</v>
      </c>
      <c r="H347" s="231">
        <v>71.340000000000003</v>
      </c>
      <c r="I347" s="232"/>
      <c r="J347" s="233">
        <f>ROUND(I347*H347,2)</f>
        <v>0</v>
      </c>
      <c r="K347" s="229" t="s">
        <v>153</v>
      </c>
      <c r="L347" s="45"/>
      <c r="M347" s="234" t="s">
        <v>1</v>
      </c>
      <c r="N347" s="235" t="s">
        <v>37</v>
      </c>
      <c r="O347" s="92"/>
      <c r="P347" s="236">
        <f>O347*H347</f>
        <v>0</v>
      </c>
      <c r="Q347" s="236">
        <v>0</v>
      </c>
      <c r="R347" s="236">
        <f>Q347*H347</f>
        <v>0</v>
      </c>
      <c r="S347" s="236">
        <v>0</v>
      </c>
      <c r="T347" s="237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8" t="s">
        <v>232</v>
      </c>
      <c r="AT347" s="238" t="s">
        <v>149</v>
      </c>
      <c r="AU347" s="238" t="s">
        <v>82</v>
      </c>
      <c r="AY347" s="18" t="s">
        <v>146</v>
      </c>
      <c r="BE347" s="239">
        <f>IF(N347="základní",J347,0)</f>
        <v>0</v>
      </c>
      <c r="BF347" s="239">
        <f>IF(N347="snížená",J347,0)</f>
        <v>0</v>
      </c>
      <c r="BG347" s="239">
        <f>IF(N347="zákl. přenesená",J347,0)</f>
        <v>0</v>
      </c>
      <c r="BH347" s="239">
        <f>IF(N347="sníž. přenesená",J347,0)</f>
        <v>0</v>
      </c>
      <c r="BI347" s="239">
        <f>IF(N347="nulová",J347,0)</f>
        <v>0</v>
      </c>
      <c r="BJ347" s="18" t="s">
        <v>80</v>
      </c>
      <c r="BK347" s="239">
        <f>ROUND(I347*H347,2)</f>
        <v>0</v>
      </c>
      <c r="BL347" s="18" t="s">
        <v>232</v>
      </c>
      <c r="BM347" s="238" t="s">
        <v>466</v>
      </c>
    </row>
    <row r="348" s="13" customFormat="1">
      <c r="A348" s="13"/>
      <c r="B348" s="240"/>
      <c r="C348" s="241"/>
      <c r="D348" s="242" t="s">
        <v>156</v>
      </c>
      <c r="E348" s="243" t="s">
        <v>1</v>
      </c>
      <c r="F348" s="244" t="s">
        <v>157</v>
      </c>
      <c r="G348" s="241"/>
      <c r="H348" s="243" t="s">
        <v>1</v>
      </c>
      <c r="I348" s="245"/>
      <c r="J348" s="241"/>
      <c r="K348" s="241"/>
      <c r="L348" s="246"/>
      <c r="M348" s="247"/>
      <c r="N348" s="248"/>
      <c r="O348" s="248"/>
      <c r="P348" s="248"/>
      <c r="Q348" s="248"/>
      <c r="R348" s="248"/>
      <c r="S348" s="248"/>
      <c r="T348" s="249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0" t="s">
        <v>156</v>
      </c>
      <c r="AU348" s="250" t="s">
        <v>82</v>
      </c>
      <c r="AV348" s="13" t="s">
        <v>80</v>
      </c>
      <c r="AW348" s="13" t="s">
        <v>158</v>
      </c>
      <c r="AX348" s="13" t="s">
        <v>72</v>
      </c>
      <c r="AY348" s="250" t="s">
        <v>146</v>
      </c>
    </row>
    <row r="349" s="14" customFormat="1">
      <c r="A349" s="14"/>
      <c r="B349" s="251"/>
      <c r="C349" s="252"/>
      <c r="D349" s="242" t="s">
        <v>156</v>
      </c>
      <c r="E349" s="253" t="s">
        <v>1</v>
      </c>
      <c r="F349" s="254" t="s">
        <v>453</v>
      </c>
      <c r="G349" s="252"/>
      <c r="H349" s="255">
        <v>2.73</v>
      </c>
      <c r="I349" s="256"/>
      <c r="J349" s="252"/>
      <c r="K349" s="252"/>
      <c r="L349" s="257"/>
      <c r="M349" s="258"/>
      <c r="N349" s="259"/>
      <c r="O349" s="259"/>
      <c r="P349" s="259"/>
      <c r="Q349" s="259"/>
      <c r="R349" s="259"/>
      <c r="S349" s="259"/>
      <c r="T349" s="26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1" t="s">
        <v>156</v>
      </c>
      <c r="AU349" s="261" t="s">
        <v>82</v>
      </c>
      <c r="AV349" s="14" t="s">
        <v>82</v>
      </c>
      <c r="AW349" s="14" t="s">
        <v>158</v>
      </c>
      <c r="AX349" s="14" t="s">
        <v>72</v>
      </c>
      <c r="AY349" s="261" t="s">
        <v>146</v>
      </c>
    </row>
    <row r="350" s="13" customFormat="1">
      <c r="A350" s="13"/>
      <c r="B350" s="240"/>
      <c r="C350" s="241"/>
      <c r="D350" s="242" t="s">
        <v>156</v>
      </c>
      <c r="E350" s="243" t="s">
        <v>1</v>
      </c>
      <c r="F350" s="244" t="s">
        <v>157</v>
      </c>
      <c r="G350" s="241"/>
      <c r="H350" s="243" t="s">
        <v>1</v>
      </c>
      <c r="I350" s="245"/>
      <c r="J350" s="241"/>
      <c r="K350" s="241"/>
      <c r="L350" s="246"/>
      <c r="M350" s="247"/>
      <c r="N350" s="248"/>
      <c r="O350" s="248"/>
      <c r="P350" s="248"/>
      <c r="Q350" s="248"/>
      <c r="R350" s="248"/>
      <c r="S350" s="248"/>
      <c r="T350" s="24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0" t="s">
        <v>156</v>
      </c>
      <c r="AU350" s="250" t="s">
        <v>82</v>
      </c>
      <c r="AV350" s="13" t="s">
        <v>80</v>
      </c>
      <c r="AW350" s="13" t="s">
        <v>158</v>
      </c>
      <c r="AX350" s="13" t="s">
        <v>72</v>
      </c>
      <c r="AY350" s="250" t="s">
        <v>146</v>
      </c>
    </row>
    <row r="351" s="14" customFormat="1">
      <c r="A351" s="14"/>
      <c r="B351" s="251"/>
      <c r="C351" s="252"/>
      <c r="D351" s="242" t="s">
        <v>156</v>
      </c>
      <c r="E351" s="253" t="s">
        <v>1</v>
      </c>
      <c r="F351" s="254" t="s">
        <v>448</v>
      </c>
      <c r="G351" s="252"/>
      <c r="H351" s="255">
        <v>68.609999999999999</v>
      </c>
      <c r="I351" s="256"/>
      <c r="J351" s="252"/>
      <c r="K351" s="252"/>
      <c r="L351" s="257"/>
      <c r="M351" s="258"/>
      <c r="N351" s="259"/>
      <c r="O351" s="259"/>
      <c r="P351" s="259"/>
      <c r="Q351" s="259"/>
      <c r="R351" s="259"/>
      <c r="S351" s="259"/>
      <c r="T351" s="26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1" t="s">
        <v>156</v>
      </c>
      <c r="AU351" s="261" t="s">
        <v>82</v>
      </c>
      <c r="AV351" s="14" t="s">
        <v>82</v>
      </c>
      <c r="AW351" s="14" t="s">
        <v>158</v>
      </c>
      <c r="AX351" s="14" t="s">
        <v>72</v>
      </c>
      <c r="AY351" s="261" t="s">
        <v>146</v>
      </c>
    </row>
    <row r="352" s="15" customFormat="1">
      <c r="A352" s="15"/>
      <c r="B352" s="262"/>
      <c r="C352" s="263"/>
      <c r="D352" s="242" t="s">
        <v>156</v>
      </c>
      <c r="E352" s="264" t="s">
        <v>1</v>
      </c>
      <c r="F352" s="265" t="s">
        <v>163</v>
      </c>
      <c r="G352" s="263"/>
      <c r="H352" s="266">
        <v>71.340000000000003</v>
      </c>
      <c r="I352" s="267"/>
      <c r="J352" s="263"/>
      <c r="K352" s="263"/>
      <c r="L352" s="268"/>
      <c r="M352" s="269"/>
      <c r="N352" s="270"/>
      <c r="O352" s="270"/>
      <c r="P352" s="270"/>
      <c r="Q352" s="270"/>
      <c r="R352" s="270"/>
      <c r="S352" s="270"/>
      <c r="T352" s="271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2" t="s">
        <v>156</v>
      </c>
      <c r="AU352" s="272" t="s">
        <v>82</v>
      </c>
      <c r="AV352" s="15" t="s">
        <v>154</v>
      </c>
      <c r="AW352" s="15" t="s">
        <v>158</v>
      </c>
      <c r="AX352" s="15" t="s">
        <v>80</v>
      </c>
      <c r="AY352" s="272" t="s">
        <v>146</v>
      </c>
    </row>
    <row r="353" s="2" customFormat="1" ht="16.5" customHeight="1">
      <c r="A353" s="39"/>
      <c r="B353" s="40"/>
      <c r="C353" s="273" t="s">
        <v>467</v>
      </c>
      <c r="D353" s="273" t="s">
        <v>248</v>
      </c>
      <c r="E353" s="274" t="s">
        <v>468</v>
      </c>
      <c r="F353" s="275" t="s">
        <v>469</v>
      </c>
      <c r="G353" s="276" t="s">
        <v>152</v>
      </c>
      <c r="H353" s="277">
        <v>80.150000000000006</v>
      </c>
      <c r="I353" s="278"/>
      <c r="J353" s="279">
        <f>ROUND(I353*H353,2)</f>
        <v>0</v>
      </c>
      <c r="K353" s="275" t="s">
        <v>153</v>
      </c>
      <c r="L353" s="280"/>
      <c r="M353" s="281" t="s">
        <v>1</v>
      </c>
      <c r="N353" s="282" t="s">
        <v>37</v>
      </c>
      <c r="O353" s="92"/>
      <c r="P353" s="236">
        <f>O353*H353</f>
        <v>0</v>
      </c>
      <c r="Q353" s="236">
        <v>0.00011</v>
      </c>
      <c r="R353" s="236">
        <f>Q353*H353</f>
        <v>0.0088165000000000014</v>
      </c>
      <c r="S353" s="236">
        <v>0</v>
      </c>
      <c r="T353" s="237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8" t="s">
        <v>314</v>
      </c>
      <c r="AT353" s="238" t="s">
        <v>248</v>
      </c>
      <c r="AU353" s="238" t="s">
        <v>82</v>
      </c>
      <c r="AY353" s="18" t="s">
        <v>146</v>
      </c>
      <c r="BE353" s="239">
        <f>IF(N353="základní",J353,0)</f>
        <v>0</v>
      </c>
      <c r="BF353" s="239">
        <f>IF(N353="snížená",J353,0)</f>
        <v>0</v>
      </c>
      <c r="BG353" s="239">
        <f>IF(N353="zákl. přenesená",J353,0)</f>
        <v>0</v>
      </c>
      <c r="BH353" s="239">
        <f>IF(N353="sníž. přenesená",J353,0)</f>
        <v>0</v>
      </c>
      <c r="BI353" s="239">
        <f>IF(N353="nulová",J353,0)</f>
        <v>0</v>
      </c>
      <c r="BJ353" s="18" t="s">
        <v>80</v>
      </c>
      <c r="BK353" s="239">
        <f>ROUND(I353*H353,2)</f>
        <v>0</v>
      </c>
      <c r="BL353" s="18" t="s">
        <v>232</v>
      </c>
      <c r="BM353" s="238" t="s">
        <v>470</v>
      </c>
    </row>
    <row r="354" s="14" customFormat="1">
      <c r="A354" s="14"/>
      <c r="B354" s="251"/>
      <c r="C354" s="252"/>
      <c r="D354" s="242" t="s">
        <v>156</v>
      </c>
      <c r="E354" s="253" t="s">
        <v>1</v>
      </c>
      <c r="F354" s="254" t="s">
        <v>471</v>
      </c>
      <c r="G354" s="252"/>
      <c r="H354" s="255">
        <v>80.150490000000005</v>
      </c>
      <c r="I354" s="256"/>
      <c r="J354" s="252"/>
      <c r="K354" s="252"/>
      <c r="L354" s="257"/>
      <c r="M354" s="258"/>
      <c r="N354" s="259"/>
      <c r="O354" s="259"/>
      <c r="P354" s="259"/>
      <c r="Q354" s="259"/>
      <c r="R354" s="259"/>
      <c r="S354" s="259"/>
      <c r="T354" s="26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1" t="s">
        <v>156</v>
      </c>
      <c r="AU354" s="261" t="s">
        <v>82</v>
      </c>
      <c r="AV354" s="14" t="s">
        <v>82</v>
      </c>
      <c r="AW354" s="14" t="s">
        <v>158</v>
      </c>
      <c r="AX354" s="14" t="s">
        <v>80</v>
      </c>
      <c r="AY354" s="261" t="s">
        <v>146</v>
      </c>
    </row>
    <row r="355" s="2" customFormat="1" ht="16.5" customHeight="1">
      <c r="A355" s="39"/>
      <c r="B355" s="40"/>
      <c r="C355" s="227" t="s">
        <v>472</v>
      </c>
      <c r="D355" s="227" t="s">
        <v>149</v>
      </c>
      <c r="E355" s="228" t="s">
        <v>473</v>
      </c>
      <c r="F355" s="229" t="s">
        <v>474</v>
      </c>
      <c r="G355" s="230" t="s">
        <v>152</v>
      </c>
      <c r="H355" s="231">
        <v>2.73</v>
      </c>
      <c r="I355" s="232"/>
      <c r="J355" s="233">
        <f>ROUND(I355*H355,2)</f>
        <v>0</v>
      </c>
      <c r="K355" s="229" t="s">
        <v>153</v>
      </c>
      <c r="L355" s="45"/>
      <c r="M355" s="234" t="s">
        <v>1</v>
      </c>
      <c r="N355" s="235" t="s">
        <v>37</v>
      </c>
      <c r="O355" s="92"/>
      <c r="P355" s="236">
        <f>O355*H355</f>
        <v>0</v>
      </c>
      <c r="Q355" s="236">
        <v>0</v>
      </c>
      <c r="R355" s="236">
        <f>Q355*H355</f>
        <v>0</v>
      </c>
      <c r="S355" s="236">
        <v>0</v>
      </c>
      <c r="T355" s="237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8" t="s">
        <v>232</v>
      </c>
      <c r="AT355" s="238" t="s">
        <v>149</v>
      </c>
      <c r="AU355" s="238" t="s">
        <v>82</v>
      </c>
      <c r="AY355" s="18" t="s">
        <v>146</v>
      </c>
      <c r="BE355" s="239">
        <f>IF(N355="základní",J355,0)</f>
        <v>0</v>
      </c>
      <c r="BF355" s="239">
        <f>IF(N355="snížená",J355,0)</f>
        <v>0</v>
      </c>
      <c r="BG355" s="239">
        <f>IF(N355="zákl. přenesená",J355,0)</f>
        <v>0</v>
      </c>
      <c r="BH355" s="239">
        <f>IF(N355="sníž. přenesená",J355,0)</f>
        <v>0</v>
      </c>
      <c r="BI355" s="239">
        <f>IF(N355="nulová",J355,0)</f>
        <v>0</v>
      </c>
      <c r="BJ355" s="18" t="s">
        <v>80</v>
      </c>
      <c r="BK355" s="239">
        <f>ROUND(I355*H355,2)</f>
        <v>0</v>
      </c>
      <c r="BL355" s="18" t="s">
        <v>232</v>
      </c>
      <c r="BM355" s="238" t="s">
        <v>475</v>
      </c>
    </row>
    <row r="356" s="13" customFormat="1">
      <c r="A356" s="13"/>
      <c r="B356" s="240"/>
      <c r="C356" s="241"/>
      <c r="D356" s="242" t="s">
        <v>156</v>
      </c>
      <c r="E356" s="243" t="s">
        <v>1</v>
      </c>
      <c r="F356" s="244" t="s">
        <v>157</v>
      </c>
      <c r="G356" s="241"/>
      <c r="H356" s="243" t="s">
        <v>1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0" t="s">
        <v>156</v>
      </c>
      <c r="AU356" s="250" t="s">
        <v>82</v>
      </c>
      <c r="AV356" s="13" t="s">
        <v>80</v>
      </c>
      <c r="AW356" s="13" t="s">
        <v>158</v>
      </c>
      <c r="AX356" s="13" t="s">
        <v>72</v>
      </c>
      <c r="AY356" s="250" t="s">
        <v>146</v>
      </c>
    </row>
    <row r="357" s="14" customFormat="1">
      <c r="A357" s="14"/>
      <c r="B357" s="251"/>
      <c r="C357" s="252"/>
      <c r="D357" s="242" t="s">
        <v>156</v>
      </c>
      <c r="E357" s="253" t="s">
        <v>1</v>
      </c>
      <c r="F357" s="254" t="s">
        <v>453</v>
      </c>
      <c r="G357" s="252"/>
      <c r="H357" s="255">
        <v>2.73</v>
      </c>
      <c r="I357" s="256"/>
      <c r="J357" s="252"/>
      <c r="K357" s="252"/>
      <c r="L357" s="257"/>
      <c r="M357" s="258"/>
      <c r="N357" s="259"/>
      <c r="O357" s="259"/>
      <c r="P357" s="259"/>
      <c r="Q357" s="259"/>
      <c r="R357" s="259"/>
      <c r="S357" s="259"/>
      <c r="T357" s="26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1" t="s">
        <v>156</v>
      </c>
      <c r="AU357" s="261" t="s">
        <v>82</v>
      </c>
      <c r="AV357" s="14" t="s">
        <v>82</v>
      </c>
      <c r="AW357" s="14" t="s">
        <v>158</v>
      </c>
      <c r="AX357" s="14" t="s">
        <v>72</v>
      </c>
      <c r="AY357" s="261" t="s">
        <v>146</v>
      </c>
    </row>
    <row r="358" s="15" customFormat="1">
      <c r="A358" s="15"/>
      <c r="B358" s="262"/>
      <c r="C358" s="263"/>
      <c r="D358" s="242" t="s">
        <v>156</v>
      </c>
      <c r="E358" s="264" t="s">
        <v>1</v>
      </c>
      <c r="F358" s="265" t="s">
        <v>163</v>
      </c>
      <c r="G358" s="263"/>
      <c r="H358" s="266">
        <v>2.73</v>
      </c>
      <c r="I358" s="267"/>
      <c r="J358" s="263"/>
      <c r="K358" s="263"/>
      <c r="L358" s="268"/>
      <c r="M358" s="269"/>
      <c r="N358" s="270"/>
      <c r="O358" s="270"/>
      <c r="P358" s="270"/>
      <c r="Q358" s="270"/>
      <c r="R358" s="270"/>
      <c r="S358" s="270"/>
      <c r="T358" s="271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2" t="s">
        <v>156</v>
      </c>
      <c r="AU358" s="272" t="s">
        <v>82</v>
      </c>
      <c r="AV358" s="15" t="s">
        <v>154</v>
      </c>
      <c r="AW358" s="15" t="s">
        <v>158</v>
      </c>
      <c r="AX358" s="15" t="s">
        <v>80</v>
      </c>
      <c r="AY358" s="272" t="s">
        <v>146</v>
      </c>
    </row>
    <row r="359" s="2" customFormat="1" ht="21.75" customHeight="1">
      <c r="A359" s="39"/>
      <c r="B359" s="40"/>
      <c r="C359" s="227" t="s">
        <v>476</v>
      </c>
      <c r="D359" s="227" t="s">
        <v>149</v>
      </c>
      <c r="E359" s="228" t="s">
        <v>477</v>
      </c>
      <c r="F359" s="229" t="s">
        <v>478</v>
      </c>
      <c r="G359" s="230" t="s">
        <v>152</v>
      </c>
      <c r="H359" s="231">
        <v>71.340000000000003</v>
      </c>
      <c r="I359" s="232"/>
      <c r="J359" s="233">
        <f>ROUND(I359*H359,2)</f>
        <v>0</v>
      </c>
      <c r="K359" s="229" t="s">
        <v>153</v>
      </c>
      <c r="L359" s="45"/>
      <c r="M359" s="234" t="s">
        <v>1</v>
      </c>
      <c r="N359" s="235" t="s">
        <v>37</v>
      </c>
      <c r="O359" s="92"/>
      <c r="P359" s="236">
        <f>O359*H359</f>
        <v>0</v>
      </c>
      <c r="Q359" s="236">
        <v>0.0016000000000000001</v>
      </c>
      <c r="R359" s="236">
        <f>Q359*H359</f>
        <v>0.11414400000000001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232</v>
      </c>
      <c r="AT359" s="238" t="s">
        <v>149</v>
      </c>
      <c r="AU359" s="238" t="s">
        <v>82</v>
      </c>
      <c r="AY359" s="18" t="s">
        <v>146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80</v>
      </c>
      <c r="BK359" s="239">
        <f>ROUND(I359*H359,2)</f>
        <v>0</v>
      </c>
      <c r="BL359" s="18" t="s">
        <v>232</v>
      </c>
      <c r="BM359" s="238" t="s">
        <v>479</v>
      </c>
    </row>
    <row r="360" s="13" customFormat="1">
      <c r="A360" s="13"/>
      <c r="B360" s="240"/>
      <c r="C360" s="241"/>
      <c r="D360" s="242" t="s">
        <v>156</v>
      </c>
      <c r="E360" s="243" t="s">
        <v>1</v>
      </c>
      <c r="F360" s="244" t="s">
        <v>157</v>
      </c>
      <c r="G360" s="241"/>
      <c r="H360" s="243" t="s">
        <v>1</v>
      </c>
      <c r="I360" s="245"/>
      <c r="J360" s="241"/>
      <c r="K360" s="241"/>
      <c r="L360" s="246"/>
      <c r="M360" s="247"/>
      <c r="N360" s="248"/>
      <c r="O360" s="248"/>
      <c r="P360" s="248"/>
      <c r="Q360" s="248"/>
      <c r="R360" s="248"/>
      <c r="S360" s="248"/>
      <c r="T360" s="24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0" t="s">
        <v>156</v>
      </c>
      <c r="AU360" s="250" t="s">
        <v>82</v>
      </c>
      <c r="AV360" s="13" t="s">
        <v>80</v>
      </c>
      <c r="AW360" s="13" t="s">
        <v>158</v>
      </c>
      <c r="AX360" s="13" t="s">
        <v>72</v>
      </c>
      <c r="AY360" s="250" t="s">
        <v>146</v>
      </c>
    </row>
    <row r="361" s="14" customFormat="1">
      <c r="A361" s="14"/>
      <c r="B361" s="251"/>
      <c r="C361" s="252"/>
      <c r="D361" s="242" t="s">
        <v>156</v>
      </c>
      <c r="E361" s="253" t="s">
        <v>1</v>
      </c>
      <c r="F361" s="254" t="s">
        <v>453</v>
      </c>
      <c r="G361" s="252"/>
      <c r="H361" s="255">
        <v>2.73</v>
      </c>
      <c r="I361" s="256"/>
      <c r="J361" s="252"/>
      <c r="K361" s="252"/>
      <c r="L361" s="257"/>
      <c r="M361" s="258"/>
      <c r="N361" s="259"/>
      <c r="O361" s="259"/>
      <c r="P361" s="259"/>
      <c r="Q361" s="259"/>
      <c r="R361" s="259"/>
      <c r="S361" s="259"/>
      <c r="T361" s="26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1" t="s">
        <v>156</v>
      </c>
      <c r="AU361" s="261" t="s">
        <v>82</v>
      </c>
      <c r="AV361" s="14" t="s">
        <v>82</v>
      </c>
      <c r="AW361" s="14" t="s">
        <v>158</v>
      </c>
      <c r="AX361" s="14" t="s">
        <v>72</v>
      </c>
      <c r="AY361" s="261" t="s">
        <v>146</v>
      </c>
    </row>
    <row r="362" s="13" customFormat="1">
      <c r="A362" s="13"/>
      <c r="B362" s="240"/>
      <c r="C362" s="241"/>
      <c r="D362" s="242" t="s">
        <v>156</v>
      </c>
      <c r="E362" s="243" t="s">
        <v>1</v>
      </c>
      <c r="F362" s="244" t="s">
        <v>157</v>
      </c>
      <c r="G362" s="241"/>
      <c r="H362" s="243" t="s">
        <v>1</v>
      </c>
      <c r="I362" s="245"/>
      <c r="J362" s="241"/>
      <c r="K362" s="241"/>
      <c r="L362" s="246"/>
      <c r="M362" s="247"/>
      <c r="N362" s="248"/>
      <c r="O362" s="248"/>
      <c r="P362" s="248"/>
      <c r="Q362" s="248"/>
      <c r="R362" s="248"/>
      <c r="S362" s="248"/>
      <c r="T362" s="249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0" t="s">
        <v>156</v>
      </c>
      <c r="AU362" s="250" t="s">
        <v>82</v>
      </c>
      <c r="AV362" s="13" t="s">
        <v>80</v>
      </c>
      <c r="AW362" s="13" t="s">
        <v>158</v>
      </c>
      <c r="AX362" s="13" t="s">
        <v>72</v>
      </c>
      <c r="AY362" s="250" t="s">
        <v>146</v>
      </c>
    </row>
    <row r="363" s="14" customFormat="1">
      <c r="A363" s="14"/>
      <c r="B363" s="251"/>
      <c r="C363" s="252"/>
      <c r="D363" s="242" t="s">
        <v>156</v>
      </c>
      <c r="E363" s="253" t="s">
        <v>1</v>
      </c>
      <c r="F363" s="254" t="s">
        <v>448</v>
      </c>
      <c r="G363" s="252"/>
      <c r="H363" s="255">
        <v>68.609999999999999</v>
      </c>
      <c r="I363" s="256"/>
      <c r="J363" s="252"/>
      <c r="K363" s="252"/>
      <c r="L363" s="257"/>
      <c r="M363" s="258"/>
      <c r="N363" s="259"/>
      <c r="O363" s="259"/>
      <c r="P363" s="259"/>
      <c r="Q363" s="259"/>
      <c r="R363" s="259"/>
      <c r="S363" s="259"/>
      <c r="T363" s="26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1" t="s">
        <v>156</v>
      </c>
      <c r="AU363" s="261" t="s">
        <v>82</v>
      </c>
      <c r="AV363" s="14" t="s">
        <v>82</v>
      </c>
      <c r="AW363" s="14" t="s">
        <v>158</v>
      </c>
      <c r="AX363" s="14" t="s">
        <v>72</v>
      </c>
      <c r="AY363" s="261" t="s">
        <v>146</v>
      </c>
    </row>
    <row r="364" s="15" customFormat="1">
      <c r="A364" s="15"/>
      <c r="B364" s="262"/>
      <c r="C364" s="263"/>
      <c r="D364" s="242" t="s">
        <v>156</v>
      </c>
      <c r="E364" s="264" t="s">
        <v>1</v>
      </c>
      <c r="F364" s="265" t="s">
        <v>163</v>
      </c>
      <c r="G364" s="263"/>
      <c r="H364" s="266">
        <v>71.340000000000003</v>
      </c>
      <c r="I364" s="267"/>
      <c r="J364" s="263"/>
      <c r="K364" s="263"/>
      <c r="L364" s="268"/>
      <c r="M364" s="269"/>
      <c r="N364" s="270"/>
      <c r="O364" s="270"/>
      <c r="P364" s="270"/>
      <c r="Q364" s="270"/>
      <c r="R364" s="270"/>
      <c r="S364" s="270"/>
      <c r="T364" s="271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2" t="s">
        <v>156</v>
      </c>
      <c r="AU364" s="272" t="s">
        <v>82</v>
      </c>
      <c r="AV364" s="15" t="s">
        <v>154</v>
      </c>
      <c r="AW364" s="15" t="s">
        <v>158</v>
      </c>
      <c r="AX364" s="15" t="s">
        <v>80</v>
      </c>
      <c r="AY364" s="272" t="s">
        <v>146</v>
      </c>
    </row>
    <row r="365" s="2" customFormat="1" ht="24.15" customHeight="1">
      <c r="A365" s="39"/>
      <c r="B365" s="40"/>
      <c r="C365" s="227" t="s">
        <v>480</v>
      </c>
      <c r="D365" s="227" t="s">
        <v>149</v>
      </c>
      <c r="E365" s="228" t="s">
        <v>481</v>
      </c>
      <c r="F365" s="229" t="s">
        <v>482</v>
      </c>
      <c r="G365" s="230" t="s">
        <v>152</v>
      </c>
      <c r="H365" s="231">
        <v>2.73</v>
      </c>
      <c r="I365" s="232"/>
      <c r="J365" s="233">
        <f>ROUND(I365*H365,2)</f>
        <v>0</v>
      </c>
      <c r="K365" s="229" t="s">
        <v>153</v>
      </c>
      <c r="L365" s="45"/>
      <c r="M365" s="234" t="s">
        <v>1</v>
      </c>
      <c r="N365" s="235" t="s">
        <v>37</v>
      </c>
      <c r="O365" s="92"/>
      <c r="P365" s="236">
        <f>O365*H365</f>
        <v>0</v>
      </c>
      <c r="Q365" s="236">
        <v>0</v>
      </c>
      <c r="R365" s="236">
        <f>Q365*H365</f>
        <v>0</v>
      </c>
      <c r="S365" s="236">
        <v>0.01721</v>
      </c>
      <c r="T365" s="237">
        <f>S365*H365</f>
        <v>0.046983299999999999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8" t="s">
        <v>232</v>
      </c>
      <c r="AT365" s="238" t="s">
        <v>149</v>
      </c>
      <c r="AU365" s="238" t="s">
        <v>82</v>
      </c>
      <c r="AY365" s="18" t="s">
        <v>146</v>
      </c>
      <c r="BE365" s="239">
        <f>IF(N365="základní",J365,0)</f>
        <v>0</v>
      </c>
      <c r="BF365" s="239">
        <f>IF(N365="snížená",J365,0)</f>
        <v>0</v>
      </c>
      <c r="BG365" s="239">
        <f>IF(N365="zákl. přenesená",J365,0)</f>
        <v>0</v>
      </c>
      <c r="BH365" s="239">
        <f>IF(N365="sníž. přenesená",J365,0)</f>
        <v>0</v>
      </c>
      <c r="BI365" s="239">
        <f>IF(N365="nulová",J365,0)</f>
        <v>0</v>
      </c>
      <c r="BJ365" s="18" t="s">
        <v>80</v>
      </c>
      <c r="BK365" s="239">
        <f>ROUND(I365*H365,2)</f>
        <v>0</v>
      </c>
      <c r="BL365" s="18" t="s">
        <v>232</v>
      </c>
      <c r="BM365" s="238" t="s">
        <v>483</v>
      </c>
    </row>
    <row r="366" s="13" customFormat="1">
      <c r="A366" s="13"/>
      <c r="B366" s="240"/>
      <c r="C366" s="241"/>
      <c r="D366" s="242" t="s">
        <v>156</v>
      </c>
      <c r="E366" s="243" t="s">
        <v>1</v>
      </c>
      <c r="F366" s="244" t="s">
        <v>256</v>
      </c>
      <c r="G366" s="241"/>
      <c r="H366" s="243" t="s">
        <v>1</v>
      </c>
      <c r="I366" s="245"/>
      <c r="J366" s="241"/>
      <c r="K366" s="241"/>
      <c r="L366" s="246"/>
      <c r="M366" s="247"/>
      <c r="N366" s="248"/>
      <c r="O366" s="248"/>
      <c r="P366" s="248"/>
      <c r="Q366" s="248"/>
      <c r="R366" s="248"/>
      <c r="S366" s="248"/>
      <c r="T366" s="249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0" t="s">
        <v>156</v>
      </c>
      <c r="AU366" s="250" t="s">
        <v>82</v>
      </c>
      <c r="AV366" s="13" t="s">
        <v>80</v>
      </c>
      <c r="AW366" s="13" t="s">
        <v>158</v>
      </c>
      <c r="AX366" s="13" t="s">
        <v>72</v>
      </c>
      <c r="AY366" s="250" t="s">
        <v>146</v>
      </c>
    </row>
    <row r="367" s="14" customFormat="1">
      <c r="A367" s="14"/>
      <c r="B367" s="251"/>
      <c r="C367" s="252"/>
      <c r="D367" s="242" t="s">
        <v>156</v>
      </c>
      <c r="E367" s="253" t="s">
        <v>1</v>
      </c>
      <c r="F367" s="254" t="s">
        <v>484</v>
      </c>
      <c r="G367" s="252"/>
      <c r="H367" s="255">
        <v>2.73</v>
      </c>
      <c r="I367" s="256"/>
      <c r="J367" s="252"/>
      <c r="K367" s="252"/>
      <c r="L367" s="257"/>
      <c r="M367" s="258"/>
      <c r="N367" s="259"/>
      <c r="O367" s="259"/>
      <c r="P367" s="259"/>
      <c r="Q367" s="259"/>
      <c r="R367" s="259"/>
      <c r="S367" s="259"/>
      <c r="T367" s="26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1" t="s">
        <v>156</v>
      </c>
      <c r="AU367" s="261" t="s">
        <v>82</v>
      </c>
      <c r="AV367" s="14" t="s">
        <v>82</v>
      </c>
      <c r="AW367" s="14" t="s">
        <v>158</v>
      </c>
      <c r="AX367" s="14" t="s">
        <v>80</v>
      </c>
      <c r="AY367" s="261" t="s">
        <v>146</v>
      </c>
    </row>
    <row r="368" s="2" customFormat="1" ht="24.15" customHeight="1">
      <c r="A368" s="39"/>
      <c r="B368" s="40"/>
      <c r="C368" s="227" t="s">
        <v>485</v>
      </c>
      <c r="D368" s="227" t="s">
        <v>149</v>
      </c>
      <c r="E368" s="228" t="s">
        <v>486</v>
      </c>
      <c r="F368" s="229" t="s">
        <v>487</v>
      </c>
      <c r="G368" s="230" t="s">
        <v>245</v>
      </c>
      <c r="H368" s="231">
        <v>3</v>
      </c>
      <c r="I368" s="232"/>
      <c r="J368" s="233">
        <f>ROUND(I368*H368,2)</f>
        <v>0</v>
      </c>
      <c r="K368" s="229" t="s">
        <v>153</v>
      </c>
      <c r="L368" s="45"/>
      <c r="M368" s="234" t="s">
        <v>1</v>
      </c>
      <c r="N368" s="235" t="s">
        <v>37</v>
      </c>
      <c r="O368" s="92"/>
      <c r="P368" s="236">
        <f>O368*H368</f>
        <v>0</v>
      </c>
      <c r="Q368" s="236">
        <v>2.5999999999999998E-05</v>
      </c>
      <c r="R368" s="236">
        <f>Q368*H368</f>
        <v>7.7999999999999999E-05</v>
      </c>
      <c r="S368" s="236">
        <v>0</v>
      </c>
      <c r="T368" s="237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8" t="s">
        <v>232</v>
      </c>
      <c r="AT368" s="238" t="s">
        <v>149</v>
      </c>
      <c r="AU368" s="238" t="s">
        <v>82</v>
      </c>
      <c r="AY368" s="18" t="s">
        <v>146</v>
      </c>
      <c r="BE368" s="239">
        <f>IF(N368="základní",J368,0)</f>
        <v>0</v>
      </c>
      <c r="BF368" s="239">
        <f>IF(N368="snížená",J368,0)</f>
        <v>0</v>
      </c>
      <c r="BG368" s="239">
        <f>IF(N368="zákl. přenesená",J368,0)</f>
        <v>0</v>
      </c>
      <c r="BH368" s="239">
        <f>IF(N368="sníž. přenesená",J368,0)</f>
        <v>0</v>
      </c>
      <c r="BI368" s="239">
        <f>IF(N368="nulová",J368,0)</f>
        <v>0</v>
      </c>
      <c r="BJ368" s="18" t="s">
        <v>80</v>
      </c>
      <c r="BK368" s="239">
        <f>ROUND(I368*H368,2)</f>
        <v>0</v>
      </c>
      <c r="BL368" s="18" t="s">
        <v>232</v>
      </c>
      <c r="BM368" s="238" t="s">
        <v>488</v>
      </c>
    </row>
    <row r="369" s="14" customFormat="1">
      <c r="A369" s="14"/>
      <c r="B369" s="251"/>
      <c r="C369" s="252"/>
      <c r="D369" s="242" t="s">
        <v>156</v>
      </c>
      <c r="E369" s="253" t="s">
        <v>1</v>
      </c>
      <c r="F369" s="254" t="s">
        <v>489</v>
      </c>
      <c r="G369" s="252"/>
      <c r="H369" s="255">
        <v>3</v>
      </c>
      <c r="I369" s="256"/>
      <c r="J369" s="252"/>
      <c r="K369" s="252"/>
      <c r="L369" s="257"/>
      <c r="M369" s="258"/>
      <c r="N369" s="259"/>
      <c r="O369" s="259"/>
      <c r="P369" s="259"/>
      <c r="Q369" s="259"/>
      <c r="R369" s="259"/>
      <c r="S369" s="259"/>
      <c r="T369" s="26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1" t="s">
        <v>156</v>
      </c>
      <c r="AU369" s="261" t="s">
        <v>82</v>
      </c>
      <c r="AV369" s="14" t="s">
        <v>82</v>
      </c>
      <c r="AW369" s="14" t="s">
        <v>158</v>
      </c>
      <c r="AX369" s="14" t="s">
        <v>80</v>
      </c>
      <c r="AY369" s="261" t="s">
        <v>146</v>
      </c>
    </row>
    <row r="370" s="2" customFormat="1" ht="16.5" customHeight="1">
      <c r="A370" s="39"/>
      <c r="B370" s="40"/>
      <c r="C370" s="273" t="s">
        <v>490</v>
      </c>
      <c r="D370" s="273" t="s">
        <v>248</v>
      </c>
      <c r="E370" s="274" t="s">
        <v>491</v>
      </c>
      <c r="F370" s="275" t="s">
        <v>492</v>
      </c>
      <c r="G370" s="276" t="s">
        <v>245</v>
      </c>
      <c r="H370" s="277">
        <v>3</v>
      </c>
      <c r="I370" s="278"/>
      <c r="J370" s="279">
        <f>ROUND(I370*H370,2)</f>
        <v>0</v>
      </c>
      <c r="K370" s="275" t="s">
        <v>1</v>
      </c>
      <c r="L370" s="280"/>
      <c r="M370" s="281" t="s">
        <v>1</v>
      </c>
      <c r="N370" s="282" t="s">
        <v>37</v>
      </c>
      <c r="O370" s="92"/>
      <c r="P370" s="236">
        <f>O370*H370</f>
        <v>0</v>
      </c>
      <c r="Q370" s="236">
        <v>0.0027000000000000001</v>
      </c>
      <c r="R370" s="236">
        <f>Q370*H370</f>
        <v>0.0080999999999999996</v>
      </c>
      <c r="S370" s="236">
        <v>0</v>
      </c>
      <c r="T370" s="237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8" t="s">
        <v>314</v>
      </c>
      <c r="AT370" s="238" t="s">
        <v>248</v>
      </c>
      <c r="AU370" s="238" t="s">
        <v>82</v>
      </c>
      <c r="AY370" s="18" t="s">
        <v>146</v>
      </c>
      <c r="BE370" s="239">
        <f>IF(N370="základní",J370,0)</f>
        <v>0</v>
      </c>
      <c r="BF370" s="239">
        <f>IF(N370="snížená",J370,0)</f>
        <v>0</v>
      </c>
      <c r="BG370" s="239">
        <f>IF(N370="zákl. přenesená",J370,0)</f>
        <v>0</v>
      </c>
      <c r="BH370" s="239">
        <f>IF(N370="sníž. přenesená",J370,0)</f>
        <v>0</v>
      </c>
      <c r="BI370" s="239">
        <f>IF(N370="nulová",J370,0)</f>
        <v>0</v>
      </c>
      <c r="BJ370" s="18" t="s">
        <v>80</v>
      </c>
      <c r="BK370" s="239">
        <f>ROUND(I370*H370,2)</f>
        <v>0</v>
      </c>
      <c r="BL370" s="18" t="s">
        <v>232</v>
      </c>
      <c r="BM370" s="238" t="s">
        <v>493</v>
      </c>
    </row>
    <row r="371" s="2" customFormat="1" ht="24.15" customHeight="1">
      <c r="A371" s="39"/>
      <c r="B371" s="40"/>
      <c r="C371" s="227" t="s">
        <v>494</v>
      </c>
      <c r="D371" s="227" t="s">
        <v>149</v>
      </c>
      <c r="E371" s="228" t="s">
        <v>495</v>
      </c>
      <c r="F371" s="229" t="s">
        <v>496</v>
      </c>
      <c r="G371" s="230" t="s">
        <v>245</v>
      </c>
      <c r="H371" s="231">
        <v>5</v>
      </c>
      <c r="I371" s="232"/>
      <c r="J371" s="233">
        <f>ROUND(I371*H371,2)</f>
        <v>0</v>
      </c>
      <c r="K371" s="229" t="s">
        <v>153</v>
      </c>
      <c r="L371" s="45"/>
      <c r="M371" s="234" t="s">
        <v>1</v>
      </c>
      <c r="N371" s="235" t="s">
        <v>37</v>
      </c>
      <c r="O371" s="92"/>
      <c r="P371" s="236">
        <f>O371*H371</f>
        <v>0</v>
      </c>
      <c r="Q371" s="236">
        <v>3.0000000000000001E-05</v>
      </c>
      <c r="R371" s="236">
        <f>Q371*H371</f>
        <v>0.00015000000000000001</v>
      </c>
      <c r="S371" s="236">
        <v>0</v>
      </c>
      <c r="T371" s="237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8" t="s">
        <v>232</v>
      </c>
      <c r="AT371" s="238" t="s">
        <v>149</v>
      </c>
      <c r="AU371" s="238" t="s">
        <v>82</v>
      </c>
      <c r="AY371" s="18" t="s">
        <v>146</v>
      </c>
      <c r="BE371" s="239">
        <f>IF(N371="základní",J371,0)</f>
        <v>0</v>
      </c>
      <c r="BF371" s="239">
        <f>IF(N371="snížená",J371,0)</f>
        <v>0</v>
      </c>
      <c r="BG371" s="239">
        <f>IF(N371="zákl. přenesená",J371,0)</f>
        <v>0</v>
      </c>
      <c r="BH371" s="239">
        <f>IF(N371="sníž. přenesená",J371,0)</f>
        <v>0</v>
      </c>
      <c r="BI371" s="239">
        <f>IF(N371="nulová",J371,0)</f>
        <v>0</v>
      </c>
      <c r="BJ371" s="18" t="s">
        <v>80</v>
      </c>
      <c r="BK371" s="239">
        <f>ROUND(I371*H371,2)</f>
        <v>0</v>
      </c>
      <c r="BL371" s="18" t="s">
        <v>232</v>
      </c>
      <c r="BM371" s="238" t="s">
        <v>497</v>
      </c>
    </row>
    <row r="372" s="13" customFormat="1">
      <c r="A372" s="13"/>
      <c r="B372" s="240"/>
      <c r="C372" s="241"/>
      <c r="D372" s="242" t="s">
        <v>156</v>
      </c>
      <c r="E372" s="243" t="s">
        <v>1</v>
      </c>
      <c r="F372" s="244" t="s">
        <v>498</v>
      </c>
      <c r="G372" s="241"/>
      <c r="H372" s="243" t="s">
        <v>1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0" t="s">
        <v>156</v>
      </c>
      <c r="AU372" s="250" t="s">
        <v>82</v>
      </c>
      <c r="AV372" s="13" t="s">
        <v>80</v>
      </c>
      <c r="AW372" s="13" t="s">
        <v>158</v>
      </c>
      <c r="AX372" s="13" t="s">
        <v>72</v>
      </c>
      <c r="AY372" s="250" t="s">
        <v>146</v>
      </c>
    </row>
    <row r="373" s="14" customFormat="1">
      <c r="A373" s="14"/>
      <c r="B373" s="251"/>
      <c r="C373" s="252"/>
      <c r="D373" s="242" t="s">
        <v>156</v>
      </c>
      <c r="E373" s="253" t="s">
        <v>1</v>
      </c>
      <c r="F373" s="254" t="s">
        <v>177</v>
      </c>
      <c r="G373" s="252"/>
      <c r="H373" s="255">
        <v>5</v>
      </c>
      <c r="I373" s="256"/>
      <c r="J373" s="252"/>
      <c r="K373" s="252"/>
      <c r="L373" s="257"/>
      <c r="M373" s="258"/>
      <c r="N373" s="259"/>
      <c r="O373" s="259"/>
      <c r="P373" s="259"/>
      <c r="Q373" s="259"/>
      <c r="R373" s="259"/>
      <c r="S373" s="259"/>
      <c r="T373" s="260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1" t="s">
        <v>156</v>
      </c>
      <c r="AU373" s="261" t="s">
        <v>82</v>
      </c>
      <c r="AV373" s="14" t="s">
        <v>82</v>
      </c>
      <c r="AW373" s="14" t="s">
        <v>158</v>
      </c>
      <c r="AX373" s="14" t="s">
        <v>72</v>
      </c>
      <c r="AY373" s="261" t="s">
        <v>146</v>
      </c>
    </row>
    <row r="374" s="15" customFormat="1">
      <c r="A374" s="15"/>
      <c r="B374" s="262"/>
      <c r="C374" s="263"/>
      <c r="D374" s="242" t="s">
        <v>156</v>
      </c>
      <c r="E374" s="264" t="s">
        <v>1</v>
      </c>
      <c r="F374" s="265" t="s">
        <v>163</v>
      </c>
      <c r="G374" s="263"/>
      <c r="H374" s="266">
        <v>5</v>
      </c>
      <c r="I374" s="267"/>
      <c r="J374" s="263"/>
      <c r="K374" s="263"/>
      <c r="L374" s="268"/>
      <c r="M374" s="269"/>
      <c r="N374" s="270"/>
      <c r="O374" s="270"/>
      <c r="P374" s="270"/>
      <c r="Q374" s="270"/>
      <c r="R374" s="270"/>
      <c r="S374" s="270"/>
      <c r="T374" s="271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2" t="s">
        <v>156</v>
      </c>
      <c r="AU374" s="272" t="s">
        <v>82</v>
      </c>
      <c r="AV374" s="15" t="s">
        <v>154</v>
      </c>
      <c r="AW374" s="15" t="s">
        <v>158</v>
      </c>
      <c r="AX374" s="15" t="s">
        <v>80</v>
      </c>
      <c r="AY374" s="272" t="s">
        <v>146</v>
      </c>
    </row>
    <row r="375" s="2" customFormat="1" ht="16.5" customHeight="1">
      <c r="A375" s="39"/>
      <c r="B375" s="40"/>
      <c r="C375" s="273" t="s">
        <v>499</v>
      </c>
      <c r="D375" s="273" t="s">
        <v>248</v>
      </c>
      <c r="E375" s="274" t="s">
        <v>500</v>
      </c>
      <c r="F375" s="275" t="s">
        <v>501</v>
      </c>
      <c r="G375" s="276" t="s">
        <v>245</v>
      </c>
      <c r="H375" s="277">
        <v>5</v>
      </c>
      <c r="I375" s="278"/>
      <c r="J375" s="279">
        <f>ROUND(I375*H375,2)</f>
        <v>0</v>
      </c>
      <c r="K375" s="275" t="s">
        <v>1</v>
      </c>
      <c r="L375" s="280"/>
      <c r="M375" s="281" t="s">
        <v>1</v>
      </c>
      <c r="N375" s="282" t="s">
        <v>37</v>
      </c>
      <c r="O375" s="92"/>
      <c r="P375" s="236">
        <f>O375*H375</f>
        <v>0</v>
      </c>
      <c r="Q375" s="236">
        <v>0.0027000000000000001</v>
      </c>
      <c r="R375" s="236">
        <f>Q375*H375</f>
        <v>0.013500000000000002</v>
      </c>
      <c r="S375" s="236">
        <v>0</v>
      </c>
      <c r="T375" s="237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8" t="s">
        <v>314</v>
      </c>
      <c r="AT375" s="238" t="s">
        <v>248</v>
      </c>
      <c r="AU375" s="238" t="s">
        <v>82</v>
      </c>
      <c r="AY375" s="18" t="s">
        <v>146</v>
      </c>
      <c r="BE375" s="239">
        <f>IF(N375="základní",J375,0)</f>
        <v>0</v>
      </c>
      <c r="BF375" s="239">
        <f>IF(N375="snížená",J375,0)</f>
        <v>0</v>
      </c>
      <c r="BG375" s="239">
        <f>IF(N375="zákl. přenesená",J375,0)</f>
        <v>0</v>
      </c>
      <c r="BH375" s="239">
        <f>IF(N375="sníž. přenesená",J375,0)</f>
        <v>0</v>
      </c>
      <c r="BI375" s="239">
        <f>IF(N375="nulová",J375,0)</f>
        <v>0</v>
      </c>
      <c r="BJ375" s="18" t="s">
        <v>80</v>
      </c>
      <c r="BK375" s="239">
        <f>ROUND(I375*H375,2)</f>
        <v>0</v>
      </c>
      <c r="BL375" s="18" t="s">
        <v>232</v>
      </c>
      <c r="BM375" s="238" t="s">
        <v>502</v>
      </c>
    </row>
    <row r="376" s="2" customFormat="1" ht="24.15" customHeight="1">
      <c r="A376" s="39"/>
      <c r="B376" s="40"/>
      <c r="C376" s="227" t="s">
        <v>503</v>
      </c>
      <c r="D376" s="227" t="s">
        <v>149</v>
      </c>
      <c r="E376" s="228" t="s">
        <v>504</v>
      </c>
      <c r="F376" s="229" t="s">
        <v>505</v>
      </c>
      <c r="G376" s="230" t="s">
        <v>245</v>
      </c>
      <c r="H376" s="231">
        <v>1</v>
      </c>
      <c r="I376" s="232"/>
      <c r="J376" s="233">
        <f>ROUND(I376*H376,2)</f>
        <v>0</v>
      </c>
      <c r="K376" s="229" t="s">
        <v>153</v>
      </c>
      <c r="L376" s="45"/>
      <c r="M376" s="234" t="s">
        <v>1</v>
      </c>
      <c r="N376" s="235" t="s">
        <v>37</v>
      </c>
      <c r="O376" s="92"/>
      <c r="P376" s="236">
        <f>O376*H376</f>
        <v>0</v>
      </c>
      <c r="Q376" s="236">
        <v>3.0000000000000001E-05</v>
      </c>
      <c r="R376" s="236">
        <f>Q376*H376</f>
        <v>3.0000000000000001E-05</v>
      </c>
      <c r="S376" s="236">
        <v>0</v>
      </c>
      <c r="T376" s="237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8" t="s">
        <v>232</v>
      </c>
      <c r="AT376" s="238" t="s">
        <v>149</v>
      </c>
      <c r="AU376" s="238" t="s">
        <v>82</v>
      </c>
      <c r="AY376" s="18" t="s">
        <v>146</v>
      </c>
      <c r="BE376" s="239">
        <f>IF(N376="základní",J376,0)</f>
        <v>0</v>
      </c>
      <c r="BF376" s="239">
        <f>IF(N376="snížená",J376,0)</f>
        <v>0</v>
      </c>
      <c r="BG376" s="239">
        <f>IF(N376="zákl. přenesená",J376,0)</f>
        <v>0</v>
      </c>
      <c r="BH376" s="239">
        <f>IF(N376="sníž. přenesená",J376,0)</f>
        <v>0</v>
      </c>
      <c r="BI376" s="239">
        <f>IF(N376="nulová",J376,0)</f>
        <v>0</v>
      </c>
      <c r="BJ376" s="18" t="s">
        <v>80</v>
      </c>
      <c r="BK376" s="239">
        <f>ROUND(I376*H376,2)</f>
        <v>0</v>
      </c>
      <c r="BL376" s="18" t="s">
        <v>232</v>
      </c>
      <c r="BM376" s="238" t="s">
        <v>506</v>
      </c>
    </row>
    <row r="377" s="2" customFormat="1" ht="16.5" customHeight="1">
      <c r="A377" s="39"/>
      <c r="B377" s="40"/>
      <c r="C377" s="273" t="s">
        <v>507</v>
      </c>
      <c r="D377" s="273" t="s">
        <v>248</v>
      </c>
      <c r="E377" s="274" t="s">
        <v>508</v>
      </c>
      <c r="F377" s="275" t="s">
        <v>509</v>
      </c>
      <c r="G377" s="276" t="s">
        <v>245</v>
      </c>
      <c r="H377" s="277">
        <v>1</v>
      </c>
      <c r="I377" s="278"/>
      <c r="J377" s="279">
        <f>ROUND(I377*H377,2)</f>
        <v>0</v>
      </c>
      <c r="K377" s="275" t="s">
        <v>1</v>
      </c>
      <c r="L377" s="280"/>
      <c r="M377" s="281" t="s">
        <v>1</v>
      </c>
      <c r="N377" s="282" t="s">
        <v>37</v>
      </c>
      <c r="O377" s="92"/>
      <c r="P377" s="236">
        <f>O377*H377</f>
        <v>0</v>
      </c>
      <c r="Q377" s="236">
        <v>0.0070000000000000001</v>
      </c>
      <c r="R377" s="236">
        <f>Q377*H377</f>
        <v>0.0070000000000000001</v>
      </c>
      <c r="S377" s="236">
        <v>0</v>
      </c>
      <c r="T377" s="237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8" t="s">
        <v>314</v>
      </c>
      <c r="AT377" s="238" t="s">
        <v>248</v>
      </c>
      <c r="AU377" s="238" t="s">
        <v>82</v>
      </c>
      <c r="AY377" s="18" t="s">
        <v>146</v>
      </c>
      <c r="BE377" s="239">
        <f>IF(N377="základní",J377,0)</f>
        <v>0</v>
      </c>
      <c r="BF377" s="239">
        <f>IF(N377="snížená",J377,0)</f>
        <v>0</v>
      </c>
      <c r="BG377" s="239">
        <f>IF(N377="zákl. přenesená",J377,0)</f>
        <v>0</v>
      </c>
      <c r="BH377" s="239">
        <f>IF(N377="sníž. přenesená",J377,0)</f>
        <v>0</v>
      </c>
      <c r="BI377" s="239">
        <f>IF(N377="nulová",J377,0)</f>
        <v>0</v>
      </c>
      <c r="BJ377" s="18" t="s">
        <v>80</v>
      </c>
      <c r="BK377" s="239">
        <f>ROUND(I377*H377,2)</f>
        <v>0</v>
      </c>
      <c r="BL377" s="18" t="s">
        <v>232</v>
      </c>
      <c r="BM377" s="238" t="s">
        <v>510</v>
      </c>
    </row>
    <row r="378" s="2" customFormat="1" ht="37.8" customHeight="1">
      <c r="A378" s="39"/>
      <c r="B378" s="40"/>
      <c r="C378" s="227" t="s">
        <v>511</v>
      </c>
      <c r="D378" s="227" t="s">
        <v>149</v>
      </c>
      <c r="E378" s="228" t="s">
        <v>512</v>
      </c>
      <c r="F378" s="229" t="s">
        <v>513</v>
      </c>
      <c r="G378" s="230" t="s">
        <v>334</v>
      </c>
      <c r="H378" s="231">
        <v>1.044</v>
      </c>
      <c r="I378" s="232"/>
      <c r="J378" s="233">
        <f>ROUND(I378*H378,2)</f>
        <v>0</v>
      </c>
      <c r="K378" s="229" t="s">
        <v>153</v>
      </c>
      <c r="L378" s="45"/>
      <c r="M378" s="234" t="s">
        <v>1</v>
      </c>
      <c r="N378" s="235" t="s">
        <v>37</v>
      </c>
      <c r="O378" s="92"/>
      <c r="P378" s="236">
        <f>O378*H378</f>
        <v>0</v>
      </c>
      <c r="Q378" s="236">
        <v>0</v>
      </c>
      <c r="R378" s="236">
        <f>Q378*H378</f>
        <v>0</v>
      </c>
      <c r="S378" s="236">
        <v>0</v>
      </c>
      <c r="T378" s="23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232</v>
      </c>
      <c r="AT378" s="238" t="s">
        <v>149</v>
      </c>
      <c r="AU378" s="238" t="s">
        <v>82</v>
      </c>
      <c r="AY378" s="18" t="s">
        <v>146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80</v>
      </c>
      <c r="BK378" s="239">
        <f>ROUND(I378*H378,2)</f>
        <v>0</v>
      </c>
      <c r="BL378" s="18" t="s">
        <v>232</v>
      </c>
      <c r="BM378" s="238" t="s">
        <v>514</v>
      </c>
    </row>
    <row r="379" s="2" customFormat="1" ht="16.5" customHeight="1">
      <c r="A379" s="39"/>
      <c r="B379" s="40"/>
      <c r="C379" s="227" t="s">
        <v>515</v>
      </c>
      <c r="D379" s="227" t="s">
        <v>149</v>
      </c>
      <c r="E379" s="228" t="s">
        <v>516</v>
      </c>
      <c r="F379" s="229" t="s">
        <v>517</v>
      </c>
      <c r="G379" s="230" t="s">
        <v>334</v>
      </c>
      <c r="H379" s="231">
        <v>1.044</v>
      </c>
      <c r="I379" s="232"/>
      <c r="J379" s="233">
        <f>ROUND(I379*H379,2)</f>
        <v>0</v>
      </c>
      <c r="K379" s="229" t="s">
        <v>518</v>
      </c>
      <c r="L379" s="45"/>
      <c r="M379" s="234" t="s">
        <v>1</v>
      </c>
      <c r="N379" s="235" t="s">
        <v>37</v>
      </c>
      <c r="O379" s="92"/>
      <c r="P379" s="236">
        <f>O379*H379</f>
        <v>0</v>
      </c>
      <c r="Q379" s="236">
        <v>0</v>
      </c>
      <c r="R379" s="236">
        <f>Q379*H379</f>
        <v>0</v>
      </c>
      <c r="S379" s="236">
        <v>0</v>
      </c>
      <c r="T379" s="237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8" t="s">
        <v>232</v>
      </c>
      <c r="AT379" s="238" t="s">
        <v>149</v>
      </c>
      <c r="AU379" s="238" t="s">
        <v>82</v>
      </c>
      <c r="AY379" s="18" t="s">
        <v>146</v>
      </c>
      <c r="BE379" s="239">
        <f>IF(N379="základní",J379,0)</f>
        <v>0</v>
      </c>
      <c r="BF379" s="239">
        <f>IF(N379="snížená",J379,0)</f>
        <v>0</v>
      </c>
      <c r="BG379" s="239">
        <f>IF(N379="zákl. přenesená",J379,0)</f>
        <v>0</v>
      </c>
      <c r="BH379" s="239">
        <f>IF(N379="sníž. přenesená",J379,0)</f>
        <v>0</v>
      </c>
      <c r="BI379" s="239">
        <f>IF(N379="nulová",J379,0)</f>
        <v>0</v>
      </c>
      <c r="BJ379" s="18" t="s">
        <v>80</v>
      </c>
      <c r="BK379" s="239">
        <f>ROUND(I379*H379,2)</f>
        <v>0</v>
      </c>
      <c r="BL379" s="18" t="s">
        <v>232</v>
      </c>
      <c r="BM379" s="238" t="s">
        <v>519</v>
      </c>
    </row>
    <row r="380" s="12" customFormat="1" ht="22.8" customHeight="1">
      <c r="A380" s="12"/>
      <c r="B380" s="211"/>
      <c r="C380" s="212"/>
      <c r="D380" s="213" t="s">
        <v>71</v>
      </c>
      <c r="E380" s="225" t="s">
        <v>520</v>
      </c>
      <c r="F380" s="225" t="s">
        <v>521</v>
      </c>
      <c r="G380" s="212"/>
      <c r="H380" s="212"/>
      <c r="I380" s="215"/>
      <c r="J380" s="226">
        <f>BK380</f>
        <v>0</v>
      </c>
      <c r="K380" s="212"/>
      <c r="L380" s="217"/>
      <c r="M380" s="218"/>
      <c r="N380" s="219"/>
      <c r="O380" s="219"/>
      <c r="P380" s="220">
        <f>SUM(P381:P440)</f>
        <v>0</v>
      </c>
      <c r="Q380" s="219"/>
      <c r="R380" s="220">
        <f>SUM(R381:R440)</f>
        <v>0.064000000000000001</v>
      </c>
      <c r="S380" s="219"/>
      <c r="T380" s="221">
        <f>SUM(T381:T440)</f>
        <v>0.16800000000000001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22" t="s">
        <v>82</v>
      </c>
      <c r="AT380" s="223" t="s">
        <v>71</v>
      </c>
      <c r="AU380" s="223" t="s">
        <v>80</v>
      </c>
      <c r="AY380" s="222" t="s">
        <v>146</v>
      </c>
      <c r="BK380" s="224">
        <f>SUM(BK381:BK440)</f>
        <v>0</v>
      </c>
    </row>
    <row r="381" s="2" customFormat="1" ht="37.8" customHeight="1">
      <c r="A381" s="39"/>
      <c r="B381" s="40"/>
      <c r="C381" s="227" t="s">
        <v>522</v>
      </c>
      <c r="D381" s="227" t="s">
        <v>149</v>
      </c>
      <c r="E381" s="228" t="s">
        <v>523</v>
      </c>
      <c r="F381" s="229" t="s">
        <v>524</v>
      </c>
      <c r="G381" s="230" t="s">
        <v>245</v>
      </c>
      <c r="H381" s="231">
        <v>1</v>
      </c>
      <c r="I381" s="232"/>
      <c r="J381" s="233">
        <f>ROUND(I381*H381,2)</f>
        <v>0</v>
      </c>
      <c r="K381" s="229" t="s">
        <v>1</v>
      </c>
      <c r="L381" s="45"/>
      <c r="M381" s="234" t="s">
        <v>1</v>
      </c>
      <c r="N381" s="235" t="s">
        <v>37</v>
      </c>
      <c r="O381" s="92"/>
      <c r="P381" s="236">
        <f>O381*H381</f>
        <v>0</v>
      </c>
      <c r="Q381" s="236">
        <v>0</v>
      </c>
      <c r="R381" s="236">
        <f>Q381*H381</f>
        <v>0</v>
      </c>
      <c r="S381" s="236">
        <v>0</v>
      </c>
      <c r="T381" s="23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8" t="s">
        <v>232</v>
      </c>
      <c r="AT381" s="238" t="s">
        <v>149</v>
      </c>
      <c r="AU381" s="238" t="s">
        <v>82</v>
      </c>
      <c r="AY381" s="18" t="s">
        <v>146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8" t="s">
        <v>80</v>
      </c>
      <c r="BK381" s="239">
        <f>ROUND(I381*H381,2)</f>
        <v>0</v>
      </c>
      <c r="BL381" s="18" t="s">
        <v>232</v>
      </c>
      <c r="BM381" s="238" t="s">
        <v>525</v>
      </c>
    </row>
    <row r="382" s="13" customFormat="1">
      <c r="A382" s="13"/>
      <c r="B382" s="240"/>
      <c r="C382" s="241"/>
      <c r="D382" s="242" t="s">
        <v>156</v>
      </c>
      <c r="E382" s="243" t="s">
        <v>1</v>
      </c>
      <c r="F382" s="244" t="s">
        <v>526</v>
      </c>
      <c r="G382" s="241"/>
      <c r="H382" s="243" t="s">
        <v>1</v>
      </c>
      <c r="I382" s="245"/>
      <c r="J382" s="241"/>
      <c r="K382" s="241"/>
      <c r="L382" s="246"/>
      <c r="M382" s="247"/>
      <c r="N382" s="248"/>
      <c r="O382" s="248"/>
      <c r="P382" s="248"/>
      <c r="Q382" s="248"/>
      <c r="R382" s="248"/>
      <c r="S382" s="248"/>
      <c r="T382" s="249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0" t="s">
        <v>156</v>
      </c>
      <c r="AU382" s="250" t="s">
        <v>82</v>
      </c>
      <c r="AV382" s="13" t="s">
        <v>80</v>
      </c>
      <c r="AW382" s="13" t="s">
        <v>158</v>
      </c>
      <c r="AX382" s="13" t="s">
        <v>72</v>
      </c>
      <c r="AY382" s="250" t="s">
        <v>146</v>
      </c>
    </row>
    <row r="383" s="13" customFormat="1">
      <c r="A383" s="13"/>
      <c r="B383" s="240"/>
      <c r="C383" s="241"/>
      <c r="D383" s="242" t="s">
        <v>156</v>
      </c>
      <c r="E383" s="243" t="s">
        <v>1</v>
      </c>
      <c r="F383" s="244" t="s">
        <v>527</v>
      </c>
      <c r="G383" s="241"/>
      <c r="H383" s="243" t="s">
        <v>1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0" t="s">
        <v>156</v>
      </c>
      <c r="AU383" s="250" t="s">
        <v>82</v>
      </c>
      <c r="AV383" s="13" t="s">
        <v>80</v>
      </c>
      <c r="AW383" s="13" t="s">
        <v>158</v>
      </c>
      <c r="AX383" s="13" t="s">
        <v>72</v>
      </c>
      <c r="AY383" s="250" t="s">
        <v>146</v>
      </c>
    </row>
    <row r="384" s="13" customFormat="1">
      <c r="A384" s="13"/>
      <c r="B384" s="240"/>
      <c r="C384" s="241"/>
      <c r="D384" s="242" t="s">
        <v>156</v>
      </c>
      <c r="E384" s="243" t="s">
        <v>1</v>
      </c>
      <c r="F384" s="244" t="s">
        <v>528</v>
      </c>
      <c r="G384" s="241"/>
      <c r="H384" s="243" t="s">
        <v>1</v>
      </c>
      <c r="I384" s="245"/>
      <c r="J384" s="241"/>
      <c r="K384" s="241"/>
      <c r="L384" s="246"/>
      <c r="M384" s="247"/>
      <c r="N384" s="248"/>
      <c r="O384" s="248"/>
      <c r="P384" s="248"/>
      <c r="Q384" s="248"/>
      <c r="R384" s="248"/>
      <c r="S384" s="248"/>
      <c r="T384" s="24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0" t="s">
        <v>156</v>
      </c>
      <c r="AU384" s="250" t="s">
        <v>82</v>
      </c>
      <c r="AV384" s="13" t="s">
        <v>80</v>
      </c>
      <c r="AW384" s="13" t="s">
        <v>158</v>
      </c>
      <c r="AX384" s="13" t="s">
        <v>72</v>
      </c>
      <c r="AY384" s="250" t="s">
        <v>146</v>
      </c>
    </row>
    <row r="385" s="13" customFormat="1">
      <c r="A385" s="13"/>
      <c r="B385" s="240"/>
      <c r="C385" s="241"/>
      <c r="D385" s="242" t="s">
        <v>156</v>
      </c>
      <c r="E385" s="243" t="s">
        <v>1</v>
      </c>
      <c r="F385" s="244" t="s">
        <v>529</v>
      </c>
      <c r="G385" s="241"/>
      <c r="H385" s="243" t="s">
        <v>1</v>
      </c>
      <c r="I385" s="245"/>
      <c r="J385" s="241"/>
      <c r="K385" s="241"/>
      <c r="L385" s="246"/>
      <c r="M385" s="247"/>
      <c r="N385" s="248"/>
      <c r="O385" s="248"/>
      <c r="P385" s="248"/>
      <c r="Q385" s="248"/>
      <c r="R385" s="248"/>
      <c r="S385" s="248"/>
      <c r="T385" s="24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0" t="s">
        <v>156</v>
      </c>
      <c r="AU385" s="250" t="s">
        <v>82</v>
      </c>
      <c r="AV385" s="13" t="s">
        <v>80</v>
      </c>
      <c r="AW385" s="13" t="s">
        <v>158</v>
      </c>
      <c r="AX385" s="13" t="s">
        <v>72</v>
      </c>
      <c r="AY385" s="250" t="s">
        <v>146</v>
      </c>
    </row>
    <row r="386" s="13" customFormat="1">
      <c r="A386" s="13"/>
      <c r="B386" s="240"/>
      <c r="C386" s="241"/>
      <c r="D386" s="242" t="s">
        <v>156</v>
      </c>
      <c r="E386" s="243" t="s">
        <v>1</v>
      </c>
      <c r="F386" s="244" t="s">
        <v>530</v>
      </c>
      <c r="G386" s="241"/>
      <c r="H386" s="243" t="s">
        <v>1</v>
      </c>
      <c r="I386" s="245"/>
      <c r="J386" s="241"/>
      <c r="K386" s="241"/>
      <c r="L386" s="246"/>
      <c r="M386" s="247"/>
      <c r="N386" s="248"/>
      <c r="O386" s="248"/>
      <c r="P386" s="248"/>
      <c r="Q386" s="248"/>
      <c r="R386" s="248"/>
      <c r="S386" s="248"/>
      <c r="T386" s="249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0" t="s">
        <v>156</v>
      </c>
      <c r="AU386" s="250" t="s">
        <v>82</v>
      </c>
      <c r="AV386" s="13" t="s">
        <v>80</v>
      </c>
      <c r="AW386" s="13" t="s">
        <v>158</v>
      </c>
      <c r="AX386" s="13" t="s">
        <v>72</v>
      </c>
      <c r="AY386" s="250" t="s">
        <v>146</v>
      </c>
    </row>
    <row r="387" s="13" customFormat="1">
      <c r="A387" s="13"/>
      <c r="B387" s="240"/>
      <c r="C387" s="241"/>
      <c r="D387" s="242" t="s">
        <v>156</v>
      </c>
      <c r="E387" s="243" t="s">
        <v>1</v>
      </c>
      <c r="F387" s="244" t="s">
        <v>531</v>
      </c>
      <c r="G387" s="241"/>
      <c r="H387" s="243" t="s">
        <v>1</v>
      </c>
      <c r="I387" s="245"/>
      <c r="J387" s="241"/>
      <c r="K387" s="241"/>
      <c r="L387" s="246"/>
      <c r="M387" s="247"/>
      <c r="N387" s="248"/>
      <c r="O387" s="248"/>
      <c r="P387" s="248"/>
      <c r="Q387" s="248"/>
      <c r="R387" s="248"/>
      <c r="S387" s="248"/>
      <c r="T387" s="24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0" t="s">
        <v>156</v>
      </c>
      <c r="AU387" s="250" t="s">
        <v>82</v>
      </c>
      <c r="AV387" s="13" t="s">
        <v>80</v>
      </c>
      <c r="AW387" s="13" t="s">
        <v>158</v>
      </c>
      <c r="AX387" s="13" t="s">
        <v>72</v>
      </c>
      <c r="AY387" s="250" t="s">
        <v>146</v>
      </c>
    </row>
    <row r="388" s="13" customFormat="1">
      <c r="A388" s="13"/>
      <c r="B388" s="240"/>
      <c r="C388" s="241"/>
      <c r="D388" s="242" t="s">
        <v>156</v>
      </c>
      <c r="E388" s="243" t="s">
        <v>1</v>
      </c>
      <c r="F388" s="244" t="s">
        <v>532</v>
      </c>
      <c r="G388" s="241"/>
      <c r="H388" s="243" t="s">
        <v>1</v>
      </c>
      <c r="I388" s="245"/>
      <c r="J388" s="241"/>
      <c r="K388" s="241"/>
      <c r="L388" s="246"/>
      <c r="M388" s="247"/>
      <c r="N388" s="248"/>
      <c r="O388" s="248"/>
      <c r="P388" s="248"/>
      <c r="Q388" s="248"/>
      <c r="R388" s="248"/>
      <c r="S388" s="248"/>
      <c r="T388" s="249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0" t="s">
        <v>156</v>
      </c>
      <c r="AU388" s="250" t="s">
        <v>82</v>
      </c>
      <c r="AV388" s="13" t="s">
        <v>80</v>
      </c>
      <c r="AW388" s="13" t="s">
        <v>158</v>
      </c>
      <c r="AX388" s="13" t="s">
        <v>72</v>
      </c>
      <c r="AY388" s="250" t="s">
        <v>146</v>
      </c>
    </row>
    <row r="389" s="13" customFormat="1">
      <c r="A389" s="13"/>
      <c r="B389" s="240"/>
      <c r="C389" s="241"/>
      <c r="D389" s="242" t="s">
        <v>156</v>
      </c>
      <c r="E389" s="243" t="s">
        <v>1</v>
      </c>
      <c r="F389" s="244" t="s">
        <v>533</v>
      </c>
      <c r="G389" s="241"/>
      <c r="H389" s="243" t="s">
        <v>1</v>
      </c>
      <c r="I389" s="245"/>
      <c r="J389" s="241"/>
      <c r="K389" s="241"/>
      <c r="L389" s="246"/>
      <c r="M389" s="247"/>
      <c r="N389" s="248"/>
      <c r="O389" s="248"/>
      <c r="P389" s="248"/>
      <c r="Q389" s="248"/>
      <c r="R389" s="248"/>
      <c r="S389" s="248"/>
      <c r="T389" s="24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0" t="s">
        <v>156</v>
      </c>
      <c r="AU389" s="250" t="s">
        <v>82</v>
      </c>
      <c r="AV389" s="13" t="s">
        <v>80</v>
      </c>
      <c r="AW389" s="13" t="s">
        <v>158</v>
      </c>
      <c r="AX389" s="13" t="s">
        <v>72</v>
      </c>
      <c r="AY389" s="250" t="s">
        <v>146</v>
      </c>
    </row>
    <row r="390" s="13" customFormat="1">
      <c r="A390" s="13"/>
      <c r="B390" s="240"/>
      <c r="C390" s="241"/>
      <c r="D390" s="242" t="s">
        <v>156</v>
      </c>
      <c r="E390" s="243" t="s">
        <v>1</v>
      </c>
      <c r="F390" s="244" t="s">
        <v>534</v>
      </c>
      <c r="G390" s="241"/>
      <c r="H390" s="243" t="s">
        <v>1</v>
      </c>
      <c r="I390" s="245"/>
      <c r="J390" s="241"/>
      <c r="K390" s="241"/>
      <c r="L390" s="246"/>
      <c r="M390" s="247"/>
      <c r="N390" s="248"/>
      <c r="O390" s="248"/>
      <c r="P390" s="248"/>
      <c r="Q390" s="248"/>
      <c r="R390" s="248"/>
      <c r="S390" s="248"/>
      <c r="T390" s="24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0" t="s">
        <v>156</v>
      </c>
      <c r="AU390" s="250" t="s">
        <v>82</v>
      </c>
      <c r="AV390" s="13" t="s">
        <v>80</v>
      </c>
      <c r="AW390" s="13" t="s">
        <v>158</v>
      </c>
      <c r="AX390" s="13" t="s">
        <v>72</v>
      </c>
      <c r="AY390" s="250" t="s">
        <v>146</v>
      </c>
    </row>
    <row r="391" s="13" customFormat="1">
      <c r="A391" s="13"/>
      <c r="B391" s="240"/>
      <c r="C391" s="241"/>
      <c r="D391" s="242" t="s">
        <v>156</v>
      </c>
      <c r="E391" s="243" t="s">
        <v>1</v>
      </c>
      <c r="F391" s="244" t="s">
        <v>535</v>
      </c>
      <c r="G391" s="241"/>
      <c r="H391" s="243" t="s">
        <v>1</v>
      </c>
      <c r="I391" s="245"/>
      <c r="J391" s="241"/>
      <c r="K391" s="241"/>
      <c r="L391" s="246"/>
      <c r="M391" s="247"/>
      <c r="N391" s="248"/>
      <c r="O391" s="248"/>
      <c r="P391" s="248"/>
      <c r="Q391" s="248"/>
      <c r="R391" s="248"/>
      <c r="S391" s="248"/>
      <c r="T391" s="24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0" t="s">
        <v>156</v>
      </c>
      <c r="AU391" s="250" t="s">
        <v>82</v>
      </c>
      <c r="AV391" s="13" t="s">
        <v>80</v>
      </c>
      <c r="AW391" s="13" t="s">
        <v>158</v>
      </c>
      <c r="AX391" s="13" t="s">
        <v>72</v>
      </c>
      <c r="AY391" s="250" t="s">
        <v>146</v>
      </c>
    </row>
    <row r="392" s="13" customFormat="1">
      <c r="A392" s="13"/>
      <c r="B392" s="240"/>
      <c r="C392" s="241"/>
      <c r="D392" s="242" t="s">
        <v>156</v>
      </c>
      <c r="E392" s="243" t="s">
        <v>1</v>
      </c>
      <c r="F392" s="244" t="s">
        <v>536</v>
      </c>
      <c r="G392" s="241"/>
      <c r="H392" s="243" t="s">
        <v>1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0" t="s">
        <v>156</v>
      </c>
      <c r="AU392" s="250" t="s">
        <v>82</v>
      </c>
      <c r="AV392" s="13" t="s">
        <v>80</v>
      </c>
      <c r="AW392" s="13" t="s">
        <v>158</v>
      </c>
      <c r="AX392" s="13" t="s">
        <v>72</v>
      </c>
      <c r="AY392" s="250" t="s">
        <v>146</v>
      </c>
    </row>
    <row r="393" s="13" customFormat="1">
      <c r="A393" s="13"/>
      <c r="B393" s="240"/>
      <c r="C393" s="241"/>
      <c r="D393" s="242" t="s">
        <v>156</v>
      </c>
      <c r="E393" s="243" t="s">
        <v>1</v>
      </c>
      <c r="F393" s="244" t="s">
        <v>537</v>
      </c>
      <c r="G393" s="241"/>
      <c r="H393" s="243" t="s">
        <v>1</v>
      </c>
      <c r="I393" s="245"/>
      <c r="J393" s="241"/>
      <c r="K393" s="241"/>
      <c r="L393" s="246"/>
      <c r="M393" s="247"/>
      <c r="N393" s="248"/>
      <c r="O393" s="248"/>
      <c r="P393" s="248"/>
      <c r="Q393" s="248"/>
      <c r="R393" s="248"/>
      <c r="S393" s="248"/>
      <c r="T393" s="24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0" t="s">
        <v>156</v>
      </c>
      <c r="AU393" s="250" t="s">
        <v>82</v>
      </c>
      <c r="AV393" s="13" t="s">
        <v>80</v>
      </c>
      <c r="AW393" s="13" t="s">
        <v>158</v>
      </c>
      <c r="AX393" s="13" t="s">
        <v>72</v>
      </c>
      <c r="AY393" s="250" t="s">
        <v>146</v>
      </c>
    </row>
    <row r="394" s="13" customFormat="1">
      <c r="A394" s="13"/>
      <c r="B394" s="240"/>
      <c r="C394" s="241"/>
      <c r="D394" s="242" t="s">
        <v>156</v>
      </c>
      <c r="E394" s="243" t="s">
        <v>1</v>
      </c>
      <c r="F394" s="244" t="s">
        <v>538</v>
      </c>
      <c r="G394" s="241"/>
      <c r="H394" s="243" t="s">
        <v>1</v>
      </c>
      <c r="I394" s="245"/>
      <c r="J394" s="241"/>
      <c r="K394" s="241"/>
      <c r="L394" s="246"/>
      <c r="M394" s="247"/>
      <c r="N394" s="248"/>
      <c r="O394" s="248"/>
      <c r="P394" s="248"/>
      <c r="Q394" s="248"/>
      <c r="R394" s="248"/>
      <c r="S394" s="248"/>
      <c r="T394" s="24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0" t="s">
        <v>156</v>
      </c>
      <c r="AU394" s="250" t="s">
        <v>82</v>
      </c>
      <c r="AV394" s="13" t="s">
        <v>80</v>
      </c>
      <c r="AW394" s="13" t="s">
        <v>158</v>
      </c>
      <c r="AX394" s="13" t="s">
        <v>72</v>
      </c>
      <c r="AY394" s="250" t="s">
        <v>146</v>
      </c>
    </row>
    <row r="395" s="13" customFormat="1">
      <c r="A395" s="13"/>
      <c r="B395" s="240"/>
      <c r="C395" s="241"/>
      <c r="D395" s="242" t="s">
        <v>156</v>
      </c>
      <c r="E395" s="243" t="s">
        <v>1</v>
      </c>
      <c r="F395" s="244" t="s">
        <v>539</v>
      </c>
      <c r="G395" s="241"/>
      <c r="H395" s="243" t="s">
        <v>1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0" t="s">
        <v>156</v>
      </c>
      <c r="AU395" s="250" t="s">
        <v>82</v>
      </c>
      <c r="AV395" s="13" t="s">
        <v>80</v>
      </c>
      <c r="AW395" s="13" t="s">
        <v>158</v>
      </c>
      <c r="AX395" s="13" t="s">
        <v>72</v>
      </c>
      <c r="AY395" s="250" t="s">
        <v>146</v>
      </c>
    </row>
    <row r="396" s="13" customFormat="1">
      <c r="A396" s="13"/>
      <c r="B396" s="240"/>
      <c r="C396" s="241"/>
      <c r="D396" s="242" t="s">
        <v>156</v>
      </c>
      <c r="E396" s="243" t="s">
        <v>1</v>
      </c>
      <c r="F396" s="244" t="s">
        <v>540</v>
      </c>
      <c r="G396" s="241"/>
      <c r="H396" s="243" t="s">
        <v>1</v>
      </c>
      <c r="I396" s="245"/>
      <c r="J396" s="241"/>
      <c r="K396" s="241"/>
      <c r="L396" s="246"/>
      <c r="M396" s="247"/>
      <c r="N396" s="248"/>
      <c r="O396" s="248"/>
      <c r="P396" s="248"/>
      <c r="Q396" s="248"/>
      <c r="R396" s="248"/>
      <c r="S396" s="248"/>
      <c r="T396" s="249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0" t="s">
        <v>156</v>
      </c>
      <c r="AU396" s="250" t="s">
        <v>82</v>
      </c>
      <c r="AV396" s="13" t="s">
        <v>80</v>
      </c>
      <c r="AW396" s="13" t="s">
        <v>158</v>
      </c>
      <c r="AX396" s="13" t="s">
        <v>72</v>
      </c>
      <c r="AY396" s="250" t="s">
        <v>146</v>
      </c>
    </row>
    <row r="397" s="13" customFormat="1">
      <c r="A397" s="13"/>
      <c r="B397" s="240"/>
      <c r="C397" s="241"/>
      <c r="D397" s="242" t="s">
        <v>156</v>
      </c>
      <c r="E397" s="243" t="s">
        <v>1</v>
      </c>
      <c r="F397" s="244" t="s">
        <v>541</v>
      </c>
      <c r="G397" s="241"/>
      <c r="H397" s="243" t="s">
        <v>1</v>
      </c>
      <c r="I397" s="245"/>
      <c r="J397" s="241"/>
      <c r="K397" s="241"/>
      <c r="L397" s="246"/>
      <c r="M397" s="247"/>
      <c r="N397" s="248"/>
      <c r="O397" s="248"/>
      <c r="P397" s="248"/>
      <c r="Q397" s="248"/>
      <c r="R397" s="248"/>
      <c r="S397" s="248"/>
      <c r="T397" s="24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0" t="s">
        <v>156</v>
      </c>
      <c r="AU397" s="250" t="s">
        <v>82</v>
      </c>
      <c r="AV397" s="13" t="s">
        <v>80</v>
      </c>
      <c r="AW397" s="13" t="s">
        <v>158</v>
      </c>
      <c r="AX397" s="13" t="s">
        <v>72</v>
      </c>
      <c r="AY397" s="250" t="s">
        <v>146</v>
      </c>
    </row>
    <row r="398" s="13" customFormat="1">
      <c r="A398" s="13"/>
      <c r="B398" s="240"/>
      <c r="C398" s="241"/>
      <c r="D398" s="242" t="s">
        <v>156</v>
      </c>
      <c r="E398" s="243" t="s">
        <v>1</v>
      </c>
      <c r="F398" s="244" t="s">
        <v>542</v>
      </c>
      <c r="G398" s="241"/>
      <c r="H398" s="243" t="s">
        <v>1</v>
      </c>
      <c r="I398" s="245"/>
      <c r="J398" s="241"/>
      <c r="K398" s="241"/>
      <c r="L398" s="246"/>
      <c r="M398" s="247"/>
      <c r="N398" s="248"/>
      <c r="O398" s="248"/>
      <c r="P398" s="248"/>
      <c r="Q398" s="248"/>
      <c r="R398" s="248"/>
      <c r="S398" s="248"/>
      <c r="T398" s="24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0" t="s">
        <v>156</v>
      </c>
      <c r="AU398" s="250" t="s">
        <v>82</v>
      </c>
      <c r="AV398" s="13" t="s">
        <v>80</v>
      </c>
      <c r="AW398" s="13" t="s">
        <v>158</v>
      </c>
      <c r="AX398" s="13" t="s">
        <v>72</v>
      </c>
      <c r="AY398" s="250" t="s">
        <v>146</v>
      </c>
    </row>
    <row r="399" s="13" customFormat="1">
      <c r="A399" s="13"/>
      <c r="B399" s="240"/>
      <c r="C399" s="241"/>
      <c r="D399" s="242" t="s">
        <v>156</v>
      </c>
      <c r="E399" s="243" t="s">
        <v>1</v>
      </c>
      <c r="F399" s="244" t="s">
        <v>543</v>
      </c>
      <c r="G399" s="241"/>
      <c r="H399" s="243" t="s">
        <v>1</v>
      </c>
      <c r="I399" s="245"/>
      <c r="J399" s="241"/>
      <c r="K399" s="241"/>
      <c r="L399" s="246"/>
      <c r="M399" s="247"/>
      <c r="N399" s="248"/>
      <c r="O399" s="248"/>
      <c r="P399" s="248"/>
      <c r="Q399" s="248"/>
      <c r="R399" s="248"/>
      <c r="S399" s="248"/>
      <c r="T399" s="24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0" t="s">
        <v>156</v>
      </c>
      <c r="AU399" s="250" t="s">
        <v>82</v>
      </c>
      <c r="AV399" s="13" t="s">
        <v>80</v>
      </c>
      <c r="AW399" s="13" t="s">
        <v>158</v>
      </c>
      <c r="AX399" s="13" t="s">
        <v>72</v>
      </c>
      <c r="AY399" s="250" t="s">
        <v>146</v>
      </c>
    </row>
    <row r="400" s="13" customFormat="1">
      <c r="A400" s="13"/>
      <c r="B400" s="240"/>
      <c r="C400" s="241"/>
      <c r="D400" s="242" t="s">
        <v>156</v>
      </c>
      <c r="E400" s="243" t="s">
        <v>1</v>
      </c>
      <c r="F400" s="244" t="s">
        <v>544</v>
      </c>
      <c r="G400" s="241"/>
      <c r="H400" s="243" t="s">
        <v>1</v>
      </c>
      <c r="I400" s="245"/>
      <c r="J400" s="241"/>
      <c r="K400" s="241"/>
      <c r="L400" s="246"/>
      <c r="M400" s="247"/>
      <c r="N400" s="248"/>
      <c r="O400" s="248"/>
      <c r="P400" s="248"/>
      <c r="Q400" s="248"/>
      <c r="R400" s="248"/>
      <c r="S400" s="248"/>
      <c r="T400" s="249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0" t="s">
        <v>156</v>
      </c>
      <c r="AU400" s="250" t="s">
        <v>82</v>
      </c>
      <c r="AV400" s="13" t="s">
        <v>80</v>
      </c>
      <c r="AW400" s="13" t="s">
        <v>158</v>
      </c>
      <c r="AX400" s="13" t="s">
        <v>72</v>
      </c>
      <c r="AY400" s="250" t="s">
        <v>146</v>
      </c>
    </row>
    <row r="401" s="13" customFormat="1">
      <c r="A401" s="13"/>
      <c r="B401" s="240"/>
      <c r="C401" s="241"/>
      <c r="D401" s="242" t="s">
        <v>156</v>
      </c>
      <c r="E401" s="243" t="s">
        <v>1</v>
      </c>
      <c r="F401" s="244" t="s">
        <v>545</v>
      </c>
      <c r="G401" s="241"/>
      <c r="H401" s="243" t="s">
        <v>1</v>
      </c>
      <c r="I401" s="245"/>
      <c r="J401" s="241"/>
      <c r="K401" s="241"/>
      <c r="L401" s="246"/>
      <c r="M401" s="247"/>
      <c r="N401" s="248"/>
      <c r="O401" s="248"/>
      <c r="P401" s="248"/>
      <c r="Q401" s="248"/>
      <c r="R401" s="248"/>
      <c r="S401" s="248"/>
      <c r="T401" s="24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0" t="s">
        <v>156</v>
      </c>
      <c r="AU401" s="250" t="s">
        <v>82</v>
      </c>
      <c r="AV401" s="13" t="s">
        <v>80</v>
      </c>
      <c r="AW401" s="13" t="s">
        <v>158</v>
      </c>
      <c r="AX401" s="13" t="s">
        <v>72</v>
      </c>
      <c r="AY401" s="250" t="s">
        <v>146</v>
      </c>
    </row>
    <row r="402" s="13" customFormat="1">
      <c r="A402" s="13"/>
      <c r="B402" s="240"/>
      <c r="C402" s="241"/>
      <c r="D402" s="242" t="s">
        <v>156</v>
      </c>
      <c r="E402" s="243" t="s">
        <v>1</v>
      </c>
      <c r="F402" s="244" t="s">
        <v>546</v>
      </c>
      <c r="G402" s="241"/>
      <c r="H402" s="243" t="s">
        <v>1</v>
      </c>
      <c r="I402" s="245"/>
      <c r="J402" s="241"/>
      <c r="K402" s="241"/>
      <c r="L402" s="246"/>
      <c r="M402" s="247"/>
      <c r="N402" s="248"/>
      <c r="O402" s="248"/>
      <c r="P402" s="248"/>
      <c r="Q402" s="248"/>
      <c r="R402" s="248"/>
      <c r="S402" s="248"/>
      <c r="T402" s="24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0" t="s">
        <v>156</v>
      </c>
      <c r="AU402" s="250" t="s">
        <v>82</v>
      </c>
      <c r="AV402" s="13" t="s">
        <v>80</v>
      </c>
      <c r="AW402" s="13" t="s">
        <v>158</v>
      </c>
      <c r="AX402" s="13" t="s">
        <v>72</v>
      </c>
      <c r="AY402" s="250" t="s">
        <v>146</v>
      </c>
    </row>
    <row r="403" s="13" customFormat="1">
      <c r="A403" s="13"/>
      <c r="B403" s="240"/>
      <c r="C403" s="241"/>
      <c r="D403" s="242" t="s">
        <v>156</v>
      </c>
      <c r="E403" s="243" t="s">
        <v>1</v>
      </c>
      <c r="F403" s="244" t="s">
        <v>547</v>
      </c>
      <c r="G403" s="241"/>
      <c r="H403" s="243" t="s">
        <v>1</v>
      </c>
      <c r="I403" s="245"/>
      <c r="J403" s="241"/>
      <c r="K403" s="241"/>
      <c r="L403" s="246"/>
      <c r="M403" s="247"/>
      <c r="N403" s="248"/>
      <c r="O403" s="248"/>
      <c r="P403" s="248"/>
      <c r="Q403" s="248"/>
      <c r="R403" s="248"/>
      <c r="S403" s="248"/>
      <c r="T403" s="24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0" t="s">
        <v>156</v>
      </c>
      <c r="AU403" s="250" t="s">
        <v>82</v>
      </c>
      <c r="AV403" s="13" t="s">
        <v>80</v>
      </c>
      <c r="AW403" s="13" t="s">
        <v>158</v>
      </c>
      <c r="AX403" s="13" t="s">
        <v>72</v>
      </c>
      <c r="AY403" s="250" t="s">
        <v>146</v>
      </c>
    </row>
    <row r="404" s="14" customFormat="1">
      <c r="A404" s="14"/>
      <c r="B404" s="251"/>
      <c r="C404" s="252"/>
      <c r="D404" s="242" t="s">
        <v>156</v>
      </c>
      <c r="E404" s="253" t="s">
        <v>1</v>
      </c>
      <c r="F404" s="254" t="s">
        <v>548</v>
      </c>
      <c r="G404" s="252"/>
      <c r="H404" s="255">
        <v>1</v>
      </c>
      <c r="I404" s="256"/>
      <c r="J404" s="252"/>
      <c r="K404" s="252"/>
      <c r="L404" s="257"/>
      <c r="M404" s="258"/>
      <c r="N404" s="259"/>
      <c r="O404" s="259"/>
      <c r="P404" s="259"/>
      <c r="Q404" s="259"/>
      <c r="R404" s="259"/>
      <c r="S404" s="259"/>
      <c r="T404" s="26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1" t="s">
        <v>156</v>
      </c>
      <c r="AU404" s="261" t="s">
        <v>82</v>
      </c>
      <c r="AV404" s="14" t="s">
        <v>82</v>
      </c>
      <c r="AW404" s="14" t="s">
        <v>158</v>
      </c>
      <c r="AX404" s="14" t="s">
        <v>80</v>
      </c>
      <c r="AY404" s="261" t="s">
        <v>146</v>
      </c>
    </row>
    <row r="405" s="2" customFormat="1" ht="37.8" customHeight="1">
      <c r="A405" s="39"/>
      <c r="B405" s="40"/>
      <c r="C405" s="227" t="s">
        <v>549</v>
      </c>
      <c r="D405" s="227" t="s">
        <v>149</v>
      </c>
      <c r="E405" s="228" t="s">
        <v>550</v>
      </c>
      <c r="F405" s="229" t="s">
        <v>551</v>
      </c>
      <c r="G405" s="230" t="s">
        <v>245</v>
      </c>
      <c r="H405" s="231">
        <v>2</v>
      </c>
      <c r="I405" s="232"/>
      <c r="J405" s="233">
        <f>ROUND(I405*H405,2)</f>
        <v>0</v>
      </c>
      <c r="K405" s="229" t="s">
        <v>1</v>
      </c>
      <c r="L405" s="45"/>
      <c r="M405" s="234" t="s">
        <v>1</v>
      </c>
      <c r="N405" s="235" t="s">
        <v>37</v>
      </c>
      <c r="O405" s="92"/>
      <c r="P405" s="236">
        <f>O405*H405</f>
        <v>0</v>
      </c>
      <c r="Q405" s="236">
        <v>0</v>
      </c>
      <c r="R405" s="236">
        <f>Q405*H405</f>
        <v>0</v>
      </c>
      <c r="S405" s="236">
        <v>0</v>
      </c>
      <c r="T405" s="237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8" t="s">
        <v>232</v>
      </c>
      <c r="AT405" s="238" t="s">
        <v>149</v>
      </c>
      <c r="AU405" s="238" t="s">
        <v>82</v>
      </c>
      <c r="AY405" s="18" t="s">
        <v>146</v>
      </c>
      <c r="BE405" s="239">
        <f>IF(N405="základní",J405,0)</f>
        <v>0</v>
      </c>
      <c r="BF405" s="239">
        <f>IF(N405="snížená",J405,0)</f>
        <v>0</v>
      </c>
      <c r="BG405" s="239">
        <f>IF(N405="zákl. přenesená",J405,0)</f>
        <v>0</v>
      </c>
      <c r="BH405" s="239">
        <f>IF(N405="sníž. přenesená",J405,0)</f>
        <v>0</v>
      </c>
      <c r="BI405" s="239">
        <f>IF(N405="nulová",J405,0)</f>
        <v>0</v>
      </c>
      <c r="BJ405" s="18" t="s">
        <v>80</v>
      </c>
      <c r="BK405" s="239">
        <f>ROUND(I405*H405,2)</f>
        <v>0</v>
      </c>
      <c r="BL405" s="18" t="s">
        <v>232</v>
      </c>
      <c r="BM405" s="238" t="s">
        <v>552</v>
      </c>
    </row>
    <row r="406" s="13" customFormat="1">
      <c r="A406" s="13"/>
      <c r="B406" s="240"/>
      <c r="C406" s="241"/>
      <c r="D406" s="242" t="s">
        <v>156</v>
      </c>
      <c r="E406" s="243" t="s">
        <v>1</v>
      </c>
      <c r="F406" s="244" t="s">
        <v>526</v>
      </c>
      <c r="G406" s="241"/>
      <c r="H406" s="243" t="s">
        <v>1</v>
      </c>
      <c r="I406" s="245"/>
      <c r="J406" s="241"/>
      <c r="K406" s="241"/>
      <c r="L406" s="246"/>
      <c r="M406" s="247"/>
      <c r="N406" s="248"/>
      <c r="O406" s="248"/>
      <c r="P406" s="248"/>
      <c r="Q406" s="248"/>
      <c r="R406" s="248"/>
      <c r="S406" s="248"/>
      <c r="T406" s="24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0" t="s">
        <v>156</v>
      </c>
      <c r="AU406" s="250" t="s">
        <v>82</v>
      </c>
      <c r="AV406" s="13" t="s">
        <v>80</v>
      </c>
      <c r="AW406" s="13" t="s">
        <v>158</v>
      </c>
      <c r="AX406" s="13" t="s">
        <v>72</v>
      </c>
      <c r="AY406" s="250" t="s">
        <v>146</v>
      </c>
    </row>
    <row r="407" s="13" customFormat="1">
      <c r="A407" s="13"/>
      <c r="B407" s="240"/>
      <c r="C407" s="241"/>
      <c r="D407" s="242" t="s">
        <v>156</v>
      </c>
      <c r="E407" s="243" t="s">
        <v>1</v>
      </c>
      <c r="F407" s="244" t="s">
        <v>527</v>
      </c>
      <c r="G407" s="241"/>
      <c r="H407" s="243" t="s">
        <v>1</v>
      </c>
      <c r="I407" s="245"/>
      <c r="J407" s="241"/>
      <c r="K407" s="241"/>
      <c r="L407" s="246"/>
      <c r="M407" s="247"/>
      <c r="N407" s="248"/>
      <c r="O407" s="248"/>
      <c r="P407" s="248"/>
      <c r="Q407" s="248"/>
      <c r="R407" s="248"/>
      <c r="S407" s="248"/>
      <c r="T407" s="249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0" t="s">
        <v>156</v>
      </c>
      <c r="AU407" s="250" t="s">
        <v>82</v>
      </c>
      <c r="AV407" s="13" t="s">
        <v>80</v>
      </c>
      <c r="AW407" s="13" t="s">
        <v>158</v>
      </c>
      <c r="AX407" s="13" t="s">
        <v>72</v>
      </c>
      <c r="AY407" s="250" t="s">
        <v>146</v>
      </c>
    </row>
    <row r="408" s="13" customFormat="1">
      <c r="A408" s="13"/>
      <c r="B408" s="240"/>
      <c r="C408" s="241"/>
      <c r="D408" s="242" t="s">
        <v>156</v>
      </c>
      <c r="E408" s="243" t="s">
        <v>1</v>
      </c>
      <c r="F408" s="244" t="s">
        <v>553</v>
      </c>
      <c r="G408" s="241"/>
      <c r="H408" s="243" t="s">
        <v>1</v>
      </c>
      <c r="I408" s="245"/>
      <c r="J408" s="241"/>
      <c r="K408" s="241"/>
      <c r="L408" s="246"/>
      <c r="M408" s="247"/>
      <c r="N408" s="248"/>
      <c r="O408" s="248"/>
      <c r="P408" s="248"/>
      <c r="Q408" s="248"/>
      <c r="R408" s="248"/>
      <c r="S408" s="248"/>
      <c r="T408" s="24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0" t="s">
        <v>156</v>
      </c>
      <c r="AU408" s="250" t="s">
        <v>82</v>
      </c>
      <c r="AV408" s="13" t="s">
        <v>80</v>
      </c>
      <c r="AW408" s="13" t="s">
        <v>158</v>
      </c>
      <c r="AX408" s="13" t="s">
        <v>72</v>
      </c>
      <c r="AY408" s="250" t="s">
        <v>146</v>
      </c>
    </row>
    <row r="409" s="13" customFormat="1">
      <c r="A409" s="13"/>
      <c r="B409" s="240"/>
      <c r="C409" s="241"/>
      <c r="D409" s="242" t="s">
        <v>156</v>
      </c>
      <c r="E409" s="243" t="s">
        <v>1</v>
      </c>
      <c r="F409" s="244" t="s">
        <v>529</v>
      </c>
      <c r="G409" s="241"/>
      <c r="H409" s="243" t="s">
        <v>1</v>
      </c>
      <c r="I409" s="245"/>
      <c r="J409" s="241"/>
      <c r="K409" s="241"/>
      <c r="L409" s="246"/>
      <c r="M409" s="247"/>
      <c r="N409" s="248"/>
      <c r="O409" s="248"/>
      <c r="P409" s="248"/>
      <c r="Q409" s="248"/>
      <c r="R409" s="248"/>
      <c r="S409" s="248"/>
      <c r="T409" s="24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0" t="s">
        <v>156</v>
      </c>
      <c r="AU409" s="250" t="s">
        <v>82</v>
      </c>
      <c r="AV409" s="13" t="s">
        <v>80</v>
      </c>
      <c r="AW409" s="13" t="s">
        <v>158</v>
      </c>
      <c r="AX409" s="13" t="s">
        <v>72</v>
      </c>
      <c r="AY409" s="250" t="s">
        <v>146</v>
      </c>
    </row>
    <row r="410" s="13" customFormat="1">
      <c r="A410" s="13"/>
      <c r="B410" s="240"/>
      <c r="C410" s="241"/>
      <c r="D410" s="242" t="s">
        <v>156</v>
      </c>
      <c r="E410" s="243" t="s">
        <v>1</v>
      </c>
      <c r="F410" s="244" t="s">
        <v>530</v>
      </c>
      <c r="G410" s="241"/>
      <c r="H410" s="243" t="s">
        <v>1</v>
      </c>
      <c r="I410" s="245"/>
      <c r="J410" s="241"/>
      <c r="K410" s="241"/>
      <c r="L410" s="246"/>
      <c r="M410" s="247"/>
      <c r="N410" s="248"/>
      <c r="O410" s="248"/>
      <c r="P410" s="248"/>
      <c r="Q410" s="248"/>
      <c r="R410" s="248"/>
      <c r="S410" s="248"/>
      <c r="T410" s="249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0" t="s">
        <v>156</v>
      </c>
      <c r="AU410" s="250" t="s">
        <v>82</v>
      </c>
      <c r="AV410" s="13" t="s">
        <v>80</v>
      </c>
      <c r="AW410" s="13" t="s">
        <v>158</v>
      </c>
      <c r="AX410" s="13" t="s">
        <v>72</v>
      </c>
      <c r="AY410" s="250" t="s">
        <v>146</v>
      </c>
    </row>
    <row r="411" s="13" customFormat="1">
      <c r="A411" s="13"/>
      <c r="B411" s="240"/>
      <c r="C411" s="241"/>
      <c r="D411" s="242" t="s">
        <v>156</v>
      </c>
      <c r="E411" s="243" t="s">
        <v>1</v>
      </c>
      <c r="F411" s="244" t="s">
        <v>531</v>
      </c>
      <c r="G411" s="241"/>
      <c r="H411" s="243" t="s">
        <v>1</v>
      </c>
      <c r="I411" s="245"/>
      <c r="J411" s="241"/>
      <c r="K411" s="241"/>
      <c r="L411" s="246"/>
      <c r="M411" s="247"/>
      <c r="N411" s="248"/>
      <c r="O411" s="248"/>
      <c r="P411" s="248"/>
      <c r="Q411" s="248"/>
      <c r="R411" s="248"/>
      <c r="S411" s="248"/>
      <c r="T411" s="24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0" t="s">
        <v>156</v>
      </c>
      <c r="AU411" s="250" t="s">
        <v>82</v>
      </c>
      <c r="AV411" s="13" t="s">
        <v>80</v>
      </c>
      <c r="AW411" s="13" t="s">
        <v>158</v>
      </c>
      <c r="AX411" s="13" t="s">
        <v>72</v>
      </c>
      <c r="AY411" s="250" t="s">
        <v>146</v>
      </c>
    </row>
    <row r="412" s="13" customFormat="1">
      <c r="A412" s="13"/>
      <c r="B412" s="240"/>
      <c r="C412" s="241"/>
      <c r="D412" s="242" t="s">
        <v>156</v>
      </c>
      <c r="E412" s="243" t="s">
        <v>1</v>
      </c>
      <c r="F412" s="244" t="s">
        <v>532</v>
      </c>
      <c r="G412" s="241"/>
      <c r="H412" s="243" t="s">
        <v>1</v>
      </c>
      <c r="I412" s="245"/>
      <c r="J412" s="241"/>
      <c r="K412" s="241"/>
      <c r="L412" s="246"/>
      <c r="M412" s="247"/>
      <c r="N412" s="248"/>
      <c r="O412" s="248"/>
      <c r="P412" s="248"/>
      <c r="Q412" s="248"/>
      <c r="R412" s="248"/>
      <c r="S412" s="248"/>
      <c r="T412" s="24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0" t="s">
        <v>156</v>
      </c>
      <c r="AU412" s="250" t="s">
        <v>82</v>
      </c>
      <c r="AV412" s="13" t="s">
        <v>80</v>
      </c>
      <c r="AW412" s="13" t="s">
        <v>158</v>
      </c>
      <c r="AX412" s="13" t="s">
        <v>72</v>
      </c>
      <c r="AY412" s="250" t="s">
        <v>146</v>
      </c>
    </row>
    <row r="413" s="13" customFormat="1">
      <c r="A413" s="13"/>
      <c r="B413" s="240"/>
      <c r="C413" s="241"/>
      <c r="D413" s="242" t="s">
        <v>156</v>
      </c>
      <c r="E413" s="243" t="s">
        <v>1</v>
      </c>
      <c r="F413" s="244" t="s">
        <v>533</v>
      </c>
      <c r="G413" s="241"/>
      <c r="H413" s="243" t="s">
        <v>1</v>
      </c>
      <c r="I413" s="245"/>
      <c r="J413" s="241"/>
      <c r="K413" s="241"/>
      <c r="L413" s="246"/>
      <c r="M413" s="247"/>
      <c r="N413" s="248"/>
      <c r="O413" s="248"/>
      <c r="P413" s="248"/>
      <c r="Q413" s="248"/>
      <c r="R413" s="248"/>
      <c r="S413" s="248"/>
      <c r="T413" s="24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0" t="s">
        <v>156</v>
      </c>
      <c r="AU413" s="250" t="s">
        <v>82</v>
      </c>
      <c r="AV413" s="13" t="s">
        <v>80</v>
      </c>
      <c r="AW413" s="13" t="s">
        <v>158</v>
      </c>
      <c r="AX413" s="13" t="s">
        <v>72</v>
      </c>
      <c r="AY413" s="250" t="s">
        <v>146</v>
      </c>
    </row>
    <row r="414" s="13" customFormat="1">
      <c r="A414" s="13"/>
      <c r="B414" s="240"/>
      <c r="C414" s="241"/>
      <c r="D414" s="242" t="s">
        <v>156</v>
      </c>
      <c r="E414" s="243" t="s">
        <v>1</v>
      </c>
      <c r="F414" s="244" t="s">
        <v>534</v>
      </c>
      <c r="G414" s="241"/>
      <c r="H414" s="243" t="s">
        <v>1</v>
      </c>
      <c r="I414" s="245"/>
      <c r="J414" s="241"/>
      <c r="K414" s="241"/>
      <c r="L414" s="246"/>
      <c r="M414" s="247"/>
      <c r="N414" s="248"/>
      <c r="O414" s="248"/>
      <c r="P414" s="248"/>
      <c r="Q414" s="248"/>
      <c r="R414" s="248"/>
      <c r="S414" s="248"/>
      <c r="T414" s="249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0" t="s">
        <v>156</v>
      </c>
      <c r="AU414" s="250" t="s">
        <v>82</v>
      </c>
      <c r="AV414" s="13" t="s">
        <v>80</v>
      </c>
      <c r="AW414" s="13" t="s">
        <v>158</v>
      </c>
      <c r="AX414" s="13" t="s">
        <v>72</v>
      </c>
      <c r="AY414" s="250" t="s">
        <v>146</v>
      </c>
    </row>
    <row r="415" s="13" customFormat="1">
      <c r="A415" s="13"/>
      <c r="B415" s="240"/>
      <c r="C415" s="241"/>
      <c r="D415" s="242" t="s">
        <v>156</v>
      </c>
      <c r="E415" s="243" t="s">
        <v>1</v>
      </c>
      <c r="F415" s="244" t="s">
        <v>535</v>
      </c>
      <c r="G415" s="241"/>
      <c r="H415" s="243" t="s">
        <v>1</v>
      </c>
      <c r="I415" s="245"/>
      <c r="J415" s="241"/>
      <c r="K415" s="241"/>
      <c r="L415" s="246"/>
      <c r="M415" s="247"/>
      <c r="N415" s="248"/>
      <c r="O415" s="248"/>
      <c r="P415" s="248"/>
      <c r="Q415" s="248"/>
      <c r="R415" s="248"/>
      <c r="S415" s="248"/>
      <c r="T415" s="249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0" t="s">
        <v>156</v>
      </c>
      <c r="AU415" s="250" t="s">
        <v>82</v>
      </c>
      <c r="AV415" s="13" t="s">
        <v>80</v>
      </c>
      <c r="AW415" s="13" t="s">
        <v>158</v>
      </c>
      <c r="AX415" s="13" t="s">
        <v>72</v>
      </c>
      <c r="AY415" s="250" t="s">
        <v>146</v>
      </c>
    </row>
    <row r="416" s="13" customFormat="1">
      <c r="A416" s="13"/>
      <c r="B416" s="240"/>
      <c r="C416" s="241"/>
      <c r="D416" s="242" t="s">
        <v>156</v>
      </c>
      <c r="E416" s="243" t="s">
        <v>1</v>
      </c>
      <c r="F416" s="244" t="s">
        <v>536</v>
      </c>
      <c r="G416" s="241"/>
      <c r="H416" s="243" t="s">
        <v>1</v>
      </c>
      <c r="I416" s="245"/>
      <c r="J416" s="241"/>
      <c r="K416" s="241"/>
      <c r="L416" s="246"/>
      <c r="M416" s="247"/>
      <c r="N416" s="248"/>
      <c r="O416" s="248"/>
      <c r="P416" s="248"/>
      <c r="Q416" s="248"/>
      <c r="R416" s="248"/>
      <c r="S416" s="248"/>
      <c r="T416" s="24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0" t="s">
        <v>156</v>
      </c>
      <c r="AU416" s="250" t="s">
        <v>82</v>
      </c>
      <c r="AV416" s="13" t="s">
        <v>80</v>
      </c>
      <c r="AW416" s="13" t="s">
        <v>158</v>
      </c>
      <c r="AX416" s="13" t="s">
        <v>72</v>
      </c>
      <c r="AY416" s="250" t="s">
        <v>146</v>
      </c>
    </row>
    <row r="417" s="13" customFormat="1">
      <c r="A417" s="13"/>
      <c r="B417" s="240"/>
      <c r="C417" s="241"/>
      <c r="D417" s="242" t="s">
        <v>156</v>
      </c>
      <c r="E417" s="243" t="s">
        <v>1</v>
      </c>
      <c r="F417" s="244" t="s">
        <v>537</v>
      </c>
      <c r="G417" s="241"/>
      <c r="H417" s="243" t="s">
        <v>1</v>
      </c>
      <c r="I417" s="245"/>
      <c r="J417" s="241"/>
      <c r="K417" s="241"/>
      <c r="L417" s="246"/>
      <c r="M417" s="247"/>
      <c r="N417" s="248"/>
      <c r="O417" s="248"/>
      <c r="P417" s="248"/>
      <c r="Q417" s="248"/>
      <c r="R417" s="248"/>
      <c r="S417" s="248"/>
      <c r="T417" s="249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0" t="s">
        <v>156</v>
      </c>
      <c r="AU417" s="250" t="s">
        <v>82</v>
      </c>
      <c r="AV417" s="13" t="s">
        <v>80</v>
      </c>
      <c r="AW417" s="13" t="s">
        <v>158</v>
      </c>
      <c r="AX417" s="13" t="s">
        <v>72</v>
      </c>
      <c r="AY417" s="250" t="s">
        <v>146</v>
      </c>
    </row>
    <row r="418" s="13" customFormat="1">
      <c r="A418" s="13"/>
      <c r="B418" s="240"/>
      <c r="C418" s="241"/>
      <c r="D418" s="242" t="s">
        <v>156</v>
      </c>
      <c r="E418" s="243" t="s">
        <v>1</v>
      </c>
      <c r="F418" s="244" t="s">
        <v>538</v>
      </c>
      <c r="G418" s="241"/>
      <c r="H418" s="243" t="s">
        <v>1</v>
      </c>
      <c r="I418" s="245"/>
      <c r="J418" s="241"/>
      <c r="K418" s="241"/>
      <c r="L418" s="246"/>
      <c r="M418" s="247"/>
      <c r="N418" s="248"/>
      <c r="O418" s="248"/>
      <c r="P418" s="248"/>
      <c r="Q418" s="248"/>
      <c r="R418" s="248"/>
      <c r="S418" s="248"/>
      <c r="T418" s="249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0" t="s">
        <v>156</v>
      </c>
      <c r="AU418" s="250" t="s">
        <v>82</v>
      </c>
      <c r="AV418" s="13" t="s">
        <v>80</v>
      </c>
      <c r="AW418" s="13" t="s">
        <v>158</v>
      </c>
      <c r="AX418" s="13" t="s">
        <v>72</v>
      </c>
      <c r="AY418" s="250" t="s">
        <v>146</v>
      </c>
    </row>
    <row r="419" s="13" customFormat="1">
      <c r="A419" s="13"/>
      <c r="B419" s="240"/>
      <c r="C419" s="241"/>
      <c r="D419" s="242" t="s">
        <v>156</v>
      </c>
      <c r="E419" s="243" t="s">
        <v>1</v>
      </c>
      <c r="F419" s="244" t="s">
        <v>539</v>
      </c>
      <c r="G419" s="241"/>
      <c r="H419" s="243" t="s">
        <v>1</v>
      </c>
      <c r="I419" s="245"/>
      <c r="J419" s="241"/>
      <c r="K419" s="241"/>
      <c r="L419" s="246"/>
      <c r="M419" s="247"/>
      <c r="N419" s="248"/>
      <c r="O419" s="248"/>
      <c r="P419" s="248"/>
      <c r="Q419" s="248"/>
      <c r="R419" s="248"/>
      <c r="S419" s="248"/>
      <c r="T419" s="24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0" t="s">
        <v>156</v>
      </c>
      <c r="AU419" s="250" t="s">
        <v>82</v>
      </c>
      <c r="AV419" s="13" t="s">
        <v>80</v>
      </c>
      <c r="AW419" s="13" t="s">
        <v>158</v>
      </c>
      <c r="AX419" s="13" t="s">
        <v>72</v>
      </c>
      <c r="AY419" s="250" t="s">
        <v>146</v>
      </c>
    </row>
    <row r="420" s="13" customFormat="1">
      <c r="A420" s="13"/>
      <c r="B420" s="240"/>
      <c r="C420" s="241"/>
      <c r="D420" s="242" t="s">
        <v>156</v>
      </c>
      <c r="E420" s="243" t="s">
        <v>1</v>
      </c>
      <c r="F420" s="244" t="s">
        <v>540</v>
      </c>
      <c r="G420" s="241"/>
      <c r="H420" s="243" t="s">
        <v>1</v>
      </c>
      <c r="I420" s="245"/>
      <c r="J420" s="241"/>
      <c r="K420" s="241"/>
      <c r="L420" s="246"/>
      <c r="M420" s="247"/>
      <c r="N420" s="248"/>
      <c r="O420" s="248"/>
      <c r="P420" s="248"/>
      <c r="Q420" s="248"/>
      <c r="R420" s="248"/>
      <c r="S420" s="248"/>
      <c r="T420" s="249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0" t="s">
        <v>156</v>
      </c>
      <c r="AU420" s="250" t="s">
        <v>82</v>
      </c>
      <c r="AV420" s="13" t="s">
        <v>80</v>
      </c>
      <c r="AW420" s="13" t="s">
        <v>158</v>
      </c>
      <c r="AX420" s="13" t="s">
        <v>72</v>
      </c>
      <c r="AY420" s="250" t="s">
        <v>146</v>
      </c>
    </row>
    <row r="421" s="13" customFormat="1">
      <c r="A421" s="13"/>
      <c r="B421" s="240"/>
      <c r="C421" s="241"/>
      <c r="D421" s="242" t="s">
        <v>156</v>
      </c>
      <c r="E421" s="243" t="s">
        <v>1</v>
      </c>
      <c r="F421" s="244" t="s">
        <v>554</v>
      </c>
      <c r="G421" s="241"/>
      <c r="H421" s="243" t="s">
        <v>1</v>
      </c>
      <c r="I421" s="245"/>
      <c r="J421" s="241"/>
      <c r="K421" s="241"/>
      <c r="L421" s="246"/>
      <c r="M421" s="247"/>
      <c r="N421" s="248"/>
      <c r="O421" s="248"/>
      <c r="P421" s="248"/>
      <c r="Q421" s="248"/>
      <c r="R421" s="248"/>
      <c r="S421" s="248"/>
      <c r="T421" s="24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0" t="s">
        <v>156</v>
      </c>
      <c r="AU421" s="250" t="s">
        <v>82</v>
      </c>
      <c r="AV421" s="13" t="s">
        <v>80</v>
      </c>
      <c r="AW421" s="13" t="s">
        <v>158</v>
      </c>
      <c r="AX421" s="13" t="s">
        <v>72</v>
      </c>
      <c r="AY421" s="250" t="s">
        <v>146</v>
      </c>
    </row>
    <row r="422" s="13" customFormat="1">
      <c r="A422" s="13"/>
      <c r="B422" s="240"/>
      <c r="C422" s="241"/>
      <c r="D422" s="242" t="s">
        <v>156</v>
      </c>
      <c r="E422" s="243" t="s">
        <v>1</v>
      </c>
      <c r="F422" s="244" t="s">
        <v>542</v>
      </c>
      <c r="G422" s="241"/>
      <c r="H422" s="243" t="s">
        <v>1</v>
      </c>
      <c r="I422" s="245"/>
      <c r="J422" s="241"/>
      <c r="K422" s="241"/>
      <c r="L422" s="246"/>
      <c r="M422" s="247"/>
      <c r="N422" s="248"/>
      <c r="O422" s="248"/>
      <c r="P422" s="248"/>
      <c r="Q422" s="248"/>
      <c r="R422" s="248"/>
      <c r="S422" s="248"/>
      <c r="T422" s="249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0" t="s">
        <v>156</v>
      </c>
      <c r="AU422" s="250" t="s">
        <v>82</v>
      </c>
      <c r="AV422" s="13" t="s">
        <v>80</v>
      </c>
      <c r="AW422" s="13" t="s">
        <v>158</v>
      </c>
      <c r="AX422" s="13" t="s">
        <v>72</v>
      </c>
      <c r="AY422" s="250" t="s">
        <v>146</v>
      </c>
    </row>
    <row r="423" s="13" customFormat="1">
      <c r="A423" s="13"/>
      <c r="B423" s="240"/>
      <c r="C423" s="241"/>
      <c r="D423" s="242" t="s">
        <v>156</v>
      </c>
      <c r="E423" s="243" t="s">
        <v>1</v>
      </c>
      <c r="F423" s="244" t="s">
        <v>543</v>
      </c>
      <c r="G423" s="241"/>
      <c r="H423" s="243" t="s">
        <v>1</v>
      </c>
      <c r="I423" s="245"/>
      <c r="J423" s="241"/>
      <c r="K423" s="241"/>
      <c r="L423" s="246"/>
      <c r="M423" s="247"/>
      <c r="N423" s="248"/>
      <c r="O423" s="248"/>
      <c r="P423" s="248"/>
      <c r="Q423" s="248"/>
      <c r="R423" s="248"/>
      <c r="S423" s="248"/>
      <c r="T423" s="24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0" t="s">
        <v>156</v>
      </c>
      <c r="AU423" s="250" t="s">
        <v>82</v>
      </c>
      <c r="AV423" s="13" t="s">
        <v>80</v>
      </c>
      <c r="AW423" s="13" t="s">
        <v>158</v>
      </c>
      <c r="AX423" s="13" t="s">
        <v>72</v>
      </c>
      <c r="AY423" s="250" t="s">
        <v>146</v>
      </c>
    </row>
    <row r="424" s="13" customFormat="1">
      <c r="A424" s="13"/>
      <c r="B424" s="240"/>
      <c r="C424" s="241"/>
      <c r="D424" s="242" t="s">
        <v>156</v>
      </c>
      <c r="E424" s="243" t="s">
        <v>1</v>
      </c>
      <c r="F424" s="244" t="s">
        <v>544</v>
      </c>
      <c r="G424" s="241"/>
      <c r="H424" s="243" t="s">
        <v>1</v>
      </c>
      <c r="I424" s="245"/>
      <c r="J424" s="241"/>
      <c r="K424" s="241"/>
      <c r="L424" s="246"/>
      <c r="M424" s="247"/>
      <c r="N424" s="248"/>
      <c r="O424" s="248"/>
      <c r="P424" s="248"/>
      <c r="Q424" s="248"/>
      <c r="R424" s="248"/>
      <c r="S424" s="248"/>
      <c r="T424" s="249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50" t="s">
        <v>156</v>
      </c>
      <c r="AU424" s="250" t="s">
        <v>82</v>
      </c>
      <c r="AV424" s="13" t="s">
        <v>80</v>
      </c>
      <c r="AW424" s="13" t="s">
        <v>158</v>
      </c>
      <c r="AX424" s="13" t="s">
        <v>72</v>
      </c>
      <c r="AY424" s="250" t="s">
        <v>146</v>
      </c>
    </row>
    <row r="425" s="13" customFormat="1">
      <c r="A425" s="13"/>
      <c r="B425" s="240"/>
      <c r="C425" s="241"/>
      <c r="D425" s="242" t="s">
        <v>156</v>
      </c>
      <c r="E425" s="243" t="s">
        <v>1</v>
      </c>
      <c r="F425" s="244" t="s">
        <v>545</v>
      </c>
      <c r="G425" s="241"/>
      <c r="H425" s="243" t="s">
        <v>1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0" t="s">
        <v>156</v>
      </c>
      <c r="AU425" s="250" t="s">
        <v>82</v>
      </c>
      <c r="AV425" s="13" t="s">
        <v>80</v>
      </c>
      <c r="AW425" s="13" t="s">
        <v>158</v>
      </c>
      <c r="AX425" s="13" t="s">
        <v>72</v>
      </c>
      <c r="AY425" s="250" t="s">
        <v>146</v>
      </c>
    </row>
    <row r="426" s="13" customFormat="1">
      <c r="A426" s="13"/>
      <c r="B426" s="240"/>
      <c r="C426" s="241"/>
      <c r="D426" s="242" t="s">
        <v>156</v>
      </c>
      <c r="E426" s="243" t="s">
        <v>1</v>
      </c>
      <c r="F426" s="244" t="s">
        <v>546</v>
      </c>
      <c r="G426" s="241"/>
      <c r="H426" s="243" t="s">
        <v>1</v>
      </c>
      <c r="I426" s="245"/>
      <c r="J426" s="241"/>
      <c r="K426" s="241"/>
      <c r="L426" s="246"/>
      <c r="M426" s="247"/>
      <c r="N426" s="248"/>
      <c r="O426" s="248"/>
      <c r="P426" s="248"/>
      <c r="Q426" s="248"/>
      <c r="R426" s="248"/>
      <c r="S426" s="248"/>
      <c r="T426" s="249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0" t="s">
        <v>156</v>
      </c>
      <c r="AU426" s="250" t="s">
        <v>82</v>
      </c>
      <c r="AV426" s="13" t="s">
        <v>80</v>
      </c>
      <c r="AW426" s="13" t="s">
        <v>158</v>
      </c>
      <c r="AX426" s="13" t="s">
        <v>72</v>
      </c>
      <c r="AY426" s="250" t="s">
        <v>146</v>
      </c>
    </row>
    <row r="427" s="13" customFormat="1">
      <c r="A427" s="13"/>
      <c r="B427" s="240"/>
      <c r="C427" s="241"/>
      <c r="D427" s="242" t="s">
        <v>156</v>
      </c>
      <c r="E427" s="243" t="s">
        <v>1</v>
      </c>
      <c r="F427" s="244" t="s">
        <v>547</v>
      </c>
      <c r="G427" s="241"/>
      <c r="H427" s="243" t="s">
        <v>1</v>
      </c>
      <c r="I427" s="245"/>
      <c r="J427" s="241"/>
      <c r="K427" s="241"/>
      <c r="L427" s="246"/>
      <c r="M427" s="247"/>
      <c r="N427" s="248"/>
      <c r="O427" s="248"/>
      <c r="P427" s="248"/>
      <c r="Q427" s="248"/>
      <c r="R427" s="248"/>
      <c r="S427" s="248"/>
      <c r="T427" s="24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0" t="s">
        <v>156</v>
      </c>
      <c r="AU427" s="250" t="s">
        <v>82</v>
      </c>
      <c r="AV427" s="13" t="s">
        <v>80</v>
      </c>
      <c r="AW427" s="13" t="s">
        <v>158</v>
      </c>
      <c r="AX427" s="13" t="s">
        <v>72</v>
      </c>
      <c r="AY427" s="250" t="s">
        <v>146</v>
      </c>
    </row>
    <row r="428" s="14" customFormat="1">
      <c r="A428" s="14"/>
      <c r="B428" s="251"/>
      <c r="C428" s="252"/>
      <c r="D428" s="242" t="s">
        <v>156</v>
      </c>
      <c r="E428" s="253" t="s">
        <v>1</v>
      </c>
      <c r="F428" s="254" t="s">
        <v>555</v>
      </c>
      <c r="G428" s="252"/>
      <c r="H428" s="255">
        <v>2</v>
      </c>
      <c r="I428" s="256"/>
      <c r="J428" s="252"/>
      <c r="K428" s="252"/>
      <c r="L428" s="257"/>
      <c r="M428" s="258"/>
      <c r="N428" s="259"/>
      <c r="O428" s="259"/>
      <c r="P428" s="259"/>
      <c r="Q428" s="259"/>
      <c r="R428" s="259"/>
      <c r="S428" s="259"/>
      <c r="T428" s="26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1" t="s">
        <v>156</v>
      </c>
      <c r="AU428" s="261" t="s">
        <v>82</v>
      </c>
      <c r="AV428" s="14" t="s">
        <v>82</v>
      </c>
      <c r="AW428" s="14" t="s">
        <v>158</v>
      </c>
      <c r="AX428" s="14" t="s">
        <v>80</v>
      </c>
      <c r="AY428" s="261" t="s">
        <v>146</v>
      </c>
    </row>
    <row r="429" s="2" customFormat="1" ht="24.15" customHeight="1">
      <c r="A429" s="39"/>
      <c r="B429" s="40"/>
      <c r="C429" s="227" t="s">
        <v>556</v>
      </c>
      <c r="D429" s="227" t="s">
        <v>149</v>
      </c>
      <c r="E429" s="228" t="s">
        <v>557</v>
      </c>
      <c r="F429" s="229" t="s">
        <v>558</v>
      </c>
      <c r="G429" s="230" t="s">
        <v>245</v>
      </c>
      <c r="H429" s="231">
        <v>4</v>
      </c>
      <c r="I429" s="232"/>
      <c r="J429" s="233">
        <f>ROUND(I429*H429,2)</f>
        <v>0</v>
      </c>
      <c r="K429" s="229" t="s">
        <v>153</v>
      </c>
      <c r="L429" s="45"/>
      <c r="M429" s="234" t="s">
        <v>1</v>
      </c>
      <c r="N429" s="235" t="s">
        <v>37</v>
      </c>
      <c r="O429" s="92"/>
      <c r="P429" s="236">
        <f>O429*H429</f>
        <v>0</v>
      </c>
      <c r="Q429" s="236">
        <v>0</v>
      </c>
      <c r="R429" s="236">
        <f>Q429*H429</f>
        <v>0</v>
      </c>
      <c r="S429" s="236">
        <v>0</v>
      </c>
      <c r="T429" s="237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8" t="s">
        <v>232</v>
      </c>
      <c r="AT429" s="238" t="s">
        <v>149</v>
      </c>
      <c r="AU429" s="238" t="s">
        <v>82</v>
      </c>
      <c r="AY429" s="18" t="s">
        <v>146</v>
      </c>
      <c r="BE429" s="239">
        <f>IF(N429="základní",J429,0)</f>
        <v>0</v>
      </c>
      <c r="BF429" s="239">
        <f>IF(N429="snížená",J429,0)</f>
        <v>0</v>
      </c>
      <c r="BG429" s="239">
        <f>IF(N429="zákl. přenesená",J429,0)</f>
        <v>0</v>
      </c>
      <c r="BH429" s="239">
        <f>IF(N429="sníž. přenesená",J429,0)</f>
        <v>0</v>
      </c>
      <c r="BI429" s="239">
        <f>IF(N429="nulová",J429,0)</f>
        <v>0</v>
      </c>
      <c r="BJ429" s="18" t="s">
        <v>80</v>
      </c>
      <c r="BK429" s="239">
        <f>ROUND(I429*H429,2)</f>
        <v>0</v>
      </c>
      <c r="BL429" s="18" t="s">
        <v>232</v>
      </c>
      <c r="BM429" s="238" t="s">
        <v>559</v>
      </c>
    </row>
    <row r="430" s="13" customFormat="1">
      <c r="A430" s="13"/>
      <c r="B430" s="240"/>
      <c r="C430" s="241"/>
      <c r="D430" s="242" t="s">
        <v>156</v>
      </c>
      <c r="E430" s="243" t="s">
        <v>1</v>
      </c>
      <c r="F430" s="244" t="s">
        <v>560</v>
      </c>
      <c r="G430" s="241"/>
      <c r="H430" s="243" t="s">
        <v>1</v>
      </c>
      <c r="I430" s="245"/>
      <c r="J430" s="241"/>
      <c r="K430" s="241"/>
      <c r="L430" s="246"/>
      <c r="M430" s="247"/>
      <c r="N430" s="248"/>
      <c r="O430" s="248"/>
      <c r="P430" s="248"/>
      <c r="Q430" s="248"/>
      <c r="R430" s="248"/>
      <c r="S430" s="248"/>
      <c r="T430" s="249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0" t="s">
        <v>156</v>
      </c>
      <c r="AU430" s="250" t="s">
        <v>82</v>
      </c>
      <c r="AV430" s="13" t="s">
        <v>80</v>
      </c>
      <c r="AW430" s="13" t="s">
        <v>158</v>
      </c>
      <c r="AX430" s="13" t="s">
        <v>72</v>
      </c>
      <c r="AY430" s="250" t="s">
        <v>146</v>
      </c>
    </row>
    <row r="431" s="14" customFormat="1">
      <c r="A431" s="14"/>
      <c r="B431" s="251"/>
      <c r="C431" s="252"/>
      <c r="D431" s="242" t="s">
        <v>156</v>
      </c>
      <c r="E431" s="253" t="s">
        <v>1</v>
      </c>
      <c r="F431" s="254" t="s">
        <v>561</v>
      </c>
      <c r="G431" s="252"/>
      <c r="H431" s="255">
        <v>2</v>
      </c>
      <c r="I431" s="256"/>
      <c r="J431" s="252"/>
      <c r="K431" s="252"/>
      <c r="L431" s="257"/>
      <c r="M431" s="258"/>
      <c r="N431" s="259"/>
      <c r="O431" s="259"/>
      <c r="P431" s="259"/>
      <c r="Q431" s="259"/>
      <c r="R431" s="259"/>
      <c r="S431" s="259"/>
      <c r="T431" s="260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1" t="s">
        <v>156</v>
      </c>
      <c r="AU431" s="261" t="s">
        <v>82</v>
      </c>
      <c r="AV431" s="14" t="s">
        <v>82</v>
      </c>
      <c r="AW431" s="14" t="s">
        <v>158</v>
      </c>
      <c r="AX431" s="14" t="s">
        <v>72</v>
      </c>
      <c r="AY431" s="261" t="s">
        <v>146</v>
      </c>
    </row>
    <row r="432" s="14" customFormat="1">
      <c r="A432" s="14"/>
      <c r="B432" s="251"/>
      <c r="C432" s="252"/>
      <c r="D432" s="242" t="s">
        <v>156</v>
      </c>
      <c r="E432" s="253" t="s">
        <v>1</v>
      </c>
      <c r="F432" s="254" t="s">
        <v>562</v>
      </c>
      <c r="G432" s="252"/>
      <c r="H432" s="255">
        <v>2</v>
      </c>
      <c r="I432" s="256"/>
      <c r="J432" s="252"/>
      <c r="K432" s="252"/>
      <c r="L432" s="257"/>
      <c r="M432" s="258"/>
      <c r="N432" s="259"/>
      <c r="O432" s="259"/>
      <c r="P432" s="259"/>
      <c r="Q432" s="259"/>
      <c r="R432" s="259"/>
      <c r="S432" s="259"/>
      <c r="T432" s="26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1" t="s">
        <v>156</v>
      </c>
      <c r="AU432" s="261" t="s">
        <v>82</v>
      </c>
      <c r="AV432" s="14" t="s">
        <v>82</v>
      </c>
      <c r="AW432" s="14" t="s">
        <v>158</v>
      </c>
      <c r="AX432" s="14" t="s">
        <v>72</v>
      </c>
      <c r="AY432" s="261" t="s">
        <v>146</v>
      </c>
    </row>
    <row r="433" s="15" customFormat="1">
      <c r="A433" s="15"/>
      <c r="B433" s="262"/>
      <c r="C433" s="263"/>
      <c r="D433" s="242" t="s">
        <v>156</v>
      </c>
      <c r="E433" s="264" t="s">
        <v>1</v>
      </c>
      <c r="F433" s="265" t="s">
        <v>163</v>
      </c>
      <c r="G433" s="263"/>
      <c r="H433" s="266">
        <v>4</v>
      </c>
      <c r="I433" s="267"/>
      <c r="J433" s="263"/>
      <c r="K433" s="263"/>
      <c r="L433" s="268"/>
      <c r="M433" s="269"/>
      <c r="N433" s="270"/>
      <c r="O433" s="270"/>
      <c r="P433" s="270"/>
      <c r="Q433" s="270"/>
      <c r="R433" s="270"/>
      <c r="S433" s="270"/>
      <c r="T433" s="271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72" t="s">
        <v>156</v>
      </c>
      <c r="AU433" s="272" t="s">
        <v>82</v>
      </c>
      <c r="AV433" s="15" t="s">
        <v>154</v>
      </c>
      <c r="AW433" s="15" t="s">
        <v>158</v>
      </c>
      <c r="AX433" s="15" t="s">
        <v>80</v>
      </c>
      <c r="AY433" s="272" t="s">
        <v>146</v>
      </c>
    </row>
    <row r="434" s="2" customFormat="1" ht="24.15" customHeight="1">
      <c r="A434" s="39"/>
      <c r="B434" s="40"/>
      <c r="C434" s="273" t="s">
        <v>563</v>
      </c>
      <c r="D434" s="273" t="s">
        <v>248</v>
      </c>
      <c r="E434" s="274" t="s">
        <v>564</v>
      </c>
      <c r="F434" s="275" t="s">
        <v>565</v>
      </c>
      <c r="G434" s="276" t="s">
        <v>245</v>
      </c>
      <c r="H434" s="277">
        <v>2</v>
      </c>
      <c r="I434" s="278"/>
      <c r="J434" s="279">
        <f>ROUND(I434*H434,2)</f>
        <v>0</v>
      </c>
      <c r="K434" s="275" t="s">
        <v>1</v>
      </c>
      <c r="L434" s="280"/>
      <c r="M434" s="281" t="s">
        <v>1</v>
      </c>
      <c r="N434" s="282" t="s">
        <v>37</v>
      </c>
      <c r="O434" s="92"/>
      <c r="P434" s="236">
        <f>O434*H434</f>
        <v>0</v>
      </c>
      <c r="Q434" s="236">
        <v>0.016</v>
      </c>
      <c r="R434" s="236">
        <f>Q434*H434</f>
        <v>0.032000000000000001</v>
      </c>
      <c r="S434" s="236">
        <v>0</v>
      </c>
      <c r="T434" s="237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8" t="s">
        <v>314</v>
      </c>
      <c r="AT434" s="238" t="s">
        <v>248</v>
      </c>
      <c r="AU434" s="238" t="s">
        <v>82</v>
      </c>
      <c r="AY434" s="18" t="s">
        <v>146</v>
      </c>
      <c r="BE434" s="239">
        <f>IF(N434="základní",J434,0)</f>
        <v>0</v>
      </c>
      <c r="BF434" s="239">
        <f>IF(N434="snížená",J434,0)</f>
        <v>0</v>
      </c>
      <c r="BG434" s="239">
        <f>IF(N434="zákl. přenesená",J434,0)</f>
        <v>0</v>
      </c>
      <c r="BH434" s="239">
        <f>IF(N434="sníž. přenesená",J434,0)</f>
        <v>0</v>
      </c>
      <c r="BI434" s="239">
        <f>IF(N434="nulová",J434,0)</f>
        <v>0</v>
      </c>
      <c r="BJ434" s="18" t="s">
        <v>80</v>
      </c>
      <c r="BK434" s="239">
        <f>ROUND(I434*H434,2)</f>
        <v>0</v>
      </c>
      <c r="BL434" s="18" t="s">
        <v>232</v>
      </c>
      <c r="BM434" s="238" t="s">
        <v>566</v>
      </c>
    </row>
    <row r="435" s="2" customFormat="1" ht="33" customHeight="1">
      <c r="A435" s="39"/>
      <c r="B435" s="40"/>
      <c r="C435" s="273" t="s">
        <v>567</v>
      </c>
      <c r="D435" s="273" t="s">
        <v>248</v>
      </c>
      <c r="E435" s="274" t="s">
        <v>568</v>
      </c>
      <c r="F435" s="275" t="s">
        <v>569</v>
      </c>
      <c r="G435" s="276" t="s">
        <v>245</v>
      </c>
      <c r="H435" s="277">
        <v>2</v>
      </c>
      <c r="I435" s="278"/>
      <c r="J435" s="279">
        <f>ROUND(I435*H435,2)</f>
        <v>0</v>
      </c>
      <c r="K435" s="275" t="s">
        <v>1</v>
      </c>
      <c r="L435" s="280"/>
      <c r="M435" s="281" t="s">
        <v>1</v>
      </c>
      <c r="N435" s="282" t="s">
        <v>37</v>
      </c>
      <c r="O435" s="92"/>
      <c r="P435" s="236">
        <f>O435*H435</f>
        <v>0</v>
      </c>
      <c r="Q435" s="236">
        <v>0.016</v>
      </c>
      <c r="R435" s="236">
        <f>Q435*H435</f>
        <v>0.032000000000000001</v>
      </c>
      <c r="S435" s="236">
        <v>0</v>
      </c>
      <c r="T435" s="237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8" t="s">
        <v>314</v>
      </c>
      <c r="AT435" s="238" t="s">
        <v>248</v>
      </c>
      <c r="AU435" s="238" t="s">
        <v>82</v>
      </c>
      <c r="AY435" s="18" t="s">
        <v>146</v>
      </c>
      <c r="BE435" s="239">
        <f>IF(N435="základní",J435,0)</f>
        <v>0</v>
      </c>
      <c r="BF435" s="239">
        <f>IF(N435="snížená",J435,0)</f>
        <v>0</v>
      </c>
      <c r="BG435" s="239">
        <f>IF(N435="zákl. přenesená",J435,0)</f>
        <v>0</v>
      </c>
      <c r="BH435" s="239">
        <f>IF(N435="sníž. přenesená",J435,0)</f>
        <v>0</v>
      </c>
      <c r="BI435" s="239">
        <f>IF(N435="nulová",J435,0)</f>
        <v>0</v>
      </c>
      <c r="BJ435" s="18" t="s">
        <v>80</v>
      </c>
      <c r="BK435" s="239">
        <f>ROUND(I435*H435,2)</f>
        <v>0</v>
      </c>
      <c r="BL435" s="18" t="s">
        <v>232</v>
      </c>
      <c r="BM435" s="238" t="s">
        <v>570</v>
      </c>
    </row>
    <row r="436" s="2" customFormat="1" ht="16.5" customHeight="1">
      <c r="A436" s="39"/>
      <c r="B436" s="40"/>
      <c r="C436" s="227" t="s">
        <v>571</v>
      </c>
      <c r="D436" s="227" t="s">
        <v>149</v>
      </c>
      <c r="E436" s="228" t="s">
        <v>572</v>
      </c>
      <c r="F436" s="229" t="s">
        <v>573</v>
      </c>
      <c r="G436" s="230" t="s">
        <v>245</v>
      </c>
      <c r="H436" s="231">
        <v>7</v>
      </c>
      <c r="I436" s="232"/>
      <c r="J436" s="233">
        <f>ROUND(I436*H436,2)</f>
        <v>0</v>
      </c>
      <c r="K436" s="229" t="s">
        <v>153</v>
      </c>
      <c r="L436" s="45"/>
      <c r="M436" s="234" t="s">
        <v>1</v>
      </c>
      <c r="N436" s="235" t="s">
        <v>37</v>
      </c>
      <c r="O436" s="92"/>
      <c r="P436" s="236">
        <f>O436*H436</f>
        <v>0</v>
      </c>
      <c r="Q436" s="236">
        <v>0</v>
      </c>
      <c r="R436" s="236">
        <f>Q436*H436</f>
        <v>0</v>
      </c>
      <c r="S436" s="236">
        <v>0.024</v>
      </c>
      <c r="T436" s="237">
        <f>S436*H436</f>
        <v>0.16800000000000001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8" t="s">
        <v>232</v>
      </c>
      <c r="AT436" s="238" t="s">
        <v>149</v>
      </c>
      <c r="AU436" s="238" t="s">
        <v>82</v>
      </c>
      <c r="AY436" s="18" t="s">
        <v>146</v>
      </c>
      <c r="BE436" s="239">
        <f>IF(N436="základní",J436,0)</f>
        <v>0</v>
      </c>
      <c r="BF436" s="239">
        <f>IF(N436="snížená",J436,0)</f>
        <v>0</v>
      </c>
      <c r="BG436" s="239">
        <f>IF(N436="zákl. přenesená",J436,0)</f>
        <v>0</v>
      </c>
      <c r="BH436" s="239">
        <f>IF(N436="sníž. přenesená",J436,0)</f>
        <v>0</v>
      </c>
      <c r="BI436" s="239">
        <f>IF(N436="nulová",J436,0)</f>
        <v>0</v>
      </c>
      <c r="BJ436" s="18" t="s">
        <v>80</v>
      </c>
      <c r="BK436" s="239">
        <f>ROUND(I436*H436,2)</f>
        <v>0</v>
      </c>
      <c r="BL436" s="18" t="s">
        <v>232</v>
      </c>
      <c r="BM436" s="238" t="s">
        <v>574</v>
      </c>
    </row>
    <row r="437" s="13" customFormat="1">
      <c r="A437" s="13"/>
      <c r="B437" s="240"/>
      <c r="C437" s="241"/>
      <c r="D437" s="242" t="s">
        <v>156</v>
      </c>
      <c r="E437" s="243" t="s">
        <v>1</v>
      </c>
      <c r="F437" s="244" t="s">
        <v>256</v>
      </c>
      <c r="G437" s="241"/>
      <c r="H437" s="243" t="s">
        <v>1</v>
      </c>
      <c r="I437" s="245"/>
      <c r="J437" s="241"/>
      <c r="K437" s="241"/>
      <c r="L437" s="246"/>
      <c r="M437" s="247"/>
      <c r="N437" s="248"/>
      <c r="O437" s="248"/>
      <c r="P437" s="248"/>
      <c r="Q437" s="248"/>
      <c r="R437" s="248"/>
      <c r="S437" s="248"/>
      <c r="T437" s="249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0" t="s">
        <v>156</v>
      </c>
      <c r="AU437" s="250" t="s">
        <v>82</v>
      </c>
      <c r="AV437" s="13" t="s">
        <v>80</v>
      </c>
      <c r="AW437" s="13" t="s">
        <v>158</v>
      </c>
      <c r="AX437" s="13" t="s">
        <v>72</v>
      </c>
      <c r="AY437" s="250" t="s">
        <v>146</v>
      </c>
    </row>
    <row r="438" s="14" customFormat="1">
      <c r="A438" s="14"/>
      <c r="B438" s="251"/>
      <c r="C438" s="252"/>
      <c r="D438" s="242" t="s">
        <v>156</v>
      </c>
      <c r="E438" s="253" t="s">
        <v>1</v>
      </c>
      <c r="F438" s="254" t="s">
        <v>575</v>
      </c>
      <c r="G438" s="252"/>
      <c r="H438" s="255">
        <v>7</v>
      </c>
      <c r="I438" s="256"/>
      <c r="J438" s="252"/>
      <c r="K438" s="252"/>
      <c r="L438" s="257"/>
      <c r="M438" s="258"/>
      <c r="N438" s="259"/>
      <c r="O438" s="259"/>
      <c r="P438" s="259"/>
      <c r="Q438" s="259"/>
      <c r="R438" s="259"/>
      <c r="S438" s="259"/>
      <c r="T438" s="260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1" t="s">
        <v>156</v>
      </c>
      <c r="AU438" s="261" t="s">
        <v>82</v>
      </c>
      <c r="AV438" s="14" t="s">
        <v>82</v>
      </c>
      <c r="AW438" s="14" t="s">
        <v>158</v>
      </c>
      <c r="AX438" s="14" t="s">
        <v>72</v>
      </c>
      <c r="AY438" s="261" t="s">
        <v>146</v>
      </c>
    </row>
    <row r="439" s="15" customFormat="1">
      <c r="A439" s="15"/>
      <c r="B439" s="262"/>
      <c r="C439" s="263"/>
      <c r="D439" s="242" t="s">
        <v>156</v>
      </c>
      <c r="E439" s="264" t="s">
        <v>1</v>
      </c>
      <c r="F439" s="265" t="s">
        <v>163</v>
      </c>
      <c r="G439" s="263"/>
      <c r="H439" s="266">
        <v>7</v>
      </c>
      <c r="I439" s="267"/>
      <c r="J439" s="263"/>
      <c r="K439" s="263"/>
      <c r="L439" s="268"/>
      <c r="M439" s="269"/>
      <c r="N439" s="270"/>
      <c r="O439" s="270"/>
      <c r="P439" s="270"/>
      <c r="Q439" s="270"/>
      <c r="R439" s="270"/>
      <c r="S439" s="270"/>
      <c r="T439" s="271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72" t="s">
        <v>156</v>
      </c>
      <c r="AU439" s="272" t="s">
        <v>82</v>
      </c>
      <c r="AV439" s="15" t="s">
        <v>154</v>
      </c>
      <c r="AW439" s="15" t="s">
        <v>158</v>
      </c>
      <c r="AX439" s="15" t="s">
        <v>80</v>
      </c>
      <c r="AY439" s="272" t="s">
        <v>146</v>
      </c>
    </row>
    <row r="440" s="2" customFormat="1" ht="24.15" customHeight="1">
      <c r="A440" s="39"/>
      <c r="B440" s="40"/>
      <c r="C440" s="227" t="s">
        <v>576</v>
      </c>
      <c r="D440" s="227" t="s">
        <v>149</v>
      </c>
      <c r="E440" s="228" t="s">
        <v>577</v>
      </c>
      <c r="F440" s="229" t="s">
        <v>578</v>
      </c>
      <c r="G440" s="230" t="s">
        <v>440</v>
      </c>
      <c r="H440" s="283"/>
      <c r="I440" s="232"/>
      <c r="J440" s="233">
        <f>ROUND(I440*H440,2)</f>
        <v>0</v>
      </c>
      <c r="K440" s="229" t="s">
        <v>153</v>
      </c>
      <c r="L440" s="45"/>
      <c r="M440" s="234" t="s">
        <v>1</v>
      </c>
      <c r="N440" s="235" t="s">
        <v>37</v>
      </c>
      <c r="O440" s="92"/>
      <c r="P440" s="236">
        <f>O440*H440</f>
        <v>0</v>
      </c>
      <c r="Q440" s="236">
        <v>0</v>
      </c>
      <c r="R440" s="236">
        <f>Q440*H440</f>
        <v>0</v>
      </c>
      <c r="S440" s="236">
        <v>0</v>
      </c>
      <c r="T440" s="237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8" t="s">
        <v>232</v>
      </c>
      <c r="AT440" s="238" t="s">
        <v>149</v>
      </c>
      <c r="AU440" s="238" t="s">
        <v>82</v>
      </c>
      <c r="AY440" s="18" t="s">
        <v>146</v>
      </c>
      <c r="BE440" s="239">
        <f>IF(N440="základní",J440,0)</f>
        <v>0</v>
      </c>
      <c r="BF440" s="239">
        <f>IF(N440="snížená",J440,0)</f>
        <v>0</v>
      </c>
      <c r="BG440" s="239">
        <f>IF(N440="zákl. přenesená",J440,0)</f>
        <v>0</v>
      </c>
      <c r="BH440" s="239">
        <f>IF(N440="sníž. přenesená",J440,0)</f>
        <v>0</v>
      </c>
      <c r="BI440" s="239">
        <f>IF(N440="nulová",J440,0)</f>
        <v>0</v>
      </c>
      <c r="BJ440" s="18" t="s">
        <v>80</v>
      </c>
      <c r="BK440" s="239">
        <f>ROUND(I440*H440,2)</f>
        <v>0</v>
      </c>
      <c r="BL440" s="18" t="s">
        <v>232</v>
      </c>
      <c r="BM440" s="238" t="s">
        <v>579</v>
      </c>
    </row>
    <row r="441" s="12" customFormat="1" ht="22.8" customHeight="1">
      <c r="A441" s="12"/>
      <c r="B441" s="211"/>
      <c r="C441" s="212"/>
      <c r="D441" s="213" t="s">
        <v>71</v>
      </c>
      <c r="E441" s="225" t="s">
        <v>580</v>
      </c>
      <c r="F441" s="225" t="s">
        <v>581</v>
      </c>
      <c r="G441" s="212"/>
      <c r="H441" s="212"/>
      <c r="I441" s="215"/>
      <c r="J441" s="226">
        <f>BK441</f>
        <v>0</v>
      </c>
      <c r="K441" s="212"/>
      <c r="L441" s="217"/>
      <c r="M441" s="218"/>
      <c r="N441" s="219"/>
      <c r="O441" s="219"/>
      <c r="P441" s="220">
        <f>SUM(P442:P447)</f>
        <v>0</v>
      </c>
      <c r="Q441" s="219"/>
      <c r="R441" s="220">
        <f>SUM(R442:R447)</f>
        <v>0.0015899999999999998</v>
      </c>
      <c r="S441" s="219"/>
      <c r="T441" s="221">
        <f>SUM(T442:T447)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22" t="s">
        <v>82</v>
      </c>
      <c r="AT441" s="223" t="s">
        <v>71</v>
      </c>
      <c r="AU441" s="223" t="s">
        <v>80</v>
      </c>
      <c r="AY441" s="222" t="s">
        <v>146</v>
      </c>
      <c r="BK441" s="224">
        <f>SUM(BK442:BK447)</f>
        <v>0</v>
      </c>
    </row>
    <row r="442" s="2" customFormat="1" ht="24.15" customHeight="1">
      <c r="A442" s="39"/>
      <c r="B442" s="40"/>
      <c r="C442" s="227" t="s">
        <v>582</v>
      </c>
      <c r="D442" s="227" t="s">
        <v>149</v>
      </c>
      <c r="E442" s="228" t="s">
        <v>583</v>
      </c>
      <c r="F442" s="229" t="s">
        <v>584</v>
      </c>
      <c r="G442" s="230" t="s">
        <v>290</v>
      </c>
      <c r="H442" s="231">
        <v>3</v>
      </c>
      <c r="I442" s="232"/>
      <c r="J442" s="233">
        <f>ROUND(I442*H442,2)</f>
        <v>0</v>
      </c>
      <c r="K442" s="229" t="s">
        <v>153</v>
      </c>
      <c r="L442" s="45"/>
      <c r="M442" s="234" t="s">
        <v>1</v>
      </c>
      <c r="N442" s="235" t="s">
        <v>37</v>
      </c>
      <c r="O442" s="92"/>
      <c r="P442" s="236">
        <f>O442*H442</f>
        <v>0</v>
      </c>
      <c r="Q442" s="236">
        <v>0.00020000000000000001</v>
      </c>
      <c r="R442" s="236">
        <f>Q442*H442</f>
        <v>0.00060000000000000006</v>
      </c>
      <c r="S442" s="236">
        <v>0</v>
      </c>
      <c r="T442" s="237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8" t="s">
        <v>232</v>
      </c>
      <c r="AT442" s="238" t="s">
        <v>149</v>
      </c>
      <c r="AU442" s="238" t="s">
        <v>82</v>
      </c>
      <c r="AY442" s="18" t="s">
        <v>146</v>
      </c>
      <c r="BE442" s="239">
        <f>IF(N442="základní",J442,0)</f>
        <v>0</v>
      </c>
      <c r="BF442" s="239">
        <f>IF(N442="snížená",J442,0)</f>
        <v>0</v>
      </c>
      <c r="BG442" s="239">
        <f>IF(N442="zákl. přenesená",J442,0)</f>
        <v>0</v>
      </c>
      <c r="BH442" s="239">
        <f>IF(N442="sníž. přenesená",J442,0)</f>
        <v>0</v>
      </c>
      <c r="BI442" s="239">
        <f>IF(N442="nulová",J442,0)</f>
        <v>0</v>
      </c>
      <c r="BJ442" s="18" t="s">
        <v>80</v>
      </c>
      <c r="BK442" s="239">
        <f>ROUND(I442*H442,2)</f>
        <v>0</v>
      </c>
      <c r="BL442" s="18" t="s">
        <v>232</v>
      </c>
      <c r="BM442" s="238" t="s">
        <v>585</v>
      </c>
    </row>
    <row r="443" s="14" customFormat="1">
      <c r="A443" s="14"/>
      <c r="B443" s="251"/>
      <c r="C443" s="252"/>
      <c r="D443" s="242" t="s">
        <v>156</v>
      </c>
      <c r="E443" s="253" t="s">
        <v>1</v>
      </c>
      <c r="F443" s="254" t="s">
        <v>586</v>
      </c>
      <c r="G443" s="252"/>
      <c r="H443" s="255">
        <v>3</v>
      </c>
      <c r="I443" s="256"/>
      <c r="J443" s="252"/>
      <c r="K443" s="252"/>
      <c r="L443" s="257"/>
      <c r="M443" s="258"/>
      <c r="N443" s="259"/>
      <c r="O443" s="259"/>
      <c r="P443" s="259"/>
      <c r="Q443" s="259"/>
      <c r="R443" s="259"/>
      <c r="S443" s="259"/>
      <c r="T443" s="26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1" t="s">
        <v>156</v>
      </c>
      <c r="AU443" s="261" t="s">
        <v>82</v>
      </c>
      <c r="AV443" s="14" t="s">
        <v>82</v>
      </c>
      <c r="AW443" s="14" t="s">
        <v>158</v>
      </c>
      <c r="AX443" s="14" t="s">
        <v>80</v>
      </c>
      <c r="AY443" s="261" t="s">
        <v>146</v>
      </c>
    </row>
    <row r="444" s="2" customFormat="1" ht="16.5" customHeight="1">
      <c r="A444" s="39"/>
      <c r="B444" s="40"/>
      <c r="C444" s="273" t="s">
        <v>587</v>
      </c>
      <c r="D444" s="273" t="s">
        <v>248</v>
      </c>
      <c r="E444" s="274" t="s">
        <v>588</v>
      </c>
      <c r="F444" s="275" t="s">
        <v>589</v>
      </c>
      <c r="G444" s="276" t="s">
        <v>290</v>
      </c>
      <c r="H444" s="277">
        <v>3.2999999999999998</v>
      </c>
      <c r="I444" s="278"/>
      <c r="J444" s="279">
        <f>ROUND(I444*H444,2)</f>
        <v>0</v>
      </c>
      <c r="K444" s="275" t="s">
        <v>1</v>
      </c>
      <c r="L444" s="280"/>
      <c r="M444" s="281" t="s">
        <v>1</v>
      </c>
      <c r="N444" s="282" t="s">
        <v>37</v>
      </c>
      <c r="O444" s="92"/>
      <c r="P444" s="236">
        <f>O444*H444</f>
        <v>0</v>
      </c>
      <c r="Q444" s="236">
        <v>0.00029999999999999997</v>
      </c>
      <c r="R444" s="236">
        <f>Q444*H444</f>
        <v>0.00098999999999999978</v>
      </c>
      <c r="S444" s="236">
        <v>0</v>
      </c>
      <c r="T444" s="237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8" t="s">
        <v>314</v>
      </c>
      <c r="AT444" s="238" t="s">
        <v>248</v>
      </c>
      <c r="AU444" s="238" t="s">
        <v>82</v>
      </c>
      <c r="AY444" s="18" t="s">
        <v>146</v>
      </c>
      <c r="BE444" s="239">
        <f>IF(N444="základní",J444,0)</f>
        <v>0</v>
      </c>
      <c r="BF444" s="239">
        <f>IF(N444="snížená",J444,0)</f>
        <v>0</v>
      </c>
      <c r="BG444" s="239">
        <f>IF(N444="zákl. přenesená",J444,0)</f>
        <v>0</v>
      </c>
      <c r="BH444" s="239">
        <f>IF(N444="sníž. přenesená",J444,0)</f>
        <v>0</v>
      </c>
      <c r="BI444" s="239">
        <f>IF(N444="nulová",J444,0)</f>
        <v>0</v>
      </c>
      <c r="BJ444" s="18" t="s">
        <v>80</v>
      </c>
      <c r="BK444" s="239">
        <f>ROUND(I444*H444,2)</f>
        <v>0</v>
      </c>
      <c r="BL444" s="18" t="s">
        <v>232</v>
      </c>
      <c r="BM444" s="238" t="s">
        <v>590</v>
      </c>
    </row>
    <row r="445" s="14" customFormat="1">
      <c r="A445" s="14"/>
      <c r="B445" s="251"/>
      <c r="C445" s="252"/>
      <c r="D445" s="242" t="s">
        <v>156</v>
      </c>
      <c r="E445" s="253" t="s">
        <v>1</v>
      </c>
      <c r="F445" s="254" t="s">
        <v>591</v>
      </c>
      <c r="G445" s="252"/>
      <c r="H445" s="255">
        <v>3.2999999999999998</v>
      </c>
      <c r="I445" s="256"/>
      <c r="J445" s="252"/>
      <c r="K445" s="252"/>
      <c r="L445" s="257"/>
      <c r="M445" s="258"/>
      <c r="N445" s="259"/>
      <c r="O445" s="259"/>
      <c r="P445" s="259"/>
      <c r="Q445" s="259"/>
      <c r="R445" s="259"/>
      <c r="S445" s="259"/>
      <c r="T445" s="260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1" t="s">
        <v>156</v>
      </c>
      <c r="AU445" s="261" t="s">
        <v>82</v>
      </c>
      <c r="AV445" s="14" t="s">
        <v>82</v>
      </c>
      <c r="AW445" s="14" t="s">
        <v>158</v>
      </c>
      <c r="AX445" s="14" t="s">
        <v>80</v>
      </c>
      <c r="AY445" s="261" t="s">
        <v>146</v>
      </c>
    </row>
    <row r="446" s="2" customFormat="1" ht="24.15" customHeight="1">
      <c r="A446" s="39"/>
      <c r="B446" s="40"/>
      <c r="C446" s="227" t="s">
        <v>592</v>
      </c>
      <c r="D446" s="227" t="s">
        <v>149</v>
      </c>
      <c r="E446" s="228" t="s">
        <v>593</v>
      </c>
      <c r="F446" s="229" t="s">
        <v>594</v>
      </c>
      <c r="G446" s="230" t="s">
        <v>334</v>
      </c>
      <c r="H446" s="231">
        <v>0.002</v>
      </c>
      <c r="I446" s="232"/>
      <c r="J446" s="233">
        <f>ROUND(I446*H446,2)</f>
        <v>0</v>
      </c>
      <c r="K446" s="229" t="s">
        <v>153</v>
      </c>
      <c r="L446" s="45"/>
      <c r="M446" s="234" t="s">
        <v>1</v>
      </c>
      <c r="N446" s="235" t="s">
        <v>37</v>
      </c>
      <c r="O446" s="92"/>
      <c r="P446" s="236">
        <f>O446*H446</f>
        <v>0</v>
      </c>
      <c r="Q446" s="236">
        <v>0</v>
      </c>
      <c r="R446" s="236">
        <f>Q446*H446</f>
        <v>0</v>
      </c>
      <c r="S446" s="236">
        <v>0</v>
      </c>
      <c r="T446" s="237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8" t="s">
        <v>232</v>
      </c>
      <c r="AT446" s="238" t="s">
        <v>149</v>
      </c>
      <c r="AU446" s="238" t="s">
        <v>82</v>
      </c>
      <c r="AY446" s="18" t="s">
        <v>146</v>
      </c>
      <c r="BE446" s="239">
        <f>IF(N446="základní",J446,0)</f>
        <v>0</v>
      </c>
      <c r="BF446" s="239">
        <f>IF(N446="snížená",J446,0)</f>
        <v>0</v>
      </c>
      <c r="BG446" s="239">
        <f>IF(N446="zákl. přenesená",J446,0)</f>
        <v>0</v>
      </c>
      <c r="BH446" s="239">
        <f>IF(N446="sníž. přenesená",J446,0)</f>
        <v>0</v>
      </c>
      <c r="BI446" s="239">
        <f>IF(N446="nulová",J446,0)</f>
        <v>0</v>
      </c>
      <c r="BJ446" s="18" t="s">
        <v>80</v>
      </c>
      <c r="BK446" s="239">
        <f>ROUND(I446*H446,2)</f>
        <v>0</v>
      </c>
      <c r="BL446" s="18" t="s">
        <v>232</v>
      </c>
      <c r="BM446" s="238" t="s">
        <v>595</v>
      </c>
    </row>
    <row r="447" s="2" customFormat="1" ht="16.5" customHeight="1">
      <c r="A447" s="39"/>
      <c r="B447" s="40"/>
      <c r="C447" s="227" t="s">
        <v>596</v>
      </c>
      <c r="D447" s="227" t="s">
        <v>149</v>
      </c>
      <c r="E447" s="228" t="s">
        <v>597</v>
      </c>
      <c r="F447" s="229" t="s">
        <v>598</v>
      </c>
      <c r="G447" s="230" t="s">
        <v>334</v>
      </c>
      <c r="H447" s="231">
        <v>0.002</v>
      </c>
      <c r="I447" s="232"/>
      <c r="J447" s="233">
        <f>ROUND(I447*H447,2)</f>
        <v>0</v>
      </c>
      <c r="K447" s="229" t="s">
        <v>518</v>
      </c>
      <c r="L447" s="45"/>
      <c r="M447" s="234" t="s">
        <v>1</v>
      </c>
      <c r="N447" s="235" t="s">
        <v>37</v>
      </c>
      <c r="O447" s="92"/>
      <c r="P447" s="236">
        <f>O447*H447</f>
        <v>0</v>
      </c>
      <c r="Q447" s="236">
        <v>0</v>
      </c>
      <c r="R447" s="236">
        <f>Q447*H447</f>
        <v>0</v>
      </c>
      <c r="S447" s="236">
        <v>0</v>
      </c>
      <c r="T447" s="237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8" t="s">
        <v>232</v>
      </c>
      <c r="AT447" s="238" t="s">
        <v>149</v>
      </c>
      <c r="AU447" s="238" t="s">
        <v>82</v>
      </c>
      <c r="AY447" s="18" t="s">
        <v>146</v>
      </c>
      <c r="BE447" s="239">
        <f>IF(N447="základní",J447,0)</f>
        <v>0</v>
      </c>
      <c r="BF447" s="239">
        <f>IF(N447="snížená",J447,0)</f>
        <v>0</v>
      </c>
      <c r="BG447" s="239">
        <f>IF(N447="zákl. přenesená",J447,0)</f>
        <v>0</v>
      </c>
      <c r="BH447" s="239">
        <f>IF(N447="sníž. přenesená",J447,0)</f>
        <v>0</v>
      </c>
      <c r="BI447" s="239">
        <f>IF(N447="nulová",J447,0)</f>
        <v>0</v>
      </c>
      <c r="BJ447" s="18" t="s">
        <v>80</v>
      </c>
      <c r="BK447" s="239">
        <f>ROUND(I447*H447,2)</f>
        <v>0</v>
      </c>
      <c r="BL447" s="18" t="s">
        <v>232</v>
      </c>
      <c r="BM447" s="238" t="s">
        <v>599</v>
      </c>
    </row>
    <row r="448" s="12" customFormat="1" ht="22.8" customHeight="1">
      <c r="A448" s="12"/>
      <c r="B448" s="211"/>
      <c r="C448" s="212"/>
      <c r="D448" s="213" t="s">
        <v>71</v>
      </c>
      <c r="E448" s="225" t="s">
        <v>600</v>
      </c>
      <c r="F448" s="225" t="s">
        <v>601</v>
      </c>
      <c r="G448" s="212"/>
      <c r="H448" s="212"/>
      <c r="I448" s="215"/>
      <c r="J448" s="226">
        <f>BK448</f>
        <v>0</v>
      </c>
      <c r="K448" s="212"/>
      <c r="L448" s="217"/>
      <c r="M448" s="218"/>
      <c r="N448" s="219"/>
      <c r="O448" s="219"/>
      <c r="P448" s="220">
        <f>SUM(P449:P510)</f>
        <v>0</v>
      </c>
      <c r="Q448" s="219"/>
      <c r="R448" s="220">
        <f>SUM(R449:R510)</f>
        <v>2.7825368766399992</v>
      </c>
      <c r="S448" s="219"/>
      <c r="T448" s="221">
        <f>SUM(T449:T510)</f>
        <v>0.1991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22" t="s">
        <v>82</v>
      </c>
      <c r="AT448" s="223" t="s">
        <v>71</v>
      </c>
      <c r="AU448" s="223" t="s">
        <v>80</v>
      </c>
      <c r="AY448" s="222" t="s">
        <v>146</v>
      </c>
      <c r="BK448" s="224">
        <f>SUM(BK449:BK510)</f>
        <v>0</v>
      </c>
    </row>
    <row r="449" s="2" customFormat="1" ht="21.75" customHeight="1">
      <c r="A449" s="39"/>
      <c r="B449" s="40"/>
      <c r="C449" s="227" t="s">
        <v>602</v>
      </c>
      <c r="D449" s="227" t="s">
        <v>149</v>
      </c>
      <c r="E449" s="228" t="s">
        <v>603</v>
      </c>
      <c r="F449" s="229" t="s">
        <v>604</v>
      </c>
      <c r="G449" s="230" t="s">
        <v>152</v>
      </c>
      <c r="H449" s="231">
        <v>81.819999999999993</v>
      </c>
      <c r="I449" s="232"/>
      <c r="J449" s="233">
        <f>ROUND(I449*H449,2)</f>
        <v>0</v>
      </c>
      <c r="K449" s="229" t="s">
        <v>153</v>
      </c>
      <c r="L449" s="45"/>
      <c r="M449" s="234" t="s">
        <v>1</v>
      </c>
      <c r="N449" s="235" t="s">
        <v>37</v>
      </c>
      <c r="O449" s="92"/>
      <c r="P449" s="236">
        <f>O449*H449</f>
        <v>0</v>
      </c>
      <c r="Q449" s="236">
        <v>4.4799999999999999E-07</v>
      </c>
      <c r="R449" s="236">
        <f>Q449*H449</f>
        <v>3.6655359999999999E-05</v>
      </c>
      <c r="S449" s="236">
        <v>0</v>
      </c>
      <c r="T449" s="23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8" t="s">
        <v>232</v>
      </c>
      <c r="AT449" s="238" t="s">
        <v>149</v>
      </c>
      <c r="AU449" s="238" t="s">
        <v>82</v>
      </c>
      <c r="AY449" s="18" t="s">
        <v>146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8" t="s">
        <v>80</v>
      </c>
      <c r="BK449" s="239">
        <f>ROUND(I449*H449,2)</f>
        <v>0</v>
      </c>
      <c r="BL449" s="18" t="s">
        <v>232</v>
      </c>
      <c r="BM449" s="238" t="s">
        <v>605</v>
      </c>
    </row>
    <row r="450" s="13" customFormat="1">
      <c r="A450" s="13"/>
      <c r="B450" s="240"/>
      <c r="C450" s="241"/>
      <c r="D450" s="242" t="s">
        <v>156</v>
      </c>
      <c r="E450" s="243" t="s">
        <v>1</v>
      </c>
      <c r="F450" s="244" t="s">
        <v>157</v>
      </c>
      <c r="G450" s="241"/>
      <c r="H450" s="243" t="s">
        <v>1</v>
      </c>
      <c r="I450" s="245"/>
      <c r="J450" s="241"/>
      <c r="K450" s="241"/>
      <c r="L450" s="246"/>
      <c r="M450" s="247"/>
      <c r="N450" s="248"/>
      <c r="O450" s="248"/>
      <c r="P450" s="248"/>
      <c r="Q450" s="248"/>
      <c r="R450" s="248"/>
      <c r="S450" s="248"/>
      <c r="T450" s="249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0" t="s">
        <v>156</v>
      </c>
      <c r="AU450" s="250" t="s">
        <v>82</v>
      </c>
      <c r="AV450" s="13" t="s">
        <v>80</v>
      </c>
      <c r="AW450" s="13" t="s">
        <v>158</v>
      </c>
      <c r="AX450" s="13" t="s">
        <v>72</v>
      </c>
      <c r="AY450" s="250" t="s">
        <v>146</v>
      </c>
    </row>
    <row r="451" s="14" customFormat="1">
      <c r="A451" s="14"/>
      <c r="B451" s="251"/>
      <c r="C451" s="252"/>
      <c r="D451" s="242" t="s">
        <v>156</v>
      </c>
      <c r="E451" s="253" t="s">
        <v>1</v>
      </c>
      <c r="F451" s="254" t="s">
        <v>606</v>
      </c>
      <c r="G451" s="252"/>
      <c r="H451" s="255">
        <v>81.819999999999993</v>
      </c>
      <c r="I451" s="256"/>
      <c r="J451" s="252"/>
      <c r="K451" s="252"/>
      <c r="L451" s="257"/>
      <c r="M451" s="258"/>
      <c r="N451" s="259"/>
      <c r="O451" s="259"/>
      <c r="P451" s="259"/>
      <c r="Q451" s="259"/>
      <c r="R451" s="259"/>
      <c r="S451" s="259"/>
      <c r="T451" s="260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1" t="s">
        <v>156</v>
      </c>
      <c r="AU451" s="261" t="s">
        <v>82</v>
      </c>
      <c r="AV451" s="14" t="s">
        <v>82</v>
      </c>
      <c r="AW451" s="14" t="s">
        <v>158</v>
      </c>
      <c r="AX451" s="14" t="s">
        <v>72</v>
      </c>
      <c r="AY451" s="261" t="s">
        <v>146</v>
      </c>
    </row>
    <row r="452" s="15" customFormat="1">
      <c r="A452" s="15"/>
      <c r="B452" s="262"/>
      <c r="C452" s="263"/>
      <c r="D452" s="242" t="s">
        <v>156</v>
      </c>
      <c r="E452" s="264" t="s">
        <v>1</v>
      </c>
      <c r="F452" s="265" t="s">
        <v>163</v>
      </c>
      <c r="G452" s="263"/>
      <c r="H452" s="266">
        <v>81.819999999999993</v>
      </c>
      <c r="I452" s="267"/>
      <c r="J452" s="263"/>
      <c r="K452" s="263"/>
      <c r="L452" s="268"/>
      <c r="M452" s="269"/>
      <c r="N452" s="270"/>
      <c r="O452" s="270"/>
      <c r="P452" s="270"/>
      <c r="Q452" s="270"/>
      <c r="R452" s="270"/>
      <c r="S452" s="270"/>
      <c r="T452" s="271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72" t="s">
        <v>156</v>
      </c>
      <c r="AU452" s="272" t="s">
        <v>82</v>
      </c>
      <c r="AV452" s="15" t="s">
        <v>154</v>
      </c>
      <c r="AW452" s="15" t="s">
        <v>158</v>
      </c>
      <c r="AX452" s="15" t="s">
        <v>80</v>
      </c>
      <c r="AY452" s="272" t="s">
        <v>146</v>
      </c>
    </row>
    <row r="453" s="2" customFormat="1" ht="24.15" customHeight="1">
      <c r="A453" s="39"/>
      <c r="B453" s="40"/>
      <c r="C453" s="227" t="s">
        <v>607</v>
      </c>
      <c r="D453" s="227" t="s">
        <v>149</v>
      </c>
      <c r="E453" s="228" t="s">
        <v>608</v>
      </c>
      <c r="F453" s="229" t="s">
        <v>609</v>
      </c>
      <c r="G453" s="230" t="s">
        <v>152</v>
      </c>
      <c r="H453" s="231">
        <v>79.640000000000001</v>
      </c>
      <c r="I453" s="232"/>
      <c r="J453" s="233">
        <f>ROUND(I453*H453,2)</f>
        <v>0</v>
      </c>
      <c r="K453" s="229" t="s">
        <v>153</v>
      </c>
      <c r="L453" s="45"/>
      <c r="M453" s="234" t="s">
        <v>1</v>
      </c>
      <c r="N453" s="235" t="s">
        <v>37</v>
      </c>
      <c r="O453" s="92"/>
      <c r="P453" s="236">
        <f>O453*H453</f>
        <v>0</v>
      </c>
      <c r="Q453" s="236">
        <v>7.6799999999999999E-07</v>
      </c>
      <c r="R453" s="236">
        <f>Q453*H453</f>
        <v>6.1163520000000006E-05</v>
      </c>
      <c r="S453" s="236">
        <v>0</v>
      </c>
      <c r="T453" s="237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8" t="s">
        <v>232</v>
      </c>
      <c r="AT453" s="238" t="s">
        <v>149</v>
      </c>
      <c r="AU453" s="238" t="s">
        <v>82</v>
      </c>
      <c r="AY453" s="18" t="s">
        <v>146</v>
      </c>
      <c r="BE453" s="239">
        <f>IF(N453="základní",J453,0)</f>
        <v>0</v>
      </c>
      <c r="BF453" s="239">
        <f>IF(N453="snížená",J453,0)</f>
        <v>0</v>
      </c>
      <c r="BG453" s="239">
        <f>IF(N453="zákl. přenesená",J453,0)</f>
        <v>0</v>
      </c>
      <c r="BH453" s="239">
        <f>IF(N453="sníž. přenesená",J453,0)</f>
        <v>0</v>
      </c>
      <c r="BI453" s="239">
        <f>IF(N453="nulová",J453,0)</f>
        <v>0</v>
      </c>
      <c r="BJ453" s="18" t="s">
        <v>80</v>
      </c>
      <c r="BK453" s="239">
        <f>ROUND(I453*H453,2)</f>
        <v>0</v>
      </c>
      <c r="BL453" s="18" t="s">
        <v>232</v>
      </c>
      <c r="BM453" s="238" t="s">
        <v>610</v>
      </c>
    </row>
    <row r="454" s="13" customFormat="1">
      <c r="A454" s="13"/>
      <c r="B454" s="240"/>
      <c r="C454" s="241"/>
      <c r="D454" s="242" t="s">
        <v>156</v>
      </c>
      <c r="E454" s="243" t="s">
        <v>1</v>
      </c>
      <c r="F454" s="244" t="s">
        <v>256</v>
      </c>
      <c r="G454" s="241"/>
      <c r="H454" s="243" t="s">
        <v>1</v>
      </c>
      <c r="I454" s="245"/>
      <c r="J454" s="241"/>
      <c r="K454" s="241"/>
      <c r="L454" s="246"/>
      <c r="M454" s="247"/>
      <c r="N454" s="248"/>
      <c r="O454" s="248"/>
      <c r="P454" s="248"/>
      <c r="Q454" s="248"/>
      <c r="R454" s="248"/>
      <c r="S454" s="248"/>
      <c r="T454" s="249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0" t="s">
        <v>156</v>
      </c>
      <c r="AU454" s="250" t="s">
        <v>82</v>
      </c>
      <c r="AV454" s="13" t="s">
        <v>80</v>
      </c>
      <c r="AW454" s="13" t="s">
        <v>158</v>
      </c>
      <c r="AX454" s="13" t="s">
        <v>72</v>
      </c>
      <c r="AY454" s="250" t="s">
        <v>146</v>
      </c>
    </row>
    <row r="455" s="14" customFormat="1">
      <c r="A455" s="14"/>
      <c r="B455" s="251"/>
      <c r="C455" s="252"/>
      <c r="D455" s="242" t="s">
        <v>156</v>
      </c>
      <c r="E455" s="253" t="s">
        <v>1</v>
      </c>
      <c r="F455" s="254" t="s">
        <v>611</v>
      </c>
      <c r="G455" s="252"/>
      <c r="H455" s="255">
        <v>59.950000000000003</v>
      </c>
      <c r="I455" s="256"/>
      <c r="J455" s="252"/>
      <c r="K455" s="252"/>
      <c r="L455" s="257"/>
      <c r="M455" s="258"/>
      <c r="N455" s="259"/>
      <c r="O455" s="259"/>
      <c r="P455" s="259"/>
      <c r="Q455" s="259"/>
      <c r="R455" s="259"/>
      <c r="S455" s="259"/>
      <c r="T455" s="260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1" t="s">
        <v>156</v>
      </c>
      <c r="AU455" s="261" t="s">
        <v>82</v>
      </c>
      <c r="AV455" s="14" t="s">
        <v>82</v>
      </c>
      <c r="AW455" s="14" t="s">
        <v>158</v>
      </c>
      <c r="AX455" s="14" t="s">
        <v>72</v>
      </c>
      <c r="AY455" s="261" t="s">
        <v>146</v>
      </c>
    </row>
    <row r="456" s="14" customFormat="1">
      <c r="A456" s="14"/>
      <c r="B456" s="251"/>
      <c r="C456" s="252"/>
      <c r="D456" s="242" t="s">
        <v>156</v>
      </c>
      <c r="E456" s="253" t="s">
        <v>1</v>
      </c>
      <c r="F456" s="254" t="s">
        <v>612</v>
      </c>
      <c r="G456" s="252"/>
      <c r="H456" s="255">
        <v>19.690000000000001</v>
      </c>
      <c r="I456" s="256"/>
      <c r="J456" s="252"/>
      <c r="K456" s="252"/>
      <c r="L456" s="257"/>
      <c r="M456" s="258"/>
      <c r="N456" s="259"/>
      <c r="O456" s="259"/>
      <c r="P456" s="259"/>
      <c r="Q456" s="259"/>
      <c r="R456" s="259"/>
      <c r="S456" s="259"/>
      <c r="T456" s="26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1" t="s">
        <v>156</v>
      </c>
      <c r="AU456" s="261" t="s">
        <v>82</v>
      </c>
      <c r="AV456" s="14" t="s">
        <v>82</v>
      </c>
      <c r="AW456" s="14" t="s">
        <v>158</v>
      </c>
      <c r="AX456" s="14" t="s">
        <v>72</v>
      </c>
      <c r="AY456" s="261" t="s">
        <v>146</v>
      </c>
    </row>
    <row r="457" s="15" customFormat="1">
      <c r="A457" s="15"/>
      <c r="B457" s="262"/>
      <c r="C457" s="263"/>
      <c r="D457" s="242" t="s">
        <v>156</v>
      </c>
      <c r="E457" s="264" t="s">
        <v>1</v>
      </c>
      <c r="F457" s="265" t="s">
        <v>163</v>
      </c>
      <c r="G457" s="263"/>
      <c r="H457" s="266">
        <v>79.640000000000001</v>
      </c>
      <c r="I457" s="267"/>
      <c r="J457" s="263"/>
      <c r="K457" s="263"/>
      <c r="L457" s="268"/>
      <c r="M457" s="269"/>
      <c r="N457" s="270"/>
      <c r="O457" s="270"/>
      <c r="P457" s="270"/>
      <c r="Q457" s="270"/>
      <c r="R457" s="270"/>
      <c r="S457" s="270"/>
      <c r="T457" s="271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72" t="s">
        <v>156</v>
      </c>
      <c r="AU457" s="272" t="s">
        <v>82</v>
      </c>
      <c r="AV457" s="15" t="s">
        <v>154</v>
      </c>
      <c r="AW457" s="15" t="s">
        <v>158</v>
      </c>
      <c r="AX457" s="15" t="s">
        <v>80</v>
      </c>
      <c r="AY457" s="272" t="s">
        <v>146</v>
      </c>
    </row>
    <row r="458" s="2" customFormat="1" ht="24.15" customHeight="1">
      <c r="A458" s="39"/>
      <c r="B458" s="40"/>
      <c r="C458" s="227" t="s">
        <v>613</v>
      </c>
      <c r="D458" s="227" t="s">
        <v>149</v>
      </c>
      <c r="E458" s="228" t="s">
        <v>614</v>
      </c>
      <c r="F458" s="229" t="s">
        <v>615</v>
      </c>
      <c r="G458" s="230" t="s">
        <v>152</v>
      </c>
      <c r="H458" s="231">
        <v>81.819999999999993</v>
      </c>
      <c r="I458" s="232"/>
      <c r="J458" s="233">
        <f>ROUND(I458*H458,2)</f>
        <v>0</v>
      </c>
      <c r="K458" s="229" t="s">
        <v>153</v>
      </c>
      <c r="L458" s="45"/>
      <c r="M458" s="234" t="s">
        <v>1</v>
      </c>
      <c r="N458" s="235" t="s">
        <v>37</v>
      </c>
      <c r="O458" s="92"/>
      <c r="P458" s="236">
        <f>O458*H458</f>
        <v>0</v>
      </c>
      <c r="Q458" s="236">
        <v>1.7680000000000001E-06</v>
      </c>
      <c r="R458" s="236">
        <f>Q458*H458</f>
        <v>0.00014465775999999999</v>
      </c>
      <c r="S458" s="236">
        <v>0</v>
      </c>
      <c r="T458" s="237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8" t="s">
        <v>232</v>
      </c>
      <c r="AT458" s="238" t="s">
        <v>149</v>
      </c>
      <c r="AU458" s="238" t="s">
        <v>82</v>
      </c>
      <c r="AY458" s="18" t="s">
        <v>146</v>
      </c>
      <c r="BE458" s="239">
        <f>IF(N458="základní",J458,0)</f>
        <v>0</v>
      </c>
      <c r="BF458" s="239">
        <f>IF(N458="snížená",J458,0)</f>
        <v>0</v>
      </c>
      <c r="BG458" s="239">
        <f>IF(N458="zákl. přenesená",J458,0)</f>
        <v>0</v>
      </c>
      <c r="BH458" s="239">
        <f>IF(N458="sníž. přenesená",J458,0)</f>
        <v>0</v>
      </c>
      <c r="BI458" s="239">
        <f>IF(N458="nulová",J458,0)</f>
        <v>0</v>
      </c>
      <c r="BJ458" s="18" t="s">
        <v>80</v>
      </c>
      <c r="BK458" s="239">
        <f>ROUND(I458*H458,2)</f>
        <v>0</v>
      </c>
      <c r="BL458" s="18" t="s">
        <v>232</v>
      </c>
      <c r="BM458" s="238" t="s">
        <v>616</v>
      </c>
    </row>
    <row r="459" s="13" customFormat="1">
      <c r="A459" s="13"/>
      <c r="B459" s="240"/>
      <c r="C459" s="241"/>
      <c r="D459" s="242" t="s">
        <v>156</v>
      </c>
      <c r="E459" s="243" t="s">
        <v>1</v>
      </c>
      <c r="F459" s="244" t="s">
        <v>157</v>
      </c>
      <c r="G459" s="241"/>
      <c r="H459" s="243" t="s">
        <v>1</v>
      </c>
      <c r="I459" s="245"/>
      <c r="J459" s="241"/>
      <c r="K459" s="241"/>
      <c r="L459" s="246"/>
      <c r="M459" s="247"/>
      <c r="N459" s="248"/>
      <c r="O459" s="248"/>
      <c r="P459" s="248"/>
      <c r="Q459" s="248"/>
      <c r="R459" s="248"/>
      <c r="S459" s="248"/>
      <c r="T459" s="249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0" t="s">
        <v>156</v>
      </c>
      <c r="AU459" s="250" t="s">
        <v>82</v>
      </c>
      <c r="AV459" s="13" t="s">
        <v>80</v>
      </c>
      <c r="AW459" s="13" t="s">
        <v>158</v>
      </c>
      <c r="AX459" s="13" t="s">
        <v>72</v>
      </c>
      <c r="AY459" s="250" t="s">
        <v>146</v>
      </c>
    </row>
    <row r="460" s="14" customFormat="1">
      <c r="A460" s="14"/>
      <c r="B460" s="251"/>
      <c r="C460" s="252"/>
      <c r="D460" s="242" t="s">
        <v>156</v>
      </c>
      <c r="E460" s="253" t="s">
        <v>1</v>
      </c>
      <c r="F460" s="254" t="s">
        <v>606</v>
      </c>
      <c r="G460" s="252"/>
      <c r="H460" s="255">
        <v>81.819999999999993</v>
      </c>
      <c r="I460" s="256"/>
      <c r="J460" s="252"/>
      <c r="K460" s="252"/>
      <c r="L460" s="257"/>
      <c r="M460" s="258"/>
      <c r="N460" s="259"/>
      <c r="O460" s="259"/>
      <c r="P460" s="259"/>
      <c r="Q460" s="259"/>
      <c r="R460" s="259"/>
      <c r="S460" s="259"/>
      <c r="T460" s="26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1" t="s">
        <v>156</v>
      </c>
      <c r="AU460" s="261" t="s">
        <v>82</v>
      </c>
      <c r="AV460" s="14" t="s">
        <v>82</v>
      </c>
      <c r="AW460" s="14" t="s">
        <v>158</v>
      </c>
      <c r="AX460" s="14" t="s">
        <v>72</v>
      </c>
      <c r="AY460" s="261" t="s">
        <v>146</v>
      </c>
    </row>
    <row r="461" s="15" customFormat="1">
      <c r="A461" s="15"/>
      <c r="B461" s="262"/>
      <c r="C461" s="263"/>
      <c r="D461" s="242" t="s">
        <v>156</v>
      </c>
      <c r="E461" s="264" t="s">
        <v>1</v>
      </c>
      <c r="F461" s="265" t="s">
        <v>163</v>
      </c>
      <c r="G461" s="263"/>
      <c r="H461" s="266">
        <v>81.819999999999993</v>
      </c>
      <c r="I461" s="267"/>
      <c r="J461" s="263"/>
      <c r="K461" s="263"/>
      <c r="L461" s="268"/>
      <c r="M461" s="269"/>
      <c r="N461" s="270"/>
      <c r="O461" s="270"/>
      <c r="P461" s="270"/>
      <c r="Q461" s="270"/>
      <c r="R461" s="270"/>
      <c r="S461" s="270"/>
      <c r="T461" s="271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72" t="s">
        <v>156</v>
      </c>
      <c r="AU461" s="272" t="s">
        <v>82</v>
      </c>
      <c r="AV461" s="15" t="s">
        <v>154</v>
      </c>
      <c r="AW461" s="15" t="s">
        <v>158</v>
      </c>
      <c r="AX461" s="15" t="s">
        <v>80</v>
      </c>
      <c r="AY461" s="272" t="s">
        <v>146</v>
      </c>
    </row>
    <row r="462" s="2" customFormat="1" ht="16.5" customHeight="1">
      <c r="A462" s="39"/>
      <c r="B462" s="40"/>
      <c r="C462" s="227" t="s">
        <v>617</v>
      </c>
      <c r="D462" s="227" t="s">
        <v>149</v>
      </c>
      <c r="E462" s="228" t="s">
        <v>618</v>
      </c>
      <c r="F462" s="229" t="s">
        <v>619</v>
      </c>
      <c r="G462" s="230" t="s">
        <v>152</v>
      </c>
      <c r="H462" s="231">
        <v>81.819999999999993</v>
      </c>
      <c r="I462" s="232"/>
      <c r="J462" s="233">
        <f>ROUND(I462*H462,2)</f>
        <v>0</v>
      </c>
      <c r="K462" s="229" t="s">
        <v>153</v>
      </c>
      <c r="L462" s="45"/>
      <c r="M462" s="234" t="s">
        <v>1</v>
      </c>
      <c r="N462" s="235" t="s">
        <v>37</v>
      </c>
      <c r="O462" s="92"/>
      <c r="P462" s="236">
        <f>O462*H462</f>
        <v>0</v>
      </c>
      <c r="Q462" s="236">
        <v>0</v>
      </c>
      <c r="R462" s="236">
        <f>Q462*H462</f>
        <v>0</v>
      </c>
      <c r="S462" s="236">
        <v>0</v>
      </c>
      <c r="T462" s="237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8" t="s">
        <v>232</v>
      </c>
      <c r="AT462" s="238" t="s">
        <v>149</v>
      </c>
      <c r="AU462" s="238" t="s">
        <v>82</v>
      </c>
      <c r="AY462" s="18" t="s">
        <v>146</v>
      </c>
      <c r="BE462" s="239">
        <f>IF(N462="základní",J462,0)</f>
        <v>0</v>
      </c>
      <c r="BF462" s="239">
        <f>IF(N462="snížená",J462,0)</f>
        <v>0</v>
      </c>
      <c r="BG462" s="239">
        <f>IF(N462="zákl. přenesená",J462,0)</f>
        <v>0</v>
      </c>
      <c r="BH462" s="239">
        <f>IF(N462="sníž. přenesená",J462,0)</f>
        <v>0</v>
      </c>
      <c r="BI462" s="239">
        <f>IF(N462="nulová",J462,0)</f>
        <v>0</v>
      </c>
      <c r="BJ462" s="18" t="s">
        <v>80</v>
      </c>
      <c r="BK462" s="239">
        <f>ROUND(I462*H462,2)</f>
        <v>0</v>
      </c>
      <c r="BL462" s="18" t="s">
        <v>232</v>
      </c>
      <c r="BM462" s="238" t="s">
        <v>620</v>
      </c>
    </row>
    <row r="463" s="13" customFormat="1">
      <c r="A463" s="13"/>
      <c r="B463" s="240"/>
      <c r="C463" s="241"/>
      <c r="D463" s="242" t="s">
        <v>156</v>
      </c>
      <c r="E463" s="243" t="s">
        <v>1</v>
      </c>
      <c r="F463" s="244" t="s">
        <v>157</v>
      </c>
      <c r="G463" s="241"/>
      <c r="H463" s="243" t="s">
        <v>1</v>
      </c>
      <c r="I463" s="245"/>
      <c r="J463" s="241"/>
      <c r="K463" s="241"/>
      <c r="L463" s="246"/>
      <c r="M463" s="247"/>
      <c r="N463" s="248"/>
      <c r="O463" s="248"/>
      <c r="P463" s="248"/>
      <c r="Q463" s="248"/>
      <c r="R463" s="248"/>
      <c r="S463" s="248"/>
      <c r="T463" s="249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0" t="s">
        <v>156</v>
      </c>
      <c r="AU463" s="250" t="s">
        <v>82</v>
      </c>
      <c r="AV463" s="13" t="s">
        <v>80</v>
      </c>
      <c r="AW463" s="13" t="s">
        <v>158</v>
      </c>
      <c r="AX463" s="13" t="s">
        <v>72</v>
      </c>
      <c r="AY463" s="250" t="s">
        <v>146</v>
      </c>
    </row>
    <row r="464" s="14" customFormat="1">
      <c r="A464" s="14"/>
      <c r="B464" s="251"/>
      <c r="C464" s="252"/>
      <c r="D464" s="242" t="s">
        <v>156</v>
      </c>
      <c r="E464" s="253" t="s">
        <v>1</v>
      </c>
      <c r="F464" s="254" t="s">
        <v>606</v>
      </c>
      <c r="G464" s="252"/>
      <c r="H464" s="255">
        <v>81.819999999999993</v>
      </c>
      <c r="I464" s="256"/>
      <c r="J464" s="252"/>
      <c r="K464" s="252"/>
      <c r="L464" s="257"/>
      <c r="M464" s="258"/>
      <c r="N464" s="259"/>
      <c r="O464" s="259"/>
      <c r="P464" s="259"/>
      <c r="Q464" s="259"/>
      <c r="R464" s="259"/>
      <c r="S464" s="259"/>
      <c r="T464" s="260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1" t="s">
        <v>156</v>
      </c>
      <c r="AU464" s="261" t="s">
        <v>82</v>
      </c>
      <c r="AV464" s="14" t="s">
        <v>82</v>
      </c>
      <c r="AW464" s="14" t="s">
        <v>158</v>
      </c>
      <c r="AX464" s="14" t="s">
        <v>72</v>
      </c>
      <c r="AY464" s="261" t="s">
        <v>146</v>
      </c>
    </row>
    <row r="465" s="15" customFormat="1">
      <c r="A465" s="15"/>
      <c r="B465" s="262"/>
      <c r="C465" s="263"/>
      <c r="D465" s="242" t="s">
        <v>156</v>
      </c>
      <c r="E465" s="264" t="s">
        <v>1</v>
      </c>
      <c r="F465" s="265" t="s">
        <v>163</v>
      </c>
      <c r="G465" s="263"/>
      <c r="H465" s="266">
        <v>81.819999999999993</v>
      </c>
      <c r="I465" s="267"/>
      <c r="J465" s="263"/>
      <c r="K465" s="263"/>
      <c r="L465" s="268"/>
      <c r="M465" s="269"/>
      <c r="N465" s="270"/>
      <c r="O465" s="270"/>
      <c r="P465" s="270"/>
      <c r="Q465" s="270"/>
      <c r="R465" s="270"/>
      <c r="S465" s="270"/>
      <c r="T465" s="271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2" t="s">
        <v>156</v>
      </c>
      <c r="AU465" s="272" t="s">
        <v>82</v>
      </c>
      <c r="AV465" s="15" t="s">
        <v>154</v>
      </c>
      <c r="AW465" s="15" t="s">
        <v>158</v>
      </c>
      <c r="AX465" s="15" t="s">
        <v>80</v>
      </c>
      <c r="AY465" s="272" t="s">
        <v>146</v>
      </c>
    </row>
    <row r="466" s="2" customFormat="1" ht="16.5" customHeight="1">
      <c r="A466" s="39"/>
      <c r="B466" s="40"/>
      <c r="C466" s="227" t="s">
        <v>621</v>
      </c>
      <c r="D466" s="227" t="s">
        <v>149</v>
      </c>
      <c r="E466" s="228" t="s">
        <v>622</v>
      </c>
      <c r="F466" s="229" t="s">
        <v>623</v>
      </c>
      <c r="G466" s="230" t="s">
        <v>152</v>
      </c>
      <c r="H466" s="231">
        <v>81.819999999999993</v>
      </c>
      <c r="I466" s="232"/>
      <c r="J466" s="233">
        <f>ROUND(I466*H466,2)</f>
        <v>0</v>
      </c>
      <c r="K466" s="229" t="s">
        <v>153</v>
      </c>
      <c r="L466" s="45"/>
      <c r="M466" s="234" t="s">
        <v>1</v>
      </c>
      <c r="N466" s="235" t="s">
        <v>37</v>
      </c>
      <c r="O466" s="92"/>
      <c r="P466" s="236">
        <f>O466*H466</f>
        <v>0</v>
      </c>
      <c r="Q466" s="236">
        <v>3.3000000000000003E-05</v>
      </c>
      <c r="R466" s="236">
        <f>Q466*H466</f>
        <v>0.0027000599999999998</v>
      </c>
      <c r="S466" s="236">
        <v>0</v>
      </c>
      <c r="T466" s="237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8" t="s">
        <v>232</v>
      </c>
      <c r="AT466" s="238" t="s">
        <v>149</v>
      </c>
      <c r="AU466" s="238" t="s">
        <v>82</v>
      </c>
      <c r="AY466" s="18" t="s">
        <v>146</v>
      </c>
      <c r="BE466" s="239">
        <f>IF(N466="základní",J466,0)</f>
        <v>0</v>
      </c>
      <c r="BF466" s="239">
        <f>IF(N466="snížená",J466,0)</f>
        <v>0</v>
      </c>
      <c r="BG466" s="239">
        <f>IF(N466="zákl. přenesená",J466,0)</f>
        <v>0</v>
      </c>
      <c r="BH466" s="239">
        <f>IF(N466="sníž. přenesená",J466,0)</f>
        <v>0</v>
      </c>
      <c r="BI466" s="239">
        <f>IF(N466="nulová",J466,0)</f>
        <v>0</v>
      </c>
      <c r="BJ466" s="18" t="s">
        <v>80</v>
      </c>
      <c r="BK466" s="239">
        <f>ROUND(I466*H466,2)</f>
        <v>0</v>
      </c>
      <c r="BL466" s="18" t="s">
        <v>232</v>
      </c>
      <c r="BM466" s="238" t="s">
        <v>624</v>
      </c>
    </row>
    <row r="467" s="13" customFormat="1">
      <c r="A467" s="13"/>
      <c r="B467" s="240"/>
      <c r="C467" s="241"/>
      <c r="D467" s="242" t="s">
        <v>156</v>
      </c>
      <c r="E467" s="243" t="s">
        <v>1</v>
      </c>
      <c r="F467" s="244" t="s">
        <v>157</v>
      </c>
      <c r="G467" s="241"/>
      <c r="H467" s="243" t="s">
        <v>1</v>
      </c>
      <c r="I467" s="245"/>
      <c r="J467" s="241"/>
      <c r="K467" s="241"/>
      <c r="L467" s="246"/>
      <c r="M467" s="247"/>
      <c r="N467" s="248"/>
      <c r="O467" s="248"/>
      <c r="P467" s="248"/>
      <c r="Q467" s="248"/>
      <c r="R467" s="248"/>
      <c r="S467" s="248"/>
      <c r="T467" s="249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0" t="s">
        <v>156</v>
      </c>
      <c r="AU467" s="250" t="s">
        <v>82</v>
      </c>
      <c r="AV467" s="13" t="s">
        <v>80</v>
      </c>
      <c r="AW467" s="13" t="s">
        <v>158</v>
      </c>
      <c r="AX467" s="13" t="s">
        <v>72</v>
      </c>
      <c r="AY467" s="250" t="s">
        <v>146</v>
      </c>
    </row>
    <row r="468" s="14" customFormat="1">
      <c r="A468" s="14"/>
      <c r="B468" s="251"/>
      <c r="C468" s="252"/>
      <c r="D468" s="242" t="s">
        <v>156</v>
      </c>
      <c r="E468" s="253" t="s">
        <v>1</v>
      </c>
      <c r="F468" s="254" t="s">
        <v>606</v>
      </c>
      <c r="G468" s="252"/>
      <c r="H468" s="255">
        <v>81.819999999999993</v>
      </c>
      <c r="I468" s="256"/>
      <c r="J468" s="252"/>
      <c r="K468" s="252"/>
      <c r="L468" s="257"/>
      <c r="M468" s="258"/>
      <c r="N468" s="259"/>
      <c r="O468" s="259"/>
      <c r="P468" s="259"/>
      <c r="Q468" s="259"/>
      <c r="R468" s="259"/>
      <c r="S468" s="259"/>
      <c r="T468" s="260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1" t="s">
        <v>156</v>
      </c>
      <c r="AU468" s="261" t="s">
        <v>82</v>
      </c>
      <c r="AV468" s="14" t="s">
        <v>82</v>
      </c>
      <c r="AW468" s="14" t="s">
        <v>158</v>
      </c>
      <c r="AX468" s="14" t="s">
        <v>72</v>
      </c>
      <c r="AY468" s="261" t="s">
        <v>146</v>
      </c>
    </row>
    <row r="469" s="15" customFormat="1">
      <c r="A469" s="15"/>
      <c r="B469" s="262"/>
      <c r="C469" s="263"/>
      <c r="D469" s="242" t="s">
        <v>156</v>
      </c>
      <c r="E469" s="264" t="s">
        <v>1</v>
      </c>
      <c r="F469" s="265" t="s">
        <v>163</v>
      </c>
      <c r="G469" s="263"/>
      <c r="H469" s="266">
        <v>81.819999999999993</v>
      </c>
      <c r="I469" s="267"/>
      <c r="J469" s="263"/>
      <c r="K469" s="263"/>
      <c r="L469" s="268"/>
      <c r="M469" s="269"/>
      <c r="N469" s="270"/>
      <c r="O469" s="270"/>
      <c r="P469" s="270"/>
      <c r="Q469" s="270"/>
      <c r="R469" s="270"/>
      <c r="S469" s="270"/>
      <c r="T469" s="271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72" t="s">
        <v>156</v>
      </c>
      <c r="AU469" s="272" t="s">
        <v>82</v>
      </c>
      <c r="AV469" s="15" t="s">
        <v>154</v>
      </c>
      <c r="AW469" s="15" t="s">
        <v>158</v>
      </c>
      <c r="AX469" s="15" t="s">
        <v>80</v>
      </c>
      <c r="AY469" s="272" t="s">
        <v>146</v>
      </c>
    </row>
    <row r="470" s="2" customFormat="1" ht="21.75" customHeight="1">
      <c r="A470" s="39"/>
      <c r="B470" s="40"/>
      <c r="C470" s="227" t="s">
        <v>625</v>
      </c>
      <c r="D470" s="227" t="s">
        <v>149</v>
      </c>
      <c r="E470" s="228" t="s">
        <v>626</v>
      </c>
      <c r="F470" s="229" t="s">
        <v>627</v>
      </c>
      <c r="G470" s="230" t="s">
        <v>152</v>
      </c>
      <c r="H470" s="231">
        <v>163.63999999999999</v>
      </c>
      <c r="I470" s="232"/>
      <c r="J470" s="233">
        <f>ROUND(I470*H470,2)</f>
        <v>0</v>
      </c>
      <c r="K470" s="229" t="s">
        <v>153</v>
      </c>
      <c r="L470" s="45"/>
      <c r="M470" s="234" t="s">
        <v>1</v>
      </c>
      <c r="N470" s="235" t="s">
        <v>37</v>
      </c>
      <c r="O470" s="92"/>
      <c r="P470" s="236">
        <f>O470*H470</f>
        <v>0</v>
      </c>
      <c r="Q470" s="236">
        <v>0.00012</v>
      </c>
      <c r="R470" s="236">
        <f>Q470*H470</f>
        <v>0.019636799999999999</v>
      </c>
      <c r="S470" s="236">
        <v>0</v>
      </c>
      <c r="T470" s="237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8" t="s">
        <v>232</v>
      </c>
      <c r="AT470" s="238" t="s">
        <v>149</v>
      </c>
      <c r="AU470" s="238" t="s">
        <v>82</v>
      </c>
      <c r="AY470" s="18" t="s">
        <v>146</v>
      </c>
      <c r="BE470" s="239">
        <f>IF(N470="základní",J470,0)</f>
        <v>0</v>
      </c>
      <c r="BF470" s="239">
        <f>IF(N470="snížená",J470,0)</f>
        <v>0</v>
      </c>
      <c r="BG470" s="239">
        <f>IF(N470="zákl. přenesená",J470,0)</f>
        <v>0</v>
      </c>
      <c r="BH470" s="239">
        <f>IF(N470="sníž. přenesená",J470,0)</f>
        <v>0</v>
      </c>
      <c r="BI470" s="239">
        <f>IF(N470="nulová",J470,0)</f>
        <v>0</v>
      </c>
      <c r="BJ470" s="18" t="s">
        <v>80</v>
      </c>
      <c r="BK470" s="239">
        <f>ROUND(I470*H470,2)</f>
        <v>0</v>
      </c>
      <c r="BL470" s="18" t="s">
        <v>232</v>
      </c>
      <c r="BM470" s="238" t="s">
        <v>628</v>
      </c>
    </row>
    <row r="471" s="13" customFormat="1">
      <c r="A471" s="13"/>
      <c r="B471" s="240"/>
      <c r="C471" s="241"/>
      <c r="D471" s="242" t="s">
        <v>156</v>
      </c>
      <c r="E471" s="243" t="s">
        <v>1</v>
      </c>
      <c r="F471" s="244" t="s">
        <v>157</v>
      </c>
      <c r="G471" s="241"/>
      <c r="H471" s="243" t="s">
        <v>1</v>
      </c>
      <c r="I471" s="245"/>
      <c r="J471" s="241"/>
      <c r="K471" s="241"/>
      <c r="L471" s="246"/>
      <c r="M471" s="247"/>
      <c r="N471" s="248"/>
      <c r="O471" s="248"/>
      <c r="P471" s="248"/>
      <c r="Q471" s="248"/>
      <c r="R471" s="248"/>
      <c r="S471" s="248"/>
      <c r="T471" s="249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0" t="s">
        <v>156</v>
      </c>
      <c r="AU471" s="250" t="s">
        <v>82</v>
      </c>
      <c r="AV471" s="13" t="s">
        <v>80</v>
      </c>
      <c r="AW471" s="13" t="s">
        <v>158</v>
      </c>
      <c r="AX471" s="13" t="s">
        <v>72</v>
      </c>
      <c r="AY471" s="250" t="s">
        <v>146</v>
      </c>
    </row>
    <row r="472" s="14" customFormat="1">
      <c r="A472" s="14"/>
      <c r="B472" s="251"/>
      <c r="C472" s="252"/>
      <c r="D472" s="242" t="s">
        <v>156</v>
      </c>
      <c r="E472" s="253" t="s">
        <v>1</v>
      </c>
      <c r="F472" s="254" t="s">
        <v>629</v>
      </c>
      <c r="G472" s="252"/>
      <c r="H472" s="255">
        <v>163.63999999999999</v>
      </c>
      <c r="I472" s="256"/>
      <c r="J472" s="252"/>
      <c r="K472" s="252"/>
      <c r="L472" s="257"/>
      <c r="M472" s="258"/>
      <c r="N472" s="259"/>
      <c r="O472" s="259"/>
      <c r="P472" s="259"/>
      <c r="Q472" s="259"/>
      <c r="R472" s="259"/>
      <c r="S472" s="259"/>
      <c r="T472" s="260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1" t="s">
        <v>156</v>
      </c>
      <c r="AU472" s="261" t="s">
        <v>82</v>
      </c>
      <c r="AV472" s="14" t="s">
        <v>82</v>
      </c>
      <c r="AW472" s="14" t="s">
        <v>158</v>
      </c>
      <c r="AX472" s="14" t="s">
        <v>72</v>
      </c>
      <c r="AY472" s="261" t="s">
        <v>146</v>
      </c>
    </row>
    <row r="473" s="15" customFormat="1">
      <c r="A473" s="15"/>
      <c r="B473" s="262"/>
      <c r="C473" s="263"/>
      <c r="D473" s="242" t="s">
        <v>156</v>
      </c>
      <c r="E473" s="264" t="s">
        <v>1</v>
      </c>
      <c r="F473" s="265" t="s">
        <v>163</v>
      </c>
      <c r="G473" s="263"/>
      <c r="H473" s="266">
        <v>163.63999999999999</v>
      </c>
      <c r="I473" s="267"/>
      <c r="J473" s="263"/>
      <c r="K473" s="263"/>
      <c r="L473" s="268"/>
      <c r="M473" s="269"/>
      <c r="N473" s="270"/>
      <c r="O473" s="270"/>
      <c r="P473" s="270"/>
      <c r="Q473" s="270"/>
      <c r="R473" s="270"/>
      <c r="S473" s="270"/>
      <c r="T473" s="271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2" t="s">
        <v>156</v>
      </c>
      <c r="AU473" s="272" t="s">
        <v>82</v>
      </c>
      <c r="AV473" s="15" t="s">
        <v>154</v>
      </c>
      <c r="AW473" s="15" t="s">
        <v>158</v>
      </c>
      <c r="AX473" s="15" t="s">
        <v>80</v>
      </c>
      <c r="AY473" s="272" t="s">
        <v>146</v>
      </c>
    </row>
    <row r="474" s="2" customFormat="1" ht="24.15" customHeight="1">
      <c r="A474" s="39"/>
      <c r="B474" s="40"/>
      <c r="C474" s="227" t="s">
        <v>630</v>
      </c>
      <c r="D474" s="227" t="s">
        <v>149</v>
      </c>
      <c r="E474" s="228" t="s">
        <v>631</v>
      </c>
      <c r="F474" s="229" t="s">
        <v>632</v>
      </c>
      <c r="G474" s="230" t="s">
        <v>152</v>
      </c>
      <c r="H474" s="231">
        <v>163.63999999999999</v>
      </c>
      <c r="I474" s="232"/>
      <c r="J474" s="233">
        <f>ROUND(I474*H474,2)</f>
        <v>0</v>
      </c>
      <c r="K474" s="229" t="s">
        <v>153</v>
      </c>
      <c r="L474" s="45"/>
      <c r="M474" s="234" t="s">
        <v>1</v>
      </c>
      <c r="N474" s="235" t="s">
        <v>37</v>
      </c>
      <c r="O474" s="92"/>
      <c r="P474" s="236">
        <f>O474*H474</f>
        <v>0</v>
      </c>
      <c r="Q474" s="236">
        <v>0.014999999999999999</v>
      </c>
      <c r="R474" s="236">
        <f>Q474*H474</f>
        <v>2.4545999999999997</v>
      </c>
      <c r="S474" s="236">
        <v>0</v>
      </c>
      <c r="T474" s="237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8" t="s">
        <v>232</v>
      </c>
      <c r="AT474" s="238" t="s">
        <v>149</v>
      </c>
      <c r="AU474" s="238" t="s">
        <v>82</v>
      </c>
      <c r="AY474" s="18" t="s">
        <v>146</v>
      </c>
      <c r="BE474" s="239">
        <f>IF(N474="základní",J474,0)</f>
        <v>0</v>
      </c>
      <c r="BF474" s="239">
        <f>IF(N474="snížená",J474,0)</f>
        <v>0</v>
      </c>
      <c r="BG474" s="239">
        <f>IF(N474="zákl. přenesená",J474,0)</f>
        <v>0</v>
      </c>
      <c r="BH474" s="239">
        <f>IF(N474="sníž. přenesená",J474,0)</f>
        <v>0</v>
      </c>
      <c r="BI474" s="239">
        <f>IF(N474="nulová",J474,0)</f>
        <v>0</v>
      </c>
      <c r="BJ474" s="18" t="s">
        <v>80</v>
      </c>
      <c r="BK474" s="239">
        <f>ROUND(I474*H474,2)</f>
        <v>0</v>
      </c>
      <c r="BL474" s="18" t="s">
        <v>232</v>
      </c>
      <c r="BM474" s="238" t="s">
        <v>633</v>
      </c>
    </row>
    <row r="475" s="13" customFormat="1">
      <c r="A475" s="13"/>
      <c r="B475" s="240"/>
      <c r="C475" s="241"/>
      <c r="D475" s="242" t="s">
        <v>156</v>
      </c>
      <c r="E475" s="243" t="s">
        <v>1</v>
      </c>
      <c r="F475" s="244" t="s">
        <v>157</v>
      </c>
      <c r="G475" s="241"/>
      <c r="H475" s="243" t="s">
        <v>1</v>
      </c>
      <c r="I475" s="245"/>
      <c r="J475" s="241"/>
      <c r="K475" s="241"/>
      <c r="L475" s="246"/>
      <c r="M475" s="247"/>
      <c r="N475" s="248"/>
      <c r="O475" s="248"/>
      <c r="P475" s="248"/>
      <c r="Q475" s="248"/>
      <c r="R475" s="248"/>
      <c r="S475" s="248"/>
      <c r="T475" s="249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0" t="s">
        <v>156</v>
      </c>
      <c r="AU475" s="250" t="s">
        <v>82</v>
      </c>
      <c r="AV475" s="13" t="s">
        <v>80</v>
      </c>
      <c r="AW475" s="13" t="s">
        <v>158</v>
      </c>
      <c r="AX475" s="13" t="s">
        <v>72</v>
      </c>
      <c r="AY475" s="250" t="s">
        <v>146</v>
      </c>
    </row>
    <row r="476" s="14" customFormat="1">
      <c r="A476" s="14"/>
      <c r="B476" s="251"/>
      <c r="C476" s="252"/>
      <c r="D476" s="242" t="s">
        <v>156</v>
      </c>
      <c r="E476" s="253" t="s">
        <v>1</v>
      </c>
      <c r="F476" s="254" t="s">
        <v>629</v>
      </c>
      <c r="G476" s="252"/>
      <c r="H476" s="255">
        <v>163.63999999999999</v>
      </c>
      <c r="I476" s="256"/>
      <c r="J476" s="252"/>
      <c r="K476" s="252"/>
      <c r="L476" s="257"/>
      <c r="M476" s="258"/>
      <c r="N476" s="259"/>
      <c r="O476" s="259"/>
      <c r="P476" s="259"/>
      <c r="Q476" s="259"/>
      <c r="R476" s="259"/>
      <c r="S476" s="259"/>
      <c r="T476" s="260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1" t="s">
        <v>156</v>
      </c>
      <c r="AU476" s="261" t="s">
        <v>82</v>
      </c>
      <c r="AV476" s="14" t="s">
        <v>82</v>
      </c>
      <c r="AW476" s="14" t="s">
        <v>158</v>
      </c>
      <c r="AX476" s="14" t="s">
        <v>72</v>
      </c>
      <c r="AY476" s="261" t="s">
        <v>146</v>
      </c>
    </row>
    <row r="477" s="15" customFormat="1">
      <c r="A477" s="15"/>
      <c r="B477" s="262"/>
      <c r="C477" s="263"/>
      <c r="D477" s="242" t="s">
        <v>156</v>
      </c>
      <c r="E477" s="264" t="s">
        <v>1</v>
      </c>
      <c r="F477" s="265" t="s">
        <v>163</v>
      </c>
      <c r="G477" s="263"/>
      <c r="H477" s="266">
        <v>163.63999999999999</v>
      </c>
      <c r="I477" s="267"/>
      <c r="J477" s="263"/>
      <c r="K477" s="263"/>
      <c r="L477" s="268"/>
      <c r="M477" s="269"/>
      <c r="N477" s="270"/>
      <c r="O477" s="270"/>
      <c r="P477" s="270"/>
      <c r="Q477" s="270"/>
      <c r="R477" s="270"/>
      <c r="S477" s="270"/>
      <c r="T477" s="271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72" t="s">
        <v>156</v>
      </c>
      <c r="AU477" s="272" t="s">
        <v>82</v>
      </c>
      <c r="AV477" s="15" t="s">
        <v>154</v>
      </c>
      <c r="AW477" s="15" t="s">
        <v>158</v>
      </c>
      <c r="AX477" s="15" t="s">
        <v>80</v>
      </c>
      <c r="AY477" s="272" t="s">
        <v>146</v>
      </c>
    </row>
    <row r="478" s="2" customFormat="1" ht="16.5" customHeight="1">
      <c r="A478" s="39"/>
      <c r="B478" s="40"/>
      <c r="C478" s="227" t="s">
        <v>634</v>
      </c>
      <c r="D478" s="227" t="s">
        <v>149</v>
      </c>
      <c r="E478" s="228" t="s">
        <v>635</v>
      </c>
      <c r="F478" s="229" t="s">
        <v>636</v>
      </c>
      <c r="G478" s="230" t="s">
        <v>152</v>
      </c>
      <c r="H478" s="231">
        <v>79.640000000000001</v>
      </c>
      <c r="I478" s="232"/>
      <c r="J478" s="233">
        <f>ROUND(I478*H478,2)</f>
        <v>0</v>
      </c>
      <c r="K478" s="229" t="s">
        <v>153</v>
      </c>
      <c r="L478" s="45"/>
      <c r="M478" s="234" t="s">
        <v>1</v>
      </c>
      <c r="N478" s="235" t="s">
        <v>37</v>
      </c>
      <c r="O478" s="92"/>
      <c r="P478" s="236">
        <f>O478*H478</f>
        <v>0</v>
      </c>
      <c r="Q478" s="236">
        <v>0</v>
      </c>
      <c r="R478" s="236">
        <f>Q478*H478</f>
        <v>0</v>
      </c>
      <c r="S478" s="236">
        <v>0.0025000000000000001</v>
      </c>
      <c r="T478" s="237">
        <f>S478*H478</f>
        <v>0.1991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8" t="s">
        <v>232</v>
      </c>
      <c r="AT478" s="238" t="s">
        <v>149</v>
      </c>
      <c r="AU478" s="238" t="s">
        <v>82</v>
      </c>
      <c r="AY478" s="18" t="s">
        <v>146</v>
      </c>
      <c r="BE478" s="239">
        <f>IF(N478="základní",J478,0)</f>
        <v>0</v>
      </c>
      <c r="BF478" s="239">
        <f>IF(N478="snížená",J478,0)</f>
        <v>0</v>
      </c>
      <c r="BG478" s="239">
        <f>IF(N478="zákl. přenesená",J478,0)</f>
        <v>0</v>
      </c>
      <c r="BH478" s="239">
        <f>IF(N478="sníž. přenesená",J478,0)</f>
        <v>0</v>
      </c>
      <c r="BI478" s="239">
        <f>IF(N478="nulová",J478,0)</f>
        <v>0</v>
      </c>
      <c r="BJ478" s="18" t="s">
        <v>80</v>
      </c>
      <c r="BK478" s="239">
        <f>ROUND(I478*H478,2)</f>
        <v>0</v>
      </c>
      <c r="BL478" s="18" t="s">
        <v>232</v>
      </c>
      <c r="BM478" s="238" t="s">
        <v>637</v>
      </c>
    </row>
    <row r="479" s="13" customFormat="1">
      <c r="A479" s="13"/>
      <c r="B479" s="240"/>
      <c r="C479" s="241"/>
      <c r="D479" s="242" t="s">
        <v>156</v>
      </c>
      <c r="E479" s="243" t="s">
        <v>1</v>
      </c>
      <c r="F479" s="244" t="s">
        <v>256</v>
      </c>
      <c r="G479" s="241"/>
      <c r="H479" s="243" t="s">
        <v>1</v>
      </c>
      <c r="I479" s="245"/>
      <c r="J479" s="241"/>
      <c r="K479" s="241"/>
      <c r="L479" s="246"/>
      <c r="M479" s="247"/>
      <c r="N479" s="248"/>
      <c r="O479" s="248"/>
      <c r="P479" s="248"/>
      <c r="Q479" s="248"/>
      <c r="R479" s="248"/>
      <c r="S479" s="248"/>
      <c r="T479" s="249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0" t="s">
        <v>156</v>
      </c>
      <c r="AU479" s="250" t="s">
        <v>82</v>
      </c>
      <c r="AV479" s="13" t="s">
        <v>80</v>
      </c>
      <c r="AW479" s="13" t="s">
        <v>158</v>
      </c>
      <c r="AX479" s="13" t="s">
        <v>72</v>
      </c>
      <c r="AY479" s="250" t="s">
        <v>146</v>
      </c>
    </row>
    <row r="480" s="14" customFormat="1">
      <c r="A480" s="14"/>
      <c r="B480" s="251"/>
      <c r="C480" s="252"/>
      <c r="D480" s="242" t="s">
        <v>156</v>
      </c>
      <c r="E480" s="253" t="s">
        <v>1</v>
      </c>
      <c r="F480" s="254" t="s">
        <v>611</v>
      </c>
      <c r="G480" s="252"/>
      <c r="H480" s="255">
        <v>59.950000000000003</v>
      </c>
      <c r="I480" s="256"/>
      <c r="J480" s="252"/>
      <c r="K480" s="252"/>
      <c r="L480" s="257"/>
      <c r="M480" s="258"/>
      <c r="N480" s="259"/>
      <c r="O480" s="259"/>
      <c r="P480" s="259"/>
      <c r="Q480" s="259"/>
      <c r="R480" s="259"/>
      <c r="S480" s="259"/>
      <c r="T480" s="260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1" t="s">
        <v>156</v>
      </c>
      <c r="AU480" s="261" t="s">
        <v>82</v>
      </c>
      <c r="AV480" s="14" t="s">
        <v>82</v>
      </c>
      <c r="AW480" s="14" t="s">
        <v>158</v>
      </c>
      <c r="AX480" s="14" t="s">
        <v>72</v>
      </c>
      <c r="AY480" s="261" t="s">
        <v>146</v>
      </c>
    </row>
    <row r="481" s="14" customFormat="1">
      <c r="A481" s="14"/>
      <c r="B481" s="251"/>
      <c r="C481" s="252"/>
      <c r="D481" s="242" t="s">
        <v>156</v>
      </c>
      <c r="E481" s="253" t="s">
        <v>1</v>
      </c>
      <c r="F481" s="254" t="s">
        <v>612</v>
      </c>
      <c r="G481" s="252"/>
      <c r="H481" s="255">
        <v>19.690000000000001</v>
      </c>
      <c r="I481" s="256"/>
      <c r="J481" s="252"/>
      <c r="K481" s="252"/>
      <c r="L481" s="257"/>
      <c r="M481" s="258"/>
      <c r="N481" s="259"/>
      <c r="O481" s="259"/>
      <c r="P481" s="259"/>
      <c r="Q481" s="259"/>
      <c r="R481" s="259"/>
      <c r="S481" s="259"/>
      <c r="T481" s="26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1" t="s">
        <v>156</v>
      </c>
      <c r="AU481" s="261" t="s">
        <v>82</v>
      </c>
      <c r="AV481" s="14" t="s">
        <v>82</v>
      </c>
      <c r="AW481" s="14" t="s">
        <v>158</v>
      </c>
      <c r="AX481" s="14" t="s">
        <v>72</v>
      </c>
      <c r="AY481" s="261" t="s">
        <v>146</v>
      </c>
    </row>
    <row r="482" s="15" customFormat="1">
      <c r="A482" s="15"/>
      <c r="B482" s="262"/>
      <c r="C482" s="263"/>
      <c r="D482" s="242" t="s">
        <v>156</v>
      </c>
      <c r="E482" s="264" t="s">
        <v>1</v>
      </c>
      <c r="F482" s="265" t="s">
        <v>163</v>
      </c>
      <c r="G482" s="263"/>
      <c r="H482" s="266">
        <v>79.640000000000001</v>
      </c>
      <c r="I482" s="267"/>
      <c r="J482" s="263"/>
      <c r="K482" s="263"/>
      <c r="L482" s="268"/>
      <c r="M482" s="269"/>
      <c r="N482" s="270"/>
      <c r="O482" s="270"/>
      <c r="P482" s="270"/>
      <c r="Q482" s="270"/>
      <c r="R482" s="270"/>
      <c r="S482" s="270"/>
      <c r="T482" s="271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72" t="s">
        <v>156</v>
      </c>
      <c r="AU482" s="272" t="s">
        <v>82</v>
      </c>
      <c r="AV482" s="15" t="s">
        <v>154</v>
      </c>
      <c r="AW482" s="15" t="s">
        <v>158</v>
      </c>
      <c r="AX482" s="15" t="s">
        <v>80</v>
      </c>
      <c r="AY482" s="272" t="s">
        <v>146</v>
      </c>
    </row>
    <row r="483" s="2" customFormat="1" ht="16.5" customHeight="1">
      <c r="A483" s="39"/>
      <c r="B483" s="40"/>
      <c r="C483" s="227" t="s">
        <v>638</v>
      </c>
      <c r="D483" s="227" t="s">
        <v>149</v>
      </c>
      <c r="E483" s="228" t="s">
        <v>639</v>
      </c>
      <c r="F483" s="229" t="s">
        <v>640</v>
      </c>
      <c r="G483" s="230" t="s">
        <v>152</v>
      </c>
      <c r="H483" s="231">
        <v>81.819999999999993</v>
      </c>
      <c r="I483" s="232"/>
      <c r="J483" s="233">
        <f>ROUND(I483*H483,2)</f>
        <v>0</v>
      </c>
      <c r="K483" s="229" t="s">
        <v>1</v>
      </c>
      <c r="L483" s="45"/>
      <c r="M483" s="234" t="s">
        <v>1</v>
      </c>
      <c r="N483" s="235" t="s">
        <v>37</v>
      </c>
      <c r="O483" s="92"/>
      <c r="P483" s="236">
        <f>O483*H483</f>
        <v>0</v>
      </c>
      <c r="Q483" s="236">
        <v>0.00029999999999999997</v>
      </c>
      <c r="R483" s="236">
        <f>Q483*H483</f>
        <v>0.024545999999999995</v>
      </c>
      <c r="S483" s="236">
        <v>0</v>
      </c>
      <c r="T483" s="237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38" t="s">
        <v>232</v>
      </c>
      <c r="AT483" s="238" t="s">
        <v>149</v>
      </c>
      <c r="AU483" s="238" t="s">
        <v>82</v>
      </c>
      <c r="AY483" s="18" t="s">
        <v>146</v>
      </c>
      <c r="BE483" s="239">
        <f>IF(N483="základní",J483,0)</f>
        <v>0</v>
      </c>
      <c r="BF483" s="239">
        <f>IF(N483="snížená",J483,0)</f>
        <v>0</v>
      </c>
      <c r="BG483" s="239">
        <f>IF(N483="zákl. přenesená",J483,0)</f>
        <v>0</v>
      </c>
      <c r="BH483" s="239">
        <f>IF(N483="sníž. přenesená",J483,0)</f>
        <v>0</v>
      </c>
      <c r="BI483" s="239">
        <f>IF(N483="nulová",J483,0)</f>
        <v>0</v>
      </c>
      <c r="BJ483" s="18" t="s">
        <v>80</v>
      </c>
      <c r="BK483" s="239">
        <f>ROUND(I483*H483,2)</f>
        <v>0</v>
      </c>
      <c r="BL483" s="18" t="s">
        <v>232</v>
      </c>
      <c r="BM483" s="238" t="s">
        <v>641</v>
      </c>
    </row>
    <row r="484" s="13" customFormat="1">
      <c r="A484" s="13"/>
      <c r="B484" s="240"/>
      <c r="C484" s="241"/>
      <c r="D484" s="242" t="s">
        <v>156</v>
      </c>
      <c r="E484" s="243" t="s">
        <v>1</v>
      </c>
      <c r="F484" s="244" t="s">
        <v>157</v>
      </c>
      <c r="G484" s="241"/>
      <c r="H484" s="243" t="s">
        <v>1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0" t="s">
        <v>156</v>
      </c>
      <c r="AU484" s="250" t="s">
        <v>82</v>
      </c>
      <c r="AV484" s="13" t="s">
        <v>80</v>
      </c>
      <c r="AW484" s="13" t="s">
        <v>158</v>
      </c>
      <c r="AX484" s="13" t="s">
        <v>72</v>
      </c>
      <c r="AY484" s="250" t="s">
        <v>146</v>
      </c>
    </row>
    <row r="485" s="14" customFormat="1">
      <c r="A485" s="14"/>
      <c r="B485" s="251"/>
      <c r="C485" s="252"/>
      <c r="D485" s="242" t="s">
        <v>156</v>
      </c>
      <c r="E485" s="253" t="s">
        <v>1</v>
      </c>
      <c r="F485" s="254" t="s">
        <v>606</v>
      </c>
      <c r="G485" s="252"/>
      <c r="H485" s="255">
        <v>81.819999999999993</v>
      </c>
      <c r="I485" s="256"/>
      <c r="J485" s="252"/>
      <c r="K485" s="252"/>
      <c r="L485" s="257"/>
      <c r="M485" s="258"/>
      <c r="N485" s="259"/>
      <c r="O485" s="259"/>
      <c r="P485" s="259"/>
      <c r="Q485" s="259"/>
      <c r="R485" s="259"/>
      <c r="S485" s="259"/>
      <c r="T485" s="26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1" t="s">
        <v>156</v>
      </c>
      <c r="AU485" s="261" t="s">
        <v>82</v>
      </c>
      <c r="AV485" s="14" t="s">
        <v>82</v>
      </c>
      <c r="AW485" s="14" t="s">
        <v>158</v>
      </c>
      <c r="AX485" s="14" t="s">
        <v>72</v>
      </c>
      <c r="AY485" s="261" t="s">
        <v>146</v>
      </c>
    </row>
    <row r="486" s="15" customFormat="1">
      <c r="A486" s="15"/>
      <c r="B486" s="262"/>
      <c r="C486" s="263"/>
      <c r="D486" s="242" t="s">
        <v>156</v>
      </c>
      <c r="E486" s="264" t="s">
        <v>1</v>
      </c>
      <c r="F486" s="265" t="s">
        <v>163</v>
      </c>
      <c r="G486" s="263"/>
      <c r="H486" s="266">
        <v>81.819999999999993</v>
      </c>
      <c r="I486" s="267"/>
      <c r="J486" s="263"/>
      <c r="K486" s="263"/>
      <c r="L486" s="268"/>
      <c r="M486" s="269"/>
      <c r="N486" s="270"/>
      <c r="O486" s="270"/>
      <c r="P486" s="270"/>
      <c r="Q486" s="270"/>
      <c r="R486" s="270"/>
      <c r="S486" s="270"/>
      <c r="T486" s="271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72" t="s">
        <v>156</v>
      </c>
      <c r="AU486" s="272" t="s">
        <v>82</v>
      </c>
      <c r="AV486" s="15" t="s">
        <v>154</v>
      </c>
      <c r="AW486" s="15" t="s">
        <v>158</v>
      </c>
      <c r="AX486" s="15" t="s">
        <v>80</v>
      </c>
      <c r="AY486" s="272" t="s">
        <v>146</v>
      </c>
    </row>
    <row r="487" s="2" customFormat="1" ht="37.8" customHeight="1">
      <c r="A487" s="39"/>
      <c r="B487" s="40"/>
      <c r="C487" s="273" t="s">
        <v>642</v>
      </c>
      <c r="D487" s="273" t="s">
        <v>248</v>
      </c>
      <c r="E487" s="274" t="s">
        <v>643</v>
      </c>
      <c r="F487" s="275" t="s">
        <v>644</v>
      </c>
      <c r="G487" s="276" t="s">
        <v>152</v>
      </c>
      <c r="H487" s="277">
        <v>90.001999999999995</v>
      </c>
      <c r="I487" s="278"/>
      <c r="J487" s="279">
        <f>ROUND(I487*H487,2)</f>
        <v>0</v>
      </c>
      <c r="K487" s="275" t="s">
        <v>1</v>
      </c>
      <c r="L487" s="280"/>
      <c r="M487" s="281" t="s">
        <v>1</v>
      </c>
      <c r="N487" s="282" t="s">
        <v>37</v>
      </c>
      <c r="O487" s="92"/>
      <c r="P487" s="236">
        <f>O487*H487</f>
        <v>0</v>
      </c>
      <c r="Q487" s="236">
        <v>0.0028999999999999998</v>
      </c>
      <c r="R487" s="236">
        <f>Q487*H487</f>
        <v>0.26100579999999995</v>
      </c>
      <c r="S487" s="236">
        <v>0</v>
      </c>
      <c r="T487" s="237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8" t="s">
        <v>314</v>
      </c>
      <c r="AT487" s="238" t="s">
        <v>248</v>
      </c>
      <c r="AU487" s="238" t="s">
        <v>82</v>
      </c>
      <c r="AY487" s="18" t="s">
        <v>146</v>
      </c>
      <c r="BE487" s="239">
        <f>IF(N487="základní",J487,0)</f>
        <v>0</v>
      </c>
      <c r="BF487" s="239">
        <f>IF(N487="snížená",J487,0)</f>
        <v>0</v>
      </c>
      <c r="BG487" s="239">
        <f>IF(N487="zákl. přenesená",J487,0)</f>
        <v>0</v>
      </c>
      <c r="BH487" s="239">
        <f>IF(N487="sníž. přenesená",J487,0)</f>
        <v>0</v>
      </c>
      <c r="BI487" s="239">
        <f>IF(N487="nulová",J487,0)</f>
        <v>0</v>
      </c>
      <c r="BJ487" s="18" t="s">
        <v>80</v>
      </c>
      <c r="BK487" s="239">
        <f>ROUND(I487*H487,2)</f>
        <v>0</v>
      </c>
      <c r="BL487" s="18" t="s">
        <v>232</v>
      </c>
      <c r="BM487" s="238" t="s">
        <v>645</v>
      </c>
    </row>
    <row r="488" s="14" customFormat="1">
      <c r="A488" s="14"/>
      <c r="B488" s="251"/>
      <c r="C488" s="252"/>
      <c r="D488" s="242" t="s">
        <v>156</v>
      </c>
      <c r="E488" s="253" t="s">
        <v>1</v>
      </c>
      <c r="F488" s="254" t="s">
        <v>646</v>
      </c>
      <c r="G488" s="252"/>
      <c r="H488" s="255">
        <v>90.001999999999995</v>
      </c>
      <c r="I488" s="256"/>
      <c r="J488" s="252"/>
      <c r="K488" s="252"/>
      <c r="L488" s="257"/>
      <c r="M488" s="258"/>
      <c r="N488" s="259"/>
      <c r="O488" s="259"/>
      <c r="P488" s="259"/>
      <c r="Q488" s="259"/>
      <c r="R488" s="259"/>
      <c r="S488" s="259"/>
      <c r="T488" s="26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1" t="s">
        <v>156</v>
      </c>
      <c r="AU488" s="261" t="s">
        <v>82</v>
      </c>
      <c r="AV488" s="14" t="s">
        <v>82</v>
      </c>
      <c r="AW488" s="14" t="s">
        <v>158</v>
      </c>
      <c r="AX488" s="14" t="s">
        <v>80</v>
      </c>
      <c r="AY488" s="261" t="s">
        <v>146</v>
      </c>
    </row>
    <row r="489" s="2" customFormat="1" ht="16.5" customHeight="1">
      <c r="A489" s="39"/>
      <c r="B489" s="40"/>
      <c r="C489" s="227" t="s">
        <v>647</v>
      </c>
      <c r="D489" s="227" t="s">
        <v>149</v>
      </c>
      <c r="E489" s="228" t="s">
        <v>648</v>
      </c>
      <c r="F489" s="229" t="s">
        <v>649</v>
      </c>
      <c r="G489" s="230" t="s">
        <v>290</v>
      </c>
      <c r="H489" s="231">
        <v>65.150000000000006</v>
      </c>
      <c r="I489" s="232"/>
      <c r="J489" s="233">
        <f>ROUND(I489*H489,2)</f>
        <v>0</v>
      </c>
      <c r="K489" s="229" t="s">
        <v>153</v>
      </c>
      <c r="L489" s="45"/>
      <c r="M489" s="234" t="s">
        <v>1</v>
      </c>
      <c r="N489" s="235" t="s">
        <v>37</v>
      </c>
      <c r="O489" s="92"/>
      <c r="P489" s="236">
        <f>O489*H489</f>
        <v>0</v>
      </c>
      <c r="Q489" s="236">
        <v>1.0000000000000001E-05</v>
      </c>
      <c r="R489" s="236">
        <f>Q489*H489</f>
        <v>0.00065150000000000006</v>
      </c>
      <c r="S489" s="236">
        <v>0</v>
      </c>
      <c r="T489" s="237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8" t="s">
        <v>232</v>
      </c>
      <c r="AT489" s="238" t="s">
        <v>149</v>
      </c>
      <c r="AU489" s="238" t="s">
        <v>82</v>
      </c>
      <c r="AY489" s="18" t="s">
        <v>146</v>
      </c>
      <c r="BE489" s="239">
        <f>IF(N489="základní",J489,0)</f>
        <v>0</v>
      </c>
      <c r="BF489" s="239">
        <f>IF(N489="snížená",J489,0)</f>
        <v>0</v>
      </c>
      <c r="BG489" s="239">
        <f>IF(N489="zákl. přenesená",J489,0)</f>
        <v>0</v>
      </c>
      <c r="BH489" s="239">
        <f>IF(N489="sníž. přenesená",J489,0)</f>
        <v>0</v>
      </c>
      <c r="BI489" s="239">
        <f>IF(N489="nulová",J489,0)</f>
        <v>0</v>
      </c>
      <c r="BJ489" s="18" t="s">
        <v>80</v>
      </c>
      <c r="BK489" s="239">
        <f>ROUND(I489*H489,2)</f>
        <v>0</v>
      </c>
      <c r="BL489" s="18" t="s">
        <v>232</v>
      </c>
      <c r="BM489" s="238" t="s">
        <v>650</v>
      </c>
    </row>
    <row r="490" s="2" customFormat="1" ht="16.5" customHeight="1">
      <c r="A490" s="39"/>
      <c r="B490" s="40"/>
      <c r="C490" s="273" t="s">
        <v>651</v>
      </c>
      <c r="D490" s="273" t="s">
        <v>248</v>
      </c>
      <c r="E490" s="274" t="s">
        <v>652</v>
      </c>
      <c r="F490" s="275" t="s">
        <v>653</v>
      </c>
      <c r="G490" s="276" t="s">
        <v>290</v>
      </c>
      <c r="H490" s="277">
        <v>68.408000000000001</v>
      </c>
      <c r="I490" s="278"/>
      <c r="J490" s="279">
        <f>ROUND(I490*H490,2)</f>
        <v>0</v>
      </c>
      <c r="K490" s="275" t="s">
        <v>153</v>
      </c>
      <c r="L490" s="280"/>
      <c r="M490" s="281" t="s">
        <v>1</v>
      </c>
      <c r="N490" s="282" t="s">
        <v>37</v>
      </c>
      <c r="O490" s="92"/>
      <c r="P490" s="236">
        <f>O490*H490</f>
        <v>0</v>
      </c>
      <c r="Q490" s="236">
        <v>0.00027999999999999998</v>
      </c>
      <c r="R490" s="236">
        <f>Q490*H490</f>
        <v>0.019154239999999999</v>
      </c>
      <c r="S490" s="236">
        <v>0</v>
      </c>
      <c r="T490" s="237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8" t="s">
        <v>314</v>
      </c>
      <c r="AT490" s="238" t="s">
        <v>248</v>
      </c>
      <c r="AU490" s="238" t="s">
        <v>82</v>
      </c>
      <c r="AY490" s="18" t="s">
        <v>146</v>
      </c>
      <c r="BE490" s="239">
        <f>IF(N490="základní",J490,0)</f>
        <v>0</v>
      </c>
      <c r="BF490" s="239">
        <f>IF(N490="snížená",J490,0)</f>
        <v>0</v>
      </c>
      <c r="BG490" s="239">
        <f>IF(N490="zákl. přenesená",J490,0)</f>
        <v>0</v>
      </c>
      <c r="BH490" s="239">
        <f>IF(N490="sníž. přenesená",J490,0)</f>
        <v>0</v>
      </c>
      <c r="BI490" s="239">
        <f>IF(N490="nulová",J490,0)</f>
        <v>0</v>
      </c>
      <c r="BJ490" s="18" t="s">
        <v>80</v>
      </c>
      <c r="BK490" s="239">
        <f>ROUND(I490*H490,2)</f>
        <v>0</v>
      </c>
      <c r="BL490" s="18" t="s">
        <v>232</v>
      </c>
      <c r="BM490" s="238" t="s">
        <v>654</v>
      </c>
    </row>
    <row r="491" s="13" customFormat="1">
      <c r="A491" s="13"/>
      <c r="B491" s="240"/>
      <c r="C491" s="241"/>
      <c r="D491" s="242" t="s">
        <v>156</v>
      </c>
      <c r="E491" s="243" t="s">
        <v>1</v>
      </c>
      <c r="F491" s="244" t="s">
        <v>655</v>
      </c>
      <c r="G491" s="241"/>
      <c r="H491" s="243" t="s">
        <v>1</v>
      </c>
      <c r="I491" s="245"/>
      <c r="J491" s="241"/>
      <c r="K491" s="241"/>
      <c r="L491" s="246"/>
      <c r="M491" s="247"/>
      <c r="N491" s="248"/>
      <c r="O491" s="248"/>
      <c r="P491" s="248"/>
      <c r="Q491" s="248"/>
      <c r="R491" s="248"/>
      <c r="S491" s="248"/>
      <c r="T491" s="249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0" t="s">
        <v>156</v>
      </c>
      <c r="AU491" s="250" t="s">
        <v>82</v>
      </c>
      <c r="AV491" s="13" t="s">
        <v>80</v>
      </c>
      <c r="AW491" s="13" t="s">
        <v>158</v>
      </c>
      <c r="AX491" s="13" t="s">
        <v>72</v>
      </c>
      <c r="AY491" s="250" t="s">
        <v>146</v>
      </c>
    </row>
    <row r="492" s="14" customFormat="1">
      <c r="A492" s="14"/>
      <c r="B492" s="251"/>
      <c r="C492" s="252"/>
      <c r="D492" s="242" t="s">
        <v>156</v>
      </c>
      <c r="E492" s="253" t="s">
        <v>1</v>
      </c>
      <c r="F492" s="254" t="s">
        <v>656</v>
      </c>
      <c r="G492" s="252"/>
      <c r="H492" s="255">
        <v>37.200000000000003</v>
      </c>
      <c r="I492" s="256"/>
      <c r="J492" s="252"/>
      <c r="K492" s="252"/>
      <c r="L492" s="257"/>
      <c r="M492" s="258"/>
      <c r="N492" s="259"/>
      <c r="O492" s="259"/>
      <c r="P492" s="259"/>
      <c r="Q492" s="259"/>
      <c r="R492" s="259"/>
      <c r="S492" s="259"/>
      <c r="T492" s="260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1" t="s">
        <v>156</v>
      </c>
      <c r="AU492" s="261" t="s">
        <v>82</v>
      </c>
      <c r="AV492" s="14" t="s">
        <v>82</v>
      </c>
      <c r="AW492" s="14" t="s">
        <v>158</v>
      </c>
      <c r="AX492" s="14" t="s">
        <v>72</v>
      </c>
      <c r="AY492" s="261" t="s">
        <v>146</v>
      </c>
    </row>
    <row r="493" s="14" customFormat="1">
      <c r="A493" s="14"/>
      <c r="B493" s="251"/>
      <c r="C493" s="252"/>
      <c r="D493" s="242" t="s">
        <v>156</v>
      </c>
      <c r="E493" s="253" t="s">
        <v>1</v>
      </c>
      <c r="F493" s="254" t="s">
        <v>657</v>
      </c>
      <c r="G493" s="252"/>
      <c r="H493" s="255">
        <v>-1.6000000000000001</v>
      </c>
      <c r="I493" s="256"/>
      <c r="J493" s="252"/>
      <c r="K493" s="252"/>
      <c r="L493" s="257"/>
      <c r="M493" s="258"/>
      <c r="N493" s="259"/>
      <c r="O493" s="259"/>
      <c r="P493" s="259"/>
      <c r="Q493" s="259"/>
      <c r="R493" s="259"/>
      <c r="S493" s="259"/>
      <c r="T493" s="260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1" t="s">
        <v>156</v>
      </c>
      <c r="AU493" s="261" t="s">
        <v>82</v>
      </c>
      <c r="AV493" s="14" t="s">
        <v>82</v>
      </c>
      <c r="AW493" s="14" t="s">
        <v>158</v>
      </c>
      <c r="AX493" s="14" t="s">
        <v>72</v>
      </c>
      <c r="AY493" s="261" t="s">
        <v>146</v>
      </c>
    </row>
    <row r="494" s="16" customFormat="1">
      <c r="A494" s="16"/>
      <c r="B494" s="284"/>
      <c r="C494" s="285"/>
      <c r="D494" s="242" t="s">
        <v>156</v>
      </c>
      <c r="E494" s="286" t="s">
        <v>1</v>
      </c>
      <c r="F494" s="287" t="s">
        <v>658</v>
      </c>
      <c r="G494" s="285"/>
      <c r="H494" s="288">
        <v>35.600000000000001</v>
      </c>
      <c r="I494" s="289"/>
      <c r="J494" s="285"/>
      <c r="K494" s="285"/>
      <c r="L494" s="290"/>
      <c r="M494" s="291"/>
      <c r="N494" s="292"/>
      <c r="O494" s="292"/>
      <c r="P494" s="292"/>
      <c r="Q494" s="292"/>
      <c r="R494" s="292"/>
      <c r="S494" s="292"/>
      <c r="T494" s="293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T494" s="294" t="s">
        <v>156</v>
      </c>
      <c r="AU494" s="294" t="s">
        <v>82</v>
      </c>
      <c r="AV494" s="16" t="s">
        <v>169</v>
      </c>
      <c r="AW494" s="16" t="s">
        <v>158</v>
      </c>
      <c r="AX494" s="16" t="s">
        <v>72</v>
      </c>
      <c r="AY494" s="294" t="s">
        <v>146</v>
      </c>
    </row>
    <row r="495" s="13" customFormat="1">
      <c r="A495" s="13"/>
      <c r="B495" s="240"/>
      <c r="C495" s="241"/>
      <c r="D495" s="242" t="s">
        <v>156</v>
      </c>
      <c r="E495" s="243" t="s">
        <v>1</v>
      </c>
      <c r="F495" s="244" t="s">
        <v>659</v>
      </c>
      <c r="G495" s="241"/>
      <c r="H495" s="243" t="s">
        <v>1</v>
      </c>
      <c r="I495" s="245"/>
      <c r="J495" s="241"/>
      <c r="K495" s="241"/>
      <c r="L495" s="246"/>
      <c r="M495" s="247"/>
      <c r="N495" s="248"/>
      <c r="O495" s="248"/>
      <c r="P495" s="248"/>
      <c r="Q495" s="248"/>
      <c r="R495" s="248"/>
      <c r="S495" s="248"/>
      <c r="T495" s="249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0" t="s">
        <v>156</v>
      </c>
      <c r="AU495" s="250" t="s">
        <v>82</v>
      </c>
      <c r="AV495" s="13" t="s">
        <v>80</v>
      </c>
      <c r="AW495" s="13" t="s">
        <v>158</v>
      </c>
      <c r="AX495" s="13" t="s">
        <v>72</v>
      </c>
      <c r="AY495" s="250" t="s">
        <v>146</v>
      </c>
    </row>
    <row r="496" s="14" customFormat="1">
      <c r="A496" s="14"/>
      <c r="B496" s="251"/>
      <c r="C496" s="252"/>
      <c r="D496" s="242" t="s">
        <v>156</v>
      </c>
      <c r="E496" s="253" t="s">
        <v>1</v>
      </c>
      <c r="F496" s="254" t="s">
        <v>660</v>
      </c>
      <c r="G496" s="252"/>
      <c r="H496" s="255">
        <v>22.489999999999998</v>
      </c>
      <c r="I496" s="256"/>
      <c r="J496" s="252"/>
      <c r="K496" s="252"/>
      <c r="L496" s="257"/>
      <c r="M496" s="258"/>
      <c r="N496" s="259"/>
      <c r="O496" s="259"/>
      <c r="P496" s="259"/>
      <c r="Q496" s="259"/>
      <c r="R496" s="259"/>
      <c r="S496" s="259"/>
      <c r="T496" s="260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1" t="s">
        <v>156</v>
      </c>
      <c r="AU496" s="261" t="s">
        <v>82</v>
      </c>
      <c r="AV496" s="14" t="s">
        <v>82</v>
      </c>
      <c r="AW496" s="14" t="s">
        <v>158</v>
      </c>
      <c r="AX496" s="14" t="s">
        <v>72</v>
      </c>
      <c r="AY496" s="261" t="s">
        <v>146</v>
      </c>
    </row>
    <row r="497" s="14" customFormat="1">
      <c r="A497" s="14"/>
      <c r="B497" s="251"/>
      <c r="C497" s="252"/>
      <c r="D497" s="242" t="s">
        <v>156</v>
      </c>
      <c r="E497" s="253" t="s">
        <v>1</v>
      </c>
      <c r="F497" s="254" t="s">
        <v>661</v>
      </c>
      <c r="G497" s="252"/>
      <c r="H497" s="255">
        <v>-3.1000000000000001</v>
      </c>
      <c r="I497" s="256"/>
      <c r="J497" s="252"/>
      <c r="K497" s="252"/>
      <c r="L497" s="257"/>
      <c r="M497" s="258"/>
      <c r="N497" s="259"/>
      <c r="O497" s="259"/>
      <c r="P497" s="259"/>
      <c r="Q497" s="259"/>
      <c r="R497" s="259"/>
      <c r="S497" s="259"/>
      <c r="T497" s="26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1" t="s">
        <v>156</v>
      </c>
      <c r="AU497" s="261" t="s">
        <v>82</v>
      </c>
      <c r="AV497" s="14" t="s">
        <v>82</v>
      </c>
      <c r="AW497" s="14" t="s">
        <v>158</v>
      </c>
      <c r="AX497" s="14" t="s">
        <v>72</v>
      </c>
      <c r="AY497" s="261" t="s">
        <v>146</v>
      </c>
    </row>
    <row r="498" s="16" customFormat="1">
      <c r="A498" s="16"/>
      <c r="B498" s="284"/>
      <c r="C498" s="285"/>
      <c r="D498" s="242" t="s">
        <v>156</v>
      </c>
      <c r="E498" s="286" t="s">
        <v>1</v>
      </c>
      <c r="F498" s="287" t="s">
        <v>658</v>
      </c>
      <c r="G498" s="285"/>
      <c r="H498" s="288">
        <v>19.389999999999997</v>
      </c>
      <c r="I498" s="289"/>
      <c r="J498" s="285"/>
      <c r="K498" s="285"/>
      <c r="L498" s="290"/>
      <c r="M498" s="291"/>
      <c r="N498" s="292"/>
      <c r="O498" s="292"/>
      <c r="P498" s="292"/>
      <c r="Q498" s="292"/>
      <c r="R498" s="292"/>
      <c r="S498" s="292"/>
      <c r="T498" s="293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T498" s="294" t="s">
        <v>156</v>
      </c>
      <c r="AU498" s="294" t="s">
        <v>82</v>
      </c>
      <c r="AV498" s="16" t="s">
        <v>169</v>
      </c>
      <c r="AW498" s="16" t="s">
        <v>158</v>
      </c>
      <c r="AX498" s="16" t="s">
        <v>72</v>
      </c>
      <c r="AY498" s="294" t="s">
        <v>146</v>
      </c>
    </row>
    <row r="499" s="13" customFormat="1">
      <c r="A499" s="13"/>
      <c r="B499" s="240"/>
      <c r="C499" s="241"/>
      <c r="D499" s="242" t="s">
        <v>156</v>
      </c>
      <c r="E499" s="243" t="s">
        <v>1</v>
      </c>
      <c r="F499" s="244" t="s">
        <v>662</v>
      </c>
      <c r="G499" s="241"/>
      <c r="H499" s="243" t="s">
        <v>1</v>
      </c>
      <c r="I499" s="245"/>
      <c r="J499" s="241"/>
      <c r="K499" s="241"/>
      <c r="L499" s="246"/>
      <c r="M499" s="247"/>
      <c r="N499" s="248"/>
      <c r="O499" s="248"/>
      <c r="P499" s="248"/>
      <c r="Q499" s="248"/>
      <c r="R499" s="248"/>
      <c r="S499" s="248"/>
      <c r="T499" s="249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0" t="s">
        <v>156</v>
      </c>
      <c r="AU499" s="250" t="s">
        <v>82</v>
      </c>
      <c r="AV499" s="13" t="s">
        <v>80</v>
      </c>
      <c r="AW499" s="13" t="s">
        <v>158</v>
      </c>
      <c r="AX499" s="13" t="s">
        <v>72</v>
      </c>
      <c r="AY499" s="250" t="s">
        <v>146</v>
      </c>
    </row>
    <row r="500" s="14" customFormat="1">
      <c r="A500" s="14"/>
      <c r="B500" s="251"/>
      <c r="C500" s="252"/>
      <c r="D500" s="242" t="s">
        <v>156</v>
      </c>
      <c r="E500" s="253" t="s">
        <v>1</v>
      </c>
      <c r="F500" s="254" t="s">
        <v>663</v>
      </c>
      <c r="G500" s="252"/>
      <c r="H500" s="255">
        <v>5.7800000000000002</v>
      </c>
      <c r="I500" s="256"/>
      <c r="J500" s="252"/>
      <c r="K500" s="252"/>
      <c r="L500" s="257"/>
      <c r="M500" s="258"/>
      <c r="N500" s="259"/>
      <c r="O500" s="259"/>
      <c r="P500" s="259"/>
      <c r="Q500" s="259"/>
      <c r="R500" s="259"/>
      <c r="S500" s="259"/>
      <c r="T500" s="260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1" t="s">
        <v>156</v>
      </c>
      <c r="AU500" s="261" t="s">
        <v>82</v>
      </c>
      <c r="AV500" s="14" t="s">
        <v>82</v>
      </c>
      <c r="AW500" s="14" t="s">
        <v>158</v>
      </c>
      <c r="AX500" s="14" t="s">
        <v>72</v>
      </c>
      <c r="AY500" s="261" t="s">
        <v>146</v>
      </c>
    </row>
    <row r="501" s="14" customFormat="1">
      <c r="A501" s="14"/>
      <c r="B501" s="251"/>
      <c r="C501" s="252"/>
      <c r="D501" s="242" t="s">
        <v>156</v>
      </c>
      <c r="E501" s="253" t="s">
        <v>1</v>
      </c>
      <c r="F501" s="254" t="s">
        <v>664</v>
      </c>
      <c r="G501" s="252"/>
      <c r="H501" s="255">
        <v>-0.69999999999999996</v>
      </c>
      <c r="I501" s="256"/>
      <c r="J501" s="252"/>
      <c r="K501" s="252"/>
      <c r="L501" s="257"/>
      <c r="M501" s="258"/>
      <c r="N501" s="259"/>
      <c r="O501" s="259"/>
      <c r="P501" s="259"/>
      <c r="Q501" s="259"/>
      <c r="R501" s="259"/>
      <c r="S501" s="259"/>
      <c r="T501" s="26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1" t="s">
        <v>156</v>
      </c>
      <c r="AU501" s="261" t="s">
        <v>82</v>
      </c>
      <c r="AV501" s="14" t="s">
        <v>82</v>
      </c>
      <c r="AW501" s="14" t="s">
        <v>158</v>
      </c>
      <c r="AX501" s="14" t="s">
        <v>72</v>
      </c>
      <c r="AY501" s="261" t="s">
        <v>146</v>
      </c>
    </row>
    <row r="502" s="16" customFormat="1">
      <c r="A502" s="16"/>
      <c r="B502" s="284"/>
      <c r="C502" s="285"/>
      <c r="D502" s="242" t="s">
        <v>156</v>
      </c>
      <c r="E502" s="286" t="s">
        <v>1</v>
      </c>
      <c r="F502" s="287" t="s">
        <v>658</v>
      </c>
      <c r="G502" s="285"/>
      <c r="H502" s="288">
        <v>5.0800000000000001</v>
      </c>
      <c r="I502" s="289"/>
      <c r="J502" s="285"/>
      <c r="K502" s="285"/>
      <c r="L502" s="290"/>
      <c r="M502" s="291"/>
      <c r="N502" s="292"/>
      <c r="O502" s="292"/>
      <c r="P502" s="292"/>
      <c r="Q502" s="292"/>
      <c r="R502" s="292"/>
      <c r="S502" s="292"/>
      <c r="T502" s="293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T502" s="294" t="s">
        <v>156</v>
      </c>
      <c r="AU502" s="294" t="s">
        <v>82</v>
      </c>
      <c r="AV502" s="16" t="s">
        <v>169</v>
      </c>
      <c r="AW502" s="16" t="s">
        <v>158</v>
      </c>
      <c r="AX502" s="16" t="s">
        <v>72</v>
      </c>
      <c r="AY502" s="294" t="s">
        <v>146</v>
      </c>
    </row>
    <row r="503" s="13" customFormat="1">
      <c r="A503" s="13"/>
      <c r="B503" s="240"/>
      <c r="C503" s="241"/>
      <c r="D503" s="242" t="s">
        <v>156</v>
      </c>
      <c r="E503" s="243" t="s">
        <v>1</v>
      </c>
      <c r="F503" s="244" t="s">
        <v>665</v>
      </c>
      <c r="G503" s="241"/>
      <c r="H503" s="243" t="s">
        <v>1</v>
      </c>
      <c r="I503" s="245"/>
      <c r="J503" s="241"/>
      <c r="K503" s="241"/>
      <c r="L503" s="246"/>
      <c r="M503" s="247"/>
      <c r="N503" s="248"/>
      <c r="O503" s="248"/>
      <c r="P503" s="248"/>
      <c r="Q503" s="248"/>
      <c r="R503" s="248"/>
      <c r="S503" s="248"/>
      <c r="T503" s="24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0" t="s">
        <v>156</v>
      </c>
      <c r="AU503" s="250" t="s">
        <v>82</v>
      </c>
      <c r="AV503" s="13" t="s">
        <v>80</v>
      </c>
      <c r="AW503" s="13" t="s">
        <v>158</v>
      </c>
      <c r="AX503" s="13" t="s">
        <v>72</v>
      </c>
      <c r="AY503" s="250" t="s">
        <v>146</v>
      </c>
    </row>
    <row r="504" s="14" customFormat="1">
      <c r="A504" s="14"/>
      <c r="B504" s="251"/>
      <c r="C504" s="252"/>
      <c r="D504" s="242" t="s">
        <v>156</v>
      </c>
      <c r="E504" s="253" t="s">
        <v>1</v>
      </c>
      <c r="F504" s="254" t="s">
        <v>663</v>
      </c>
      <c r="G504" s="252"/>
      <c r="H504" s="255">
        <v>5.7800000000000002</v>
      </c>
      <c r="I504" s="256"/>
      <c r="J504" s="252"/>
      <c r="K504" s="252"/>
      <c r="L504" s="257"/>
      <c r="M504" s="258"/>
      <c r="N504" s="259"/>
      <c r="O504" s="259"/>
      <c r="P504" s="259"/>
      <c r="Q504" s="259"/>
      <c r="R504" s="259"/>
      <c r="S504" s="259"/>
      <c r="T504" s="260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1" t="s">
        <v>156</v>
      </c>
      <c r="AU504" s="261" t="s">
        <v>82</v>
      </c>
      <c r="AV504" s="14" t="s">
        <v>82</v>
      </c>
      <c r="AW504" s="14" t="s">
        <v>158</v>
      </c>
      <c r="AX504" s="14" t="s">
        <v>72</v>
      </c>
      <c r="AY504" s="261" t="s">
        <v>146</v>
      </c>
    </row>
    <row r="505" s="14" customFormat="1">
      <c r="A505" s="14"/>
      <c r="B505" s="251"/>
      <c r="C505" s="252"/>
      <c r="D505" s="242" t="s">
        <v>156</v>
      </c>
      <c r="E505" s="253" t="s">
        <v>1</v>
      </c>
      <c r="F505" s="254" t="s">
        <v>664</v>
      </c>
      <c r="G505" s="252"/>
      <c r="H505" s="255">
        <v>-0.69999999999999996</v>
      </c>
      <c r="I505" s="256"/>
      <c r="J505" s="252"/>
      <c r="K505" s="252"/>
      <c r="L505" s="257"/>
      <c r="M505" s="258"/>
      <c r="N505" s="259"/>
      <c r="O505" s="259"/>
      <c r="P505" s="259"/>
      <c r="Q505" s="259"/>
      <c r="R505" s="259"/>
      <c r="S505" s="259"/>
      <c r="T505" s="26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1" t="s">
        <v>156</v>
      </c>
      <c r="AU505" s="261" t="s">
        <v>82</v>
      </c>
      <c r="AV505" s="14" t="s">
        <v>82</v>
      </c>
      <c r="AW505" s="14" t="s">
        <v>158</v>
      </c>
      <c r="AX505" s="14" t="s">
        <v>72</v>
      </c>
      <c r="AY505" s="261" t="s">
        <v>146</v>
      </c>
    </row>
    <row r="506" s="16" customFormat="1">
      <c r="A506" s="16"/>
      <c r="B506" s="284"/>
      <c r="C506" s="285"/>
      <c r="D506" s="242" t="s">
        <v>156</v>
      </c>
      <c r="E506" s="286" t="s">
        <v>1</v>
      </c>
      <c r="F506" s="287" t="s">
        <v>658</v>
      </c>
      <c r="G506" s="285"/>
      <c r="H506" s="288">
        <v>5.0800000000000001</v>
      </c>
      <c r="I506" s="289"/>
      <c r="J506" s="285"/>
      <c r="K506" s="285"/>
      <c r="L506" s="290"/>
      <c r="M506" s="291"/>
      <c r="N506" s="292"/>
      <c r="O506" s="292"/>
      <c r="P506" s="292"/>
      <c r="Q506" s="292"/>
      <c r="R506" s="292"/>
      <c r="S506" s="292"/>
      <c r="T506" s="293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T506" s="294" t="s">
        <v>156</v>
      </c>
      <c r="AU506" s="294" t="s">
        <v>82</v>
      </c>
      <c r="AV506" s="16" t="s">
        <v>169</v>
      </c>
      <c r="AW506" s="16" t="s">
        <v>158</v>
      </c>
      <c r="AX506" s="16" t="s">
        <v>72</v>
      </c>
      <c r="AY506" s="294" t="s">
        <v>146</v>
      </c>
    </row>
    <row r="507" s="15" customFormat="1">
      <c r="A507" s="15"/>
      <c r="B507" s="262"/>
      <c r="C507" s="263"/>
      <c r="D507" s="242" t="s">
        <v>156</v>
      </c>
      <c r="E507" s="264" t="s">
        <v>1</v>
      </c>
      <c r="F507" s="265" t="s">
        <v>163</v>
      </c>
      <c r="G507" s="263"/>
      <c r="H507" s="266">
        <v>65.149999999999991</v>
      </c>
      <c r="I507" s="267"/>
      <c r="J507" s="263"/>
      <c r="K507" s="263"/>
      <c r="L507" s="268"/>
      <c r="M507" s="269"/>
      <c r="N507" s="270"/>
      <c r="O507" s="270"/>
      <c r="P507" s="270"/>
      <c r="Q507" s="270"/>
      <c r="R507" s="270"/>
      <c r="S507" s="270"/>
      <c r="T507" s="271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72" t="s">
        <v>156</v>
      </c>
      <c r="AU507" s="272" t="s">
        <v>82</v>
      </c>
      <c r="AV507" s="15" t="s">
        <v>154</v>
      </c>
      <c r="AW507" s="15" t="s">
        <v>158</v>
      </c>
      <c r="AX507" s="15" t="s">
        <v>80</v>
      </c>
      <c r="AY507" s="272" t="s">
        <v>146</v>
      </c>
    </row>
    <row r="508" s="14" customFormat="1">
      <c r="A508" s="14"/>
      <c r="B508" s="251"/>
      <c r="C508" s="252"/>
      <c r="D508" s="242" t="s">
        <v>156</v>
      </c>
      <c r="E508" s="252"/>
      <c r="F508" s="254" t="s">
        <v>666</v>
      </c>
      <c r="G508" s="252"/>
      <c r="H508" s="255">
        <v>68.408000000000001</v>
      </c>
      <c r="I508" s="256"/>
      <c r="J508" s="252"/>
      <c r="K508" s="252"/>
      <c r="L508" s="257"/>
      <c r="M508" s="258"/>
      <c r="N508" s="259"/>
      <c r="O508" s="259"/>
      <c r="P508" s="259"/>
      <c r="Q508" s="259"/>
      <c r="R508" s="259"/>
      <c r="S508" s="259"/>
      <c r="T508" s="260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1" t="s">
        <v>156</v>
      </c>
      <c r="AU508" s="261" t="s">
        <v>82</v>
      </c>
      <c r="AV508" s="14" t="s">
        <v>82</v>
      </c>
      <c r="AW508" s="14" t="s">
        <v>4</v>
      </c>
      <c r="AX508" s="14" t="s">
        <v>80</v>
      </c>
      <c r="AY508" s="261" t="s">
        <v>146</v>
      </c>
    </row>
    <row r="509" s="2" customFormat="1" ht="24.15" customHeight="1">
      <c r="A509" s="39"/>
      <c r="B509" s="40"/>
      <c r="C509" s="227" t="s">
        <v>667</v>
      </c>
      <c r="D509" s="227" t="s">
        <v>149</v>
      </c>
      <c r="E509" s="228" t="s">
        <v>668</v>
      </c>
      <c r="F509" s="229" t="s">
        <v>669</v>
      </c>
      <c r="G509" s="230" t="s">
        <v>334</v>
      </c>
      <c r="H509" s="231">
        <v>2.7829999999999999</v>
      </c>
      <c r="I509" s="232"/>
      <c r="J509" s="233">
        <f>ROUND(I509*H509,2)</f>
        <v>0</v>
      </c>
      <c r="K509" s="229" t="s">
        <v>153</v>
      </c>
      <c r="L509" s="45"/>
      <c r="M509" s="234" t="s">
        <v>1</v>
      </c>
      <c r="N509" s="235" t="s">
        <v>37</v>
      </c>
      <c r="O509" s="92"/>
      <c r="P509" s="236">
        <f>O509*H509</f>
        <v>0</v>
      </c>
      <c r="Q509" s="236">
        <v>0</v>
      </c>
      <c r="R509" s="236">
        <f>Q509*H509</f>
        <v>0</v>
      </c>
      <c r="S509" s="236">
        <v>0</v>
      </c>
      <c r="T509" s="237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8" t="s">
        <v>232</v>
      </c>
      <c r="AT509" s="238" t="s">
        <v>149</v>
      </c>
      <c r="AU509" s="238" t="s">
        <v>82</v>
      </c>
      <c r="AY509" s="18" t="s">
        <v>146</v>
      </c>
      <c r="BE509" s="239">
        <f>IF(N509="základní",J509,0)</f>
        <v>0</v>
      </c>
      <c r="BF509" s="239">
        <f>IF(N509="snížená",J509,0)</f>
        <v>0</v>
      </c>
      <c r="BG509" s="239">
        <f>IF(N509="zákl. přenesená",J509,0)</f>
        <v>0</v>
      </c>
      <c r="BH509" s="239">
        <f>IF(N509="sníž. přenesená",J509,0)</f>
        <v>0</v>
      </c>
      <c r="BI509" s="239">
        <f>IF(N509="nulová",J509,0)</f>
        <v>0</v>
      </c>
      <c r="BJ509" s="18" t="s">
        <v>80</v>
      </c>
      <c r="BK509" s="239">
        <f>ROUND(I509*H509,2)</f>
        <v>0</v>
      </c>
      <c r="BL509" s="18" t="s">
        <v>232</v>
      </c>
      <c r="BM509" s="238" t="s">
        <v>670</v>
      </c>
    </row>
    <row r="510" s="2" customFormat="1" ht="16.5" customHeight="1">
      <c r="A510" s="39"/>
      <c r="B510" s="40"/>
      <c r="C510" s="227" t="s">
        <v>671</v>
      </c>
      <c r="D510" s="227" t="s">
        <v>149</v>
      </c>
      <c r="E510" s="228" t="s">
        <v>672</v>
      </c>
      <c r="F510" s="229" t="s">
        <v>673</v>
      </c>
      <c r="G510" s="230" t="s">
        <v>334</v>
      </c>
      <c r="H510" s="231">
        <v>2.7829999999999999</v>
      </c>
      <c r="I510" s="232"/>
      <c r="J510" s="233">
        <f>ROUND(I510*H510,2)</f>
        <v>0</v>
      </c>
      <c r="K510" s="229" t="s">
        <v>518</v>
      </c>
      <c r="L510" s="45"/>
      <c r="M510" s="234" t="s">
        <v>1</v>
      </c>
      <c r="N510" s="235" t="s">
        <v>37</v>
      </c>
      <c r="O510" s="92"/>
      <c r="P510" s="236">
        <f>O510*H510</f>
        <v>0</v>
      </c>
      <c r="Q510" s="236">
        <v>0</v>
      </c>
      <c r="R510" s="236">
        <f>Q510*H510</f>
        <v>0</v>
      </c>
      <c r="S510" s="236">
        <v>0</v>
      </c>
      <c r="T510" s="237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8" t="s">
        <v>232</v>
      </c>
      <c r="AT510" s="238" t="s">
        <v>149</v>
      </c>
      <c r="AU510" s="238" t="s">
        <v>82</v>
      </c>
      <c r="AY510" s="18" t="s">
        <v>146</v>
      </c>
      <c r="BE510" s="239">
        <f>IF(N510="základní",J510,0)</f>
        <v>0</v>
      </c>
      <c r="BF510" s="239">
        <f>IF(N510="snížená",J510,0)</f>
        <v>0</v>
      </c>
      <c r="BG510" s="239">
        <f>IF(N510="zákl. přenesená",J510,0)</f>
        <v>0</v>
      </c>
      <c r="BH510" s="239">
        <f>IF(N510="sníž. přenesená",J510,0)</f>
        <v>0</v>
      </c>
      <c r="BI510" s="239">
        <f>IF(N510="nulová",J510,0)</f>
        <v>0</v>
      </c>
      <c r="BJ510" s="18" t="s">
        <v>80</v>
      </c>
      <c r="BK510" s="239">
        <f>ROUND(I510*H510,2)</f>
        <v>0</v>
      </c>
      <c r="BL510" s="18" t="s">
        <v>232</v>
      </c>
      <c r="BM510" s="238" t="s">
        <v>674</v>
      </c>
    </row>
    <row r="511" s="12" customFormat="1" ht="22.8" customHeight="1">
      <c r="A511" s="12"/>
      <c r="B511" s="211"/>
      <c r="C511" s="212"/>
      <c r="D511" s="213" t="s">
        <v>71</v>
      </c>
      <c r="E511" s="225" t="s">
        <v>675</v>
      </c>
      <c r="F511" s="225" t="s">
        <v>676</v>
      </c>
      <c r="G511" s="212"/>
      <c r="H511" s="212"/>
      <c r="I511" s="215"/>
      <c r="J511" s="226">
        <f>BK511</f>
        <v>0</v>
      </c>
      <c r="K511" s="212"/>
      <c r="L511" s="217"/>
      <c r="M511" s="218"/>
      <c r="N511" s="219"/>
      <c r="O511" s="219"/>
      <c r="P511" s="220">
        <f>SUM(P512:P543)</f>
        <v>0</v>
      </c>
      <c r="Q511" s="219"/>
      <c r="R511" s="220">
        <f>SUM(R512:R543)</f>
        <v>0.085688239999999999</v>
      </c>
      <c r="S511" s="219"/>
      <c r="T511" s="221">
        <f>SUM(T512:T543)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22" t="s">
        <v>82</v>
      </c>
      <c r="AT511" s="223" t="s">
        <v>71</v>
      </c>
      <c r="AU511" s="223" t="s">
        <v>80</v>
      </c>
      <c r="AY511" s="222" t="s">
        <v>146</v>
      </c>
      <c r="BK511" s="224">
        <f>SUM(BK512:BK543)</f>
        <v>0</v>
      </c>
    </row>
    <row r="512" s="2" customFormat="1" ht="16.5" customHeight="1">
      <c r="A512" s="39"/>
      <c r="B512" s="40"/>
      <c r="C512" s="227" t="s">
        <v>677</v>
      </c>
      <c r="D512" s="227" t="s">
        <v>149</v>
      </c>
      <c r="E512" s="228" t="s">
        <v>678</v>
      </c>
      <c r="F512" s="229" t="s">
        <v>679</v>
      </c>
      <c r="G512" s="230" t="s">
        <v>152</v>
      </c>
      <c r="H512" s="231">
        <v>3.96</v>
      </c>
      <c r="I512" s="232"/>
      <c r="J512" s="233">
        <f>ROUND(I512*H512,2)</f>
        <v>0</v>
      </c>
      <c r="K512" s="229" t="s">
        <v>153</v>
      </c>
      <c r="L512" s="45"/>
      <c r="M512" s="234" t="s">
        <v>1</v>
      </c>
      <c r="N512" s="235" t="s">
        <v>37</v>
      </c>
      <c r="O512" s="92"/>
      <c r="P512" s="236">
        <f>O512*H512</f>
        <v>0</v>
      </c>
      <c r="Q512" s="236">
        <v>0.00029999999999999997</v>
      </c>
      <c r="R512" s="236">
        <f>Q512*H512</f>
        <v>0.0011879999999999998</v>
      </c>
      <c r="S512" s="236">
        <v>0</v>
      </c>
      <c r="T512" s="237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38" t="s">
        <v>232</v>
      </c>
      <c r="AT512" s="238" t="s">
        <v>149</v>
      </c>
      <c r="AU512" s="238" t="s">
        <v>82</v>
      </c>
      <c r="AY512" s="18" t="s">
        <v>146</v>
      </c>
      <c r="BE512" s="239">
        <f>IF(N512="základní",J512,0)</f>
        <v>0</v>
      </c>
      <c r="BF512" s="239">
        <f>IF(N512="snížená",J512,0)</f>
        <v>0</v>
      </c>
      <c r="BG512" s="239">
        <f>IF(N512="zákl. přenesená",J512,0)</f>
        <v>0</v>
      </c>
      <c r="BH512" s="239">
        <f>IF(N512="sníž. přenesená",J512,0)</f>
        <v>0</v>
      </c>
      <c r="BI512" s="239">
        <f>IF(N512="nulová",J512,0)</f>
        <v>0</v>
      </c>
      <c r="BJ512" s="18" t="s">
        <v>80</v>
      </c>
      <c r="BK512" s="239">
        <f>ROUND(I512*H512,2)</f>
        <v>0</v>
      </c>
      <c r="BL512" s="18" t="s">
        <v>232</v>
      </c>
      <c r="BM512" s="238" t="s">
        <v>680</v>
      </c>
    </row>
    <row r="513" s="13" customFormat="1">
      <c r="A513" s="13"/>
      <c r="B513" s="240"/>
      <c r="C513" s="241"/>
      <c r="D513" s="242" t="s">
        <v>156</v>
      </c>
      <c r="E513" s="243" t="s">
        <v>1</v>
      </c>
      <c r="F513" s="244" t="s">
        <v>157</v>
      </c>
      <c r="G513" s="241"/>
      <c r="H513" s="243" t="s">
        <v>1</v>
      </c>
      <c r="I513" s="245"/>
      <c r="J513" s="241"/>
      <c r="K513" s="241"/>
      <c r="L513" s="246"/>
      <c r="M513" s="247"/>
      <c r="N513" s="248"/>
      <c r="O513" s="248"/>
      <c r="P513" s="248"/>
      <c r="Q513" s="248"/>
      <c r="R513" s="248"/>
      <c r="S513" s="248"/>
      <c r="T513" s="249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50" t="s">
        <v>156</v>
      </c>
      <c r="AU513" s="250" t="s">
        <v>82</v>
      </c>
      <c r="AV513" s="13" t="s">
        <v>80</v>
      </c>
      <c r="AW513" s="13" t="s">
        <v>158</v>
      </c>
      <c r="AX513" s="13" t="s">
        <v>72</v>
      </c>
      <c r="AY513" s="250" t="s">
        <v>146</v>
      </c>
    </row>
    <row r="514" s="13" customFormat="1">
      <c r="A514" s="13"/>
      <c r="B514" s="240"/>
      <c r="C514" s="241"/>
      <c r="D514" s="242" t="s">
        <v>156</v>
      </c>
      <c r="E514" s="243" t="s">
        <v>1</v>
      </c>
      <c r="F514" s="244" t="s">
        <v>197</v>
      </c>
      <c r="G514" s="241"/>
      <c r="H514" s="243" t="s">
        <v>1</v>
      </c>
      <c r="I514" s="245"/>
      <c r="J514" s="241"/>
      <c r="K514" s="241"/>
      <c r="L514" s="246"/>
      <c r="M514" s="247"/>
      <c r="N514" s="248"/>
      <c r="O514" s="248"/>
      <c r="P514" s="248"/>
      <c r="Q514" s="248"/>
      <c r="R514" s="248"/>
      <c r="S514" s="248"/>
      <c r="T514" s="249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0" t="s">
        <v>156</v>
      </c>
      <c r="AU514" s="250" t="s">
        <v>82</v>
      </c>
      <c r="AV514" s="13" t="s">
        <v>80</v>
      </c>
      <c r="AW514" s="13" t="s">
        <v>158</v>
      </c>
      <c r="AX514" s="13" t="s">
        <v>72</v>
      </c>
      <c r="AY514" s="250" t="s">
        <v>146</v>
      </c>
    </row>
    <row r="515" s="14" customFormat="1">
      <c r="A515" s="14"/>
      <c r="B515" s="251"/>
      <c r="C515" s="252"/>
      <c r="D515" s="242" t="s">
        <v>156</v>
      </c>
      <c r="E515" s="253" t="s">
        <v>1</v>
      </c>
      <c r="F515" s="254" t="s">
        <v>198</v>
      </c>
      <c r="G515" s="252"/>
      <c r="H515" s="255">
        <v>3.96</v>
      </c>
      <c r="I515" s="256"/>
      <c r="J515" s="252"/>
      <c r="K515" s="252"/>
      <c r="L515" s="257"/>
      <c r="M515" s="258"/>
      <c r="N515" s="259"/>
      <c r="O515" s="259"/>
      <c r="P515" s="259"/>
      <c r="Q515" s="259"/>
      <c r="R515" s="259"/>
      <c r="S515" s="259"/>
      <c r="T515" s="26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1" t="s">
        <v>156</v>
      </c>
      <c r="AU515" s="261" t="s">
        <v>82</v>
      </c>
      <c r="AV515" s="14" t="s">
        <v>82</v>
      </c>
      <c r="AW515" s="14" t="s">
        <v>158</v>
      </c>
      <c r="AX515" s="14" t="s">
        <v>72</v>
      </c>
      <c r="AY515" s="261" t="s">
        <v>146</v>
      </c>
    </row>
    <row r="516" s="15" customFormat="1">
      <c r="A516" s="15"/>
      <c r="B516" s="262"/>
      <c r="C516" s="263"/>
      <c r="D516" s="242" t="s">
        <v>156</v>
      </c>
      <c r="E516" s="264" t="s">
        <v>1</v>
      </c>
      <c r="F516" s="265" t="s">
        <v>163</v>
      </c>
      <c r="G516" s="263"/>
      <c r="H516" s="266">
        <v>3.96</v>
      </c>
      <c r="I516" s="267"/>
      <c r="J516" s="263"/>
      <c r="K516" s="263"/>
      <c r="L516" s="268"/>
      <c r="M516" s="269"/>
      <c r="N516" s="270"/>
      <c r="O516" s="270"/>
      <c r="P516" s="270"/>
      <c r="Q516" s="270"/>
      <c r="R516" s="270"/>
      <c r="S516" s="270"/>
      <c r="T516" s="271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72" t="s">
        <v>156</v>
      </c>
      <c r="AU516" s="272" t="s">
        <v>82</v>
      </c>
      <c r="AV516" s="15" t="s">
        <v>154</v>
      </c>
      <c r="AW516" s="15" t="s">
        <v>158</v>
      </c>
      <c r="AX516" s="15" t="s">
        <v>80</v>
      </c>
      <c r="AY516" s="272" t="s">
        <v>146</v>
      </c>
    </row>
    <row r="517" s="2" customFormat="1" ht="16.5" customHeight="1">
      <c r="A517" s="39"/>
      <c r="B517" s="40"/>
      <c r="C517" s="227" t="s">
        <v>681</v>
      </c>
      <c r="D517" s="227" t="s">
        <v>149</v>
      </c>
      <c r="E517" s="228" t="s">
        <v>682</v>
      </c>
      <c r="F517" s="229" t="s">
        <v>683</v>
      </c>
      <c r="G517" s="230" t="s">
        <v>152</v>
      </c>
      <c r="H517" s="231">
        <v>3.96</v>
      </c>
      <c r="I517" s="232"/>
      <c r="J517" s="233">
        <f>ROUND(I517*H517,2)</f>
        <v>0</v>
      </c>
      <c r="K517" s="229" t="s">
        <v>153</v>
      </c>
      <c r="L517" s="45"/>
      <c r="M517" s="234" t="s">
        <v>1</v>
      </c>
      <c r="N517" s="235" t="s">
        <v>37</v>
      </c>
      <c r="O517" s="92"/>
      <c r="P517" s="236">
        <f>O517*H517</f>
        <v>0</v>
      </c>
      <c r="Q517" s="236">
        <v>0.0015</v>
      </c>
      <c r="R517" s="236">
        <f>Q517*H517</f>
        <v>0.00594</v>
      </c>
      <c r="S517" s="236">
        <v>0</v>
      </c>
      <c r="T517" s="237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8" t="s">
        <v>232</v>
      </c>
      <c r="AT517" s="238" t="s">
        <v>149</v>
      </c>
      <c r="AU517" s="238" t="s">
        <v>82</v>
      </c>
      <c r="AY517" s="18" t="s">
        <v>146</v>
      </c>
      <c r="BE517" s="239">
        <f>IF(N517="základní",J517,0)</f>
        <v>0</v>
      </c>
      <c r="BF517" s="239">
        <f>IF(N517="snížená",J517,0)</f>
        <v>0</v>
      </c>
      <c r="BG517" s="239">
        <f>IF(N517="zákl. přenesená",J517,0)</f>
        <v>0</v>
      </c>
      <c r="BH517" s="239">
        <f>IF(N517="sníž. přenesená",J517,0)</f>
        <v>0</v>
      </c>
      <c r="BI517" s="239">
        <f>IF(N517="nulová",J517,0)</f>
        <v>0</v>
      </c>
      <c r="BJ517" s="18" t="s">
        <v>80</v>
      </c>
      <c r="BK517" s="239">
        <f>ROUND(I517*H517,2)</f>
        <v>0</v>
      </c>
      <c r="BL517" s="18" t="s">
        <v>232</v>
      </c>
      <c r="BM517" s="238" t="s">
        <v>684</v>
      </c>
    </row>
    <row r="518" s="13" customFormat="1">
      <c r="A518" s="13"/>
      <c r="B518" s="240"/>
      <c r="C518" s="241"/>
      <c r="D518" s="242" t="s">
        <v>156</v>
      </c>
      <c r="E518" s="243" t="s">
        <v>1</v>
      </c>
      <c r="F518" s="244" t="s">
        <v>157</v>
      </c>
      <c r="G518" s="241"/>
      <c r="H518" s="243" t="s">
        <v>1</v>
      </c>
      <c r="I518" s="245"/>
      <c r="J518" s="241"/>
      <c r="K518" s="241"/>
      <c r="L518" s="246"/>
      <c r="M518" s="247"/>
      <c r="N518" s="248"/>
      <c r="O518" s="248"/>
      <c r="P518" s="248"/>
      <c r="Q518" s="248"/>
      <c r="R518" s="248"/>
      <c r="S518" s="248"/>
      <c r="T518" s="249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50" t="s">
        <v>156</v>
      </c>
      <c r="AU518" s="250" t="s">
        <v>82</v>
      </c>
      <c r="AV518" s="13" t="s">
        <v>80</v>
      </c>
      <c r="AW518" s="13" t="s">
        <v>158</v>
      </c>
      <c r="AX518" s="13" t="s">
        <v>72</v>
      </c>
      <c r="AY518" s="250" t="s">
        <v>146</v>
      </c>
    </row>
    <row r="519" s="13" customFormat="1">
      <c r="A519" s="13"/>
      <c r="B519" s="240"/>
      <c r="C519" s="241"/>
      <c r="D519" s="242" t="s">
        <v>156</v>
      </c>
      <c r="E519" s="243" t="s">
        <v>1</v>
      </c>
      <c r="F519" s="244" t="s">
        <v>197</v>
      </c>
      <c r="G519" s="241"/>
      <c r="H519" s="243" t="s">
        <v>1</v>
      </c>
      <c r="I519" s="245"/>
      <c r="J519" s="241"/>
      <c r="K519" s="241"/>
      <c r="L519" s="246"/>
      <c r="M519" s="247"/>
      <c r="N519" s="248"/>
      <c r="O519" s="248"/>
      <c r="P519" s="248"/>
      <c r="Q519" s="248"/>
      <c r="R519" s="248"/>
      <c r="S519" s="248"/>
      <c r="T519" s="249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0" t="s">
        <v>156</v>
      </c>
      <c r="AU519" s="250" t="s">
        <v>82</v>
      </c>
      <c r="AV519" s="13" t="s">
        <v>80</v>
      </c>
      <c r="AW519" s="13" t="s">
        <v>158</v>
      </c>
      <c r="AX519" s="13" t="s">
        <v>72</v>
      </c>
      <c r="AY519" s="250" t="s">
        <v>146</v>
      </c>
    </row>
    <row r="520" s="14" customFormat="1">
      <c r="A520" s="14"/>
      <c r="B520" s="251"/>
      <c r="C520" s="252"/>
      <c r="D520" s="242" t="s">
        <v>156</v>
      </c>
      <c r="E520" s="253" t="s">
        <v>1</v>
      </c>
      <c r="F520" s="254" t="s">
        <v>198</v>
      </c>
      <c r="G520" s="252"/>
      <c r="H520" s="255">
        <v>3.96</v>
      </c>
      <c r="I520" s="256"/>
      <c r="J520" s="252"/>
      <c r="K520" s="252"/>
      <c r="L520" s="257"/>
      <c r="M520" s="258"/>
      <c r="N520" s="259"/>
      <c r="O520" s="259"/>
      <c r="P520" s="259"/>
      <c r="Q520" s="259"/>
      <c r="R520" s="259"/>
      <c r="S520" s="259"/>
      <c r="T520" s="260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1" t="s">
        <v>156</v>
      </c>
      <c r="AU520" s="261" t="s">
        <v>82</v>
      </c>
      <c r="AV520" s="14" t="s">
        <v>82</v>
      </c>
      <c r="AW520" s="14" t="s">
        <v>158</v>
      </c>
      <c r="AX520" s="14" t="s">
        <v>72</v>
      </c>
      <c r="AY520" s="261" t="s">
        <v>146</v>
      </c>
    </row>
    <row r="521" s="15" customFormat="1">
      <c r="A521" s="15"/>
      <c r="B521" s="262"/>
      <c r="C521" s="263"/>
      <c r="D521" s="242" t="s">
        <v>156</v>
      </c>
      <c r="E521" s="264" t="s">
        <v>1</v>
      </c>
      <c r="F521" s="265" t="s">
        <v>163</v>
      </c>
      <c r="G521" s="263"/>
      <c r="H521" s="266">
        <v>3.96</v>
      </c>
      <c r="I521" s="267"/>
      <c r="J521" s="263"/>
      <c r="K521" s="263"/>
      <c r="L521" s="268"/>
      <c r="M521" s="269"/>
      <c r="N521" s="270"/>
      <c r="O521" s="270"/>
      <c r="P521" s="270"/>
      <c r="Q521" s="270"/>
      <c r="R521" s="270"/>
      <c r="S521" s="270"/>
      <c r="T521" s="271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2" t="s">
        <v>156</v>
      </c>
      <c r="AU521" s="272" t="s">
        <v>82</v>
      </c>
      <c r="AV521" s="15" t="s">
        <v>154</v>
      </c>
      <c r="AW521" s="15" t="s">
        <v>158</v>
      </c>
      <c r="AX521" s="15" t="s">
        <v>80</v>
      </c>
      <c r="AY521" s="272" t="s">
        <v>146</v>
      </c>
    </row>
    <row r="522" s="2" customFormat="1" ht="16.5" customHeight="1">
      <c r="A522" s="39"/>
      <c r="B522" s="40"/>
      <c r="C522" s="227" t="s">
        <v>685</v>
      </c>
      <c r="D522" s="227" t="s">
        <v>149</v>
      </c>
      <c r="E522" s="228" t="s">
        <v>686</v>
      </c>
      <c r="F522" s="229" t="s">
        <v>687</v>
      </c>
      <c r="G522" s="230" t="s">
        <v>290</v>
      </c>
      <c r="H522" s="231">
        <v>4.4000000000000004</v>
      </c>
      <c r="I522" s="232"/>
      <c r="J522" s="233">
        <f>ROUND(I522*H522,2)</f>
        <v>0</v>
      </c>
      <c r="K522" s="229" t="s">
        <v>1</v>
      </c>
      <c r="L522" s="45"/>
      <c r="M522" s="234" t="s">
        <v>1</v>
      </c>
      <c r="N522" s="235" t="s">
        <v>37</v>
      </c>
      <c r="O522" s="92"/>
      <c r="P522" s="236">
        <f>O522*H522</f>
        <v>0</v>
      </c>
      <c r="Q522" s="236">
        <v>0.00020000000000000001</v>
      </c>
      <c r="R522" s="236">
        <f>Q522*H522</f>
        <v>0.00088000000000000014</v>
      </c>
      <c r="S522" s="236">
        <v>0</v>
      </c>
      <c r="T522" s="237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8" t="s">
        <v>232</v>
      </c>
      <c r="AT522" s="238" t="s">
        <v>149</v>
      </c>
      <c r="AU522" s="238" t="s">
        <v>82</v>
      </c>
      <c r="AY522" s="18" t="s">
        <v>146</v>
      </c>
      <c r="BE522" s="239">
        <f>IF(N522="základní",J522,0)</f>
        <v>0</v>
      </c>
      <c r="BF522" s="239">
        <f>IF(N522="snížená",J522,0)</f>
        <v>0</v>
      </c>
      <c r="BG522" s="239">
        <f>IF(N522="zákl. přenesená",J522,0)</f>
        <v>0</v>
      </c>
      <c r="BH522" s="239">
        <f>IF(N522="sníž. přenesená",J522,0)</f>
        <v>0</v>
      </c>
      <c r="BI522" s="239">
        <f>IF(N522="nulová",J522,0)</f>
        <v>0</v>
      </c>
      <c r="BJ522" s="18" t="s">
        <v>80</v>
      </c>
      <c r="BK522" s="239">
        <f>ROUND(I522*H522,2)</f>
        <v>0</v>
      </c>
      <c r="BL522" s="18" t="s">
        <v>232</v>
      </c>
      <c r="BM522" s="238" t="s">
        <v>688</v>
      </c>
    </row>
    <row r="523" s="14" customFormat="1">
      <c r="A523" s="14"/>
      <c r="B523" s="251"/>
      <c r="C523" s="252"/>
      <c r="D523" s="242" t="s">
        <v>156</v>
      </c>
      <c r="E523" s="253" t="s">
        <v>1</v>
      </c>
      <c r="F523" s="254" t="s">
        <v>689</v>
      </c>
      <c r="G523" s="252"/>
      <c r="H523" s="255">
        <v>4.4000000000000004</v>
      </c>
      <c r="I523" s="256"/>
      <c r="J523" s="252"/>
      <c r="K523" s="252"/>
      <c r="L523" s="257"/>
      <c r="M523" s="258"/>
      <c r="N523" s="259"/>
      <c r="O523" s="259"/>
      <c r="P523" s="259"/>
      <c r="Q523" s="259"/>
      <c r="R523" s="259"/>
      <c r="S523" s="259"/>
      <c r="T523" s="260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1" t="s">
        <v>156</v>
      </c>
      <c r="AU523" s="261" t="s">
        <v>82</v>
      </c>
      <c r="AV523" s="14" t="s">
        <v>82</v>
      </c>
      <c r="AW523" s="14" t="s">
        <v>158</v>
      </c>
      <c r="AX523" s="14" t="s">
        <v>80</v>
      </c>
      <c r="AY523" s="261" t="s">
        <v>146</v>
      </c>
    </row>
    <row r="524" s="2" customFormat="1" ht="21.75" customHeight="1">
      <c r="A524" s="39"/>
      <c r="B524" s="40"/>
      <c r="C524" s="273" t="s">
        <v>690</v>
      </c>
      <c r="D524" s="273" t="s">
        <v>248</v>
      </c>
      <c r="E524" s="274" t="s">
        <v>691</v>
      </c>
      <c r="F524" s="275" t="s">
        <v>692</v>
      </c>
      <c r="G524" s="276" t="s">
        <v>290</v>
      </c>
      <c r="H524" s="277">
        <v>4.8399999999999999</v>
      </c>
      <c r="I524" s="278"/>
      <c r="J524" s="279">
        <f>ROUND(I524*H524,2)</f>
        <v>0</v>
      </c>
      <c r="K524" s="275" t="s">
        <v>1</v>
      </c>
      <c r="L524" s="280"/>
      <c r="M524" s="281" t="s">
        <v>1</v>
      </c>
      <c r="N524" s="282" t="s">
        <v>37</v>
      </c>
      <c r="O524" s="92"/>
      <c r="P524" s="236">
        <f>O524*H524</f>
        <v>0</v>
      </c>
      <c r="Q524" s="236">
        <v>0.00010000000000000001</v>
      </c>
      <c r="R524" s="236">
        <f>Q524*H524</f>
        <v>0.000484</v>
      </c>
      <c r="S524" s="236">
        <v>0</v>
      </c>
      <c r="T524" s="237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8" t="s">
        <v>314</v>
      </c>
      <c r="AT524" s="238" t="s">
        <v>248</v>
      </c>
      <c r="AU524" s="238" t="s">
        <v>82</v>
      </c>
      <c r="AY524" s="18" t="s">
        <v>146</v>
      </c>
      <c r="BE524" s="239">
        <f>IF(N524="základní",J524,0)</f>
        <v>0</v>
      </c>
      <c r="BF524" s="239">
        <f>IF(N524="snížená",J524,0)</f>
        <v>0</v>
      </c>
      <c r="BG524" s="239">
        <f>IF(N524="zákl. přenesená",J524,0)</f>
        <v>0</v>
      </c>
      <c r="BH524" s="239">
        <f>IF(N524="sníž. přenesená",J524,0)</f>
        <v>0</v>
      </c>
      <c r="BI524" s="239">
        <f>IF(N524="nulová",J524,0)</f>
        <v>0</v>
      </c>
      <c r="BJ524" s="18" t="s">
        <v>80</v>
      </c>
      <c r="BK524" s="239">
        <f>ROUND(I524*H524,2)</f>
        <v>0</v>
      </c>
      <c r="BL524" s="18" t="s">
        <v>232</v>
      </c>
      <c r="BM524" s="238" t="s">
        <v>693</v>
      </c>
    </row>
    <row r="525" s="14" customFormat="1">
      <c r="A525" s="14"/>
      <c r="B525" s="251"/>
      <c r="C525" s="252"/>
      <c r="D525" s="242" t="s">
        <v>156</v>
      </c>
      <c r="E525" s="253" t="s">
        <v>1</v>
      </c>
      <c r="F525" s="254" t="s">
        <v>694</v>
      </c>
      <c r="G525" s="252"/>
      <c r="H525" s="255">
        <v>4.8399999999999999</v>
      </c>
      <c r="I525" s="256"/>
      <c r="J525" s="252"/>
      <c r="K525" s="252"/>
      <c r="L525" s="257"/>
      <c r="M525" s="258"/>
      <c r="N525" s="259"/>
      <c r="O525" s="259"/>
      <c r="P525" s="259"/>
      <c r="Q525" s="259"/>
      <c r="R525" s="259"/>
      <c r="S525" s="259"/>
      <c r="T525" s="260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1" t="s">
        <v>156</v>
      </c>
      <c r="AU525" s="261" t="s">
        <v>82</v>
      </c>
      <c r="AV525" s="14" t="s">
        <v>82</v>
      </c>
      <c r="AW525" s="14" t="s">
        <v>158</v>
      </c>
      <c r="AX525" s="14" t="s">
        <v>80</v>
      </c>
      <c r="AY525" s="261" t="s">
        <v>146</v>
      </c>
    </row>
    <row r="526" s="2" customFormat="1" ht="21.75" customHeight="1">
      <c r="A526" s="39"/>
      <c r="B526" s="40"/>
      <c r="C526" s="227" t="s">
        <v>695</v>
      </c>
      <c r="D526" s="227" t="s">
        <v>149</v>
      </c>
      <c r="E526" s="228" t="s">
        <v>696</v>
      </c>
      <c r="F526" s="229" t="s">
        <v>697</v>
      </c>
      <c r="G526" s="230" t="s">
        <v>152</v>
      </c>
      <c r="H526" s="231">
        <v>3.96</v>
      </c>
      <c r="I526" s="232"/>
      <c r="J526" s="233">
        <f>ROUND(I526*H526,2)</f>
        <v>0</v>
      </c>
      <c r="K526" s="229" t="s">
        <v>153</v>
      </c>
      <c r="L526" s="45"/>
      <c r="M526" s="234" t="s">
        <v>1</v>
      </c>
      <c r="N526" s="235" t="s">
        <v>37</v>
      </c>
      <c r="O526" s="92"/>
      <c r="P526" s="236">
        <f>O526*H526</f>
        <v>0</v>
      </c>
      <c r="Q526" s="236">
        <v>0.0053039999999999997</v>
      </c>
      <c r="R526" s="236">
        <f>Q526*H526</f>
        <v>0.021003839999999999</v>
      </c>
      <c r="S526" s="236">
        <v>0</v>
      </c>
      <c r="T526" s="237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8" t="s">
        <v>232</v>
      </c>
      <c r="AT526" s="238" t="s">
        <v>149</v>
      </c>
      <c r="AU526" s="238" t="s">
        <v>82</v>
      </c>
      <c r="AY526" s="18" t="s">
        <v>146</v>
      </c>
      <c r="BE526" s="239">
        <f>IF(N526="základní",J526,0)</f>
        <v>0</v>
      </c>
      <c r="BF526" s="239">
        <f>IF(N526="snížená",J526,0)</f>
        <v>0</v>
      </c>
      <c r="BG526" s="239">
        <f>IF(N526="zákl. přenesená",J526,0)</f>
        <v>0</v>
      </c>
      <c r="BH526" s="239">
        <f>IF(N526="sníž. přenesená",J526,0)</f>
        <v>0</v>
      </c>
      <c r="BI526" s="239">
        <f>IF(N526="nulová",J526,0)</f>
        <v>0</v>
      </c>
      <c r="BJ526" s="18" t="s">
        <v>80</v>
      </c>
      <c r="BK526" s="239">
        <f>ROUND(I526*H526,2)</f>
        <v>0</v>
      </c>
      <c r="BL526" s="18" t="s">
        <v>232</v>
      </c>
      <c r="BM526" s="238" t="s">
        <v>698</v>
      </c>
    </row>
    <row r="527" s="13" customFormat="1">
      <c r="A527" s="13"/>
      <c r="B527" s="240"/>
      <c r="C527" s="241"/>
      <c r="D527" s="242" t="s">
        <v>156</v>
      </c>
      <c r="E527" s="243" t="s">
        <v>1</v>
      </c>
      <c r="F527" s="244" t="s">
        <v>157</v>
      </c>
      <c r="G527" s="241"/>
      <c r="H527" s="243" t="s">
        <v>1</v>
      </c>
      <c r="I527" s="245"/>
      <c r="J527" s="241"/>
      <c r="K527" s="241"/>
      <c r="L527" s="246"/>
      <c r="M527" s="247"/>
      <c r="N527" s="248"/>
      <c r="O527" s="248"/>
      <c r="P527" s="248"/>
      <c r="Q527" s="248"/>
      <c r="R527" s="248"/>
      <c r="S527" s="248"/>
      <c r="T527" s="249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0" t="s">
        <v>156</v>
      </c>
      <c r="AU527" s="250" t="s">
        <v>82</v>
      </c>
      <c r="AV527" s="13" t="s">
        <v>80</v>
      </c>
      <c r="AW527" s="13" t="s">
        <v>158</v>
      </c>
      <c r="AX527" s="13" t="s">
        <v>72</v>
      </c>
      <c r="AY527" s="250" t="s">
        <v>146</v>
      </c>
    </row>
    <row r="528" s="13" customFormat="1">
      <c r="A528" s="13"/>
      <c r="B528" s="240"/>
      <c r="C528" s="241"/>
      <c r="D528" s="242" t="s">
        <v>156</v>
      </c>
      <c r="E528" s="243" t="s">
        <v>1</v>
      </c>
      <c r="F528" s="244" t="s">
        <v>197</v>
      </c>
      <c r="G528" s="241"/>
      <c r="H528" s="243" t="s">
        <v>1</v>
      </c>
      <c r="I528" s="245"/>
      <c r="J528" s="241"/>
      <c r="K528" s="241"/>
      <c r="L528" s="246"/>
      <c r="M528" s="247"/>
      <c r="N528" s="248"/>
      <c r="O528" s="248"/>
      <c r="P528" s="248"/>
      <c r="Q528" s="248"/>
      <c r="R528" s="248"/>
      <c r="S528" s="248"/>
      <c r="T528" s="249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0" t="s">
        <v>156</v>
      </c>
      <c r="AU528" s="250" t="s">
        <v>82</v>
      </c>
      <c r="AV528" s="13" t="s">
        <v>80</v>
      </c>
      <c r="AW528" s="13" t="s">
        <v>158</v>
      </c>
      <c r="AX528" s="13" t="s">
        <v>72</v>
      </c>
      <c r="AY528" s="250" t="s">
        <v>146</v>
      </c>
    </row>
    <row r="529" s="14" customFormat="1">
      <c r="A529" s="14"/>
      <c r="B529" s="251"/>
      <c r="C529" s="252"/>
      <c r="D529" s="242" t="s">
        <v>156</v>
      </c>
      <c r="E529" s="253" t="s">
        <v>1</v>
      </c>
      <c r="F529" s="254" t="s">
        <v>198</v>
      </c>
      <c r="G529" s="252"/>
      <c r="H529" s="255">
        <v>3.96</v>
      </c>
      <c r="I529" s="256"/>
      <c r="J529" s="252"/>
      <c r="K529" s="252"/>
      <c r="L529" s="257"/>
      <c r="M529" s="258"/>
      <c r="N529" s="259"/>
      <c r="O529" s="259"/>
      <c r="P529" s="259"/>
      <c r="Q529" s="259"/>
      <c r="R529" s="259"/>
      <c r="S529" s="259"/>
      <c r="T529" s="260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1" t="s">
        <v>156</v>
      </c>
      <c r="AU529" s="261" t="s">
        <v>82</v>
      </c>
      <c r="AV529" s="14" t="s">
        <v>82</v>
      </c>
      <c r="AW529" s="14" t="s">
        <v>158</v>
      </c>
      <c r="AX529" s="14" t="s">
        <v>72</v>
      </c>
      <c r="AY529" s="261" t="s">
        <v>146</v>
      </c>
    </row>
    <row r="530" s="15" customFormat="1">
      <c r="A530" s="15"/>
      <c r="B530" s="262"/>
      <c r="C530" s="263"/>
      <c r="D530" s="242" t="s">
        <v>156</v>
      </c>
      <c r="E530" s="264" t="s">
        <v>1</v>
      </c>
      <c r="F530" s="265" t="s">
        <v>163</v>
      </c>
      <c r="G530" s="263"/>
      <c r="H530" s="266">
        <v>3.96</v>
      </c>
      <c r="I530" s="267"/>
      <c r="J530" s="263"/>
      <c r="K530" s="263"/>
      <c r="L530" s="268"/>
      <c r="M530" s="269"/>
      <c r="N530" s="270"/>
      <c r="O530" s="270"/>
      <c r="P530" s="270"/>
      <c r="Q530" s="270"/>
      <c r="R530" s="270"/>
      <c r="S530" s="270"/>
      <c r="T530" s="271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72" t="s">
        <v>156</v>
      </c>
      <c r="AU530" s="272" t="s">
        <v>82</v>
      </c>
      <c r="AV530" s="15" t="s">
        <v>154</v>
      </c>
      <c r="AW530" s="15" t="s">
        <v>158</v>
      </c>
      <c r="AX530" s="15" t="s">
        <v>80</v>
      </c>
      <c r="AY530" s="272" t="s">
        <v>146</v>
      </c>
    </row>
    <row r="531" s="2" customFormat="1" ht="16.5" customHeight="1">
      <c r="A531" s="39"/>
      <c r="B531" s="40"/>
      <c r="C531" s="273" t="s">
        <v>699</v>
      </c>
      <c r="D531" s="273" t="s">
        <v>248</v>
      </c>
      <c r="E531" s="274" t="s">
        <v>700</v>
      </c>
      <c r="F531" s="275" t="s">
        <v>701</v>
      </c>
      <c r="G531" s="276" t="s">
        <v>152</v>
      </c>
      <c r="H531" s="277">
        <v>4.3559999999999999</v>
      </c>
      <c r="I531" s="278"/>
      <c r="J531" s="279">
        <f>ROUND(I531*H531,2)</f>
        <v>0</v>
      </c>
      <c r="K531" s="275" t="s">
        <v>1</v>
      </c>
      <c r="L531" s="280"/>
      <c r="M531" s="281" t="s">
        <v>1</v>
      </c>
      <c r="N531" s="282" t="s">
        <v>37</v>
      </c>
      <c r="O531" s="92"/>
      <c r="P531" s="236">
        <f>O531*H531</f>
        <v>0</v>
      </c>
      <c r="Q531" s="236">
        <v>0.0129</v>
      </c>
      <c r="R531" s="236">
        <f>Q531*H531</f>
        <v>0.056192399999999997</v>
      </c>
      <c r="S531" s="236">
        <v>0</v>
      </c>
      <c r="T531" s="237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8" t="s">
        <v>314</v>
      </c>
      <c r="AT531" s="238" t="s">
        <v>248</v>
      </c>
      <c r="AU531" s="238" t="s">
        <v>82</v>
      </c>
      <c r="AY531" s="18" t="s">
        <v>146</v>
      </c>
      <c r="BE531" s="239">
        <f>IF(N531="základní",J531,0)</f>
        <v>0</v>
      </c>
      <c r="BF531" s="239">
        <f>IF(N531="snížená",J531,0)</f>
        <v>0</v>
      </c>
      <c r="BG531" s="239">
        <f>IF(N531="zákl. přenesená",J531,0)</f>
        <v>0</v>
      </c>
      <c r="BH531" s="239">
        <f>IF(N531="sníž. přenesená",J531,0)</f>
        <v>0</v>
      </c>
      <c r="BI531" s="239">
        <f>IF(N531="nulová",J531,0)</f>
        <v>0</v>
      </c>
      <c r="BJ531" s="18" t="s">
        <v>80</v>
      </c>
      <c r="BK531" s="239">
        <f>ROUND(I531*H531,2)</f>
        <v>0</v>
      </c>
      <c r="BL531" s="18" t="s">
        <v>232</v>
      </c>
      <c r="BM531" s="238" t="s">
        <v>702</v>
      </c>
    </row>
    <row r="532" s="13" customFormat="1">
      <c r="A532" s="13"/>
      <c r="B532" s="240"/>
      <c r="C532" s="241"/>
      <c r="D532" s="242" t="s">
        <v>156</v>
      </c>
      <c r="E532" s="243" t="s">
        <v>1</v>
      </c>
      <c r="F532" s="244" t="s">
        <v>157</v>
      </c>
      <c r="G532" s="241"/>
      <c r="H532" s="243" t="s">
        <v>1</v>
      </c>
      <c r="I532" s="245"/>
      <c r="J532" s="241"/>
      <c r="K532" s="241"/>
      <c r="L532" s="246"/>
      <c r="M532" s="247"/>
      <c r="N532" s="248"/>
      <c r="O532" s="248"/>
      <c r="P532" s="248"/>
      <c r="Q532" s="248"/>
      <c r="R532" s="248"/>
      <c r="S532" s="248"/>
      <c r="T532" s="249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0" t="s">
        <v>156</v>
      </c>
      <c r="AU532" s="250" t="s">
        <v>82</v>
      </c>
      <c r="AV532" s="13" t="s">
        <v>80</v>
      </c>
      <c r="AW532" s="13" t="s">
        <v>158</v>
      </c>
      <c r="AX532" s="13" t="s">
        <v>72</v>
      </c>
      <c r="AY532" s="250" t="s">
        <v>146</v>
      </c>
    </row>
    <row r="533" s="13" customFormat="1">
      <c r="A533" s="13"/>
      <c r="B533" s="240"/>
      <c r="C533" s="241"/>
      <c r="D533" s="242" t="s">
        <v>156</v>
      </c>
      <c r="E533" s="243" t="s">
        <v>1</v>
      </c>
      <c r="F533" s="244" t="s">
        <v>197</v>
      </c>
      <c r="G533" s="241"/>
      <c r="H533" s="243" t="s">
        <v>1</v>
      </c>
      <c r="I533" s="245"/>
      <c r="J533" s="241"/>
      <c r="K533" s="241"/>
      <c r="L533" s="246"/>
      <c r="M533" s="247"/>
      <c r="N533" s="248"/>
      <c r="O533" s="248"/>
      <c r="P533" s="248"/>
      <c r="Q533" s="248"/>
      <c r="R533" s="248"/>
      <c r="S533" s="248"/>
      <c r="T533" s="249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0" t="s">
        <v>156</v>
      </c>
      <c r="AU533" s="250" t="s">
        <v>82</v>
      </c>
      <c r="AV533" s="13" t="s">
        <v>80</v>
      </c>
      <c r="AW533" s="13" t="s">
        <v>158</v>
      </c>
      <c r="AX533" s="13" t="s">
        <v>72</v>
      </c>
      <c r="AY533" s="250" t="s">
        <v>146</v>
      </c>
    </row>
    <row r="534" s="14" customFormat="1">
      <c r="A534" s="14"/>
      <c r="B534" s="251"/>
      <c r="C534" s="252"/>
      <c r="D534" s="242" t="s">
        <v>156</v>
      </c>
      <c r="E534" s="253" t="s">
        <v>1</v>
      </c>
      <c r="F534" s="254" t="s">
        <v>198</v>
      </c>
      <c r="G534" s="252"/>
      <c r="H534" s="255">
        <v>3.96</v>
      </c>
      <c r="I534" s="256"/>
      <c r="J534" s="252"/>
      <c r="K534" s="252"/>
      <c r="L534" s="257"/>
      <c r="M534" s="258"/>
      <c r="N534" s="259"/>
      <c r="O534" s="259"/>
      <c r="P534" s="259"/>
      <c r="Q534" s="259"/>
      <c r="R534" s="259"/>
      <c r="S534" s="259"/>
      <c r="T534" s="26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1" t="s">
        <v>156</v>
      </c>
      <c r="AU534" s="261" t="s">
        <v>82</v>
      </c>
      <c r="AV534" s="14" t="s">
        <v>82</v>
      </c>
      <c r="AW534" s="14" t="s">
        <v>158</v>
      </c>
      <c r="AX534" s="14" t="s">
        <v>72</v>
      </c>
      <c r="AY534" s="261" t="s">
        <v>146</v>
      </c>
    </row>
    <row r="535" s="15" customFormat="1">
      <c r="A535" s="15"/>
      <c r="B535" s="262"/>
      <c r="C535" s="263"/>
      <c r="D535" s="242" t="s">
        <v>156</v>
      </c>
      <c r="E535" s="264" t="s">
        <v>1</v>
      </c>
      <c r="F535" s="265" t="s">
        <v>163</v>
      </c>
      <c r="G535" s="263"/>
      <c r="H535" s="266">
        <v>3.96</v>
      </c>
      <c r="I535" s="267"/>
      <c r="J535" s="263"/>
      <c r="K535" s="263"/>
      <c r="L535" s="268"/>
      <c r="M535" s="269"/>
      <c r="N535" s="270"/>
      <c r="O535" s="270"/>
      <c r="P535" s="270"/>
      <c r="Q535" s="270"/>
      <c r="R535" s="270"/>
      <c r="S535" s="270"/>
      <c r="T535" s="271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72" t="s">
        <v>156</v>
      </c>
      <c r="AU535" s="272" t="s">
        <v>82</v>
      </c>
      <c r="AV535" s="15" t="s">
        <v>154</v>
      </c>
      <c r="AW535" s="15" t="s">
        <v>158</v>
      </c>
      <c r="AX535" s="15" t="s">
        <v>72</v>
      </c>
      <c r="AY535" s="272" t="s">
        <v>146</v>
      </c>
    </row>
    <row r="536" s="14" customFormat="1">
      <c r="A536" s="14"/>
      <c r="B536" s="251"/>
      <c r="C536" s="252"/>
      <c r="D536" s="242" t="s">
        <v>156</v>
      </c>
      <c r="E536" s="253" t="s">
        <v>1</v>
      </c>
      <c r="F536" s="254" t="s">
        <v>703</v>
      </c>
      <c r="G536" s="252"/>
      <c r="H536" s="255">
        <v>4.3559999999999999</v>
      </c>
      <c r="I536" s="256"/>
      <c r="J536" s="252"/>
      <c r="K536" s="252"/>
      <c r="L536" s="257"/>
      <c r="M536" s="258"/>
      <c r="N536" s="259"/>
      <c r="O536" s="259"/>
      <c r="P536" s="259"/>
      <c r="Q536" s="259"/>
      <c r="R536" s="259"/>
      <c r="S536" s="259"/>
      <c r="T536" s="26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1" t="s">
        <v>156</v>
      </c>
      <c r="AU536" s="261" t="s">
        <v>82</v>
      </c>
      <c r="AV536" s="14" t="s">
        <v>82</v>
      </c>
      <c r="AW536" s="14" t="s">
        <v>158</v>
      </c>
      <c r="AX536" s="14" t="s">
        <v>80</v>
      </c>
      <c r="AY536" s="261" t="s">
        <v>146</v>
      </c>
    </row>
    <row r="537" s="2" customFormat="1" ht="16.5" customHeight="1">
      <c r="A537" s="39"/>
      <c r="B537" s="40"/>
      <c r="C537" s="227" t="s">
        <v>704</v>
      </c>
      <c r="D537" s="227" t="s">
        <v>149</v>
      </c>
      <c r="E537" s="228" t="s">
        <v>705</v>
      </c>
      <c r="F537" s="229" t="s">
        <v>706</v>
      </c>
      <c r="G537" s="230" t="s">
        <v>152</v>
      </c>
      <c r="H537" s="231">
        <v>3.96</v>
      </c>
      <c r="I537" s="232"/>
      <c r="J537" s="233">
        <f>ROUND(I537*H537,2)</f>
        <v>0</v>
      </c>
      <c r="K537" s="229" t="s">
        <v>518</v>
      </c>
      <c r="L537" s="45"/>
      <c r="M537" s="234" t="s">
        <v>1</v>
      </c>
      <c r="N537" s="235" t="s">
        <v>37</v>
      </c>
      <c r="O537" s="92"/>
      <c r="P537" s="236">
        <f>O537*H537</f>
        <v>0</v>
      </c>
      <c r="Q537" s="236">
        <v>0</v>
      </c>
      <c r="R537" s="236">
        <f>Q537*H537</f>
        <v>0</v>
      </c>
      <c r="S537" s="236">
        <v>0</v>
      </c>
      <c r="T537" s="237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8" t="s">
        <v>232</v>
      </c>
      <c r="AT537" s="238" t="s">
        <v>149</v>
      </c>
      <c r="AU537" s="238" t="s">
        <v>82</v>
      </c>
      <c r="AY537" s="18" t="s">
        <v>146</v>
      </c>
      <c r="BE537" s="239">
        <f>IF(N537="základní",J537,0)</f>
        <v>0</v>
      </c>
      <c r="BF537" s="239">
        <f>IF(N537="snížená",J537,0)</f>
        <v>0</v>
      </c>
      <c r="BG537" s="239">
        <f>IF(N537="zákl. přenesená",J537,0)</f>
        <v>0</v>
      </c>
      <c r="BH537" s="239">
        <f>IF(N537="sníž. přenesená",J537,0)</f>
        <v>0</v>
      </c>
      <c r="BI537" s="239">
        <f>IF(N537="nulová",J537,0)</f>
        <v>0</v>
      </c>
      <c r="BJ537" s="18" t="s">
        <v>80</v>
      </c>
      <c r="BK537" s="239">
        <f>ROUND(I537*H537,2)</f>
        <v>0</v>
      </c>
      <c r="BL537" s="18" t="s">
        <v>232</v>
      </c>
      <c r="BM537" s="238" t="s">
        <v>707</v>
      </c>
    </row>
    <row r="538" s="13" customFormat="1">
      <c r="A538" s="13"/>
      <c r="B538" s="240"/>
      <c r="C538" s="241"/>
      <c r="D538" s="242" t="s">
        <v>156</v>
      </c>
      <c r="E538" s="243" t="s">
        <v>1</v>
      </c>
      <c r="F538" s="244" t="s">
        <v>157</v>
      </c>
      <c r="G538" s="241"/>
      <c r="H538" s="243" t="s">
        <v>1</v>
      </c>
      <c r="I538" s="245"/>
      <c r="J538" s="241"/>
      <c r="K538" s="241"/>
      <c r="L538" s="246"/>
      <c r="M538" s="247"/>
      <c r="N538" s="248"/>
      <c r="O538" s="248"/>
      <c r="P538" s="248"/>
      <c r="Q538" s="248"/>
      <c r="R538" s="248"/>
      <c r="S538" s="248"/>
      <c r="T538" s="249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0" t="s">
        <v>156</v>
      </c>
      <c r="AU538" s="250" t="s">
        <v>82</v>
      </c>
      <c r="AV538" s="13" t="s">
        <v>80</v>
      </c>
      <c r="AW538" s="13" t="s">
        <v>158</v>
      </c>
      <c r="AX538" s="13" t="s">
        <v>72</v>
      </c>
      <c r="AY538" s="250" t="s">
        <v>146</v>
      </c>
    </row>
    <row r="539" s="13" customFormat="1">
      <c r="A539" s="13"/>
      <c r="B539" s="240"/>
      <c r="C539" s="241"/>
      <c r="D539" s="242" t="s">
        <v>156</v>
      </c>
      <c r="E539" s="243" t="s">
        <v>1</v>
      </c>
      <c r="F539" s="244" t="s">
        <v>197</v>
      </c>
      <c r="G539" s="241"/>
      <c r="H539" s="243" t="s">
        <v>1</v>
      </c>
      <c r="I539" s="245"/>
      <c r="J539" s="241"/>
      <c r="K539" s="241"/>
      <c r="L539" s="246"/>
      <c r="M539" s="247"/>
      <c r="N539" s="248"/>
      <c r="O539" s="248"/>
      <c r="P539" s="248"/>
      <c r="Q539" s="248"/>
      <c r="R539" s="248"/>
      <c r="S539" s="248"/>
      <c r="T539" s="249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0" t="s">
        <v>156</v>
      </c>
      <c r="AU539" s="250" t="s">
        <v>82</v>
      </c>
      <c r="AV539" s="13" t="s">
        <v>80</v>
      </c>
      <c r="AW539" s="13" t="s">
        <v>158</v>
      </c>
      <c r="AX539" s="13" t="s">
        <v>72</v>
      </c>
      <c r="AY539" s="250" t="s">
        <v>146</v>
      </c>
    </row>
    <row r="540" s="14" customFormat="1">
      <c r="A540" s="14"/>
      <c r="B540" s="251"/>
      <c r="C540" s="252"/>
      <c r="D540" s="242" t="s">
        <v>156</v>
      </c>
      <c r="E540" s="253" t="s">
        <v>1</v>
      </c>
      <c r="F540" s="254" t="s">
        <v>198</v>
      </c>
      <c r="G540" s="252"/>
      <c r="H540" s="255">
        <v>3.96</v>
      </c>
      <c r="I540" s="256"/>
      <c r="J540" s="252"/>
      <c r="K540" s="252"/>
      <c r="L540" s="257"/>
      <c r="M540" s="258"/>
      <c r="N540" s="259"/>
      <c r="O540" s="259"/>
      <c r="P540" s="259"/>
      <c r="Q540" s="259"/>
      <c r="R540" s="259"/>
      <c r="S540" s="259"/>
      <c r="T540" s="260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1" t="s">
        <v>156</v>
      </c>
      <c r="AU540" s="261" t="s">
        <v>82</v>
      </c>
      <c r="AV540" s="14" t="s">
        <v>82</v>
      </c>
      <c r="AW540" s="14" t="s">
        <v>158</v>
      </c>
      <c r="AX540" s="14" t="s">
        <v>72</v>
      </c>
      <c r="AY540" s="261" t="s">
        <v>146</v>
      </c>
    </row>
    <row r="541" s="15" customFormat="1">
      <c r="A541" s="15"/>
      <c r="B541" s="262"/>
      <c r="C541" s="263"/>
      <c r="D541" s="242" t="s">
        <v>156</v>
      </c>
      <c r="E541" s="264" t="s">
        <v>1</v>
      </c>
      <c r="F541" s="265" t="s">
        <v>163</v>
      </c>
      <c r="G541" s="263"/>
      <c r="H541" s="266">
        <v>3.96</v>
      </c>
      <c r="I541" s="267"/>
      <c r="J541" s="263"/>
      <c r="K541" s="263"/>
      <c r="L541" s="268"/>
      <c r="M541" s="269"/>
      <c r="N541" s="270"/>
      <c r="O541" s="270"/>
      <c r="P541" s="270"/>
      <c r="Q541" s="270"/>
      <c r="R541" s="270"/>
      <c r="S541" s="270"/>
      <c r="T541" s="271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72" t="s">
        <v>156</v>
      </c>
      <c r="AU541" s="272" t="s">
        <v>82</v>
      </c>
      <c r="AV541" s="15" t="s">
        <v>154</v>
      </c>
      <c r="AW541" s="15" t="s">
        <v>158</v>
      </c>
      <c r="AX541" s="15" t="s">
        <v>80</v>
      </c>
      <c r="AY541" s="272" t="s">
        <v>146</v>
      </c>
    </row>
    <row r="542" s="2" customFormat="1" ht="24.15" customHeight="1">
      <c r="A542" s="39"/>
      <c r="B542" s="40"/>
      <c r="C542" s="227" t="s">
        <v>708</v>
      </c>
      <c r="D542" s="227" t="s">
        <v>149</v>
      </c>
      <c r="E542" s="228" t="s">
        <v>709</v>
      </c>
      <c r="F542" s="229" t="s">
        <v>710</v>
      </c>
      <c r="G542" s="230" t="s">
        <v>334</v>
      </c>
      <c r="H542" s="231">
        <v>0.085999999999999993</v>
      </c>
      <c r="I542" s="232"/>
      <c r="J542" s="233">
        <f>ROUND(I542*H542,2)</f>
        <v>0</v>
      </c>
      <c r="K542" s="229" t="s">
        <v>153</v>
      </c>
      <c r="L542" s="45"/>
      <c r="M542" s="234" t="s">
        <v>1</v>
      </c>
      <c r="N542" s="235" t="s">
        <v>37</v>
      </c>
      <c r="O542" s="92"/>
      <c r="P542" s="236">
        <f>O542*H542</f>
        <v>0</v>
      </c>
      <c r="Q542" s="236">
        <v>0</v>
      </c>
      <c r="R542" s="236">
        <f>Q542*H542</f>
        <v>0</v>
      </c>
      <c r="S542" s="236">
        <v>0</v>
      </c>
      <c r="T542" s="237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8" t="s">
        <v>232</v>
      </c>
      <c r="AT542" s="238" t="s">
        <v>149</v>
      </c>
      <c r="AU542" s="238" t="s">
        <v>82</v>
      </c>
      <c r="AY542" s="18" t="s">
        <v>146</v>
      </c>
      <c r="BE542" s="239">
        <f>IF(N542="základní",J542,0)</f>
        <v>0</v>
      </c>
      <c r="BF542" s="239">
        <f>IF(N542="snížená",J542,0)</f>
        <v>0</v>
      </c>
      <c r="BG542" s="239">
        <f>IF(N542="zákl. přenesená",J542,0)</f>
        <v>0</v>
      </c>
      <c r="BH542" s="239">
        <f>IF(N542="sníž. přenesená",J542,0)</f>
        <v>0</v>
      </c>
      <c r="BI542" s="239">
        <f>IF(N542="nulová",J542,0)</f>
        <v>0</v>
      </c>
      <c r="BJ542" s="18" t="s">
        <v>80</v>
      </c>
      <c r="BK542" s="239">
        <f>ROUND(I542*H542,2)</f>
        <v>0</v>
      </c>
      <c r="BL542" s="18" t="s">
        <v>232</v>
      </c>
      <c r="BM542" s="238" t="s">
        <v>711</v>
      </c>
    </row>
    <row r="543" s="2" customFormat="1" ht="16.5" customHeight="1">
      <c r="A543" s="39"/>
      <c r="B543" s="40"/>
      <c r="C543" s="227" t="s">
        <v>712</v>
      </c>
      <c r="D543" s="227" t="s">
        <v>149</v>
      </c>
      <c r="E543" s="228" t="s">
        <v>713</v>
      </c>
      <c r="F543" s="229" t="s">
        <v>714</v>
      </c>
      <c r="G543" s="230" t="s">
        <v>334</v>
      </c>
      <c r="H543" s="231">
        <v>0.085999999999999993</v>
      </c>
      <c r="I543" s="232"/>
      <c r="J543" s="233">
        <f>ROUND(I543*H543,2)</f>
        <v>0</v>
      </c>
      <c r="K543" s="229" t="s">
        <v>518</v>
      </c>
      <c r="L543" s="45"/>
      <c r="M543" s="234" t="s">
        <v>1</v>
      </c>
      <c r="N543" s="235" t="s">
        <v>37</v>
      </c>
      <c r="O543" s="92"/>
      <c r="P543" s="236">
        <f>O543*H543</f>
        <v>0</v>
      </c>
      <c r="Q543" s="236">
        <v>0</v>
      </c>
      <c r="R543" s="236">
        <f>Q543*H543</f>
        <v>0</v>
      </c>
      <c r="S543" s="236">
        <v>0</v>
      </c>
      <c r="T543" s="237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8" t="s">
        <v>232</v>
      </c>
      <c r="AT543" s="238" t="s">
        <v>149</v>
      </c>
      <c r="AU543" s="238" t="s">
        <v>82</v>
      </c>
      <c r="AY543" s="18" t="s">
        <v>146</v>
      </c>
      <c r="BE543" s="239">
        <f>IF(N543="základní",J543,0)</f>
        <v>0</v>
      </c>
      <c r="BF543" s="239">
        <f>IF(N543="snížená",J543,0)</f>
        <v>0</v>
      </c>
      <c r="BG543" s="239">
        <f>IF(N543="zákl. přenesená",J543,0)</f>
        <v>0</v>
      </c>
      <c r="BH543" s="239">
        <f>IF(N543="sníž. přenesená",J543,0)</f>
        <v>0</v>
      </c>
      <c r="BI543" s="239">
        <f>IF(N543="nulová",J543,0)</f>
        <v>0</v>
      </c>
      <c r="BJ543" s="18" t="s">
        <v>80</v>
      </c>
      <c r="BK543" s="239">
        <f>ROUND(I543*H543,2)</f>
        <v>0</v>
      </c>
      <c r="BL543" s="18" t="s">
        <v>232</v>
      </c>
      <c r="BM543" s="238" t="s">
        <v>715</v>
      </c>
    </row>
    <row r="544" s="12" customFormat="1" ht="22.8" customHeight="1">
      <c r="A544" s="12"/>
      <c r="B544" s="211"/>
      <c r="C544" s="212"/>
      <c r="D544" s="213" t="s">
        <v>71</v>
      </c>
      <c r="E544" s="225" t="s">
        <v>716</v>
      </c>
      <c r="F544" s="225" t="s">
        <v>717</v>
      </c>
      <c r="G544" s="212"/>
      <c r="H544" s="212"/>
      <c r="I544" s="215"/>
      <c r="J544" s="226">
        <f>BK544</f>
        <v>0</v>
      </c>
      <c r="K544" s="212"/>
      <c r="L544" s="217"/>
      <c r="M544" s="218"/>
      <c r="N544" s="219"/>
      <c r="O544" s="219"/>
      <c r="P544" s="220">
        <f>SUM(P545:P549)</f>
        <v>0</v>
      </c>
      <c r="Q544" s="219"/>
      <c r="R544" s="220">
        <f>SUM(R545:R549)</f>
        <v>0.00068000000000000005</v>
      </c>
      <c r="S544" s="219"/>
      <c r="T544" s="221">
        <f>SUM(T545:T549)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22" t="s">
        <v>82</v>
      </c>
      <c r="AT544" s="223" t="s">
        <v>71</v>
      </c>
      <c r="AU544" s="223" t="s">
        <v>80</v>
      </c>
      <c r="AY544" s="222" t="s">
        <v>146</v>
      </c>
      <c r="BK544" s="224">
        <f>SUM(BK545:BK549)</f>
        <v>0</v>
      </c>
    </row>
    <row r="545" s="2" customFormat="1" ht="24.15" customHeight="1">
      <c r="A545" s="39"/>
      <c r="B545" s="40"/>
      <c r="C545" s="227" t="s">
        <v>718</v>
      </c>
      <c r="D545" s="227" t="s">
        <v>149</v>
      </c>
      <c r="E545" s="228" t="s">
        <v>719</v>
      </c>
      <c r="F545" s="229" t="s">
        <v>720</v>
      </c>
      <c r="G545" s="230" t="s">
        <v>245</v>
      </c>
      <c r="H545" s="231">
        <v>4</v>
      </c>
      <c r="I545" s="232"/>
      <c r="J545" s="233">
        <f>ROUND(I545*H545,2)</f>
        <v>0</v>
      </c>
      <c r="K545" s="229" t="s">
        <v>518</v>
      </c>
      <c r="L545" s="45"/>
      <c r="M545" s="234" t="s">
        <v>1</v>
      </c>
      <c r="N545" s="235" t="s">
        <v>37</v>
      </c>
      <c r="O545" s="92"/>
      <c r="P545" s="236">
        <f>O545*H545</f>
        <v>0</v>
      </c>
      <c r="Q545" s="236">
        <v>0.00017000000000000001</v>
      </c>
      <c r="R545" s="236">
        <f>Q545*H545</f>
        <v>0.00068000000000000005</v>
      </c>
      <c r="S545" s="236">
        <v>0</v>
      </c>
      <c r="T545" s="237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8" t="s">
        <v>232</v>
      </c>
      <c r="AT545" s="238" t="s">
        <v>149</v>
      </c>
      <c r="AU545" s="238" t="s">
        <v>82</v>
      </c>
      <c r="AY545" s="18" t="s">
        <v>146</v>
      </c>
      <c r="BE545" s="239">
        <f>IF(N545="základní",J545,0)</f>
        <v>0</v>
      </c>
      <c r="BF545" s="239">
        <f>IF(N545="snížená",J545,0)</f>
        <v>0</v>
      </c>
      <c r="BG545" s="239">
        <f>IF(N545="zákl. přenesená",J545,0)</f>
        <v>0</v>
      </c>
      <c r="BH545" s="239">
        <f>IF(N545="sníž. přenesená",J545,0)</f>
        <v>0</v>
      </c>
      <c r="BI545" s="239">
        <f>IF(N545="nulová",J545,0)</f>
        <v>0</v>
      </c>
      <c r="BJ545" s="18" t="s">
        <v>80</v>
      </c>
      <c r="BK545" s="239">
        <f>ROUND(I545*H545,2)</f>
        <v>0</v>
      </c>
      <c r="BL545" s="18" t="s">
        <v>232</v>
      </c>
      <c r="BM545" s="238" t="s">
        <v>721</v>
      </c>
    </row>
    <row r="546" s="13" customFormat="1">
      <c r="A546" s="13"/>
      <c r="B546" s="240"/>
      <c r="C546" s="241"/>
      <c r="D546" s="242" t="s">
        <v>156</v>
      </c>
      <c r="E546" s="243" t="s">
        <v>1</v>
      </c>
      <c r="F546" s="244" t="s">
        <v>560</v>
      </c>
      <c r="G546" s="241"/>
      <c r="H546" s="243" t="s">
        <v>1</v>
      </c>
      <c r="I546" s="245"/>
      <c r="J546" s="241"/>
      <c r="K546" s="241"/>
      <c r="L546" s="246"/>
      <c r="M546" s="247"/>
      <c r="N546" s="248"/>
      <c r="O546" s="248"/>
      <c r="P546" s="248"/>
      <c r="Q546" s="248"/>
      <c r="R546" s="248"/>
      <c r="S546" s="248"/>
      <c r="T546" s="249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0" t="s">
        <v>156</v>
      </c>
      <c r="AU546" s="250" t="s">
        <v>82</v>
      </c>
      <c r="AV546" s="13" t="s">
        <v>80</v>
      </c>
      <c r="AW546" s="13" t="s">
        <v>158</v>
      </c>
      <c r="AX546" s="13" t="s">
        <v>72</v>
      </c>
      <c r="AY546" s="250" t="s">
        <v>146</v>
      </c>
    </row>
    <row r="547" s="14" customFormat="1">
      <c r="A547" s="14"/>
      <c r="B547" s="251"/>
      <c r="C547" s="252"/>
      <c r="D547" s="242" t="s">
        <v>156</v>
      </c>
      <c r="E547" s="253" t="s">
        <v>1</v>
      </c>
      <c r="F547" s="254" t="s">
        <v>561</v>
      </c>
      <c r="G547" s="252"/>
      <c r="H547" s="255">
        <v>2</v>
      </c>
      <c r="I547" s="256"/>
      <c r="J547" s="252"/>
      <c r="K547" s="252"/>
      <c r="L547" s="257"/>
      <c r="M547" s="258"/>
      <c r="N547" s="259"/>
      <c r="O547" s="259"/>
      <c r="P547" s="259"/>
      <c r="Q547" s="259"/>
      <c r="R547" s="259"/>
      <c r="S547" s="259"/>
      <c r="T547" s="260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1" t="s">
        <v>156</v>
      </c>
      <c r="AU547" s="261" t="s">
        <v>82</v>
      </c>
      <c r="AV547" s="14" t="s">
        <v>82</v>
      </c>
      <c r="AW547" s="14" t="s">
        <v>158</v>
      </c>
      <c r="AX547" s="14" t="s">
        <v>72</v>
      </c>
      <c r="AY547" s="261" t="s">
        <v>146</v>
      </c>
    </row>
    <row r="548" s="14" customFormat="1">
      <c r="A548" s="14"/>
      <c r="B548" s="251"/>
      <c r="C548" s="252"/>
      <c r="D548" s="242" t="s">
        <v>156</v>
      </c>
      <c r="E548" s="253" t="s">
        <v>1</v>
      </c>
      <c r="F548" s="254" t="s">
        <v>562</v>
      </c>
      <c r="G548" s="252"/>
      <c r="H548" s="255">
        <v>2</v>
      </c>
      <c r="I548" s="256"/>
      <c r="J548" s="252"/>
      <c r="K548" s="252"/>
      <c r="L548" s="257"/>
      <c r="M548" s="258"/>
      <c r="N548" s="259"/>
      <c r="O548" s="259"/>
      <c r="P548" s="259"/>
      <c r="Q548" s="259"/>
      <c r="R548" s="259"/>
      <c r="S548" s="259"/>
      <c r="T548" s="260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1" t="s">
        <v>156</v>
      </c>
      <c r="AU548" s="261" t="s">
        <v>82</v>
      </c>
      <c r="AV548" s="14" t="s">
        <v>82</v>
      </c>
      <c r="AW548" s="14" t="s">
        <v>158</v>
      </c>
      <c r="AX548" s="14" t="s">
        <v>72</v>
      </c>
      <c r="AY548" s="261" t="s">
        <v>146</v>
      </c>
    </row>
    <row r="549" s="15" customFormat="1">
      <c r="A549" s="15"/>
      <c r="B549" s="262"/>
      <c r="C549" s="263"/>
      <c r="D549" s="242" t="s">
        <v>156</v>
      </c>
      <c r="E549" s="264" t="s">
        <v>1</v>
      </c>
      <c r="F549" s="265" t="s">
        <v>163</v>
      </c>
      <c r="G549" s="263"/>
      <c r="H549" s="266">
        <v>4</v>
      </c>
      <c r="I549" s="267"/>
      <c r="J549" s="263"/>
      <c r="K549" s="263"/>
      <c r="L549" s="268"/>
      <c r="M549" s="269"/>
      <c r="N549" s="270"/>
      <c r="O549" s="270"/>
      <c r="P549" s="270"/>
      <c r="Q549" s="270"/>
      <c r="R549" s="270"/>
      <c r="S549" s="270"/>
      <c r="T549" s="271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72" t="s">
        <v>156</v>
      </c>
      <c r="AU549" s="272" t="s">
        <v>82</v>
      </c>
      <c r="AV549" s="15" t="s">
        <v>154</v>
      </c>
      <c r="AW549" s="15" t="s">
        <v>158</v>
      </c>
      <c r="AX549" s="15" t="s">
        <v>80</v>
      </c>
      <c r="AY549" s="272" t="s">
        <v>146</v>
      </c>
    </row>
    <row r="550" s="12" customFormat="1" ht="22.8" customHeight="1">
      <c r="A550" s="12"/>
      <c r="B550" s="211"/>
      <c r="C550" s="212"/>
      <c r="D550" s="213" t="s">
        <v>71</v>
      </c>
      <c r="E550" s="225" t="s">
        <v>722</v>
      </c>
      <c r="F550" s="225" t="s">
        <v>723</v>
      </c>
      <c r="G550" s="212"/>
      <c r="H550" s="212"/>
      <c r="I550" s="215"/>
      <c r="J550" s="226">
        <f>BK550</f>
        <v>0</v>
      </c>
      <c r="K550" s="212"/>
      <c r="L550" s="217"/>
      <c r="M550" s="218"/>
      <c r="N550" s="219"/>
      <c r="O550" s="219"/>
      <c r="P550" s="220">
        <f>SUM(P551:P553)</f>
        <v>0</v>
      </c>
      <c r="Q550" s="219"/>
      <c r="R550" s="220">
        <f>SUM(R551:R553)</f>
        <v>0.55059380599999996</v>
      </c>
      <c r="S550" s="219"/>
      <c r="T550" s="221">
        <f>SUM(T551:T553)</f>
        <v>0.089910539999999997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222" t="s">
        <v>82</v>
      </c>
      <c r="AT550" s="223" t="s">
        <v>71</v>
      </c>
      <c r="AU550" s="223" t="s">
        <v>80</v>
      </c>
      <c r="AY550" s="222" t="s">
        <v>146</v>
      </c>
      <c r="BK550" s="224">
        <f>SUM(BK551:BK553)</f>
        <v>0</v>
      </c>
    </row>
    <row r="551" s="2" customFormat="1" ht="16.5" customHeight="1">
      <c r="A551" s="39"/>
      <c r="B551" s="40"/>
      <c r="C551" s="227" t="s">
        <v>724</v>
      </c>
      <c r="D551" s="227" t="s">
        <v>149</v>
      </c>
      <c r="E551" s="228" t="s">
        <v>725</v>
      </c>
      <c r="F551" s="229" t="s">
        <v>726</v>
      </c>
      <c r="G551" s="230" t="s">
        <v>152</v>
      </c>
      <c r="H551" s="231">
        <v>290.03399999999999</v>
      </c>
      <c r="I551" s="232"/>
      <c r="J551" s="233">
        <f>ROUND(I551*H551,2)</f>
        <v>0</v>
      </c>
      <c r="K551" s="229" t="s">
        <v>153</v>
      </c>
      <c r="L551" s="45"/>
      <c r="M551" s="234" t="s">
        <v>1</v>
      </c>
      <c r="N551" s="235" t="s">
        <v>37</v>
      </c>
      <c r="O551" s="92"/>
      <c r="P551" s="236">
        <f>O551*H551</f>
        <v>0</v>
      </c>
      <c r="Q551" s="236">
        <v>0.001</v>
      </c>
      <c r="R551" s="236">
        <f>Q551*H551</f>
        <v>0.29003400000000001</v>
      </c>
      <c r="S551" s="236">
        <v>0.00031</v>
      </c>
      <c r="T551" s="237">
        <f>S551*H551</f>
        <v>0.089910539999999997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38" t="s">
        <v>232</v>
      </c>
      <c r="AT551" s="238" t="s">
        <v>149</v>
      </c>
      <c r="AU551" s="238" t="s">
        <v>82</v>
      </c>
      <c r="AY551" s="18" t="s">
        <v>146</v>
      </c>
      <c r="BE551" s="239">
        <f>IF(N551="základní",J551,0)</f>
        <v>0</v>
      </c>
      <c r="BF551" s="239">
        <f>IF(N551="snížená",J551,0)</f>
        <v>0</v>
      </c>
      <c r="BG551" s="239">
        <f>IF(N551="zákl. přenesená",J551,0)</f>
        <v>0</v>
      </c>
      <c r="BH551" s="239">
        <f>IF(N551="sníž. přenesená",J551,0)</f>
        <v>0</v>
      </c>
      <c r="BI551" s="239">
        <f>IF(N551="nulová",J551,0)</f>
        <v>0</v>
      </c>
      <c r="BJ551" s="18" t="s">
        <v>80</v>
      </c>
      <c r="BK551" s="239">
        <f>ROUND(I551*H551,2)</f>
        <v>0</v>
      </c>
      <c r="BL551" s="18" t="s">
        <v>232</v>
      </c>
      <c r="BM551" s="238" t="s">
        <v>727</v>
      </c>
    </row>
    <row r="552" s="2" customFormat="1" ht="16.5" customHeight="1">
      <c r="A552" s="39"/>
      <c r="B552" s="40"/>
      <c r="C552" s="227" t="s">
        <v>728</v>
      </c>
      <c r="D552" s="227" t="s">
        <v>149</v>
      </c>
      <c r="E552" s="228" t="s">
        <v>729</v>
      </c>
      <c r="F552" s="229" t="s">
        <v>730</v>
      </c>
      <c r="G552" s="230" t="s">
        <v>152</v>
      </c>
      <c r="H552" s="231">
        <v>527.44899999999996</v>
      </c>
      <c r="I552" s="232"/>
      <c r="J552" s="233">
        <f>ROUND(I552*H552,2)</f>
        <v>0</v>
      </c>
      <c r="K552" s="229" t="s">
        <v>153</v>
      </c>
      <c r="L552" s="45"/>
      <c r="M552" s="234" t="s">
        <v>1</v>
      </c>
      <c r="N552" s="235" t="s">
        <v>37</v>
      </c>
      <c r="O552" s="92"/>
      <c r="P552" s="236">
        <f>O552*H552</f>
        <v>0</v>
      </c>
      <c r="Q552" s="236">
        <v>0.00020799999999999999</v>
      </c>
      <c r="R552" s="236">
        <f>Q552*H552</f>
        <v>0.10970939199999999</v>
      </c>
      <c r="S552" s="236">
        <v>0</v>
      </c>
      <c r="T552" s="237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8" t="s">
        <v>232</v>
      </c>
      <c r="AT552" s="238" t="s">
        <v>149</v>
      </c>
      <c r="AU552" s="238" t="s">
        <v>82</v>
      </c>
      <c r="AY552" s="18" t="s">
        <v>146</v>
      </c>
      <c r="BE552" s="239">
        <f>IF(N552="základní",J552,0)</f>
        <v>0</v>
      </c>
      <c r="BF552" s="239">
        <f>IF(N552="snížená",J552,0)</f>
        <v>0</v>
      </c>
      <c r="BG552" s="239">
        <f>IF(N552="zákl. přenesená",J552,0)</f>
        <v>0</v>
      </c>
      <c r="BH552" s="239">
        <f>IF(N552="sníž. přenesená",J552,0)</f>
        <v>0</v>
      </c>
      <c r="BI552" s="239">
        <f>IF(N552="nulová",J552,0)</f>
        <v>0</v>
      </c>
      <c r="BJ552" s="18" t="s">
        <v>80</v>
      </c>
      <c r="BK552" s="239">
        <f>ROUND(I552*H552,2)</f>
        <v>0</v>
      </c>
      <c r="BL552" s="18" t="s">
        <v>232</v>
      </c>
      <c r="BM552" s="238" t="s">
        <v>731</v>
      </c>
    </row>
    <row r="553" s="2" customFormat="1" ht="24.15" customHeight="1">
      <c r="A553" s="39"/>
      <c r="B553" s="40"/>
      <c r="C553" s="227" t="s">
        <v>732</v>
      </c>
      <c r="D553" s="227" t="s">
        <v>149</v>
      </c>
      <c r="E553" s="228" t="s">
        <v>733</v>
      </c>
      <c r="F553" s="229" t="s">
        <v>734</v>
      </c>
      <c r="G553" s="230" t="s">
        <v>152</v>
      </c>
      <c r="H553" s="231">
        <v>527.44899999999996</v>
      </c>
      <c r="I553" s="232"/>
      <c r="J553" s="233">
        <f>ROUND(I553*H553,2)</f>
        <v>0</v>
      </c>
      <c r="K553" s="229" t="s">
        <v>153</v>
      </c>
      <c r="L553" s="45"/>
      <c r="M553" s="295" t="s">
        <v>1</v>
      </c>
      <c r="N553" s="296" t="s">
        <v>37</v>
      </c>
      <c r="O553" s="297"/>
      <c r="P553" s="298">
        <f>O553*H553</f>
        <v>0</v>
      </c>
      <c r="Q553" s="298">
        <v>0.00028600000000000001</v>
      </c>
      <c r="R553" s="298">
        <f>Q553*H553</f>
        <v>0.15085041399999999</v>
      </c>
      <c r="S553" s="298">
        <v>0</v>
      </c>
      <c r="T553" s="299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8" t="s">
        <v>232</v>
      </c>
      <c r="AT553" s="238" t="s">
        <v>149</v>
      </c>
      <c r="AU553" s="238" t="s">
        <v>82</v>
      </c>
      <c r="AY553" s="18" t="s">
        <v>146</v>
      </c>
      <c r="BE553" s="239">
        <f>IF(N553="základní",J553,0)</f>
        <v>0</v>
      </c>
      <c r="BF553" s="239">
        <f>IF(N553="snížená",J553,0)</f>
        <v>0</v>
      </c>
      <c r="BG553" s="239">
        <f>IF(N553="zákl. přenesená",J553,0)</f>
        <v>0</v>
      </c>
      <c r="BH553" s="239">
        <f>IF(N553="sníž. přenesená",J553,0)</f>
        <v>0</v>
      </c>
      <c r="BI553" s="239">
        <f>IF(N553="nulová",J553,0)</f>
        <v>0</v>
      </c>
      <c r="BJ553" s="18" t="s">
        <v>80</v>
      </c>
      <c r="BK553" s="239">
        <f>ROUND(I553*H553,2)</f>
        <v>0</v>
      </c>
      <c r="BL553" s="18" t="s">
        <v>232</v>
      </c>
      <c r="BM553" s="238" t="s">
        <v>735</v>
      </c>
    </row>
    <row r="554" s="2" customFormat="1" ht="6.96" customHeight="1">
      <c r="A554" s="39"/>
      <c r="B554" s="67"/>
      <c r="C554" s="68"/>
      <c r="D554" s="68"/>
      <c r="E554" s="68"/>
      <c r="F554" s="68"/>
      <c r="G554" s="68"/>
      <c r="H554" s="68"/>
      <c r="I554" s="68"/>
      <c r="J554" s="68"/>
      <c r="K554" s="68"/>
      <c r="L554" s="45"/>
      <c r="M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</row>
  </sheetData>
  <sheetProtection sheet="1" autoFilter="0" formatColumns="0" formatRows="0" objects="1" scenarios="1" spinCount="100000" saltValue="0/uIpGNwno3RPIh2oWGAIByg4aSM9BVDDHN8b/RCVkAuTv8etgcFaOZmKMtcCP3MM2qrmh0JcLbgRUX3hFhkhA==" hashValue="Kj1RQnDid1I8Inc8jPVLvPDjrzVvdrmtvpVEcvMu7cPzeldSOyS1P5Z1d+JNI+b8+S9GG72/Mb3tCasSCohbTg==" algorithmName="SHA-512" password="CC45"/>
  <autoFilter ref="C132:K553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kuchyňka - v objektu ZŠ Aléská Bílina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736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737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738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105</v>
      </c>
      <c r="G14" s="39"/>
      <c r="H14" s="39"/>
      <c r="I14" s="151" t="s">
        <v>22</v>
      </c>
      <c r="J14" s="154" t="str">
        <f>'Rekapitulace stavby'!AN8</f>
        <v>23. 1. 2026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106</v>
      </c>
      <c r="F17" s="39"/>
      <c r="G17" s="39"/>
      <c r="H17" s="39"/>
      <c r="I17" s="151" t="s">
        <v>26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">
        <v>107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108</v>
      </c>
      <c r="F23" s="39"/>
      <c r="G23" s="39"/>
      <c r="H23" s="39"/>
      <c r="I23" s="151" t="s">
        <v>26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30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21</v>
      </c>
      <c r="F26" s="39"/>
      <c r="G26" s="39"/>
      <c r="H26" s="39"/>
      <c r="I26" s="151" t="s">
        <v>26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31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32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34</v>
      </c>
      <c r="G34" s="39"/>
      <c r="H34" s="39"/>
      <c r="I34" s="162" t="s">
        <v>33</v>
      </c>
      <c r="J34" s="162" t="s">
        <v>35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36</v>
      </c>
      <c r="E35" s="151" t="s">
        <v>37</v>
      </c>
      <c r="F35" s="164">
        <f>ROUND((SUM(BE124:BE158)),  2)</f>
        <v>0</v>
      </c>
      <c r="G35" s="39"/>
      <c r="H35" s="39"/>
      <c r="I35" s="165">
        <v>0.20999999999999999</v>
      </c>
      <c r="J35" s="164">
        <f>ROUND(((SUM(BE124:BE158))*I35),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38</v>
      </c>
      <c r="F36" s="164">
        <f>ROUND((SUM(BF124:BF158)),  2)</f>
        <v>0</v>
      </c>
      <c r="G36" s="39"/>
      <c r="H36" s="39"/>
      <c r="I36" s="165">
        <v>0.12</v>
      </c>
      <c r="J36" s="164">
        <f>ROUND(((SUM(BF124:BF158))*I36),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39</v>
      </c>
      <c r="F37" s="164">
        <f>ROUND((SUM(BG124:BG158)),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40</v>
      </c>
      <c r="F38" s="164">
        <f>ROUND((SUM(BH124:BH158)),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41</v>
      </c>
      <c r="F39" s="164">
        <f>ROUND((SUM(BI124:BI158)),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42</v>
      </c>
      <c r="E41" s="168"/>
      <c r="F41" s="168"/>
      <c r="G41" s="169" t="s">
        <v>43</v>
      </c>
      <c r="H41" s="170" t="s">
        <v>44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45</v>
      </c>
      <c r="E50" s="174"/>
      <c r="F50" s="174"/>
      <c r="G50" s="173" t="s">
        <v>46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47</v>
      </c>
      <c r="E61" s="176"/>
      <c r="F61" s="177" t="s">
        <v>48</v>
      </c>
      <c r="G61" s="175" t="s">
        <v>47</v>
      </c>
      <c r="H61" s="176"/>
      <c r="I61" s="176"/>
      <c r="J61" s="178" t="s">
        <v>48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49</v>
      </c>
      <c r="E65" s="179"/>
      <c r="F65" s="179"/>
      <c r="G65" s="173" t="s">
        <v>50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47</v>
      </c>
      <c r="E76" s="176"/>
      <c r="F76" s="177" t="s">
        <v>48</v>
      </c>
      <c r="G76" s="175" t="s">
        <v>47</v>
      </c>
      <c r="H76" s="176"/>
      <c r="I76" s="176"/>
      <c r="J76" s="178" t="s">
        <v>48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kuchyňka - v objektu ZŠ Aléská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736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737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D.2.4.A - Zdravotně technické instalace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ZŠ Aleská, ul. Aleská č.p.270, Bílina</v>
      </c>
      <c r="G91" s="41"/>
      <c r="H91" s="41"/>
      <c r="I91" s="33" t="s">
        <v>22</v>
      </c>
      <c r="J91" s="80" t="str">
        <f>IF(J14="","",J14)</f>
        <v>23. 1. 2026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Bílina</v>
      </c>
      <c r="G93" s="41"/>
      <c r="H93" s="41"/>
      <c r="I93" s="33" t="s">
        <v>29</v>
      </c>
      <c r="J93" s="37" t="str">
        <f>E23</f>
        <v>Ing. arch. Jan Heller, ČKA 04261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30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110</v>
      </c>
      <c r="D96" s="186"/>
      <c r="E96" s="186"/>
      <c r="F96" s="186"/>
      <c r="G96" s="186"/>
      <c r="H96" s="186"/>
      <c r="I96" s="186"/>
      <c r="J96" s="187" t="s">
        <v>111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112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113</v>
      </c>
    </row>
    <row r="99" s="9" customFormat="1" ht="24.96" customHeight="1">
      <c r="A99" s="9"/>
      <c r="B99" s="189"/>
      <c r="C99" s="190"/>
      <c r="D99" s="191" t="s">
        <v>739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740</v>
      </c>
      <c r="E100" s="192"/>
      <c r="F100" s="192"/>
      <c r="G100" s="192"/>
      <c r="H100" s="192"/>
      <c r="I100" s="192"/>
      <c r="J100" s="193">
        <f>J135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741</v>
      </c>
      <c r="E101" s="192"/>
      <c r="F101" s="192"/>
      <c r="G101" s="192"/>
      <c r="H101" s="192"/>
      <c r="I101" s="192"/>
      <c r="J101" s="193">
        <f>J143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742</v>
      </c>
      <c r="E102" s="192"/>
      <c r="F102" s="192"/>
      <c r="G102" s="192"/>
      <c r="H102" s="192"/>
      <c r="I102" s="192"/>
      <c r="J102" s="193">
        <f>J157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131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Odborné učebny - kuchyňka - v objektu ZŠ Aléská Bílina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103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736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737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D.2.4.A - Zdravotně technické instalace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ZŠ Aleská, ul. Aleská č.p.270, Bílina</v>
      </c>
      <c r="G118" s="41"/>
      <c r="H118" s="41"/>
      <c r="I118" s="33" t="s">
        <v>22</v>
      </c>
      <c r="J118" s="80" t="str">
        <f>IF(J14="","",J14)</f>
        <v>23. 1. 2026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24</v>
      </c>
      <c r="D120" s="41"/>
      <c r="E120" s="41"/>
      <c r="F120" s="28" t="str">
        <f>E17</f>
        <v>Město Bílina</v>
      </c>
      <c r="G120" s="41"/>
      <c r="H120" s="41"/>
      <c r="I120" s="33" t="s">
        <v>29</v>
      </c>
      <c r="J120" s="37" t="str">
        <f>E23</f>
        <v>Ing. arch. Jan Heller, ČKA 04261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IF(E20="","",E20)</f>
        <v>Vyplň údaj</v>
      </c>
      <c r="G121" s="41"/>
      <c r="H121" s="41"/>
      <c r="I121" s="33" t="s">
        <v>30</v>
      </c>
      <c r="J121" s="37" t="str">
        <f>E26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132</v>
      </c>
      <c r="D123" s="203" t="s">
        <v>57</v>
      </c>
      <c r="E123" s="203" t="s">
        <v>53</v>
      </c>
      <c r="F123" s="203" t="s">
        <v>54</v>
      </c>
      <c r="G123" s="203" t="s">
        <v>133</v>
      </c>
      <c r="H123" s="203" t="s">
        <v>134</v>
      </c>
      <c r="I123" s="203" t="s">
        <v>135</v>
      </c>
      <c r="J123" s="203" t="s">
        <v>111</v>
      </c>
      <c r="K123" s="204" t="s">
        <v>136</v>
      </c>
      <c r="L123" s="205"/>
      <c r="M123" s="101" t="s">
        <v>1</v>
      </c>
      <c r="N123" s="102" t="s">
        <v>36</v>
      </c>
      <c r="O123" s="102" t="s">
        <v>137</v>
      </c>
      <c r="P123" s="102" t="s">
        <v>138</v>
      </c>
      <c r="Q123" s="102" t="s">
        <v>139</v>
      </c>
      <c r="R123" s="102" t="s">
        <v>140</v>
      </c>
      <c r="S123" s="102" t="s">
        <v>141</v>
      </c>
      <c r="T123" s="103" t="s">
        <v>142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143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P125+P135+P143+P157</f>
        <v>0</v>
      </c>
      <c r="Q124" s="105"/>
      <c r="R124" s="208">
        <f>R125+R135+R143+R157</f>
        <v>0.11178836340000001</v>
      </c>
      <c r="S124" s="105"/>
      <c r="T124" s="209">
        <f>T125+T135+T143+T157</f>
        <v>0.024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71</v>
      </c>
      <c r="AU124" s="18" t="s">
        <v>113</v>
      </c>
      <c r="BK124" s="210">
        <f>BK125+BK135+BK143+BK157</f>
        <v>0</v>
      </c>
    </row>
    <row r="125" s="12" customFormat="1" ht="25.92" customHeight="1">
      <c r="A125" s="12"/>
      <c r="B125" s="211"/>
      <c r="C125" s="212"/>
      <c r="D125" s="213" t="s">
        <v>71</v>
      </c>
      <c r="E125" s="214" t="s">
        <v>743</v>
      </c>
      <c r="F125" s="214" t="s">
        <v>744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SUM(P126:P134)</f>
        <v>0</v>
      </c>
      <c r="Q125" s="219"/>
      <c r="R125" s="220">
        <f>SUM(R126:R134)</f>
        <v>0.029078</v>
      </c>
      <c r="S125" s="219"/>
      <c r="T125" s="221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82</v>
      </c>
      <c r="AT125" s="223" t="s">
        <v>71</v>
      </c>
      <c r="AU125" s="223" t="s">
        <v>72</v>
      </c>
      <c r="AY125" s="222" t="s">
        <v>146</v>
      </c>
      <c r="BK125" s="224">
        <f>SUM(BK126:BK134)</f>
        <v>0</v>
      </c>
    </row>
    <row r="126" s="2" customFormat="1" ht="16.5" customHeight="1">
      <c r="A126" s="39"/>
      <c r="B126" s="40"/>
      <c r="C126" s="227" t="s">
        <v>80</v>
      </c>
      <c r="D126" s="227" t="s">
        <v>149</v>
      </c>
      <c r="E126" s="228" t="s">
        <v>745</v>
      </c>
      <c r="F126" s="229" t="s">
        <v>746</v>
      </c>
      <c r="G126" s="230" t="s">
        <v>245</v>
      </c>
      <c r="H126" s="231">
        <v>2</v>
      </c>
      <c r="I126" s="232"/>
      <c r="J126" s="233">
        <f>ROUND(I126*H126,2)</f>
        <v>0</v>
      </c>
      <c r="K126" s="229" t="s">
        <v>153</v>
      </c>
      <c r="L126" s="45"/>
      <c r="M126" s="234" t="s">
        <v>1</v>
      </c>
      <c r="N126" s="235" t="s">
        <v>37</v>
      </c>
      <c r="O126" s="92"/>
      <c r="P126" s="236">
        <f>O126*H126</f>
        <v>0</v>
      </c>
      <c r="Q126" s="236">
        <v>0.0010046</v>
      </c>
      <c r="R126" s="236">
        <f>Q126*H126</f>
        <v>0.0020092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232</v>
      </c>
      <c r="AT126" s="238" t="s">
        <v>149</v>
      </c>
      <c r="AU126" s="238" t="s">
        <v>80</v>
      </c>
      <c r="AY126" s="18" t="s">
        <v>146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80</v>
      </c>
      <c r="BK126" s="239">
        <f>ROUND(I126*H126,2)</f>
        <v>0</v>
      </c>
      <c r="BL126" s="18" t="s">
        <v>232</v>
      </c>
      <c r="BM126" s="238" t="s">
        <v>747</v>
      </c>
    </row>
    <row r="127" s="2" customFormat="1" ht="16.5" customHeight="1">
      <c r="A127" s="39"/>
      <c r="B127" s="40"/>
      <c r="C127" s="227" t="s">
        <v>82</v>
      </c>
      <c r="D127" s="227" t="s">
        <v>149</v>
      </c>
      <c r="E127" s="228" t="s">
        <v>748</v>
      </c>
      <c r="F127" s="229" t="s">
        <v>749</v>
      </c>
      <c r="G127" s="230" t="s">
        <v>290</v>
      </c>
      <c r="H127" s="231">
        <v>4</v>
      </c>
      <c r="I127" s="232"/>
      <c r="J127" s="233">
        <f>ROUND(I127*H127,2)</f>
        <v>0</v>
      </c>
      <c r="K127" s="229" t="s">
        <v>153</v>
      </c>
      <c r="L127" s="45"/>
      <c r="M127" s="234" t="s">
        <v>1</v>
      </c>
      <c r="N127" s="235" t="s">
        <v>37</v>
      </c>
      <c r="O127" s="92"/>
      <c r="P127" s="236">
        <f>O127*H127</f>
        <v>0</v>
      </c>
      <c r="Q127" s="236">
        <v>0.0012995000000000001</v>
      </c>
      <c r="R127" s="236">
        <f>Q127*H127</f>
        <v>0.0051980000000000004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232</v>
      </c>
      <c r="AT127" s="238" t="s">
        <v>149</v>
      </c>
      <c r="AU127" s="238" t="s">
        <v>80</v>
      </c>
      <c r="AY127" s="18" t="s">
        <v>146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232</v>
      </c>
      <c r="BM127" s="238" t="s">
        <v>750</v>
      </c>
    </row>
    <row r="128" s="2" customFormat="1" ht="16.5" customHeight="1">
      <c r="A128" s="39"/>
      <c r="B128" s="40"/>
      <c r="C128" s="227" t="s">
        <v>169</v>
      </c>
      <c r="D128" s="227" t="s">
        <v>149</v>
      </c>
      <c r="E128" s="228" t="s">
        <v>751</v>
      </c>
      <c r="F128" s="229" t="s">
        <v>752</v>
      </c>
      <c r="G128" s="230" t="s">
        <v>290</v>
      </c>
      <c r="H128" s="231">
        <v>1</v>
      </c>
      <c r="I128" s="232"/>
      <c r="J128" s="233">
        <f>ROUND(I128*H128,2)</f>
        <v>0</v>
      </c>
      <c r="K128" s="229" t="s">
        <v>153</v>
      </c>
      <c r="L128" s="45"/>
      <c r="M128" s="234" t="s">
        <v>1</v>
      </c>
      <c r="N128" s="235" t="s">
        <v>37</v>
      </c>
      <c r="O128" s="92"/>
      <c r="P128" s="236">
        <f>O128*H128</f>
        <v>0</v>
      </c>
      <c r="Q128" s="236">
        <v>0.00043110000000000002</v>
      </c>
      <c r="R128" s="236">
        <f>Q128*H128</f>
        <v>0.00043110000000000002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232</v>
      </c>
      <c r="AT128" s="238" t="s">
        <v>149</v>
      </c>
      <c r="AU128" s="238" t="s">
        <v>80</v>
      </c>
      <c r="AY128" s="18" t="s">
        <v>146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232</v>
      </c>
      <c r="BM128" s="238" t="s">
        <v>753</v>
      </c>
    </row>
    <row r="129" s="2" customFormat="1" ht="16.5" customHeight="1">
      <c r="A129" s="39"/>
      <c r="B129" s="40"/>
      <c r="C129" s="227" t="s">
        <v>154</v>
      </c>
      <c r="D129" s="227" t="s">
        <v>149</v>
      </c>
      <c r="E129" s="228" t="s">
        <v>754</v>
      </c>
      <c r="F129" s="229" t="s">
        <v>755</v>
      </c>
      <c r="G129" s="230" t="s">
        <v>290</v>
      </c>
      <c r="H129" s="231">
        <v>5</v>
      </c>
      <c r="I129" s="232"/>
      <c r="J129" s="233">
        <f>ROUND(I129*H129,2)</f>
        <v>0</v>
      </c>
      <c r="K129" s="229" t="s">
        <v>153</v>
      </c>
      <c r="L129" s="45"/>
      <c r="M129" s="234" t="s">
        <v>1</v>
      </c>
      <c r="N129" s="235" t="s">
        <v>37</v>
      </c>
      <c r="O129" s="92"/>
      <c r="P129" s="236">
        <f>O129*H129</f>
        <v>0</v>
      </c>
      <c r="Q129" s="236">
        <v>0.00049569999999999996</v>
      </c>
      <c r="R129" s="236">
        <f>Q129*H129</f>
        <v>0.0024784999999999998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232</v>
      </c>
      <c r="AT129" s="238" t="s">
        <v>149</v>
      </c>
      <c r="AU129" s="238" t="s">
        <v>80</v>
      </c>
      <c r="AY129" s="18" t="s">
        <v>146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232</v>
      </c>
      <c r="BM129" s="238" t="s">
        <v>756</v>
      </c>
    </row>
    <row r="130" s="2" customFormat="1" ht="16.5" customHeight="1">
      <c r="A130" s="39"/>
      <c r="B130" s="40"/>
      <c r="C130" s="227" t="s">
        <v>177</v>
      </c>
      <c r="D130" s="227" t="s">
        <v>149</v>
      </c>
      <c r="E130" s="228" t="s">
        <v>757</v>
      </c>
      <c r="F130" s="229" t="s">
        <v>758</v>
      </c>
      <c r="G130" s="230" t="s">
        <v>290</v>
      </c>
      <c r="H130" s="231">
        <v>21</v>
      </c>
      <c r="I130" s="232"/>
      <c r="J130" s="233">
        <f>ROUND(I130*H130,2)</f>
        <v>0</v>
      </c>
      <c r="K130" s="229" t="s">
        <v>153</v>
      </c>
      <c r="L130" s="45"/>
      <c r="M130" s="234" t="s">
        <v>1</v>
      </c>
      <c r="N130" s="235" t="s">
        <v>37</v>
      </c>
      <c r="O130" s="92"/>
      <c r="P130" s="236">
        <f>O130*H130</f>
        <v>0</v>
      </c>
      <c r="Q130" s="236">
        <v>0.00075719999999999997</v>
      </c>
      <c r="R130" s="236">
        <f>Q130*H130</f>
        <v>0.015901200000000001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232</v>
      </c>
      <c r="AT130" s="238" t="s">
        <v>149</v>
      </c>
      <c r="AU130" s="238" t="s">
        <v>80</v>
      </c>
      <c r="AY130" s="18" t="s">
        <v>146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232</v>
      </c>
      <c r="BM130" s="238" t="s">
        <v>759</v>
      </c>
    </row>
    <row r="131" s="2" customFormat="1" ht="16.5" customHeight="1">
      <c r="A131" s="39"/>
      <c r="B131" s="40"/>
      <c r="C131" s="227" t="s">
        <v>147</v>
      </c>
      <c r="D131" s="227" t="s">
        <v>149</v>
      </c>
      <c r="E131" s="228" t="s">
        <v>760</v>
      </c>
      <c r="F131" s="229" t="s">
        <v>761</v>
      </c>
      <c r="G131" s="230" t="s">
        <v>245</v>
      </c>
      <c r="H131" s="231">
        <v>1</v>
      </c>
      <c r="I131" s="232"/>
      <c r="J131" s="233">
        <f>ROUND(I131*H131,2)</f>
        <v>0</v>
      </c>
      <c r="K131" s="229" t="s">
        <v>153</v>
      </c>
      <c r="L131" s="45"/>
      <c r="M131" s="234" t="s">
        <v>1</v>
      </c>
      <c r="N131" s="235" t="s">
        <v>37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232</v>
      </c>
      <c r="AT131" s="238" t="s">
        <v>149</v>
      </c>
      <c r="AU131" s="238" t="s">
        <v>80</v>
      </c>
      <c r="AY131" s="18" t="s">
        <v>146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232</v>
      </c>
      <c r="BM131" s="238" t="s">
        <v>762</v>
      </c>
    </row>
    <row r="132" s="2" customFormat="1" ht="16.5" customHeight="1">
      <c r="A132" s="39"/>
      <c r="B132" s="40"/>
      <c r="C132" s="227" t="s">
        <v>184</v>
      </c>
      <c r="D132" s="227" t="s">
        <v>149</v>
      </c>
      <c r="E132" s="228" t="s">
        <v>763</v>
      </c>
      <c r="F132" s="229" t="s">
        <v>764</v>
      </c>
      <c r="G132" s="230" t="s">
        <v>245</v>
      </c>
      <c r="H132" s="231">
        <v>7</v>
      </c>
      <c r="I132" s="232"/>
      <c r="J132" s="233">
        <f>ROUND(I132*H132,2)</f>
        <v>0</v>
      </c>
      <c r="K132" s="229" t="s">
        <v>153</v>
      </c>
      <c r="L132" s="45"/>
      <c r="M132" s="234" t="s">
        <v>1</v>
      </c>
      <c r="N132" s="235" t="s">
        <v>37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232</v>
      </c>
      <c r="AT132" s="238" t="s">
        <v>149</v>
      </c>
      <c r="AU132" s="238" t="s">
        <v>80</v>
      </c>
      <c r="AY132" s="18" t="s">
        <v>146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232</v>
      </c>
      <c r="BM132" s="238" t="s">
        <v>765</v>
      </c>
    </row>
    <row r="133" s="2" customFormat="1" ht="21.75" customHeight="1">
      <c r="A133" s="39"/>
      <c r="B133" s="40"/>
      <c r="C133" s="227" t="s">
        <v>189</v>
      </c>
      <c r="D133" s="227" t="s">
        <v>149</v>
      </c>
      <c r="E133" s="228" t="s">
        <v>766</v>
      </c>
      <c r="F133" s="229" t="s">
        <v>767</v>
      </c>
      <c r="G133" s="230" t="s">
        <v>245</v>
      </c>
      <c r="H133" s="231">
        <v>3</v>
      </c>
      <c r="I133" s="232"/>
      <c r="J133" s="233">
        <f>ROUND(I133*H133,2)</f>
        <v>0</v>
      </c>
      <c r="K133" s="229" t="s">
        <v>153</v>
      </c>
      <c r="L133" s="45"/>
      <c r="M133" s="234" t="s">
        <v>1</v>
      </c>
      <c r="N133" s="235" t="s">
        <v>37</v>
      </c>
      <c r="O133" s="92"/>
      <c r="P133" s="236">
        <f>O133*H133</f>
        <v>0</v>
      </c>
      <c r="Q133" s="236">
        <v>0.0010200000000000001</v>
      </c>
      <c r="R133" s="236">
        <f>Q133*H133</f>
        <v>0.0030600000000000002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232</v>
      </c>
      <c r="AT133" s="238" t="s">
        <v>149</v>
      </c>
      <c r="AU133" s="238" t="s">
        <v>80</v>
      </c>
      <c r="AY133" s="18" t="s">
        <v>146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232</v>
      </c>
      <c r="BM133" s="238" t="s">
        <v>768</v>
      </c>
    </row>
    <row r="134" s="2" customFormat="1" ht="24.15" customHeight="1">
      <c r="A134" s="39"/>
      <c r="B134" s="40"/>
      <c r="C134" s="227" t="s">
        <v>199</v>
      </c>
      <c r="D134" s="227" t="s">
        <v>149</v>
      </c>
      <c r="E134" s="228" t="s">
        <v>769</v>
      </c>
      <c r="F134" s="229" t="s">
        <v>770</v>
      </c>
      <c r="G134" s="230" t="s">
        <v>440</v>
      </c>
      <c r="H134" s="283"/>
      <c r="I134" s="232"/>
      <c r="J134" s="233">
        <f>ROUND(I134*H134,2)</f>
        <v>0</v>
      </c>
      <c r="K134" s="229" t="s">
        <v>153</v>
      </c>
      <c r="L134" s="45"/>
      <c r="M134" s="234" t="s">
        <v>1</v>
      </c>
      <c r="N134" s="235" t="s">
        <v>37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232</v>
      </c>
      <c r="AT134" s="238" t="s">
        <v>149</v>
      </c>
      <c r="AU134" s="238" t="s">
        <v>80</v>
      </c>
      <c r="AY134" s="18" t="s">
        <v>146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232</v>
      </c>
      <c r="BM134" s="238" t="s">
        <v>771</v>
      </c>
    </row>
    <row r="135" s="12" customFormat="1" ht="25.92" customHeight="1">
      <c r="A135" s="12"/>
      <c r="B135" s="211"/>
      <c r="C135" s="212"/>
      <c r="D135" s="213" t="s">
        <v>71</v>
      </c>
      <c r="E135" s="214" t="s">
        <v>772</v>
      </c>
      <c r="F135" s="214" t="s">
        <v>773</v>
      </c>
      <c r="G135" s="212"/>
      <c r="H135" s="212"/>
      <c r="I135" s="215"/>
      <c r="J135" s="216">
        <f>BK135</f>
        <v>0</v>
      </c>
      <c r="K135" s="212"/>
      <c r="L135" s="217"/>
      <c r="M135" s="218"/>
      <c r="N135" s="219"/>
      <c r="O135" s="219"/>
      <c r="P135" s="220">
        <f>SUM(P136:P142)</f>
        <v>0</v>
      </c>
      <c r="Q135" s="219"/>
      <c r="R135" s="220">
        <f>SUM(R136:R142)</f>
        <v>0.056334310499999998</v>
      </c>
      <c r="S135" s="219"/>
      <c r="T135" s="221">
        <f>SUM(T136:T142)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82</v>
      </c>
      <c r="AT135" s="223" t="s">
        <v>71</v>
      </c>
      <c r="AU135" s="223" t="s">
        <v>72</v>
      </c>
      <c r="AY135" s="222" t="s">
        <v>146</v>
      </c>
      <c r="BK135" s="224">
        <f>SUM(BK136:BK142)</f>
        <v>0</v>
      </c>
    </row>
    <row r="136" s="2" customFormat="1" ht="21.75" customHeight="1">
      <c r="A136" s="39"/>
      <c r="B136" s="40"/>
      <c r="C136" s="227" t="s">
        <v>203</v>
      </c>
      <c r="D136" s="227" t="s">
        <v>149</v>
      </c>
      <c r="E136" s="228" t="s">
        <v>774</v>
      </c>
      <c r="F136" s="229" t="s">
        <v>775</v>
      </c>
      <c r="G136" s="230" t="s">
        <v>245</v>
      </c>
      <c r="H136" s="231">
        <v>2</v>
      </c>
      <c r="I136" s="232"/>
      <c r="J136" s="233">
        <f>ROUND(I136*H136,2)</f>
        <v>0</v>
      </c>
      <c r="K136" s="229" t="s">
        <v>153</v>
      </c>
      <c r="L136" s="45"/>
      <c r="M136" s="234" t="s">
        <v>1</v>
      </c>
      <c r="N136" s="235" t="s">
        <v>37</v>
      </c>
      <c r="O136" s="92"/>
      <c r="P136" s="236">
        <f>O136*H136</f>
        <v>0</v>
      </c>
      <c r="Q136" s="236">
        <v>0.00062385999999999995</v>
      </c>
      <c r="R136" s="236">
        <f>Q136*H136</f>
        <v>0.0012477199999999999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232</v>
      </c>
      <c r="AT136" s="238" t="s">
        <v>149</v>
      </c>
      <c r="AU136" s="238" t="s">
        <v>80</v>
      </c>
      <c r="AY136" s="18" t="s">
        <v>146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232</v>
      </c>
      <c r="BM136" s="238" t="s">
        <v>776</v>
      </c>
    </row>
    <row r="137" s="2" customFormat="1" ht="21.75" customHeight="1">
      <c r="A137" s="39"/>
      <c r="B137" s="40"/>
      <c r="C137" s="227" t="s">
        <v>207</v>
      </c>
      <c r="D137" s="227" t="s">
        <v>149</v>
      </c>
      <c r="E137" s="228" t="s">
        <v>777</v>
      </c>
      <c r="F137" s="229" t="s">
        <v>778</v>
      </c>
      <c r="G137" s="230" t="s">
        <v>290</v>
      </c>
      <c r="H137" s="231">
        <v>43</v>
      </c>
      <c r="I137" s="232"/>
      <c r="J137" s="233">
        <f>ROUND(I137*H137,2)</f>
        <v>0</v>
      </c>
      <c r="K137" s="229" t="s">
        <v>153</v>
      </c>
      <c r="L137" s="45"/>
      <c r="M137" s="234" t="s">
        <v>1</v>
      </c>
      <c r="N137" s="235" t="s">
        <v>37</v>
      </c>
      <c r="O137" s="92"/>
      <c r="P137" s="236">
        <f>O137*H137</f>
        <v>0</v>
      </c>
      <c r="Q137" s="236">
        <v>0.00075230000000000002</v>
      </c>
      <c r="R137" s="236">
        <f>Q137*H137</f>
        <v>0.0323489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232</v>
      </c>
      <c r="AT137" s="238" t="s">
        <v>149</v>
      </c>
      <c r="AU137" s="238" t="s">
        <v>80</v>
      </c>
      <c r="AY137" s="18" t="s">
        <v>146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232</v>
      </c>
      <c r="BM137" s="238" t="s">
        <v>779</v>
      </c>
    </row>
    <row r="138" s="2" customFormat="1" ht="24.15" customHeight="1">
      <c r="A138" s="39"/>
      <c r="B138" s="40"/>
      <c r="C138" s="227" t="s">
        <v>8</v>
      </c>
      <c r="D138" s="227" t="s">
        <v>149</v>
      </c>
      <c r="E138" s="228" t="s">
        <v>780</v>
      </c>
      <c r="F138" s="229" t="s">
        <v>781</v>
      </c>
      <c r="G138" s="230" t="s">
        <v>290</v>
      </c>
      <c r="H138" s="231">
        <v>43</v>
      </c>
      <c r="I138" s="232"/>
      <c r="J138" s="233">
        <f>ROUND(I138*H138,2)</f>
        <v>0</v>
      </c>
      <c r="K138" s="229" t="s">
        <v>153</v>
      </c>
      <c r="L138" s="45"/>
      <c r="M138" s="234" t="s">
        <v>1</v>
      </c>
      <c r="N138" s="235" t="s">
        <v>37</v>
      </c>
      <c r="O138" s="92"/>
      <c r="P138" s="236">
        <f>O138*H138</f>
        <v>0</v>
      </c>
      <c r="Q138" s="236">
        <v>0.00033906000000000002</v>
      </c>
      <c r="R138" s="236">
        <f>Q138*H138</f>
        <v>0.014579580000000002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232</v>
      </c>
      <c r="AT138" s="238" t="s">
        <v>149</v>
      </c>
      <c r="AU138" s="238" t="s">
        <v>80</v>
      </c>
      <c r="AY138" s="18" t="s">
        <v>146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232</v>
      </c>
      <c r="BM138" s="238" t="s">
        <v>782</v>
      </c>
    </row>
    <row r="139" s="2" customFormat="1" ht="16.5" customHeight="1">
      <c r="A139" s="39"/>
      <c r="B139" s="40"/>
      <c r="C139" s="227" t="s">
        <v>214</v>
      </c>
      <c r="D139" s="227" t="s">
        <v>149</v>
      </c>
      <c r="E139" s="228" t="s">
        <v>783</v>
      </c>
      <c r="F139" s="229" t="s">
        <v>784</v>
      </c>
      <c r="G139" s="230" t="s">
        <v>245</v>
      </c>
      <c r="H139" s="231">
        <v>10</v>
      </c>
      <c r="I139" s="232"/>
      <c r="J139" s="233">
        <f>ROUND(I139*H139,2)</f>
        <v>0</v>
      </c>
      <c r="K139" s="229" t="s">
        <v>153</v>
      </c>
      <c r="L139" s="45"/>
      <c r="M139" s="234" t="s">
        <v>1</v>
      </c>
      <c r="N139" s="235" t="s">
        <v>37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232</v>
      </c>
      <c r="AT139" s="238" t="s">
        <v>149</v>
      </c>
      <c r="AU139" s="238" t="s">
        <v>80</v>
      </c>
      <c r="AY139" s="18" t="s">
        <v>146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232</v>
      </c>
      <c r="BM139" s="238" t="s">
        <v>785</v>
      </c>
    </row>
    <row r="140" s="2" customFormat="1" ht="21.75" customHeight="1">
      <c r="A140" s="39"/>
      <c r="B140" s="40"/>
      <c r="C140" s="227" t="s">
        <v>218</v>
      </c>
      <c r="D140" s="227" t="s">
        <v>149</v>
      </c>
      <c r="E140" s="228" t="s">
        <v>786</v>
      </c>
      <c r="F140" s="229" t="s">
        <v>787</v>
      </c>
      <c r="G140" s="230" t="s">
        <v>245</v>
      </c>
      <c r="H140" s="231">
        <v>2</v>
      </c>
      <c r="I140" s="232"/>
      <c r="J140" s="233">
        <f>ROUND(I140*H140,2)</f>
        <v>0</v>
      </c>
      <c r="K140" s="229" t="s">
        <v>153</v>
      </c>
      <c r="L140" s="45"/>
      <c r="M140" s="234" t="s">
        <v>1</v>
      </c>
      <c r="N140" s="235" t="s">
        <v>37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232</v>
      </c>
      <c r="AT140" s="238" t="s">
        <v>149</v>
      </c>
      <c r="AU140" s="238" t="s">
        <v>80</v>
      </c>
      <c r="AY140" s="18" t="s">
        <v>146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232</v>
      </c>
      <c r="BM140" s="238" t="s">
        <v>788</v>
      </c>
    </row>
    <row r="141" s="2" customFormat="1" ht="24.15" customHeight="1">
      <c r="A141" s="39"/>
      <c r="B141" s="40"/>
      <c r="C141" s="227" t="s">
        <v>222</v>
      </c>
      <c r="D141" s="227" t="s">
        <v>149</v>
      </c>
      <c r="E141" s="228" t="s">
        <v>789</v>
      </c>
      <c r="F141" s="229" t="s">
        <v>790</v>
      </c>
      <c r="G141" s="230" t="s">
        <v>290</v>
      </c>
      <c r="H141" s="231">
        <v>43</v>
      </c>
      <c r="I141" s="232"/>
      <c r="J141" s="233">
        <f>ROUND(I141*H141,2)</f>
        <v>0</v>
      </c>
      <c r="K141" s="229" t="s">
        <v>153</v>
      </c>
      <c r="L141" s="45"/>
      <c r="M141" s="234" t="s">
        <v>1</v>
      </c>
      <c r="N141" s="235" t="s">
        <v>37</v>
      </c>
      <c r="O141" s="92"/>
      <c r="P141" s="236">
        <f>O141*H141</f>
        <v>0</v>
      </c>
      <c r="Q141" s="236">
        <v>0.00018972349999999999</v>
      </c>
      <c r="R141" s="236">
        <f>Q141*H141</f>
        <v>0.0081581104999999994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232</v>
      </c>
      <c r="AT141" s="238" t="s">
        <v>149</v>
      </c>
      <c r="AU141" s="238" t="s">
        <v>80</v>
      </c>
      <c r="AY141" s="18" t="s">
        <v>146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232</v>
      </c>
      <c r="BM141" s="238" t="s">
        <v>791</v>
      </c>
    </row>
    <row r="142" s="2" customFormat="1" ht="24.15" customHeight="1">
      <c r="A142" s="39"/>
      <c r="B142" s="40"/>
      <c r="C142" s="227" t="s">
        <v>232</v>
      </c>
      <c r="D142" s="227" t="s">
        <v>149</v>
      </c>
      <c r="E142" s="228" t="s">
        <v>792</v>
      </c>
      <c r="F142" s="229" t="s">
        <v>793</v>
      </c>
      <c r="G142" s="230" t="s">
        <v>440</v>
      </c>
      <c r="H142" s="283"/>
      <c r="I142" s="232"/>
      <c r="J142" s="233">
        <f>ROUND(I142*H142,2)</f>
        <v>0</v>
      </c>
      <c r="K142" s="229" t="s">
        <v>153</v>
      </c>
      <c r="L142" s="45"/>
      <c r="M142" s="234" t="s">
        <v>1</v>
      </c>
      <c r="N142" s="235" t="s">
        <v>37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232</v>
      </c>
      <c r="AT142" s="238" t="s">
        <v>149</v>
      </c>
      <c r="AU142" s="238" t="s">
        <v>80</v>
      </c>
      <c r="AY142" s="18" t="s">
        <v>146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232</v>
      </c>
      <c r="BM142" s="238" t="s">
        <v>794</v>
      </c>
    </row>
    <row r="143" s="12" customFormat="1" ht="25.92" customHeight="1">
      <c r="A143" s="12"/>
      <c r="B143" s="211"/>
      <c r="C143" s="212"/>
      <c r="D143" s="213" t="s">
        <v>71</v>
      </c>
      <c r="E143" s="214" t="s">
        <v>795</v>
      </c>
      <c r="F143" s="214" t="s">
        <v>796</v>
      </c>
      <c r="G143" s="212"/>
      <c r="H143" s="212"/>
      <c r="I143" s="215"/>
      <c r="J143" s="216">
        <f>BK143</f>
        <v>0</v>
      </c>
      <c r="K143" s="212"/>
      <c r="L143" s="217"/>
      <c r="M143" s="218"/>
      <c r="N143" s="219"/>
      <c r="O143" s="219"/>
      <c r="P143" s="220">
        <f>SUM(P144:P156)</f>
        <v>0</v>
      </c>
      <c r="Q143" s="219"/>
      <c r="R143" s="220">
        <f>SUM(R144:R156)</f>
        <v>0.026376052900000002</v>
      </c>
      <c r="S143" s="219"/>
      <c r="T143" s="221">
        <f>SUM(T144:T156)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82</v>
      </c>
      <c r="AT143" s="223" t="s">
        <v>71</v>
      </c>
      <c r="AU143" s="223" t="s">
        <v>72</v>
      </c>
      <c r="AY143" s="222" t="s">
        <v>146</v>
      </c>
      <c r="BK143" s="224">
        <f>SUM(BK144:BK156)</f>
        <v>0</v>
      </c>
    </row>
    <row r="144" s="2" customFormat="1" ht="16.5" customHeight="1">
      <c r="A144" s="39"/>
      <c r="B144" s="40"/>
      <c r="C144" s="227" t="s">
        <v>238</v>
      </c>
      <c r="D144" s="227" t="s">
        <v>149</v>
      </c>
      <c r="E144" s="228" t="s">
        <v>797</v>
      </c>
      <c r="F144" s="229" t="s">
        <v>798</v>
      </c>
      <c r="G144" s="230" t="s">
        <v>245</v>
      </c>
      <c r="H144" s="231">
        <v>1</v>
      </c>
      <c r="I144" s="232"/>
      <c r="J144" s="233">
        <f>ROUND(I144*H144,2)</f>
        <v>0</v>
      </c>
      <c r="K144" s="229" t="s">
        <v>153</v>
      </c>
      <c r="L144" s="45"/>
      <c r="M144" s="234" t="s">
        <v>1</v>
      </c>
      <c r="N144" s="235" t="s">
        <v>37</v>
      </c>
      <c r="O144" s="92"/>
      <c r="P144" s="236">
        <f>O144*H144</f>
        <v>0</v>
      </c>
      <c r="Q144" s="236">
        <v>0.0022298434000000002</v>
      </c>
      <c r="R144" s="236">
        <f>Q144*H144</f>
        <v>0.0022298434000000002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232</v>
      </c>
      <c r="AT144" s="238" t="s">
        <v>149</v>
      </c>
      <c r="AU144" s="238" t="s">
        <v>80</v>
      </c>
      <c r="AY144" s="18" t="s">
        <v>146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232</v>
      </c>
      <c r="BM144" s="238" t="s">
        <v>799</v>
      </c>
    </row>
    <row r="145" s="2" customFormat="1" ht="24.15" customHeight="1">
      <c r="A145" s="39"/>
      <c r="B145" s="40"/>
      <c r="C145" s="273" t="s">
        <v>242</v>
      </c>
      <c r="D145" s="273" t="s">
        <v>248</v>
      </c>
      <c r="E145" s="274" t="s">
        <v>800</v>
      </c>
      <c r="F145" s="275" t="s">
        <v>801</v>
      </c>
      <c r="G145" s="276" t="s">
        <v>245</v>
      </c>
      <c r="H145" s="277">
        <v>1</v>
      </c>
      <c r="I145" s="278"/>
      <c r="J145" s="279">
        <f>ROUND(I145*H145,2)</f>
        <v>0</v>
      </c>
      <c r="K145" s="275" t="s">
        <v>1</v>
      </c>
      <c r="L145" s="280"/>
      <c r="M145" s="281" t="s">
        <v>1</v>
      </c>
      <c r="N145" s="282" t="s">
        <v>37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314</v>
      </c>
      <c r="AT145" s="238" t="s">
        <v>248</v>
      </c>
      <c r="AU145" s="238" t="s">
        <v>80</v>
      </c>
      <c r="AY145" s="18" t="s">
        <v>146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232</v>
      </c>
      <c r="BM145" s="238" t="s">
        <v>802</v>
      </c>
    </row>
    <row r="146" s="2" customFormat="1" ht="24.15" customHeight="1">
      <c r="A146" s="39"/>
      <c r="B146" s="40"/>
      <c r="C146" s="227" t="s">
        <v>247</v>
      </c>
      <c r="D146" s="227" t="s">
        <v>149</v>
      </c>
      <c r="E146" s="228" t="s">
        <v>803</v>
      </c>
      <c r="F146" s="229" t="s">
        <v>804</v>
      </c>
      <c r="G146" s="230" t="s">
        <v>245</v>
      </c>
      <c r="H146" s="231">
        <v>4</v>
      </c>
      <c r="I146" s="232"/>
      <c r="J146" s="233">
        <f>ROUND(I146*H146,2)</f>
        <v>0</v>
      </c>
      <c r="K146" s="229" t="s">
        <v>153</v>
      </c>
      <c r="L146" s="45"/>
      <c r="M146" s="234" t="s">
        <v>1</v>
      </c>
      <c r="N146" s="235" t="s">
        <v>37</v>
      </c>
      <c r="O146" s="92"/>
      <c r="P146" s="236">
        <f>O146*H146</f>
        <v>0</v>
      </c>
      <c r="Q146" s="236">
        <v>0.0050600300000000001</v>
      </c>
      <c r="R146" s="236">
        <f>Q146*H146</f>
        <v>0.02024012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232</v>
      </c>
      <c r="AT146" s="238" t="s">
        <v>149</v>
      </c>
      <c r="AU146" s="238" t="s">
        <v>80</v>
      </c>
      <c r="AY146" s="18" t="s">
        <v>146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232</v>
      </c>
      <c r="BM146" s="238" t="s">
        <v>805</v>
      </c>
    </row>
    <row r="147" s="2" customFormat="1" ht="16.5" customHeight="1">
      <c r="A147" s="39"/>
      <c r="B147" s="40"/>
      <c r="C147" s="273" t="s">
        <v>252</v>
      </c>
      <c r="D147" s="273" t="s">
        <v>248</v>
      </c>
      <c r="E147" s="274" t="s">
        <v>806</v>
      </c>
      <c r="F147" s="275" t="s">
        <v>807</v>
      </c>
      <c r="G147" s="276" t="s">
        <v>245</v>
      </c>
      <c r="H147" s="277">
        <v>4</v>
      </c>
      <c r="I147" s="278"/>
      <c r="J147" s="279">
        <f>ROUND(I147*H147,2)</f>
        <v>0</v>
      </c>
      <c r="K147" s="275" t="s">
        <v>1</v>
      </c>
      <c r="L147" s="280"/>
      <c r="M147" s="281" t="s">
        <v>1</v>
      </c>
      <c r="N147" s="282" t="s">
        <v>37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314</v>
      </c>
      <c r="AT147" s="238" t="s">
        <v>248</v>
      </c>
      <c r="AU147" s="238" t="s">
        <v>80</v>
      </c>
      <c r="AY147" s="18" t="s">
        <v>146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232</v>
      </c>
      <c r="BM147" s="238" t="s">
        <v>808</v>
      </c>
    </row>
    <row r="148" s="2" customFormat="1" ht="16.5" customHeight="1">
      <c r="A148" s="39"/>
      <c r="B148" s="40"/>
      <c r="C148" s="227" t="s">
        <v>7</v>
      </c>
      <c r="D148" s="227" t="s">
        <v>149</v>
      </c>
      <c r="E148" s="228" t="s">
        <v>809</v>
      </c>
      <c r="F148" s="229" t="s">
        <v>810</v>
      </c>
      <c r="G148" s="230" t="s">
        <v>245</v>
      </c>
      <c r="H148" s="231">
        <v>10</v>
      </c>
      <c r="I148" s="232"/>
      <c r="J148" s="233">
        <f>ROUND(I148*H148,2)</f>
        <v>0</v>
      </c>
      <c r="K148" s="229" t="s">
        <v>153</v>
      </c>
      <c r="L148" s="45"/>
      <c r="M148" s="234" t="s">
        <v>1</v>
      </c>
      <c r="N148" s="235" t="s">
        <v>37</v>
      </c>
      <c r="O148" s="92"/>
      <c r="P148" s="236">
        <f>O148*H148</f>
        <v>0</v>
      </c>
      <c r="Q148" s="236">
        <v>0.00023913999999999999</v>
      </c>
      <c r="R148" s="236">
        <f>Q148*H148</f>
        <v>0.0023914000000000001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232</v>
      </c>
      <c r="AT148" s="238" t="s">
        <v>149</v>
      </c>
      <c r="AU148" s="238" t="s">
        <v>80</v>
      </c>
      <c r="AY148" s="18" t="s">
        <v>146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232</v>
      </c>
      <c r="BM148" s="238" t="s">
        <v>811</v>
      </c>
    </row>
    <row r="149" s="2" customFormat="1" ht="16.5" customHeight="1">
      <c r="A149" s="39"/>
      <c r="B149" s="40"/>
      <c r="C149" s="227" t="s">
        <v>262</v>
      </c>
      <c r="D149" s="227" t="s">
        <v>149</v>
      </c>
      <c r="E149" s="228" t="s">
        <v>812</v>
      </c>
      <c r="F149" s="229" t="s">
        <v>813</v>
      </c>
      <c r="G149" s="230" t="s">
        <v>245</v>
      </c>
      <c r="H149" s="231">
        <v>5</v>
      </c>
      <c r="I149" s="232"/>
      <c r="J149" s="233">
        <f>ROUND(I149*H149,2)</f>
        <v>0</v>
      </c>
      <c r="K149" s="229" t="s">
        <v>153</v>
      </c>
      <c r="L149" s="45"/>
      <c r="M149" s="234" t="s">
        <v>1</v>
      </c>
      <c r="N149" s="235" t="s">
        <v>37</v>
      </c>
      <c r="O149" s="92"/>
      <c r="P149" s="236">
        <f>O149*H149</f>
        <v>0</v>
      </c>
      <c r="Q149" s="236">
        <v>3.9140000000000001E-05</v>
      </c>
      <c r="R149" s="236">
        <f>Q149*H149</f>
        <v>0.00019570000000000001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232</v>
      </c>
      <c r="AT149" s="238" t="s">
        <v>149</v>
      </c>
      <c r="AU149" s="238" t="s">
        <v>80</v>
      </c>
      <c r="AY149" s="18" t="s">
        <v>146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232</v>
      </c>
      <c r="BM149" s="238" t="s">
        <v>814</v>
      </c>
    </row>
    <row r="150" s="2" customFormat="1" ht="37.8" customHeight="1">
      <c r="A150" s="39"/>
      <c r="B150" s="40"/>
      <c r="C150" s="273" t="s">
        <v>267</v>
      </c>
      <c r="D150" s="273" t="s">
        <v>248</v>
      </c>
      <c r="E150" s="274" t="s">
        <v>815</v>
      </c>
      <c r="F150" s="275" t="s">
        <v>816</v>
      </c>
      <c r="G150" s="276" t="s">
        <v>245</v>
      </c>
      <c r="H150" s="277">
        <v>4</v>
      </c>
      <c r="I150" s="278"/>
      <c r="J150" s="279">
        <f>ROUND(I150*H150,2)</f>
        <v>0</v>
      </c>
      <c r="K150" s="275" t="s">
        <v>1</v>
      </c>
      <c r="L150" s="280"/>
      <c r="M150" s="281" t="s">
        <v>1</v>
      </c>
      <c r="N150" s="282" t="s">
        <v>37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314</v>
      </c>
      <c r="AT150" s="238" t="s">
        <v>248</v>
      </c>
      <c r="AU150" s="238" t="s">
        <v>80</v>
      </c>
      <c r="AY150" s="18" t="s">
        <v>146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232</v>
      </c>
      <c r="BM150" s="238" t="s">
        <v>817</v>
      </c>
    </row>
    <row r="151" s="2" customFormat="1" ht="21.75" customHeight="1">
      <c r="A151" s="39"/>
      <c r="B151" s="40"/>
      <c r="C151" s="273" t="s">
        <v>272</v>
      </c>
      <c r="D151" s="273" t="s">
        <v>248</v>
      </c>
      <c r="E151" s="274" t="s">
        <v>818</v>
      </c>
      <c r="F151" s="275" t="s">
        <v>819</v>
      </c>
      <c r="G151" s="276" t="s">
        <v>245</v>
      </c>
      <c r="H151" s="277">
        <v>1</v>
      </c>
      <c r="I151" s="278"/>
      <c r="J151" s="279">
        <f>ROUND(I151*H151,2)</f>
        <v>0</v>
      </c>
      <c r="K151" s="275" t="s">
        <v>1</v>
      </c>
      <c r="L151" s="280"/>
      <c r="M151" s="281" t="s">
        <v>1</v>
      </c>
      <c r="N151" s="282" t="s">
        <v>37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314</v>
      </c>
      <c r="AT151" s="238" t="s">
        <v>248</v>
      </c>
      <c r="AU151" s="238" t="s">
        <v>80</v>
      </c>
      <c r="AY151" s="18" t="s">
        <v>146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232</v>
      </c>
      <c r="BM151" s="238" t="s">
        <v>820</v>
      </c>
    </row>
    <row r="152" s="2" customFormat="1" ht="16.5" customHeight="1">
      <c r="A152" s="39"/>
      <c r="B152" s="40"/>
      <c r="C152" s="227" t="s">
        <v>277</v>
      </c>
      <c r="D152" s="227" t="s">
        <v>149</v>
      </c>
      <c r="E152" s="228" t="s">
        <v>821</v>
      </c>
      <c r="F152" s="229" t="s">
        <v>822</v>
      </c>
      <c r="G152" s="230" t="s">
        <v>245</v>
      </c>
      <c r="H152" s="231">
        <v>1</v>
      </c>
      <c r="I152" s="232"/>
      <c r="J152" s="233">
        <f>ROUND(I152*H152,2)</f>
        <v>0</v>
      </c>
      <c r="K152" s="229" t="s">
        <v>153</v>
      </c>
      <c r="L152" s="45"/>
      <c r="M152" s="234" t="s">
        <v>1</v>
      </c>
      <c r="N152" s="235" t="s">
        <v>37</v>
      </c>
      <c r="O152" s="92"/>
      <c r="P152" s="236">
        <f>O152*H152</f>
        <v>0</v>
      </c>
      <c r="Q152" s="236">
        <v>6.0000000000000002E-05</v>
      </c>
      <c r="R152" s="236">
        <f>Q152*H152</f>
        <v>6.0000000000000002E-05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232</v>
      </c>
      <c r="AT152" s="238" t="s">
        <v>149</v>
      </c>
      <c r="AU152" s="238" t="s">
        <v>80</v>
      </c>
      <c r="AY152" s="18" t="s">
        <v>146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232</v>
      </c>
      <c r="BM152" s="238" t="s">
        <v>823</v>
      </c>
    </row>
    <row r="153" s="2" customFormat="1" ht="16.5" customHeight="1">
      <c r="A153" s="39"/>
      <c r="B153" s="40"/>
      <c r="C153" s="227" t="s">
        <v>282</v>
      </c>
      <c r="D153" s="227" t="s">
        <v>149</v>
      </c>
      <c r="E153" s="228" t="s">
        <v>824</v>
      </c>
      <c r="F153" s="229" t="s">
        <v>825</v>
      </c>
      <c r="G153" s="230" t="s">
        <v>245</v>
      </c>
      <c r="H153" s="231">
        <v>4</v>
      </c>
      <c r="I153" s="232"/>
      <c r="J153" s="233">
        <f>ROUND(I153*H153,2)</f>
        <v>0</v>
      </c>
      <c r="K153" s="229" t="s">
        <v>153</v>
      </c>
      <c r="L153" s="45"/>
      <c r="M153" s="234" t="s">
        <v>1</v>
      </c>
      <c r="N153" s="235" t="s">
        <v>37</v>
      </c>
      <c r="O153" s="92"/>
      <c r="P153" s="236">
        <f>O153*H153</f>
        <v>0</v>
      </c>
      <c r="Q153" s="236">
        <v>0.00027750000000000002</v>
      </c>
      <c r="R153" s="236">
        <f>Q153*H153</f>
        <v>0.0011100000000000001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232</v>
      </c>
      <c r="AT153" s="238" t="s">
        <v>149</v>
      </c>
      <c r="AU153" s="238" t="s">
        <v>80</v>
      </c>
      <c r="AY153" s="18" t="s">
        <v>146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232</v>
      </c>
      <c r="BM153" s="238" t="s">
        <v>826</v>
      </c>
    </row>
    <row r="154" s="2" customFormat="1" ht="16.5" customHeight="1">
      <c r="A154" s="39"/>
      <c r="B154" s="40"/>
      <c r="C154" s="227" t="s">
        <v>287</v>
      </c>
      <c r="D154" s="227" t="s">
        <v>149</v>
      </c>
      <c r="E154" s="228" t="s">
        <v>827</v>
      </c>
      <c r="F154" s="229" t="s">
        <v>828</v>
      </c>
      <c r="G154" s="230" t="s">
        <v>245</v>
      </c>
      <c r="H154" s="231">
        <v>1</v>
      </c>
      <c r="I154" s="232"/>
      <c r="J154" s="233">
        <f>ROUND(I154*H154,2)</f>
        <v>0</v>
      </c>
      <c r="K154" s="229" t="s">
        <v>153</v>
      </c>
      <c r="L154" s="45"/>
      <c r="M154" s="234" t="s">
        <v>1</v>
      </c>
      <c r="N154" s="235" t="s">
        <v>37</v>
      </c>
      <c r="O154" s="92"/>
      <c r="P154" s="236">
        <f>O154*H154</f>
        <v>0</v>
      </c>
      <c r="Q154" s="236">
        <v>0.00014898949999999999</v>
      </c>
      <c r="R154" s="236">
        <f>Q154*H154</f>
        <v>0.00014898949999999999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232</v>
      </c>
      <c r="AT154" s="238" t="s">
        <v>149</v>
      </c>
      <c r="AU154" s="238" t="s">
        <v>80</v>
      </c>
      <c r="AY154" s="18" t="s">
        <v>146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232</v>
      </c>
      <c r="BM154" s="238" t="s">
        <v>829</v>
      </c>
    </row>
    <row r="155" s="2" customFormat="1" ht="16.5" customHeight="1">
      <c r="A155" s="39"/>
      <c r="B155" s="40"/>
      <c r="C155" s="273" t="s">
        <v>294</v>
      </c>
      <c r="D155" s="273" t="s">
        <v>248</v>
      </c>
      <c r="E155" s="274" t="s">
        <v>830</v>
      </c>
      <c r="F155" s="275" t="s">
        <v>831</v>
      </c>
      <c r="G155" s="276" t="s">
        <v>245</v>
      </c>
      <c r="H155" s="277">
        <v>1</v>
      </c>
      <c r="I155" s="278"/>
      <c r="J155" s="279">
        <f>ROUND(I155*H155,2)</f>
        <v>0</v>
      </c>
      <c r="K155" s="275" t="s">
        <v>1</v>
      </c>
      <c r="L155" s="280"/>
      <c r="M155" s="281" t="s">
        <v>1</v>
      </c>
      <c r="N155" s="282" t="s">
        <v>37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314</v>
      </c>
      <c r="AT155" s="238" t="s">
        <v>248</v>
      </c>
      <c r="AU155" s="238" t="s">
        <v>80</v>
      </c>
      <c r="AY155" s="18" t="s">
        <v>146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80</v>
      </c>
      <c r="BK155" s="239">
        <f>ROUND(I155*H155,2)</f>
        <v>0</v>
      </c>
      <c r="BL155" s="18" t="s">
        <v>232</v>
      </c>
      <c r="BM155" s="238" t="s">
        <v>832</v>
      </c>
    </row>
    <row r="156" s="2" customFormat="1" ht="24.15" customHeight="1">
      <c r="A156" s="39"/>
      <c r="B156" s="40"/>
      <c r="C156" s="227" t="s">
        <v>299</v>
      </c>
      <c r="D156" s="227" t="s">
        <v>149</v>
      </c>
      <c r="E156" s="228" t="s">
        <v>833</v>
      </c>
      <c r="F156" s="229" t="s">
        <v>834</v>
      </c>
      <c r="G156" s="230" t="s">
        <v>440</v>
      </c>
      <c r="H156" s="283"/>
      <c r="I156" s="232"/>
      <c r="J156" s="233">
        <f>ROUND(I156*H156,2)</f>
        <v>0</v>
      </c>
      <c r="K156" s="229" t="s">
        <v>153</v>
      </c>
      <c r="L156" s="45"/>
      <c r="M156" s="234" t="s">
        <v>1</v>
      </c>
      <c r="N156" s="235" t="s">
        <v>37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232</v>
      </c>
      <c r="AT156" s="238" t="s">
        <v>149</v>
      </c>
      <c r="AU156" s="238" t="s">
        <v>80</v>
      </c>
      <c r="AY156" s="18" t="s">
        <v>146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232</v>
      </c>
      <c r="BM156" s="238" t="s">
        <v>835</v>
      </c>
    </row>
    <row r="157" s="12" customFormat="1" ht="25.92" customHeight="1">
      <c r="A157" s="12"/>
      <c r="B157" s="211"/>
      <c r="C157" s="212"/>
      <c r="D157" s="213" t="s">
        <v>71</v>
      </c>
      <c r="E157" s="214" t="s">
        <v>836</v>
      </c>
      <c r="F157" s="214" t="s">
        <v>837</v>
      </c>
      <c r="G157" s="212"/>
      <c r="H157" s="212"/>
      <c r="I157" s="215"/>
      <c r="J157" s="216">
        <f>BK157</f>
        <v>0</v>
      </c>
      <c r="K157" s="212"/>
      <c r="L157" s="217"/>
      <c r="M157" s="218"/>
      <c r="N157" s="219"/>
      <c r="O157" s="219"/>
      <c r="P157" s="220">
        <f>P158</f>
        <v>0</v>
      </c>
      <c r="Q157" s="219"/>
      <c r="R157" s="220">
        <f>R158</f>
        <v>0</v>
      </c>
      <c r="S157" s="219"/>
      <c r="T157" s="221">
        <f>T158</f>
        <v>0.024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80</v>
      </c>
      <c r="AT157" s="223" t="s">
        <v>71</v>
      </c>
      <c r="AU157" s="223" t="s">
        <v>72</v>
      </c>
      <c r="AY157" s="222" t="s">
        <v>146</v>
      </c>
      <c r="BK157" s="224">
        <f>BK158</f>
        <v>0</v>
      </c>
    </row>
    <row r="158" s="2" customFormat="1" ht="24.15" customHeight="1">
      <c r="A158" s="39"/>
      <c r="B158" s="40"/>
      <c r="C158" s="227" t="s">
        <v>304</v>
      </c>
      <c r="D158" s="227" t="s">
        <v>149</v>
      </c>
      <c r="E158" s="228" t="s">
        <v>838</v>
      </c>
      <c r="F158" s="229" t="s">
        <v>839</v>
      </c>
      <c r="G158" s="230" t="s">
        <v>245</v>
      </c>
      <c r="H158" s="231">
        <v>3</v>
      </c>
      <c r="I158" s="232"/>
      <c r="J158" s="233">
        <f>ROUND(I158*H158,2)</f>
        <v>0</v>
      </c>
      <c r="K158" s="229" t="s">
        <v>153</v>
      </c>
      <c r="L158" s="45"/>
      <c r="M158" s="295" t="s">
        <v>1</v>
      </c>
      <c r="N158" s="296" t="s">
        <v>37</v>
      </c>
      <c r="O158" s="297"/>
      <c r="P158" s="298">
        <f>O158*H158</f>
        <v>0</v>
      </c>
      <c r="Q158" s="298">
        <v>0</v>
      </c>
      <c r="R158" s="298">
        <f>Q158*H158</f>
        <v>0</v>
      </c>
      <c r="S158" s="298">
        <v>0.0080000000000000002</v>
      </c>
      <c r="T158" s="299">
        <f>S158*H158</f>
        <v>0.024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154</v>
      </c>
      <c r="AT158" s="238" t="s">
        <v>149</v>
      </c>
      <c r="AU158" s="238" t="s">
        <v>80</v>
      </c>
      <c r="AY158" s="18" t="s">
        <v>146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154</v>
      </c>
      <c r="BM158" s="238" t="s">
        <v>840</v>
      </c>
    </row>
    <row r="159" s="2" customFormat="1" ht="6.96" customHeight="1">
      <c r="A159" s="39"/>
      <c r="B159" s="67"/>
      <c r="C159" s="68"/>
      <c r="D159" s="68"/>
      <c r="E159" s="68"/>
      <c r="F159" s="68"/>
      <c r="G159" s="68"/>
      <c r="H159" s="68"/>
      <c r="I159" s="68"/>
      <c r="J159" s="68"/>
      <c r="K159" s="68"/>
      <c r="L159" s="45"/>
      <c r="M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</sheetData>
  <sheetProtection sheet="1" autoFilter="0" formatColumns="0" formatRows="0" objects="1" scenarios="1" spinCount="100000" saltValue="fekyJwTRFh8L+2h45VEXSAt/sT3MIZ9RHguD/2QjzTipfA+fnb+9il2UBtkQ4n0vpGDnda8GdakaaDPW01nEbg==" hashValue="9G7CRh33mNrNH55H2IswYbfjQ2iI5LSBfhAkI1mzHlDgtPvAbu1j7t36GGvzgFW/rbk922MXJ3U5D5jKFuFAFg==" algorithmName="SHA-512" password="CC45"/>
  <autoFilter ref="C123:K1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kuchyňka - v objektu ZŠ Aléská Bílina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736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737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841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105</v>
      </c>
      <c r="G14" s="39"/>
      <c r="H14" s="39"/>
      <c r="I14" s="151" t="s">
        <v>22</v>
      </c>
      <c r="J14" s="154" t="str">
        <f>'Rekapitulace stavby'!AN8</f>
        <v>23. 1. 2026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106</v>
      </c>
      <c r="F17" s="39"/>
      <c r="G17" s="39"/>
      <c r="H17" s="39"/>
      <c r="I17" s="151" t="s">
        <v>26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">
        <v>107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108</v>
      </c>
      <c r="F23" s="39"/>
      <c r="G23" s="39"/>
      <c r="H23" s="39"/>
      <c r="I23" s="151" t="s">
        <v>26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30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21</v>
      </c>
      <c r="F26" s="39"/>
      <c r="G26" s="39"/>
      <c r="H26" s="39"/>
      <c r="I26" s="151" t="s">
        <v>26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31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32</v>
      </c>
      <c r="E32" s="39"/>
      <c r="F32" s="39"/>
      <c r="G32" s="39"/>
      <c r="H32" s="39"/>
      <c r="I32" s="39"/>
      <c r="J32" s="161">
        <f>ROUND(J125,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34</v>
      </c>
      <c r="G34" s="39"/>
      <c r="H34" s="39"/>
      <c r="I34" s="162" t="s">
        <v>33</v>
      </c>
      <c r="J34" s="162" t="s">
        <v>35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36</v>
      </c>
      <c r="E35" s="151" t="s">
        <v>37</v>
      </c>
      <c r="F35" s="164">
        <f>ROUND((SUM(BE125:BE150)),  2)</f>
        <v>0</v>
      </c>
      <c r="G35" s="39"/>
      <c r="H35" s="39"/>
      <c r="I35" s="165">
        <v>0.20999999999999999</v>
      </c>
      <c r="J35" s="164">
        <f>ROUND(((SUM(BE125:BE150))*I35),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38</v>
      </c>
      <c r="F36" s="164">
        <f>ROUND((SUM(BF125:BF150)),  2)</f>
        <v>0</v>
      </c>
      <c r="G36" s="39"/>
      <c r="H36" s="39"/>
      <c r="I36" s="165">
        <v>0.12</v>
      </c>
      <c r="J36" s="164">
        <f>ROUND(((SUM(BF125:BF150))*I36),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39</v>
      </c>
      <c r="F37" s="164">
        <f>ROUND((SUM(BG125:BG150)),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40</v>
      </c>
      <c r="F38" s="164">
        <f>ROUND((SUM(BH125:BH150)),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41</v>
      </c>
      <c r="F39" s="164">
        <f>ROUND((SUM(BI125:BI150)),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42</v>
      </c>
      <c r="E41" s="168"/>
      <c r="F41" s="168"/>
      <c r="G41" s="169" t="s">
        <v>43</v>
      </c>
      <c r="H41" s="170" t="s">
        <v>44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45</v>
      </c>
      <c r="E50" s="174"/>
      <c r="F50" s="174"/>
      <c r="G50" s="173" t="s">
        <v>46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47</v>
      </c>
      <c r="E61" s="176"/>
      <c r="F61" s="177" t="s">
        <v>48</v>
      </c>
      <c r="G61" s="175" t="s">
        <v>47</v>
      </c>
      <c r="H61" s="176"/>
      <c r="I61" s="176"/>
      <c r="J61" s="178" t="s">
        <v>48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49</v>
      </c>
      <c r="E65" s="179"/>
      <c r="F65" s="179"/>
      <c r="G65" s="173" t="s">
        <v>50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47</v>
      </c>
      <c r="E76" s="176"/>
      <c r="F76" s="177" t="s">
        <v>48</v>
      </c>
      <c r="G76" s="175" t="s">
        <v>47</v>
      </c>
      <c r="H76" s="176"/>
      <c r="I76" s="176"/>
      <c r="J76" s="178" t="s">
        <v>48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kuchyňka - v objektu ZŠ Aléská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736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737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D.2.4.B - Vzduchotechnika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ZŠ Aleská, ul. Aleská č.p.270, Bílina</v>
      </c>
      <c r="G91" s="41"/>
      <c r="H91" s="41"/>
      <c r="I91" s="33" t="s">
        <v>22</v>
      </c>
      <c r="J91" s="80" t="str">
        <f>IF(J14="","",J14)</f>
        <v>23. 1. 2026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Bílina</v>
      </c>
      <c r="G93" s="41"/>
      <c r="H93" s="41"/>
      <c r="I93" s="33" t="s">
        <v>29</v>
      </c>
      <c r="J93" s="37" t="str">
        <f>E23</f>
        <v>Ing. arch. Jan Heller, ČKA 04261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30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110</v>
      </c>
      <c r="D96" s="186"/>
      <c r="E96" s="186"/>
      <c r="F96" s="186"/>
      <c r="G96" s="186"/>
      <c r="H96" s="186"/>
      <c r="I96" s="186"/>
      <c r="J96" s="187" t="s">
        <v>111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112</v>
      </c>
      <c r="D98" s="41"/>
      <c r="E98" s="41"/>
      <c r="F98" s="41"/>
      <c r="G98" s="41"/>
      <c r="H98" s="41"/>
      <c r="I98" s="41"/>
      <c r="J98" s="111">
        <f>J125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113</v>
      </c>
    </row>
    <row r="99" s="9" customFormat="1" ht="24.96" customHeight="1">
      <c r="A99" s="9"/>
      <c r="B99" s="189"/>
      <c r="C99" s="190"/>
      <c r="D99" s="191" t="s">
        <v>119</v>
      </c>
      <c r="E99" s="192"/>
      <c r="F99" s="192"/>
      <c r="G99" s="192"/>
      <c r="H99" s="192"/>
      <c r="I99" s="192"/>
      <c r="J99" s="193">
        <f>J126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123</v>
      </c>
      <c r="E100" s="197"/>
      <c r="F100" s="197"/>
      <c r="G100" s="197"/>
      <c r="H100" s="197"/>
      <c r="I100" s="197"/>
      <c r="J100" s="198">
        <f>J127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5"/>
      <c r="C101" s="134"/>
      <c r="D101" s="196" t="s">
        <v>842</v>
      </c>
      <c r="E101" s="197"/>
      <c r="F101" s="197"/>
      <c r="G101" s="197"/>
      <c r="H101" s="197"/>
      <c r="I101" s="197"/>
      <c r="J101" s="198">
        <f>J128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4"/>
      <c r="D102" s="196" t="s">
        <v>843</v>
      </c>
      <c r="E102" s="197"/>
      <c r="F102" s="197"/>
      <c r="G102" s="197"/>
      <c r="H102" s="197"/>
      <c r="I102" s="197"/>
      <c r="J102" s="198">
        <f>J143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5"/>
      <c r="C103" s="134"/>
      <c r="D103" s="196" t="s">
        <v>844</v>
      </c>
      <c r="E103" s="197"/>
      <c r="F103" s="197"/>
      <c r="G103" s="197"/>
      <c r="H103" s="197"/>
      <c r="I103" s="197"/>
      <c r="J103" s="198">
        <f>J146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131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4" t="str">
        <f>E7</f>
        <v>Odborné učebny - kuchyňka - v objektu ZŠ Aléská Bílina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103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184" t="s">
        <v>736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737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E11</f>
        <v>D.2.4.B - Vzduchotechnika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F14</f>
        <v>ZŠ Aleská, ul. Aleská č.p.270, Bílina</v>
      </c>
      <c r="G119" s="41"/>
      <c r="H119" s="41"/>
      <c r="I119" s="33" t="s">
        <v>22</v>
      </c>
      <c r="J119" s="80" t="str">
        <f>IF(J14="","",J14)</f>
        <v>23. 1. 2026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5.65" customHeight="1">
      <c r="A121" s="39"/>
      <c r="B121" s="40"/>
      <c r="C121" s="33" t="s">
        <v>24</v>
      </c>
      <c r="D121" s="41"/>
      <c r="E121" s="41"/>
      <c r="F121" s="28" t="str">
        <f>E17</f>
        <v>Město Bílina</v>
      </c>
      <c r="G121" s="41"/>
      <c r="H121" s="41"/>
      <c r="I121" s="33" t="s">
        <v>29</v>
      </c>
      <c r="J121" s="37" t="str">
        <f>E23</f>
        <v>Ing. arch. Jan Heller, ČKA 04261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IF(E20="","",E20)</f>
        <v>Vyplň údaj</v>
      </c>
      <c r="G122" s="41"/>
      <c r="H122" s="41"/>
      <c r="I122" s="33" t="s">
        <v>30</v>
      </c>
      <c r="J122" s="37" t="str">
        <f>E26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0"/>
      <c r="B124" s="201"/>
      <c r="C124" s="202" t="s">
        <v>132</v>
      </c>
      <c r="D124" s="203" t="s">
        <v>57</v>
      </c>
      <c r="E124" s="203" t="s">
        <v>53</v>
      </c>
      <c r="F124" s="203" t="s">
        <v>54</v>
      </c>
      <c r="G124" s="203" t="s">
        <v>133</v>
      </c>
      <c r="H124" s="203" t="s">
        <v>134</v>
      </c>
      <c r="I124" s="203" t="s">
        <v>135</v>
      </c>
      <c r="J124" s="203" t="s">
        <v>111</v>
      </c>
      <c r="K124" s="204" t="s">
        <v>136</v>
      </c>
      <c r="L124" s="205"/>
      <c r="M124" s="101" t="s">
        <v>1</v>
      </c>
      <c r="N124" s="102" t="s">
        <v>36</v>
      </c>
      <c r="O124" s="102" t="s">
        <v>137</v>
      </c>
      <c r="P124" s="102" t="s">
        <v>138</v>
      </c>
      <c r="Q124" s="102" t="s">
        <v>139</v>
      </c>
      <c r="R124" s="102" t="s">
        <v>140</v>
      </c>
      <c r="S124" s="102" t="s">
        <v>141</v>
      </c>
      <c r="T124" s="103" t="s">
        <v>142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9"/>
      <c r="B125" s="40"/>
      <c r="C125" s="108" t="s">
        <v>143</v>
      </c>
      <c r="D125" s="41"/>
      <c r="E125" s="41"/>
      <c r="F125" s="41"/>
      <c r="G125" s="41"/>
      <c r="H125" s="41"/>
      <c r="I125" s="41"/>
      <c r="J125" s="206">
        <f>BK125</f>
        <v>0</v>
      </c>
      <c r="K125" s="41"/>
      <c r="L125" s="45"/>
      <c r="M125" s="104"/>
      <c r="N125" s="207"/>
      <c r="O125" s="105"/>
      <c r="P125" s="208">
        <f>P126</f>
        <v>0</v>
      </c>
      <c r="Q125" s="105"/>
      <c r="R125" s="208">
        <f>R126</f>
        <v>0</v>
      </c>
      <c r="S125" s="105"/>
      <c r="T125" s="209">
        <f>T126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71</v>
      </c>
      <c r="AU125" s="18" t="s">
        <v>113</v>
      </c>
      <c r="BK125" s="210">
        <f>BK126</f>
        <v>0</v>
      </c>
    </row>
    <row r="126" s="12" customFormat="1" ht="25.92" customHeight="1">
      <c r="A126" s="12"/>
      <c r="B126" s="211"/>
      <c r="C126" s="212"/>
      <c r="D126" s="213" t="s">
        <v>71</v>
      </c>
      <c r="E126" s="214" t="s">
        <v>386</v>
      </c>
      <c r="F126" s="214" t="s">
        <v>387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</f>
        <v>0</v>
      </c>
      <c r="Q126" s="219"/>
      <c r="R126" s="220">
        <f>R127</f>
        <v>0</v>
      </c>
      <c r="S126" s="219"/>
      <c r="T126" s="221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80</v>
      </c>
      <c r="AT126" s="223" t="s">
        <v>71</v>
      </c>
      <c r="AU126" s="223" t="s">
        <v>72</v>
      </c>
      <c r="AY126" s="222" t="s">
        <v>146</v>
      </c>
      <c r="BK126" s="224">
        <f>BK127</f>
        <v>0</v>
      </c>
    </row>
    <row r="127" s="12" customFormat="1" ht="22.8" customHeight="1">
      <c r="A127" s="12"/>
      <c r="B127" s="211"/>
      <c r="C127" s="212"/>
      <c r="D127" s="213" t="s">
        <v>71</v>
      </c>
      <c r="E127" s="225" t="s">
        <v>418</v>
      </c>
      <c r="F127" s="225" t="s">
        <v>91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P128+P143+P146</f>
        <v>0</v>
      </c>
      <c r="Q127" s="219"/>
      <c r="R127" s="220">
        <f>R128+R143+R146</f>
        <v>0</v>
      </c>
      <c r="S127" s="219"/>
      <c r="T127" s="221">
        <f>T128+T143+T146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80</v>
      </c>
      <c r="AT127" s="223" t="s">
        <v>71</v>
      </c>
      <c r="AU127" s="223" t="s">
        <v>80</v>
      </c>
      <c r="AY127" s="222" t="s">
        <v>146</v>
      </c>
      <c r="BK127" s="224">
        <f>BK128+BK143+BK146</f>
        <v>0</v>
      </c>
    </row>
    <row r="128" s="12" customFormat="1" ht="20.88" customHeight="1">
      <c r="A128" s="12"/>
      <c r="B128" s="211"/>
      <c r="C128" s="212"/>
      <c r="D128" s="213" t="s">
        <v>71</v>
      </c>
      <c r="E128" s="225" t="s">
        <v>845</v>
      </c>
      <c r="F128" s="225" t="s">
        <v>846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SUM(P129:P142)</f>
        <v>0</v>
      </c>
      <c r="Q128" s="219"/>
      <c r="R128" s="220">
        <f>SUM(R129:R142)</f>
        <v>0</v>
      </c>
      <c r="S128" s="219"/>
      <c r="T128" s="221">
        <f>SUM(T129:T142)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80</v>
      </c>
      <c r="AT128" s="223" t="s">
        <v>71</v>
      </c>
      <c r="AU128" s="223" t="s">
        <v>82</v>
      </c>
      <c r="AY128" s="222" t="s">
        <v>146</v>
      </c>
      <c r="BK128" s="224">
        <f>SUM(BK129:BK142)</f>
        <v>0</v>
      </c>
    </row>
    <row r="129" s="2" customFormat="1" ht="16.5" customHeight="1">
      <c r="A129" s="39"/>
      <c r="B129" s="40"/>
      <c r="C129" s="227" t="s">
        <v>80</v>
      </c>
      <c r="D129" s="227" t="s">
        <v>149</v>
      </c>
      <c r="E129" s="228" t="s">
        <v>847</v>
      </c>
      <c r="F129" s="229" t="s">
        <v>848</v>
      </c>
      <c r="G129" s="230" t="s">
        <v>849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37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232</v>
      </c>
      <c r="AT129" s="238" t="s">
        <v>149</v>
      </c>
      <c r="AU129" s="238" t="s">
        <v>169</v>
      </c>
      <c r="AY129" s="18" t="s">
        <v>146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232</v>
      </c>
      <c r="BM129" s="238" t="s">
        <v>850</v>
      </c>
    </row>
    <row r="130" s="2" customFormat="1" ht="44.25" customHeight="1">
      <c r="A130" s="39"/>
      <c r="B130" s="40"/>
      <c r="C130" s="273" t="s">
        <v>82</v>
      </c>
      <c r="D130" s="273" t="s">
        <v>248</v>
      </c>
      <c r="E130" s="274" t="s">
        <v>851</v>
      </c>
      <c r="F130" s="275" t="s">
        <v>852</v>
      </c>
      <c r="G130" s="276" t="s">
        <v>849</v>
      </c>
      <c r="H130" s="277">
        <v>1</v>
      </c>
      <c r="I130" s="278"/>
      <c r="J130" s="279">
        <f>ROUND(I130*H130,2)</f>
        <v>0</v>
      </c>
      <c r="K130" s="275" t="s">
        <v>1</v>
      </c>
      <c r="L130" s="280"/>
      <c r="M130" s="281" t="s">
        <v>1</v>
      </c>
      <c r="N130" s="282" t="s">
        <v>37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314</v>
      </c>
      <c r="AT130" s="238" t="s">
        <v>248</v>
      </c>
      <c r="AU130" s="238" t="s">
        <v>169</v>
      </c>
      <c r="AY130" s="18" t="s">
        <v>146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232</v>
      </c>
      <c r="BM130" s="238" t="s">
        <v>853</v>
      </c>
    </row>
    <row r="131" s="2" customFormat="1" ht="16.5" customHeight="1">
      <c r="A131" s="39"/>
      <c r="B131" s="40"/>
      <c r="C131" s="227" t="s">
        <v>169</v>
      </c>
      <c r="D131" s="227" t="s">
        <v>149</v>
      </c>
      <c r="E131" s="228" t="s">
        <v>854</v>
      </c>
      <c r="F131" s="229" t="s">
        <v>855</v>
      </c>
      <c r="G131" s="230" t="s">
        <v>849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37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232</v>
      </c>
      <c r="AT131" s="238" t="s">
        <v>149</v>
      </c>
      <c r="AU131" s="238" t="s">
        <v>169</v>
      </c>
      <c r="AY131" s="18" t="s">
        <v>146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232</v>
      </c>
      <c r="BM131" s="238" t="s">
        <v>856</v>
      </c>
    </row>
    <row r="132" s="2" customFormat="1" ht="21.75" customHeight="1">
      <c r="A132" s="39"/>
      <c r="B132" s="40"/>
      <c r="C132" s="273" t="s">
        <v>154</v>
      </c>
      <c r="D132" s="273" t="s">
        <v>248</v>
      </c>
      <c r="E132" s="274" t="s">
        <v>857</v>
      </c>
      <c r="F132" s="275" t="s">
        <v>858</v>
      </c>
      <c r="G132" s="276" t="s">
        <v>849</v>
      </c>
      <c r="H132" s="277">
        <v>1</v>
      </c>
      <c r="I132" s="278"/>
      <c r="J132" s="279">
        <f>ROUND(I132*H132,2)</f>
        <v>0</v>
      </c>
      <c r="K132" s="275" t="s">
        <v>1</v>
      </c>
      <c r="L132" s="280"/>
      <c r="M132" s="281" t="s">
        <v>1</v>
      </c>
      <c r="N132" s="282" t="s">
        <v>37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314</v>
      </c>
      <c r="AT132" s="238" t="s">
        <v>248</v>
      </c>
      <c r="AU132" s="238" t="s">
        <v>169</v>
      </c>
      <c r="AY132" s="18" t="s">
        <v>146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232</v>
      </c>
      <c r="BM132" s="238" t="s">
        <v>859</v>
      </c>
    </row>
    <row r="133" s="2" customFormat="1" ht="16.5" customHeight="1">
      <c r="A133" s="39"/>
      <c r="B133" s="40"/>
      <c r="C133" s="227" t="s">
        <v>177</v>
      </c>
      <c r="D133" s="227" t="s">
        <v>149</v>
      </c>
      <c r="E133" s="228" t="s">
        <v>860</v>
      </c>
      <c r="F133" s="229" t="s">
        <v>861</v>
      </c>
      <c r="G133" s="230" t="s">
        <v>849</v>
      </c>
      <c r="H133" s="231">
        <v>4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37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232</v>
      </c>
      <c r="AT133" s="238" t="s">
        <v>149</v>
      </c>
      <c r="AU133" s="238" t="s">
        <v>169</v>
      </c>
      <c r="AY133" s="18" t="s">
        <v>146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232</v>
      </c>
      <c r="BM133" s="238" t="s">
        <v>862</v>
      </c>
    </row>
    <row r="134" s="2" customFormat="1" ht="33" customHeight="1">
      <c r="A134" s="39"/>
      <c r="B134" s="40"/>
      <c r="C134" s="273" t="s">
        <v>147</v>
      </c>
      <c r="D134" s="273" t="s">
        <v>248</v>
      </c>
      <c r="E134" s="274" t="s">
        <v>863</v>
      </c>
      <c r="F134" s="275" t="s">
        <v>864</v>
      </c>
      <c r="G134" s="276" t="s">
        <v>849</v>
      </c>
      <c r="H134" s="277">
        <v>4</v>
      </c>
      <c r="I134" s="278"/>
      <c r="J134" s="279">
        <f>ROUND(I134*H134,2)</f>
        <v>0</v>
      </c>
      <c r="K134" s="275" t="s">
        <v>1</v>
      </c>
      <c r="L134" s="280"/>
      <c r="M134" s="281" t="s">
        <v>1</v>
      </c>
      <c r="N134" s="282" t="s">
        <v>37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314</v>
      </c>
      <c r="AT134" s="238" t="s">
        <v>248</v>
      </c>
      <c r="AU134" s="238" t="s">
        <v>169</v>
      </c>
      <c r="AY134" s="18" t="s">
        <v>146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232</v>
      </c>
      <c r="BM134" s="238" t="s">
        <v>865</v>
      </c>
    </row>
    <row r="135" s="2" customFormat="1" ht="16.5" customHeight="1">
      <c r="A135" s="39"/>
      <c r="B135" s="40"/>
      <c r="C135" s="227" t="s">
        <v>184</v>
      </c>
      <c r="D135" s="227" t="s">
        <v>149</v>
      </c>
      <c r="E135" s="228" t="s">
        <v>866</v>
      </c>
      <c r="F135" s="229" t="s">
        <v>867</v>
      </c>
      <c r="G135" s="230" t="s">
        <v>849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37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232</v>
      </c>
      <c r="AT135" s="238" t="s">
        <v>149</v>
      </c>
      <c r="AU135" s="238" t="s">
        <v>169</v>
      </c>
      <c r="AY135" s="18" t="s">
        <v>146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232</v>
      </c>
      <c r="BM135" s="238" t="s">
        <v>868</v>
      </c>
    </row>
    <row r="136" s="2" customFormat="1" ht="33" customHeight="1">
      <c r="A136" s="39"/>
      <c r="B136" s="40"/>
      <c r="C136" s="273" t="s">
        <v>189</v>
      </c>
      <c r="D136" s="273" t="s">
        <v>248</v>
      </c>
      <c r="E136" s="274" t="s">
        <v>869</v>
      </c>
      <c r="F136" s="275" t="s">
        <v>870</v>
      </c>
      <c r="G136" s="276" t="s">
        <v>849</v>
      </c>
      <c r="H136" s="277">
        <v>1</v>
      </c>
      <c r="I136" s="278"/>
      <c r="J136" s="279">
        <f>ROUND(I136*H136,2)</f>
        <v>0</v>
      </c>
      <c r="K136" s="275" t="s">
        <v>1</v>
      </c>
      <c r="L136" s="280"/>
      <c r="M136" s="281" t="s">
        <v>1</v>
      </c>
      <c r="N136" s="282" t="s">
        <v>37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314</v>
      </c>
      <c r="AT136" s="238" t="s">
        <v>248</v>
      </c>
      <c r="AU136" s="238" t="s">
        <v>169</v>
      </c>
      <c r="AY136" s="18" t="s">
        <v>146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232</v>
      </c>
      <c r="BM136" s="238" t="s">
        <v>871</v>
      </c>
    </row>
    <row r="137" s="2" customFormat="1" ht="16.5" customHeight="1">
      <c r="A137" s="39"/>
      <c r="B137" s="40"/>
      <c r="C137" s="227" t="s">
        <v>199</v>
      </c>
      <c r="D137" s="227" t="s">
        <v>149</v>
      </c>
      <c r="E137" s="228" t="s">
        <v>872</v>
      </c>
      <c r="F137" s="229" t="s">
        <v>873</v>
      </c>
      <c r="G137" s="230" t="s">
        <v>849</v>
      </c>
      <c r="H137" s="231">
        <v>3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37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232</v>
      </c>
      <c r="AT137" s="238" t="s">
        <v>149</v>
      </c>
      <c r="AU137" s="238" t="s">
        <v>169</v>
      </c>
      <c r="AY137" s="18" t="s">
        <v>146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232</v>
      </c>
      <c r="BM137" s="238" t="s">
        <v>874</v>
      </c>
    </row>
    <row r="138" s="2" customFormat="1" ht="44.25" customHeight="1">
      <c r="A138" s="39"/>
      <c r="B138" s="40"/>
      <c r="C138" s="273" t="s">
        <v>203</v>
      </c>
      <c r="D138" s="273" t="s">
        <v>248</v>
      </c>
      <c r="E138" s="274" t="s">
        <v>875</v>
      </c>
      <c r="F138" s="275" t="s">
        <v>876</v>
      </c>
      <c r="G138" s="276" t="s">
        <v>849</v>
      </c>
      <c r="H138" s="277">
        <v>3</v>
      </c>
      <c r="I138" s="278"/>
      <c r="J138" s="279">
        <f>ROUND(I138*H138,2)</f>
        <v>0</v>
      </c>
      <c r="K138" s="275" t="s">
        <v>1</v>
      </c>
      <c r="L138" s="280"/>
      <c r="M138" s="281" t="s">
        <v>1</v>
      </c>
      <c r="N138" s="282" t="s">
        <v>37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314</v>
      </c>
      <c r="AT138" s="238" t="s">
        <v>248</v>
      </c>
      <c r="AU138" s="238" t="s">
        <v>169</v>
      </c>
      <c r="AY138" s="18" t="s">
        <v>146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232</v>
      </c>
      <c r="BM138" s="238" t="s">
        <v>877</v>
      </c>
    </row>
    <row r="139" s="2" customFormat="1" ht="16.5" customHeight="1">
      <c r="A139" s="39"/>
      <c r="B139" s="40"/>
      <c r="C139" s="227" t="s">
        <v>207</v>
      </c>
      <c r="D139" s="227" t="s">
        <v>149</v>
      </c>
      <c r="E139" s="228" t="s">
        <v>878</v>
      </c>
      <c r="F139" s="229" t="s">
        <v>879</v>
      </c>
      <c r="G139" s="230" t="s">
        <v>152</v>
      </c>
      <c r="H139" s="231">
        <v>14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37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232</v>
      </c>
      <c r="AT139" s="238" t="s">
        <v>149</v>
      </c>
      <c r="AU139" s="238" t="s">
        <v>169</v>
      </c>
      <c r="AY139" s="18" t="s">
        <v>146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232</v>
      </c>
      <c r="BM139" s="238" t="s">
        <v>880</v>
      </c>
    </row>
    <row r="140" s="2" customFormat="1" ht="44.25" customHeight="1">
      <c r="A140" s="39"/>
      <c r="B140" s="40"/>
      <c r="C140" s="273" t="s">
        <v>8</v>
      </c>
      <c r="D140" s="273" t="s">
        <v>248</v>
      </c>
      <c r="E140" s="274" t="s">
        <v>881</v>
      </c>
      <c r="F140" s="275" t="s">
        <v>882</v>
      </c>
      <c r="G140" s="276" t="s">
        <v>152</v>
      </c>
      <c r="H140" s="277">
        <v>14</v>
      </c>
      <c r="I140" s="278"/>
      <c r="J140" s="279">
        <f>ROUND(I140*H140,2)</f>
        <v>0</v>
      </c>
      <c r="K140" s="275" t="s">
        <v>1</v>
      </c>
      <c r="L140" s="280"/>
      <c r="M140" s="281" t="s">
        <v>1</v>
      </c>
      <c r="N140" s="282" t="s">
        <v>37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314</v>
      </c>
      <c r="AT140" s="238" t="s">
        <v>248</v>
      </c>
      <c r="AU140" s="238" t="s">
        <v>169</v>
      </c>
      <c r="AY140" s="18" t="s">
        <v>146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232</v>
      </c>
      <c r="BM140" s="238" t="s">
        <v>883</v>
      </c>
    </row>
    <row r="141" s="2" customFormat="1" ht="16.5" customHeight="1">
      <c r="A141" s="39"/>
      <c r="B141" s="40"/>
      <c r="C141" s="227" t="s">
        <v>214</v>
      </c>
      <c r="D141" s="227" t="s">
        <v>149</v>
      </c>
      <c r="E141" s="228" t="s">
        <v>884</v>
      </c>
      <c r="F141" s="229" t="s">
        <v>885</v>
      </c>
      <c r="G141" s="230" t="s">
        <v>152</v>
      </c>
      <c r="H141" s="231">
        <v>4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37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232</v>
      </c>
      <c r="AT141" s="238" t="s">
        <v>149</v>
      </c>
      <c r="AU141" s="238" t="s">
        <v>169</v>
      </c>
      <c r="AY141" s="18" t="s">
        <v>146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232</v>
      </c>
      <c r="BM141" s="238" t="s">
        <v>886</v>
      </c>
    </row>
    <row r="142" s="2" customFormat="1" ht="44.25" customHeight="1">
      <c r="A142" s="39"/>
      <c r="B142" s="40"/>
      <c r="C142" s="273" t="s">
        <v>218</v>
      </c>
      <c r="D142" s="273" t="s">
        <v>248</v>
      </c>
      <c r="E142" s="274" t="s">
        <v>887</v>
      </c>
      <c r="F142" s="275" t="s">
        <v>888</v>
      </c>
      <c r="G142" s="276" t="s">
        <v>152</v>
      </c>
      <c r="H142" s="277">
        <v>4</v>
      </c>
      <c r="I142" s="278"/>
      <c r="J142" s="279">
        <f>ROUND(I142*H142,2)</f>
        <v>0</v>
      </c>
      <c r="K142" s="275" t="s">
        <v>1</v>
      </c>
      <c r="L142" s="280"/>
      <c r="M142" s="281" t="s">
        <v>1</v>
      </c>
      <c r="N142" s="282" t="s">
        <v>37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314</v>
      </c>
      <c r="AT142" s="238" t="s">
        <v>248</v>
      </c>
      <c r="AU142" s="238" t="s">
        <v>169</v>
      </c>
      <c r="AY142" s="18" t="s">
        <v>146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232</v>
      </c>
      <c r="BM142" s="238" t="s">
        <v>889</v>
      </c>
    </row>
    <row r="143" s="12" customFormat="1" ht="20.88" customHeight="1">
      <c r="A143" s="12"/>
      <c r="B143" s="211"/>
      <c r="C143" s="212"/>
      <c r="D143" s="213" t="s">
        <v>71</v>
      </c>
      <c r="E143" s="225" t="s">
        <v>890</v>
      </c>
      <c r="F143" s="225" t="s">
        <v>891</v>
      </c>
      <c r="G143" s="212"/>
      <c r="H143" s="212"/>
      <c r="I143" s="215"/>
      <c r="J143" s="226">
        <f>BK143</f>
        <v>0</v>
      </c>
      <c r="K143" s="212"/>
      <c r="L143" s="217"/>
      <c r="M143" s="218"/>
      <c r="N143" s="219"/>
      <c r="O143" s="219"/>
      <c r="P143" s="220">
        <f>SUM(P144:P145)</f>
        <v>0</v>
      </c>
      <c r="Q143" s="219"/>
      <c r="R143" s="220">
        <f>SUM(R144:R145)</f>
        <v>0</v>
      </c>
      <c r="S143" s="219"/>
      <c r="T143" s="221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80</v>
      </c>
      <c r="AT143" s="223" t="s">
        <v>71</v>
      </c>
      <c r="AU143" s="223" t="s">
        <v>82</v>
      </c>
      <c r="AY143" s="222" t="s">
        <v>146</v>
      </c>
      <c r="BK143" s="224">
        <f>SUM(BK144:BK145)</f>
        <v>0</v>
      </c>
    </row>
    <row r="144" s="2" customFormat="1" ht="16.5" customHeight="1">
      <c r="A144" s="39"/>
      <c r="B144" s="40"/>
      <c r="C144" s="227" t="s">
        <v>222</v>
      </c>
      <c r="D144" s="227" t="s">
        <v>149</v>
      </c>
      <c r="E144" s="228" t="s">
        <v>892</v>
      </c>
      <c r="F144" s="229" t="s">
        <v>893</v>
      </c>
      <c r="G144" s="230" t="s">
        <v>152</v>
      </c>
      <c r="H144" s="231">
        <v>7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37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232</v>
      </c>
      <c r="AT144" s="238" t="s">
        <v>149</v>
      </c>
      <c r="AU144" s="238" t="s">
        <v>169</v>
      </c>
      <c r="AY144" s="18" t="s">
        <v>146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232</v>
      </c>
      <c r="BM144" s="238" t="s">
        <v>894</v>
      </c>
    </row>
    <row r="145" s="2" customFormat="1" ht="16.5" customHeight="1">
      <c r="A145" s="39"/>
      <c r="B145" s="40"/>
      <c r="C145" s="227" t="s">
        <v>232</v>
      </c>
      <c r="D145" s="227" t="s">
        <v>149</v>
      </c>
      <c r="E145" s="228" t="s">
        <v>895</v>
      </c>
      <c r="F145" s="229" t="s">
        <v>896</v>
      </c>
      <c r="G145" s="230" t="s">
        <v>152</v>
      </c>
      <c r="H145" s="231">
        <v>11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37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232</v>
      </c>
      <c r="AT145" s="238" t="s">
        <v>149</v>
      </c>
      <c r="AU145" s="238" t="s">
        <v>169</v>
      </c>
      <c r="AY145" s="18" t="s">
        <v>146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232</v>
      </c>
      <c r="BM145" s="238" t="s">
        <v>897</v>
      </c>
    </row>
    <row r="146" s="12" customFormat="1" ht="20.88" customHeight="1">
      <c r="A146" s="12"/>
      <c r="B146" s="211"/>
      <c r="C146" s="212"/>
      <c r="D146" s="213" t="s">
        <v>71</v>
      </c>
      <c r="E146" s="225" t="s">
        <v>898</v>
      </c>
      <c r="F146" s="225" t="s">
        <v>899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SUM(P147:P150)</f>
        <v>0</v>
      </c>
      <c r="Q146" s="219"/>
      <c r="R146" s="220">
        <f>SUM(R147:R150)</f>
        <v>0</v>
      </c>
      <c r="S146" s="219"/>
      <c r="T146" s="221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82</v>
      </c>
      <c r="AT146" s="223" t="s">
        <v>71</v>
      </c>
      <c r="AU146" s="223" t="s">
        <v>82</v>
      </c>
      <c r="AY146" s="222" t="s">
        <v>146</v>
      </c>
      <c r="BK146" s="224">
        <f>SUM(BK147:BK150)</f>
        <v>0</v>
      </c>
    </row>
    <row r="147" s="2" customFormat="1" ht="16.5" customHeight="1">
      <c r="A147" s="39"/>
      <c r="B147" s="40"/>
      <c r="C147" s="227" t="s">
        <v>238</v>
      </c>
      <c r="D147" s="227" t="s">
        <v>149</v>
      </c>
      <c r="E147" s="228" t="s">
        <v>900</v>
      </c>
      <c r="F147" s="229" t="s">
        <v>901</v>
      </c>
      <c r="G147" s="230" t="s">
        <v>849</v>
      </c>
      <c r="H147" s="231">
        <v>1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37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232</v>
      </c>
      <c r="AT147" s="238" t="s">
        <v>149</v>
      </c>
      <c r="AU147" s="238" t="s">
        <v>169</v>
      </c>
      <c r="AY147" s="18" t="s">
        <v>146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232</v>
      </c>
      <c r="BM147" s="238" t="s">
        <v>902</v>
      </c>
    </row>
    <row r="148" s="2" customFormat="1" ht="16.5" customHeight="1">
      <c r="A148" s="39"/>
      <c r="B148" s="40"/>
      <c r="C148" s="227" t="s">
        <v>242</v>
      </c>
      <c r="D148" s="227" t="s">
        <v>149</v>
      </c>
      <c r="E148" s="228" t="s">
        <v>903</v>
      </c>
      <c r="F148" s="229" t="s">
        <v>381</v>
      </c>
      <c r="G148" s="230" t="s">
        <v>849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37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232</v>
      </c>
      <c r="AT148" s="238" t="s">
        <v>149</v>
      </c>
      <c r="AU148" s="238" t="s">
        <v>169</v>
      </c>
      <c r="AY148" s="18" t="s">
        <v>146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232</v>
      </c>
      <c r="BM148" s="238" t="s">
        <v>904</v>
      </c>
    </row>
    <row r="149" s="2" customFormat="1" ht="16.5" customHeight="1">
      <c r="A149" s="39"/>
      <c r="B149" s="40"/>
      <c r="C149" s="227" t="s">
        <v>247</v>
      </c>
      <c r="D149" s="227" t="s">
        <v>149</v>
      </c>
      <c r="E149" s="228" t="s">
        <v>905</v>
      </c>
      <c r="F149" s="229" t="s">
        <v>906</v>
      </c>
      <c r="G149" s="230" t="s">
        <v>907</v>
      </c>
      <c r="H149" s="231">
        <v>17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37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232</v>
      </c>
      <c r="AT149" s="238" t="s">
        <v>149</v>
      </c>
      <c r="AU149" s="238" t="s">
        <v>169</v>
      </c>
      <c r="AY149" s="18" t="s">
        <v>146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232</v>
      </c>
      <c r="BM149" s="238" t="s">
        <v>908</v>
      </c>
    </row>
    <row r="150" s="2" customFormat="1" ht="16.5" customHeight="1">
      <c r="A150" s="39"/>
      <c r="B150" s="40"/>
      <c r="C150" s="227" t="s">
        <v>252</v>
      </c>
      <c r="D150" s="227" t="s">
        <v>149</v>
      </c>
      <c r="E150" s="228" t="s">
        <v>909</v>
      </c>
      <c r="F150" s="229" t="s">
        <v>910</v>
      </c>
      <c r="G150" s="230" t="s">
        <v>907</v>
      </c>
      <c r="H150" s="231">
        <v>26</v>
      </c>
      <c r="I150" s="232"/>
      <c r="J150" s="233">
        <f>ROUND(I150*H150,2)</f>
        <v>0</v>
      </c>
      <c r="K150" s="229" t="s">
        <v>1</v>
      </c>
      <c r="L150" s="45"/>
      <c r="M150" s="295" t="s">
        <v>1</v>
      </c>
      <c r="N150" s="296" t="s">
        <v>37</v>
      </c>
      <c r="O150" s="297"/>
      <c r="P150" s="298">
        <f>O150*H150</f>
        <v>0</v>
      </c>
      <c r="Q150" s="298">
        <v>0</v>
      </c>
      <c r="R150" s="298">
        <f>Q150*H150</f>
        <v>0</v>
      </c>
      <c r="S150" s="298">
        <v>0</v>
      </c>
      <c r="T150" s="29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232</v>
      </c>
      <c r="AT150" s="238" t="s">
        <v>149</v>
      </c>
      <c r="AU150" s="238" t="s">
        <v>169</v>
      </c>
      <c r="AY150" s="18" t="s">
        <v>146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232</v>
      </c>
      <c r="BM150" s="238" t="s">
        <v>911</v>
      </c>
    </row>
    <row r="151" s="2" customFormat="1" ht="6.96" customHeight="1">
      <c r="A151" s="39"/>
      <c r="B151" s="67"/>
      <c r="C151" s="68"/>
      <c r="D151" s="68"/>
      <c r="E151" s="68"/>
      <c r="F151" s="68"/>
      <c r="G151" s="68"/>
      <c r="H151" s="68"/>
      <c r="I151" s="68"/>
      <c r="J151" s="68"/>
      <c r="K151" s="68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/+uPQhJY+V2ObDUTHKNexpE2grek+bIcT+ZE866jIxDU0vE3dF0uFEdIhiOAtF7Ti5My7JtHqSOYT/+GJVgjvw==" hashValue="qr6pR5iSw3zU0hY7XH17FXCRDccObB3spQPeISwUx+NTIsEJOPcYFXlFvlDuOYFatME9HK7f1gaODoQ5sl4uhA==" algorithmName="SHA-512" password="CC45"/>
  <autoFilter ref="C124:K1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kuchyňka - v objektu ZŠ Aléská Bílina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736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737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912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105</v>
      </c>
      <c r="G14" s="39"/>
      <c r="H14" s="39"/>
      <c r="I14" s="151" t="s">
        <v>22</v>
      </c>
      <c r="J14" s="154" t="str">
        <f>'Rekapitulace stavby'!AN8</f>
        <v>23. 1. 2026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106</v>
      </c>
      <c r="F17" s="39"/>
      <c r="G17" s="39"/>
      <c r="H17" s="39"/>
      <c r="I17" s="151" t="s">
        <v>26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">
        <v>107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108</v>
      </c>
      <c r="F23" s="39"/>
      <c r="G23" s="39"/>
      <c r="H23" s="39"/>
      <c r="I23" s="151" t="s">
        <v>26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30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21</v>
      </c>
      <c r="F26" s="39"/>
      <c r="G26" s="39"/>
      <c r="H26" s="39"/>
      <c r="I26" s="151" t="s">
        <v>26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31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32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34</v>
      </c>
      <c r="G34" s="39"/>
      <c r="H34" s="39"/>
      <c r="I34" s="162" t="s">
        <v>33</v>
      </c>
      <c r="J34" s="162" t="s">
        <v>35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36</v>
      </c>
      <c r="E35" s="151" t="s">
        <v>37</v>
      </c>
      <c r="F35" s="164">
        <f>ROUND((SUM(BE124:BE141)),  2)</f>
        <v>0</v>
      </c>
      <c r="G35" s="39"/>
      <c r="H35" s="39"/>
      <c r="I35" s="165">
        <v>0.20999999999999999</v>
      </c>
      <c r="J35" s="164">
        <f>ROUND(((SUM(BE124:BE141))*I35),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38</v>
      </c>
      <c r="F36" s="164">
        <f>ROUND((SUM(BF124:BF141)),  2)</f>
        <v>0</v>
      </c>
      <c r="G36" s="39"/>
      <c r="H36" s="39"/>
      <c r="I36" s="165">
        <v>0.12</v>
      </c>
      <c r="J36" s="164">
        <f>ROUND(((SUM(BF124:BF141))*I36),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39</v>
      </c>
      <c r="F37" s="164">
        <f>ROUND((SUM(BG124:BG141)),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40</v>
      </c>
      <c r="F38" s="164">
        <f>ROUND((SUM(BH124:BH141)),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41</v>
      </c>
      <c r="F39" s="164">
        <f>ROUND((SUM(BI124:BI141)),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42</v>
      </c>
      <c r="E41" s="168"/>
      <c r="F41" s="168"/>
      <c r="G41" s="169" t="s">
        <v>43</v>
      </c>
      <c r="H41" s="170" t="s">
        <v>44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45</v>
      </c>
      <c r="E50" s="174"/>
      <c r="F50" s="174"/>
      <c r="G50" s="173" t="s">
        <v>46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47</v>
      </c>
      <c r="E61" s="176"/>
      <c r="F61" s="177" t="s">
        <v>48</v>
      </c>
      <c r="G61" s="175" t="s">
        <v>47</v>
      </c>
      <c r="H61" s="176"/>
      <c r="I61" s="176"/>
      <c r="J61" s="178" t="s">
        <v>48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49</v>
      </c>
      <c r="E65" s="179"/>
      <c r="F65" s="179"/>
      <c r="G65" s="173" t="s">
        <v>50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47</v>
      </c>
      <c r="E76" s="176"/>
      <c r="F76" s="177" t="s">
        <v>48</v>
      </c>
      <c r="G76" s="175" t="s">
        <v>47</v>
      </c>
      <c r="H76" s="176"/>
      <c r="I76" s="176"/>
      <c r="J76" s="178" t="s">
        <v>48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kuchyňka - v objektu ZŠ Aléská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736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737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D.2.4.C - Vytápění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ZŠ Aleská, ul. Aleská č.p.270, Bílina</v>
      </c>
      <c r="G91" s="41"/>
      <c r="H91" s="41"/>
      <c r="I91" s="33" t="s">
        <v>22</v>
      </c>
      <c r="J91" s="80" t="str">
        <f>IF(J14="","",J14)</f>
        <v>23. 1. 2026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Bílina</v>
      </c>
      <c r="G93" s="41"/>
      <c r="H93" s="41"/>
      <c r="I93" s="33" t="s">
        <v>29</v>
      </c>
      <c r="J93" s="37" t="str">
        <f>E23</f>
        <v>Ing. arch. Jan Heller, ČKA 04261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30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110</v>
      </c>
      <c r="D96" s="186"/>
      <c r="E96" s="186"/>
      <c r="F96" s="186"/>
      <c r="G96" s="186"/>
      <c r="H96" s="186"/>
      <c r="I96" s="186"/>
      <c r="J96" s="187" t="s">
        <v>111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112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113</v>
      </c>
    </row>
    <row r="99" s="9" customFormat="1" ht="24.96" customHeight="1">
      <c r="A99" s="9"/>
      <c r="B99" s="189"/>
      <c r="C99" s="190"/>
      <c r="D99" s="191" t="s">
        <v>119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913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914</v>
      </c>
      <c r="E101" s="197"/>
      <c r="F101" s="197"/>
      <c r="G101" s="197"/>
      <c r="H101" s="197"/>
      <c r="I101" s="197"/>
      <c r="J101" s="198">
        <f>J131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121</v>
      </c>
      <c r="E102" s="197"/>
      <c r="F102" s="197"/>
      <c r="G102" s="197"/>
      <c r="H102" s="197"/>
      <c r="I102" s="197"/>
      <c r="J102" s="198">
        <f>J136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131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Odborné učebny - kuchyňka - v objektu ZŠ Aléská Bílina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103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736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737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D.2.4.C - Vytápění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ZŠ Aleská, ul. Aleská č.p.270, Bílina</v>
      </c>
      <c r="G118" s="41"/>
      <c r="H118" s="41"/>
      <c r="I118" s="33" t="s">
        <v>22</v>
      </c>
      <c r="J118" s="80" t="str">
        <f>IF(J14="","",J14)</f>
        <v>23. 1. 2026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24</v>
      </c>
      <c r="D120" s="41"/>
      <c r="E120" s="41"/>
      <c r="F120" s="28" t="str">
        <f>E17</f>
        <v>Město Bílina</v>
      </c>
      <c r="G120" s="41"/>
      <c r="H120" s="41"/>
      <c r="I120" s="33" t="s">
        <v>29</v>
      </c>
      <c r="J120" s="37" t="str">
        <f>E23</f>
        <v>Ing. arch. Jan Heller, ČKA 04261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IF(E20="","",E20)</f>
        <v>Vyplň údaj</v>
      </c>
      <c r="G121" s="41"/>
      <c r="H121" s="41"/>
      <c r="I121" s="33" t="s">
        <v>30</v>
      </c>
      <c r="J121" s="37" t="str">
        <f>E26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132</v>
      </c>
      <c r="D123" s="203" t="s">
        <v>57</v>
      </c>
      <c r="E123" s="203" t="s">
        <v>53</v>
      </c>
      <c r="F123" s="203" t="s">
        <v>54</v>
      </c>
      <c r="G123" s="203" t="s">
        <v>133</v>
      </c>
      <c r="H123" s="203" t="s">
        <v>134</v>
      </c>
      <c r="I123" s="203" t="s">
        <v>135</v>
      </c>
      <c r="J123" s="203" t="s">
        <v>111</v>
      </c>
      <c r="K123" s="204" t="s">
        <v>136</v>
      </c>
      <c r="L123" s="205"/>
      <c r="M123" s="101" t="s">
        <v>1</v>
      </c>
      <c r="N123" s="102" t="s">
        <v>36</v>
      </c>
      <c r="O123" s="102" t="s">
        <v>137</v>
      </c>
      <c r="P123" s="102" t="s">
        <v>138</v>
      </c>
      <c r="Q123" s="102" t="s">
        <v>139</v>
      </c>
      <c r="R123" s="102" t="s">
        <v>140</v>
      </c>
      <c r="S123" s="102" t="s">
        <v>141</v>
      </c>
      <c r="T123" s="103" t="s">
        <v>142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143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0.0012599000000000002</v>
      </c>
      <c r="S124" s="105"/>
      <c r="T124" s="209">
        <f>T125</f>
        <v>0.046330000000000003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71</v>
      </c>
      <c r="AU124" s="18" t="s">
        <v>113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71</v>
      </c>
      <c r="E125" s="214" t="s">
        <v>386</v>
      </c>
      <c r="F125" s="214" t="s">
        <v>387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P126+P131+P136</f>
        <v>0</v>
      </c>
      <c r="Q125" s="219"/>
      <c r="R125" s="220">
        <f>R126+R131+R136</f>
        <v>0.0012599000000000002</v>
      </c>
      <c r="S125" s="219"/>
      <c r="T125" s="221">
        <f>T126+T131+T136</f>
        <v>0.046330000000000003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82</v>
      </c>
      <c r="AT125" s="223" t="s">
        <v>71</v>
      </c>
      <c r="AU125" s="223" t="s">
        <v>72</v>
      </c>
      <c r="AY125" s="222" t="s">
        <v>146</v>
      </c>
      <c r="BK125" s="224">
        <f>BK126+BK131+BK136</f>
        <v>0</v>
      </c>
    </row>
    <row r="126" s="12" customFormat="1" ht="22.8" customHeight="1">
      <c r="A126" s="12"/>
      <c r="B126" s="211"/>
      <c r="C126" s="212"/>
      <c r="D126" s="213" t="s">
        <v>71</v>
      </c>
      <c r="E126" s="225" t="s">
        <v>915</v>
      </c>
      <c r="F126" s="225" t="s">
        <v>916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SUM(P127:P130)</f>
        <v>0</v>
      </c>
      <c r="Q126" s="219"/>
      <c r="R126" s="220">
        <f>SUM(R127:R130)</f>
        <v>0.00075810000000000005</v>
      </c>
      <c r="S126" s="219"/>
      <c r="T126" s="221">
        <f>SUM(T127:T130)</f>
        <v>0.019200000000000002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82</v>
      </c>
      <c r="AT126" s="223" t="s">
        <v>71</v>
      </c>
      <c r="AU126" s="223" t="s">
        <v>80</v>
      </c>
      <c r="AY126" s="222" t="s">
        <v>146</v>
      </c>
      <c r="BK126" s="224">
        <f>SUM(BK127:BK130)</f>
        <v>0</v>
      </c>
    </row>
    <row r="127" s="2" customFormat="1" ht="16.5" customHeight="1">
      <c r="A127" s="39"/>
      <c r="B127" s="40"/>
      <c r="C127" s="227" t="s">
        <v>80</v>
      </c>
      <c r="D127" s="227" t="s">
        <v>149</v>
      </c>
      <c r="E127" s="228" t="s">
        <v>917</v>
      </c>
      <c r="F127" s="229" t="s">
        <v>918</v>
      </c>
      <c r="G127" s="230" t="s">
        <v>290</v>
      </c>
      <c r="H127" s="231">
        <v>6</v>
      </c>
      <c r="I127" s="232"/>
      <c r="J127" s="233">
        <f>ROUND(I127*H127,2)</f>
        <v>0</v>
      </c>
      <c r="K127" s="229" t="s">
        <v>153</v>
      </c>
      <c r="L127" s="45"/>
      <c r="M127" s="234" t="s">
        <v>1</v>
      </c>
      <c r="N127" s="235" t="s">
        <v>37</v>
      </c>
      <c r="O127" s="92"/>
      <c r="P127" s="236">
        <f>O127*H127</f>
        <v>0</v>
      </c>
      <c r="Q127" s="236">
        <v>1.995E-05</v>
      </c>
      <c r="R127" s="236">
        <f>Q127*H127</f>
        <v>0.00011970000000000001</v>
      </c>
      <c r="S127" s="236">
        <v>0.0032000000000000002</v>
      </c>
      <c r="T127" s="237">
        <f>S127*H127</f>
        <v>0.019200000000000002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232</v>
      </c>
      <c r="AT127" s="238" t="s">
        <v>149</v>
      </c>
      <c r="AU127" s="238" t="s">
        <v>82</v>
      </c>
      <c r="AY127" s="18" t="s">
        <v>146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232</v>
      </c>
      <c r="BM127" s="238" t="s">
        <v>919</v>
      </c>
    </row>
    <row r="128" s="2" customFormat="1" ht="24.15" customHeight="1">
      <c r="A128" s="39"/>
      <c r="B128" s="40"/>
      <c r="C128" s="227" t="s">
        <v>82</v>
      </c>
      <c r="D128" s="227" t="s">
        <v>149</v>
      </c>
      <c r="E128" s="228" t="s">
        <v>920</v>
      </c>
      <c r="F128" s="229" t="s">
        <v>921</v>
      </c>
      <c r="G128" s="230" t="s">
        <v>245</v>
      </c>
      <c r="H128" s="231">
        <v>2</v>
      </c>
      <c r="I128" s="232"/>
      <c r="J128" s="233">
        <f>ROUND(I128*H128,2)</f>
        <v>0</v>
      </c>
      <c r="K128" s="229" t="s">
        <v>153</v>
      </c>
      <c r="L128" s="45"/>
      <c r="M128" s="234" t="s">
        <v>1</v>
      </c>
      <c r="N128" s="235" t="s">
        <v>37</v>
      </c>
      <c r="O128" s="92"/>
      <c r="P128" s="236">
        <f>O128*H128</f>
        <v>0</v>
      </c>
      <c r="Q128" s="236">
        <v>0.00031920000000000001</v>
      </c>
      <c r="R128" s="236">
        <f>Q128*H128</f>
        <v>0.00063840000000000001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232</v>
      </c>
      <c r="AT128" s="238" t="s">
        <v>149</v>
      </c>
      <c r="AU128" s="238" t="s">
        <v>82</v>
      </c>
      <c r="AY128" s="18" t="s">
        <v>146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232</v>
      </c>
      <c r="BM128" s="238" t="s">
        <v>922</v>
      </c>
    </row>
    <row r="129" s="2" customFormat="1" ht="24.15" customHeight="1">
      <c r="A129" s="39"/>
      <c r="B129" s="40"/>
      <c r="C129" s="227" t="s">
        <v>169</v>
      </c>
      <c r="D129" s="227" t="s">
        <v>149</v>
      </c>
      <c r="E129" s="228" t="s">
        <v>923</v>
      </c>
      <c r="F129" s="229" t="s">
        <v>924</v>
      </c>
      <c r="G129" s="230" t="s">
        <v>440</v>
      </c>
      <c r="H129" s="283"/>
      <c r="I129" s="232"/>
      <c r="J129" s="233">
        <f>ROUND(I129*H129,2)</f>
        <v>0</v>
      </c>
      <c r="K129" s="229" t="s">
        <v>153</v>
      </c>
      <c r="L129" s="45"/>
      <c r="M129" s="234" t="s">
        <v>1</v>
      </c>
      <c r="N129" s="235" t="s">
        <v>37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232</v>
      </c>
      <c r="AT129" s="238" t="s">
        <v>149</v>
      </c>
      <c r="AU129" s="238" t="s">
        <v>82</v>
      </c>
      <c r="AY129" s="18" t="s">
        <v>146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232</v>
      </c>
      <c r="BM129" s="238" t="s">
        <v>925</v>
      </c>
    </row>
    <row r="130" s="2" customFormat="1" ht="33" customHeight="1">
      <c r="A130" s="39"/>
      <c r="B130" s="40"/>
      <c r="C130" s="227" t="s">
        <v>154</v>
      </c>
      <c r="D130" s="227" t="s">
        <v>149</v>
      </c>
      <c r="E130" s="228" t="s">
        <v>926</v>
      </c>
      <c r="F130" s="229" t="s">
        <v>927</v>
      </c>
      <c r="G130" s="230" t="s">
        <v>440</v>
      </c>
      <c r="H130" s="283"/>
      <c r="I130" s="232"/>
      <c r="J130" s="233">
        <f>ROUND(I130*H130,2)</f>
        <v>0</v>
      </c>
      <c r="K130" s="229" t="s">
        <v>153</v>
      </c>
      <c r="L130" s="45"/>
      <c r="M130" s="234" t="s">
        <v>1</v>
      </c>
      <c r="N130" s="235" t="s">
        <v>37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232</v>
      </c>
      <c r="AT130" s="238" t="s">
        <v>149</v>
      </c>
      <c r="AU130" s="238" t="s">
        <v>82</v>
      </c>
      <c r="AY130" s="18" t="s">
        <v>146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232</v>
      </c>
      <c r="BM130" s="238" t="s">
        <v>928</v>
      </c>
    </row>
    <row r="131" s="12" customFormat="1" ht="22.8" customHeight="1">
      <c r="A131" s="12"/>
      <c r="B131" s="211"/>
      <c r="C131" s="212"/>
      <c r="D131" s="213" t="s">
        <v>71</v>
      </c>
      <c r="E131" s="225" t="s">
        <v>929</v>
      </c>
      <c r="F131" s="225" t="s">
        <v>930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SUM(P132:P135)</f>
        <v>0</v>
      </c>
      <c r="Q131" s="219"/>
      <c r="R131" s="220">
        <f>SUM(R132:R135)</f>
        <v>0.00018580000000000002</v>
      </c>
      <c r="S131" s="219"/>
      <c r="T131" s="221">
        <f>SUM(T132:T135)</f>
        <v>0.0022000000000000001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82</v>
      </c>
      <c r="AT131" s="223" t="s">
        <v>71</v>
      </c>
      <c r="AU131" s="223" t="s">
        <v>80</v>
      </c>
      <c r="AY131" s="222" t="s">
        <v>146</v>
      </c>
      <c r="BK131" s="224">
        <f>SUM(BK132:BK135)</f>
        <v>0</v>
      </c>
    </row>
    <row r="132" s="2" customFormat="1" ht="16.5" customHeight="1">
      <c r="A132" s="39"/>
      <c r="B132" s="40"/>
      <c r="C132" s="227" t="s">
        <v>177</v>
      </c>
      <c r="D132" s="227" t="s">
        <v>149</v>
      </c>
      <c r="E132" s="228" t="s">
        <v>931</v>
      </c>
      <c r="F132" s="229" t="s">
        <v>932</v>
      </c>
      <c r="G132" s="230" t="s">
        <v>245</v>
      </c>
      <c r="H132" s="231">
        <v>1</v>
      </c>
      <c r="I132" s="232"/>
      <c r="J132" s="233">
        <f>ROUND(I132*H132,2)</f>
        <v>0</v>
      </c>
      <c r="K132" s="229" t="s">
        <v>153</v>
      </c>
      <c r="L132" s="45"/>
      <c r="M132" s="234" t="s">
        <v>1</v>
      </c>
      <c r="N132" s="235" t="s">
        <v>37</v>
      </c>
      <c r="O132" s="92"/>
      <c r="P132" s="236">
        <f>O132*H132</f>
        <v>0</v>
      </c>
      <c r="Q132" s="236">
        <v>5.94E-05</v>
      </c>
      <c r="R132" s="236">
        <f>Q132*H132</f>
        <v>5.94E-05</v>
      </c>
      <c r="S132" s="236">
        <v>0.0011000000000000001</v>
      </c>
      <c r="T132" s="237">
        <f>S132*H132</f>
        <v>0.0011000000000000001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232</v>
      </c>
      <c r="AT132" s="238" t="s">
        <v>149</v>
      </c>
      <c r="AU132" s="238" t="s">
        <v>82</v>
      </c>
      <c r="AY132" s="18" t="s">
        <v>146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232</v>
      </c>
      <c r="BM132" s="238" t="s">
        <v>933</v>
      </c>
    </row>
    <row r="133" s="2" customFormat="1" ht="16.5" customHeight="1">
      <c r="A133" s="39"/>
      <c r="B133" s="40"/>
      <c r="C133" s="227" t="s">
        <v>147</v>
      </c>
      <c r="D133" s="227" t="s">
        <v>149</v>
      </c>
      <c r="E133" s="228" t="s">
        <v>934</v>
      </c>
      <c r="F133" s="229" t="s">
        <v>935</v>
      </c>
      <c r="G133" s="230" t="s">
        <v>245</v>
      </c>
      <c r="H133" s="231">
        <v>1</v>
      </c>
      <c r="I133" s="232"/>
      <c r="J133" s="233">
        <f>ROUND(I133*H133,2)</f>
        <v>0</v>
      </c>
      <c r="K133" s="229" t="s">
        <v>153</v>
      </c>
      <c r="L133" s="45"/>
      <c r="M133" s="234" t="s">
        <v>1</v>
      </c>
      <c r="N133" s="235" t="s">
        <v>37</v>
      </c>
      <c r="O133" s="92"/>
      <c r="P133" s="236">
        <f>O133*H133</f>
        <v>0</v>
      </c>
      <c r="Q133" s="236">
        <v>0.00012640000000000001</v>
      </c>
      <c r="R133" s="236">
        <f>Q133*H133</f>
        <v>0.00012640000000000001</v>
      </c>
      <c r="S133" s="236">
        <v>0.0011000000000000001</v>
      </c>
      <c r="T133" s="237">
        <f>S133*H133</f>
        <v>0.0011000000000000001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232</v>
      </c>
      <c r="AT133" s="238" t="s">
        <v>149</v>
      </c>
      <c r="AU133" s="238" t="s">
        <v>82</v>
      </c>
      <c r="AY133" s="18" t="s">
        <v>146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232</v>
      </c>
      <c r="BM133" s="238" t="s">
        <v>936</v>
      </c>
    </row>
    <row r="134" s="2" customFormat="1" ht="24.15" customHeight="1">
      <c r="A134" s="39"/>
      <c r="B134" s="40"/>
      <c r="C134" s="227" t="s">
        <v>184</v>
      </c>
      <c r="D134" s="227" t="s">
        <v>149</v>
      </c>
      <c r="E134" s="228" t="s">
        <v>937</v>
      </c>
      <c r="F134" s="229" t="s">
        <v>938</v>
      </c>
      <c r="G134" s="230" t="s">
        <v>440</v>
      </c>
      <c r="H134" s="283"/>
      <c r="I134" s="232"/>
      <c r="J134" s="233">
        <f>ROUND(I134*H134,2)</f>
        <v>0</v>
      </c>
      <c r="K134" s="229" t="s">
        <v>153</v>
      </c>
      <c r="L134" s="45"/>
      <c r="M134" s="234" t="s">
        <v>1</v>
      </c>
      <c r="N134" s="235" t="s">
        <v>37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232</v>
      </c>
      <c r="AT134" s="238" t="s">
        <v>149</v>
      </c>
      <c r="AU134" s="238" t="s">
        <v>82</v>
      </c>
      <c r="AY134" s="18" t="s">
        <v>146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232</v>
      </c>
      <c r="BM134" s="238" t="s">
        <v>939</v>
      </c>
    </row>
    <row r="135" s="2" customFormat="1" ht="33" customHeight="1">
      <c r="A135" s="39"/>
      <c r="B135" s="40"/>
      <c r="C135" s="227" t="s">
        <v>189</v>
      </c>
      <c r="D135" s="227" t="s">
        <v>149</v>
      </c>
      <c r="E135" s="228" t="s">
        <v>940</v>
      </c>
      <c r="F135" s="229" t="s">
        <v>941</v>
      </c>
      <c r="G135" s="230" t="s">
        <v>440</v>
      </c>
      <c r="H135" s="283"/>
      <c r="I135" s="232"/>
      <c r="J135" s="233">
        <f>ROUND(I135*H135,2)</f>
        <v>0</v>
      </c>
      <c r="K135" s="229" t="s">
        <v>153</v>
      </c>
      <c r="L135" s="45"/>
      <c r="M135" s="234" t="s">
        <v>1</v>
      </c>
      <c r="N135" s="235" t="s">
        <v>37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232</v>
      </c>
      <c r="AT135" s="238" t="s">
        <v>149</v>
      </c>
      <c r="AU135" s="238" t="s">
        <v>82</v>
      </c>
      <c r="AY135" s="18" t="s">
        <v>146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232</v>
      </c>
      <c r="BM135" s="238" t="s">
        <v>942</v>
      </c>
    </row>
    <row r="136" s="12" customFormat="1" ht="22.8" customHeight="1">
      <c r="A136" s="12"/>
      <c r="B136" s="211"/>
      <c r="C136" s="212"/>
      <c r="D136" s="213" t="s">
        <v>71</v>
      </c>
      <c r="E136" s="225" t="s">
        <v>395</v>
      </c>
      <c r="F136" s="225" t="s">
        <v>396</v>
      </c>
      <c r="G136" s="212"/>
      <c r="H136" s="212"/>
      <c r="I136" s="215"/>
      <c r="J136" s="226">
        <f>BK136</f>
        <v>0</v>
      </c>
      <c r="K136" s="212"/>
      <c r="L136" s="217"/>
      <c r="M136" s="218"/>
      <c r="N136" s="219"/>
      <c r="O136" s="219"/>
      <c r="P136" s="220">
        <f>SUM(P137:P141)</f>
        <v>0</v>
      </c>
      <c r="Q136" s="219"/>
      <c r="R136" s="220">
        <f>SUM(R137:R141)</f>
        <v>0.00031600000000000004</v>
      </c>
      <c r="S136" s="219"/>
      <c r="T136" s="221">
        <f>SUM(T137:T141)</f>
        <v>0.024930000000000001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2" t="s">
        <v>82</v>
      </c>
      <c r="AT136" s="223" t="s">
        <v>71</v>
      </c>
      <c r="AU136" s="223" t="s">
        <v>80</v>
      </c>
      <c r="AY136" s="222" t="s">
        <v>146</v>
      </c>
      <c r="BK136" s="224">
        <f>SUM(BK137:BK141)</f>
        <v>0</v>
      </c>
    </row>
    <row r="137" s="2" customFormat="1" ht="16.5" customHeight="1">
      <c r="A137" s="39"/>
      <c r="B137" s="40"/>
      <c r="C137" s="227" t="s">
        <v>199</v>
      </c>
      <c r="D137" s="227" t="s">
        <v>149</v>
      </c>
      <c r="E137" s="228" t="s">
        <v>398</v>
      </c>
      <c r="F137" s="229" t="s">
        <v>399</v>
      </c>
      <c r="G137" s="230" t="s">
        <v>245</v>
      </c>
      <c r="H137" s="231">
        <v>1</v>
      </c>
      <c r="I137" s="232"/>
      <c r="J137" s="233">
        <f>ROUND(I137*H137,2)</f>
        <v>0</v>
      </c>
      <c r="K137" s="229" t="s">
        <v>153</v>
      </c>
      <c r="L137" s="45"/>
      <c r="M137" s="234" t="s">
        <v>1</v>
      </c>
      <c r="N137" s="235" t="s">
        <v>37</v>
      </c>
      <c r="O137" s="92"/>
      <c r="P137" s="236">
        <f>O137*H137</f>
        <v>0</v>
      </c>
      <c r="Q137" s="236">
        <v>7.6000000000000004E-05</v>
      </c>
      <c r="R137" s="236">
        <f>Q137*H137</f>
        <v>7.6000000000000004E-05</v>
      </c>
      <c r="S137" s="236">
        <v>0.024930000000000001</v>
      </c>
      <c r="T137" s="237">
        <f>S137*H137</f>
        <v>0.024930000000000001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232</v>
      </c>
      <c r="AT137" s="238" t="s">
        <v>149</v>
      </c>
      <c r="AU137" s="238" t="s">
        <v>82</v>
      </c>
      <c r="AY137" s="18" t="s">
        <v>146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232</v>
      </c>
      <c r="BM137" s="238" t="s">
        <v>943</v>
      </c>
    </row>
    <row r="138" s="2" customFormat="1" ht="16.5" customHeight="1">
      <c r="A138" s="39"/>
      <c r="B138" s="40"/>
      <c r="C138" s="227" t="s">
        <v>203</v>
      </c>
      <c r="D138" s="227" t="s">
        <v>149</v>
      </c>
      <c r="E138" s="228" t="s">
        <v>944</v>
      </c>
      <c r="F138" s="229" t="s">
        <v>945</v>
      </c>
      <c r="G138" s="230" t="s">
        <v>907</v>
      </c>
      <c r="H138" s="231">
        <v>2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37</v>
      </c>
      <c r="O138" s="92"/>
      <c r="P138" s="236">
        <f>O138*H138</f>
        <v>0</v>
      </c>
      <c r="Q138" s="236">
        <v>8.0000000000000007E-05</v>
      </c>
      <c r="R138" s="236">
        <f>Q138*H138</f>
        <v>0.00016000000000000001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232</v>
      </c>
      <c r="AT138" s="238" t="s">
        <v>149</v>
      </c>
      <c r="AU138" s="238" t="s">
        <v>82</v>
      </c>
      <c r="AY138" s="18" t="s">
        <v>146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232</v>
      </c>
      <c r="BM138" s="238" t="s">
        <v>946</v>
      </c>
    </row>
    <row r="139" s="2" customFormat="1" ht="16.5" customHeight="1">
      <c r="A139" s="39"/>
      <c r="B139" s="40"/>
      <c r="C139" s="227" t="s">
        <v>207</v>
      </c>
      <c r="D139" s="227" t="s">
        <v>149</v>
      </c>
      <c r="E139" s="228" t="s">
        <v>947</v>
      </c>
      <c r="F139" s="229" t="s">
        <v>948</v>
      </c>
      <c r="G139" s="230" t="s">
        <v>907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37</v>
      </c>
      <c r="O139" s="92"/>
      <c r="P139" s="236">
        <f>O139*H139</f>
        <v>0</v>
      </c>
      <c r="Q139" s="236">
        <v>8.0000000000000007E-05</v>
      </c>
      <c r="R139" s="236">
        <f>Q139*H139</f>
        <v>8.0000000000000007E-05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232</v>
      </c>
      <c r="AT139" s="238" t="s">
        <v>149</v>
      </c>
      <c r="AU139" s="238" t="s">
        <v>82</v>
      </c>
      <c r="AY139" s="18" t="s">
        <v>146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232</v>
      </c>
      <c r="BM139" s="238" t="s">
        <v>949</v>
      </c>
    </row>
    <row r="140" s="2" customFormat="1" ht="24.15" customHeight="1">
      <c r="A140" s="39"/>
      <c r="B140" s="40"/>
      <c r="C140" s="227" t="s">
        <v>8</v>
      </c>
      <c r="D140" s="227" t="s">
        <v>149</v>
      </c>
      <c r="E140" s="228" t="s">
        <v>950</v>
      </c>
      <c r="F140" s="229" t="s">
        <v>951</v>
      </c>
      <c r="G140" s="230" t="s">
        <v>440</v>
      </c>
      <c r="H140" s="283"/>
      <c r="I140" s="232"/>
      <c r="J140" s="233">
        <f>ROUND(I140*H140,2)</f>
        <v>0</v>
      </c>
      <c r="K140" s="229" t="s">
        <v>153</v>
      </c>
      <c r="L140" s="45"/>
      <c r="M140" s="234" t="s">
        <v>1</v>
      </c>
      <c r="N140" s="235" t="s">
        <v>37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232</v>
      </c>
      <c r="AT140" s="238" t="s">
        <v>149</v>
      </c>
      <c r="AU140" s="238" t="s">
        <v>82</v>
      </c>
      <c r="AY140" s="18" t="s">
        <v>146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232</v>
      </c>
      <c r="BM140" s="238" t="s">
        <v>952</v>
      </c>
    </row>
    <row r="141" s="2" customFormat="1" ht="33" customHeight="1">
      <c r="A141" s="39"/>
      <c r="B141" s="40"/>
      <c r="C141" s="227" t="s">
        <v>214</v>
      </c>
      <c r="D141" s="227" t="s">
        <v>149</v>
      </c>
      <c r="E141" s="228" t="s">
        <v>953</v>
      </c>
      <c r="F141" s="229" t="s">
        <v>954</v>
      </c>
      <c r="G141" s="230" t="s">
        <v>440</v>
      </c>
      <c r="H141" s="283"/>
      <c r="I141" s="232"/>
      <c r="J141" s="233">
        <f>ROUND(I141*H141,2)</f>
        <v>0</v>
      </c>
      <c r="K141" s="229" t="s">
        <v>153</v>
      </c>
      <c r="L141" s="45"/>
      <c r="M141" s="295" t="s">
        <v>1</v>
      </c>
      <c r="N141" s="296" t="s">
        <v>37</v>
      </c>
      <c r="O141" s="297"/>
      <c r="P141" s="298">
        <f>O141*H141</f>
        <v>0</v>
      </c>
      <c r="Q141" s="298">
        <v>0</v>
      </c>
      <c r="R141" s="298">
        <f>Q141*H141</f>
        <v>0</v>
      </c>
      <c r="S141" s="298">
        <v>0</v>
      </c>
      <c r="T141" s="29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232</v>
      </c>
      <c r="AT141" s="238" t="s">
        <v>149</v>
      </c>
      <c r="AU141" s="238" t="s">
        <v>82</v>
      </c>
      <c r="AY141" s="18" t="s">
        <v>146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232</v>
      </c>
      <c r="BM141" s="238" t="s">
        <v>955</v>
      </c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45"/>
      <c r="M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</sheetData>
  <sheetProtection sheet="1" autoFilter="0" formatColumns="0" formatRows="0" objects="1" scenarios="1" spinCount="100000" saltValue="HJNMLBKFQkEOyxx8MJYKiVevW1uBaWxEHH4++1BhwV2s0UABLGnwXiQC69vAqoMjzGJyk9b7XEG1IG1YrUe57Q==" hashValue="qtzXtpblgyvwaBDOK0FQUonAMMl7mxGTGUpJwUmKhdUBYXsly0PQwviTechx3rgXEA8xIoLzlyYPHNX+TqAbGg==" algorithmName="SHA-512" password="CC45"/>
  <autoFilter ref="C123:K14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kuchyňka - v objektu ZŠ Aléská Bílina</v>
      </c>
      <c r="F7" s="151"/>
      <c r="G7" s="151"/>
      <c r="H7" s="151"/>
      <c r="L7" s="21"/>
    </row>
    <row r="8" s="1" customFormat="1" ht="12" customHeight="1">
      <c r="B8" s="21"/>
      <c r="D8" s="151" t="s">
        <v>103</v>
      </c>
      <c r="L8" s="21"/>
    </row>
    <row r="9" s="2" customFormat="1" ht="16.5" customHeight="1">
      <c r="A9" s="39"/>
      <c r="B9" s="45"/>
      <c r="C9" s="39"/>
      <c r="D9" s="39"/>
      <c r="E9" s="152" t="s">
        <v>736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737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956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105</v>
      </c>
      <c r="G14" s="39"/>
      <c r="H14" s="39"/>
      <c r="I14" s="151" t="s">
        <v>22</v>
      </c>
      <c r="J14" s="154" t="str">
        <f>'Rekapitulace stavby'!AN8</f>
        <v>23. 1. 2026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106</v>
      </c>
      <c r="F17" s="39"/>
      <c r="G17" s="39"/>
      <c r="H17" s="39"/>
      <c r="I17" s="151" t="s">
        <v>26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">
        <v>107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108</v>
      </c>
      <c r="F23" s="39"/>
      <c r="G23" s="39"/>
      <c r="H23" s="39"/>
      <c r="I23" s="151" t="s">
        <v>26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30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21</v>
      </c>
      <c r="F26" s="39"/>
      <c r="G26" s="39"/>
      <c r="H26" s="39"/>
      <c r="I26" s="151" t="s">
        <v>26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31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32</v>
      </c>
      <c r="E32" s="39"/>
      <c r="F32" s="39"/>
      <c r="G32" s="39"/>
      <c r="H32" s="39"/>
      <c r="I32" s="39"/>
      <c r="J32" s="161">
        <f>ROUND(J131,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34</v>
      </c>
      <c r="G34" s="39"/>
      <c r="H34" s="39"/>
      <c r="I34" s="162" t="s">
        <v>33</v>
      </c>
      <c r="J34" s="162" t="s">
        <v>35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36</v>
      </c>
      <c r="E35" s="151" t="s">
        <v>37</v>
      </c>
      <c r="F35" s="164">
        <f>ROUND((SUM(BE131:BE261)),  2)</f>
        <v>0</v>
      </c>
      <c r="G35" s="39"/>
      <c r="H35" s="39"/>
      <c r="I35" s="165">
        <v>0.20999999999999999</v>
      </c>
      <c r="J35" s="164">
        <f>ROUND(((SUM(BE131:BE261))*I35),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38</v>
      </c>
      <c r="F36" s="164">
        <f>ROUND((SUM(BF131:BF261)),  2)</f>
        <v>0</v>
      </c>
      <c r="G36" s="39"/>
      <c r="H36" s="39"/>
      <c r="I36" s="165">
        <v>0.12</v>
      </c>
      <c r="J36" s="164">
        <f>ROUND(((SUM(BF131:BF261))*I36),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39</v>
      </c>
      <c r="F37" s="164">
        <f>ROUND((SUM(BG131:BG261)),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40</v>
      </c>
      <c r="F38" s="164">
        <f>ROUND((SUM(BH131:BH261)),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41</v>
      </c>
      <c r="F39" s="164">
        <f>ROUND((SUM(BI131:BI261)),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42</v>
      </c>
      <c r="E41" s="168"/>
      <c r="F41" s="168"/>
      <c r="G41" s="169" t="s">
        <v>43</v>
      </c>
      <c r="H41" s="170" t="s">
        <v>44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45</v>
      </c>
      <c r="E50" s="174"/>
      <c r="F50" s="174"/>
      <c r="G50" s="173" t="s">
        <v>46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47</v>
      </c>
      <c r="E61" s="176"/>
      <c r="F61" s="177" t="s">
        <v>48</v>
      </c>
      <c r="G61" s="175" t="s">
        <v>47</v>
      </c>
      <c r="H61" s="176"/>
      <c r="I61" s="176"/>
      <c r="J61" s="178" t="s">
        <v>48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49</v>
      </c>
      <c r="E65" s="179"/>
      <c r="F65" s="179"/>
      <c r="G65" s="173" t="s">
        <v>50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47</v>
      </c>
      <c r="E76" s="176"/>
      <c r="F76" s="177" t="s">
        <v>48</v>
      </c>
      <c r="G76" s="175" t="s">
        <v>47</v>
      </c>
      <c r="H76" s="176"/>
      <c r="I76" s="176"/>
      <c r="J76" s="178" t="s">
        <v>48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kuchyňka - v objektu ZŠ Aléská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736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737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D.2.4.D - Silnoproudá elektrotechnika a elektronické komunikace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ZŠ Aleská, ul. Aleská č.p.270, Bílina</v>
      </c>
      <c r="G91" s="41"/>
      <c r="H91" s="41"/>
      <c r="I91" s="33" t="s">
        <v>22</v>
      </c>
      <c r="J91" s="80" t="str">
        <f>IF(J14="","",J14)</f>
        <v>23. 1. 2026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Bílina</v>
      </c>
      <c r="G93" s="41"/>
      <c r="H93" s="41"/>
      <c r="I93" s="33" t="s">
        <v>29</v>
      </c>
      <c r="J93" s="37" t="str">
        <f>E23</f>
        <v>Ing. arch. Jan Heller, ČKA 04261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30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110</v>
      </c>
      <c r="D96" s="186"/>
      <c r="E96" s="186"/>
      <c r="F96" s="186"/>
      <c r="G96" s="186"/>
      <c r="H96" s="186"/>
      <c r="I96" s="186"/>
      <c r="J96" s="187" t="s">
        <v>111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112</v>
      </c>
      <c r="D98" s="41"/>
      <c r="E98" s="41"/>
      <c r="F98" s="41"/>
      <c r="G98" s="41"/>
      <c r="H98" s="41"/>
      <c r="I98" s="41"/>
      <c r="J98" s="111">
        <f>J131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113</v>
      </c>
    </row>
    <row r="99" s="9" customFormat="1" ht="24.96" customHeight="1">
      <c r="A99" s="9"/>
      <c r="B99" s="189"/>
      <c r="C99" s="190"/>
      <c r="D99" s="191" t="s">
        <v>957</v>
      </c>
      <c r="E99" s="192"/>
      <c r="F99" s="192"/>
      <c r="G99" s="192"/>
      <c r="H99" s="192"/>
      <c r="I99" s="192"/>
      <c r="J99" s="193">
        <f>J132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958</v>
      </c>
      <c r="E100" s="197"/>
      <c r="F100" s="197"/>
      <c r="G100" s="197"/>
      <c r="H100" s="197"/>
      <c r="I100" s="197"/>
      <c r="J100" s="198">
        <f>J133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959</v>
      </c>
      <c r="E101" s="197"/>
      <c r="F101" s="197"/>
      <c r="G101" s="197"/>
      <c r="H101" s="197"/>
      <c r="I101" s="197"/>
      <c r="J101" s="198">
        <f>J163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4"/>
      <c r="D102" s="196" t="s">
        <v>960</v>
      </c>
      <c r="E102" s="197"/>
      <c r="F102" s="197"/>
      <c r="G102" s="197"/>
      <c r="H102" s="197"/>
      <c r="I102" s="197"/>
      <c r="J102" s="198">
        <f>J184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961</v>
      </c>
      <c r="E103" s="197"/>
      <c r="F103" s="197"/>
      <c r="G103" s="197"/>
      <c r="H103" s="197"/>
      <c r="I103" s="197"/>
      <c r="J103" s="198">
        <f>J189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962</v>
      </c>
      <c r="E104" s="197"/>
      <c r="F104" s="197"/>
      <c r="G104" s="197"/>
      <c r="H104" s="197"/>
      <c r="I104" s="197"/>
      <c r="J104" s="198">
        <f>J206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963</v>
      </c>
      <c r="E105" s="197"/>
      <c r="F105" s="197"/>
      <c r="G105" s="197"/>
      <c r="H105" s="197"/>
      <c r="I105" s="197"/>
      <c r="J105" s="198">
        <f>J223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964</v>
      </c>
      <c r="E106" s="197"/>
      <c r="F106" s="197"/>
      <c r="G106" s="197"/>
      <c r="H106" s="197"/>
      <c r="I106" s="197"/>
      <c r="J106" s="198">
        <f>J240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5"/>
      <c r="C107" s="134"/>
      <c r="D107" s="196" t="s">
        <v>965</v>
      </c>
      <c r="E107" s="197"/>
      <c r="F107" s="197"/>
      <c r="G107" s="197"/>
      <c r="H107" s="197"/>
      <c r="I107" s="197"/>
      <c r="J107" s="198">
        <f>J241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5"/>
      <c r="C108" s="134"/>
      <c r="D108" s="196" t="s">
        <v>966</v>
      </c>
      <c r="E108" s="197"/>
      <c r="F108" s="197"/>
      <c r="G108" s="197"/>
      <c r="H108" s="197"/>
      <c r="I108" s="197"/>
      <c r="J108" s="198">
        <f>J246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967</v>
      </c>
      <c r="E109" s="197"/>
      <c r="F109" s="197"/>
      <c r="G109" s="197"/>
      <c r="H109" s="197"/>
      <c r="I109" s="197"/>
      <c r="J109" s="198">
        <f>J251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131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4" t="str">
        <f>E7</f>
        <v>Odborné učebny - kuchyňka - v objektu ZŠ Aléská Bílina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103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5" customHeight="1">
      <c r="A121" s="39"/>
      <c r="B121" s="40"/>
      <c r="C121" s="41"/>
      <c r="D121" s="41"/>
      <c r="E121" s="184" t="s">
        <v>736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737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E11</f>
        <v>D.2.4.D - Silnoproudá elektrotechnika a elektronické komunikace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F14</f>
        <v>ZŠ Aleská, ul. Aleská č.p.270, Bílina</v>
      </c>
      <c r="G125" s="41"/>
      <c r="H125" s="41"/>
      <c r="I125" s="33" t="s">
        <v>22</v>
      </c>
      <c r="J125" s="80" t="str">
        <f>IF(J14="","",J14)</f>
        <v>23. 1. 2026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5.65" customHeight="1">
      <c r="A127" s="39"/>
      <c r="B127" s="40"/>
      <c r="C127" s="33" t="s">
        <v>24</v>
      </c>
      <c r="D127" s="41"/>
      <c r="E127" s="41"/>
      <c r="F127" s="28" t="str">
        <f>E17</f>
        <v>Město Bílina</v>
      </c>
      <c r="G127" s="41"/>
      <c r="H127" s="41"/>
      <c r="I127" s="33" t="s">
        <v>29</v>
      </c>
      <c r="J127" s="37" t="str">
        <f>E23</f>
        <v>Ing. arch. Jan Heller, ČKA 04261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27</v>
      </c>
      <c r="D128" s="41"/>
      <c r="E128" s="41"/>
      <c r="F128" s="28" t="str">
        <f>IF(E20="","",E20)</f>
        <v>Vyplň údaj</v>
      </c>
      <c r="G128" s="41"/>
      <c r="H128" s="41"/>
      <c r="I128" s="33" t="s">
        <v>30</v>
      </c>
      <c r="J128" s="37" t="str">
        <f>E26</f>
        <v xml:space="preserve">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0"/>
      <c r="B130" s="201"/>
      <c r="C130" s="202" t="s">
        <v>132</v>
      </c>
      <c r="D130" s="203" t="s">
        <v>57</v>
      </c>
      <c r="E130" s="203" t="s">
        <v>53</v>
      </c>
      <c r="F130" s="203" t="s">
        <v>54</v>
      </c>
      <c r="G130" s="203" t="s">
        <v>133</v>
      </c>
      <c r="H130" s="203" t="s">
        <v>134</v>
      </c>
      <c r="I130" s="203" t="s">
        <v>135</v>
      </c>
      <c r="J130" s="203" t="s">
        <v>111</v>
      </c>
      <c r="K130" s="204" t="s">
        <v>136</v>
      </c>
      <c r="L130" s="205"/>
      <c r="M130" s="101" t="s">
        <v>1</v>
      </c>
      <c r="N130" s="102" t="s">
        <v>36</v>
      </c>
      <c r="O130" s="102" t="s">
        <v>137</v>
      </c>
      <c r="P130" s="102" t="s">
        <v>138</v>
      </c>
      <c r="Q130" s="102" t="s">
        <v>139</v>
      </c>
      <c r="R130" s="102" t="s">
        <v>140</v>
      </c>
      <c r="S130" s="102" t="s">
        <v>141</v>
      </c>
      <c r="T130" s="103" t="s">
        <v>142</v>
      </c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</row>
    <row r="131" s="2" customFormat="1" ht="22.8" customHeight="1">
      <c r="A131" s="39"/>
      <c r="B131" s="40"/>
      <c r="C131" s="108" t="s">
        <v>143</v>
      </c>
      <c r="D131" s="41"/>
      <c r="E131" s="41"/>
      <c r="F131" s="41"/>
      <c r="G131" s="41"/>
      <c r="H131" s="41"/>
      <c r="I131" s="41"/>
      <c r="J131" s="206">
        <f>BK131</f>
        <v>0</v>
      </c>
      <c r="K131" s="41"/>
      <c r="L131" s="45"/>
      <c r="M131" s="104"/>
      <c r="N131" s="207"/>
      <c r="O131" s="105"/>
      <c r="P131" s="208">
        <f>P132</f>
        <v>0</v>
      </c>
      <c r="Q131" s="105"/>
      <c r="R131" s="208">
        <f>R132</f>
        <v>0</v>
      </c>
      <c r="S131" s="105"/>
      <c r="T131" s="209">
        <f>T132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71</v>
      </c>
      <c r="AU131" s="18" t="s">
        <v>113</v>
      </c>
      <c r="BK131" s="210">
        <f>BK132</f>
        <v>0</v>
      </c>
    </row>
    <row r="132" s="12" customFormat="1" ht="25.92" customHeight="1">
      <c r="A132" s="12"/>
      <c r="B132" s="211"/>
      <c r="C132" s="212"/>
      <c r="D132" s="213" t="s">
        <v>71</v>
      </c>
      <c r="E132" s="214" t="s">
        <v>248</v>
      </c>
      <c r="F132" s="214" t="s">
        <v>248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P133+P163+P189+P206+P223+P240+P251</f>
        <v>0</v>
      </c>
      <c r="Q132" s="219"/>
      <c r="R132" s="220">
        <f>R133+R163+R189+R206+R223+R240+R251</f>
        <v>0</v>
      </c>
      <c r="S132" s="219"/>
      <c r="T132" s="221">
        <f>T133+T163+T189+T206+T223+T240+T251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169</v>
      </c>
      <c r="AT132" s="223" t="s">
        <v>71</v>
      </c>
      <c r="AU132" s="223" t="s">
        <v>72</v>
      </c>
      <c r="AY132" s="222" t="s">
        <v>146</v>
      </c>
      <c r="BK132" s="224">
        <f>BK133+BK163+BK189+BK206+BK223+BK240+BK251</f>
        <v>0</v>
      </c>
    </row>
    <row r="133" s="12" customFormat="1" ht="22.8" customHeight="1">
      <c r="A133" s="12"/>
      <c r="B133" s="211"/>
      <c r="C133" s="212"/>
      <c r="D133" s="213" t="s">
        <v>71</v>
      </c>
      <c r="E133" s="225" t="s">
        <v>968</v>
      </c>
      <c r="F133" s="225" t="s">
        <v>969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SUM(P134:P162)</f>
        <v>0</v>
      </c>
      <c r="Q133" s="219"/>
      <c r="R133" s="220">
        <f>SUM(R134:R162)</f>
        <v>0</v>
      </c>
      <c r="S133" s="219"/>
      <c r="T133" s="221">
        <f>SUM(T134:T162)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169</v>
      </c>
      <c r="AT133" s="223" t="s">
        <v>71</v>
      </c>
      <c r="AU133" s="223" t="s">
        <v>80</v>
      </c>
      <c r="AY133" s="222" t="s">
        <v>146</v>
      </c>
      <c r="BK133" s="224">
        <f>SUM(BK134:BK162)</f>
        <v>0</v>
      </c>
    </row>
    <row r="134" s="2" customFormat="1" ht="16.5" customHeight="1">
      <c r="A134" s="39"/>
      <c r="B134" s="40"/>
      <c r="C134" s="227" t="s">
        <v>80</v>
      </c>
      <c r="D134" s="227" t="s">
        <v>149</v>
      </c>
      <c r="E134" s="228" t="s">
        <v>970</v>
      </c>
      <c r="F134" s="229" t="s">
        <v>971</v>
      </c>
      <c r="G134" s="230" t="s">
        <v>972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37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494</v>
      </c>
      <c r="AT134" s="238" t="s">
        <v>149</v>
      </c>
      <c r="AU134" s="238" t="s">
        <v>82</v>
      </c>
      <c r="AY134" s="18" t="s">
        <v>146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494</v>
      </c>
      <c r="BM134" s="238" t="s">
        <v>973</v>
      </c>
    </row>
    <row r="135" s="2" customFormat="1">
      <c r="A135" s="39"/>
      <c r="B135" s="40"/>
      <c r="C135" s="41"/>
      <c r="D135" s="242" t="s">
        <v>974</v>
      </c>
      <c r="E135" s="41"/>
      <c r="F135" s="300" t="s">
        <v>975</v>
      </c>
      <c r="G135" s="41"/>
      <c r="H135" s="41"/>
      <c r="I135" s="301"/>
      <c r="J135" s="41"/>
      <c r="K135" s="41"/>
      <c r="L135" s="45"/>
      <c r="M135" s="302"/>
      <c r="N135" s="303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974</v>
      </c>
      <c r="AU135" s="18" t="s">
        <v>82</v>
      </c>
    </row>
    <row r="136" s="2" customFormat="1" ht="16.5" customHeight="1">
      <c r="A136" s="39"/>
      <c r="B136" s="40"/>
      <c r="C136" s="227" t="s">
        <v>82</v>
      </c>
      <c r="D136" s="227" t="s">
        <v>149</v>
      </c>
      <c r="E136" s="228" t="s">
        <v>976</v>
      </c>
      <c r="F136" s="229" t="s">
        <v>977</v>
      </c>
      <c r="G136" s="230" t="s">
        <v>849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37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494</v>
      </c>
      <c r="AT136" s="238" t="s">
        <v>149</v>
      </c>
      <c r="AU136" s="238" t="s">
        <v>82</v>
      </c>
      <c r="AY136" s="18" t="s">
        <v>146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494</v>
      </c>
      <c r="BM136" s="238" t="s">
        <v>978</v>
      </c>
    </row>
    <row r="137" s="2" customFormat="1">
      <c r="A137" s="39"/>
      <c r="B137" s="40"/>
      <c r="C137" s="41"/>
      <c r="D137" s="242" t="s">
        <v>974</v>
      </c>
      <c r="E137" s="41"/>
      <c r="F137" s="300" t="s">
        <v>975</v>
      </c>
      <c r="G137" s="41"/>
      <c r="H137" s="41"/>
      <c r="I137" s="301"/>
      <c r="J137" s="41"/>
      <c r="K137" s="41"/>
      <c r="L137" s="45"/>
      <c r="M137" s="302"/>
      <c r="N137" s="303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974</v>
      </c>
      <c r="AU137" s="18" t="s">
        <v>82</v>
      </c>
    </row>
    <row r="138" s="2" customFormat="1" ht="24.15" customHeight="1">
      <c r="A138" s="39"/>
      <c r="B138" s="40"/>
      <c r="C138" s="227" t="s">
        <v>169</v>
      </c>
      <c r="D138" s="227" t="s">
        <v>149</v>
      </c>
      <c r="E138" s="228" t="s">
        <v>979</v>
      </c>
      <c r="F138" s="229" t="s">
        <v>980</v>
      </c>
      <c r="G138" s="230" t="s">
        <v>849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37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494</v>
      </c>
      <c r="AT138" s="238" t="s">
        <v>149</v>
      </c>
      <c r="AU138" s="238" t="s">
        <v>82</v>
      </c>
      <c r="AY138" s="18" t="s">
        <v>146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494</v>
      </c>
      <c r="BM138" s="238" t="s">
        <v>981</v>
      </c>
    </row>
    <row r="139" s="2" customFormat="1">
      <c r="A139" s="39"/>
      <c r="B139" s="40"/>
      <c r="C139" s="41"/>
      <c r="D139" s="242" t="s">
        <v>974</v>
      </c>
      <c r="E139" s="41"/>
      <c r="F139" s="300" t="s">
        <v>975</v>
      </c>
      <c r="G139" s="41"/>
      <c r="H139" s="41"/>
      <c r="I139" s="301"/>
      <c r="J139" s="41"/>
      <c r="K139" s="41"/>
      <c r="L139" s="45"/>
      <c r="M139" s="302"/>
      <c r="N139" s="303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974</v>
      </c>
      <c r="AU139" s="18" t="s">
        <v>82</v>
      </c>
    </row>
    <row r="140" s="2" customFormat="1" ht="24.15" customHeight="1">
      <c r="A140" s="39"/>
      <c r="B140" s="40"/>
      <c r="C140" s="227" t="s">
        <v>154</v>
      </c>
      <c r="D140" s="227" t="s">
        <v>149</v>
      </c>
      <c r="E140" s="228" t="s">
        <v>982</v>
      </c>
      <c r="F140" s="229" t="s">
        <v>983</v>
      </c>
      <c r="G140" s="230" t="s">
        <v>849</v>
      </c>
      <c r="H140" s="231">
        <v>2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37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494</v>
      </c>
      <c r="AT140" s="238" t="s">
        <v>149</v>
      </c>
      <c r="AU140" s="238" t="s">
        <v>82</v>
      </c>
      <c r="AY140" s="18" t="s">
        <v>146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494</v>
      </c>
      <c r="BM140" s="238" t="s">
        <v>984</v>
      </c>
    </row>
    <row r="141" s="2" customFormat="1">
      <c r="A141" s="39"/>
      <c r="B141" s="40"/>
      <c r="C141" s="41"/>
      <c r="D141" s="242" t="s">
        <v>974</v>
      </c>
      <c r="E141" s="41"/>
      <c r="F141" s="300" t="s">
        <v>975</v>
      </c>
      <c r="G141" s="41"/>
      <c r="H141" s="41"/>
      <c r="I141" s="301"/>
      <c r="J141" s="41"/>
      <c r="K141" s="41"/>
      <c r="L141" s="45"/>
      <c r="M141" s="302"/>
      <c r="N141" s="303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974</v>
      </c>
      <c r="AU141" s="18" t="s">
        <v>82</v>
      </c>
    </row>
    <row r="142" s="2" customFormat="1" ht="16.5" customHeight="1">
      <c r="A142" s="39"/>
      <c r="B142" s="40"/>
      <c r="C142" s="227" t="s">
        <v>177</v>
      </c>
      <c r="D142" s="227" t="s">
        <v>149</v>
      </c>
      <c r="E142" s="228" t="s">
        <v>985</v>
      </c>
      <c r="F142" s="229" t="s">
        <v>986</v>
      </c>
      <c r="G142" s="230" t="s">
        <v>849</v>
      </c>
      <c r="H142" s="231">
        <v>4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37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494</v>
      </c>
      <c r="AT142" s="238" t="s">
        <v>149</v>
      </c>
      <c r="AU142" s="238" t="s">
        <v>82</v>
      </c>
      <c r="AY142" s="18" t="s">
        <v>146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494</v>
      </c>
      <c r="BM142" s="238" t="s">
        <v>987</v>
      </c>
    </row>
    <row r="143" s="2" customFormat="1">
      <c r="A143" s="39"/>
      <c r="B143" s="40"/>
      <c r="C143" s="41"/>
      <c r="D143" s="242" t="s">
        <v>974</v>
      </c>
      <c r="E143" s="41"/>
      <c r="F143" s="300" t="s">
        <v>975</v>
      </c>
      <c r="G143" s="41"/>
      <c r="H143" s="41"/>
      <c r="I143" s="301"/>
      <c r="J143" s="41"/>
      <c r="K143" s="41"/>
      <c r="L143" s="45"/>
      <c r="M143" s="302"/>
      <c r="N143" s="303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974</v>
      </c>
      <c r="AU143" s="18" t="s">
        <v>82</v>
      </c>
    </row>
    <row r="144" s="2" customFormat="1" ht="16.5" customHeight="1">
      <c r="A144" s="39"/>
      <c r="B144" s="40"/>
      <c r="C144" s="227" t="s">
        <v>147</v>
      </c>
      <c r="D144" s="227" t="s">
        <v>149</v>
      </c>
      <c r="E144" s="228" t="s">
        <v>988</v>
      </c>
      <c r="F144" s="229" t="s">
        <v>989</v>
      </c>
      <c r="G144" s="230" t="s">
        <v>849</v>
      </c>
      <c r="H144" s="231">
        <v>5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37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494</v>
      </c>
      <c r="AT144" s="238" t="s">
        <v>149</v>
      </c>
      <c r="AU144" s="238" t="s">
        <v>82</v>
      </c>
      <c r="AY144" s="18" t="s">
        <v>146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494</v>
      </c>
      <c r="BM144" s="238" t="s">
        <v>990</v>
      </c>
    </row>
    <row r="145" s="2" customFormat="1">
      <c r="A145" s="39"/>
      <c r="B145" s="40"/>
      <c r="C145" s="41"/>
      <c r="D145" s="242" t="s">
        <v>974</v>
      </c>
      <c r="E145" s="41"/>
      <c r="F145" s="300" t="s">
        <v>975</v>
      </c>
      <c r="G145" s="41"/>
      <c r="H145" s="41"/>
      <c r="I145" s="301"/>
      <c r="J145" s="41"/>
      <c r="K145" s="41"/>
      <c r="L145" s="45"/>
      <c r="M145" s="302"/>
      <c r="N145" s="303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974</v>
      </c>
      <c r="AU145" s="18" t="s">
        <v>82</v>
      </c>
    </row>
    <row r="146" s="2" customFormat="1" ht="24.15" customHeight="1">
      <c r="A146" s="39"/>
      <c r="B146" s="40"/>
      <c r="C146" s="227" t="s">
        <v>184</v>
      </c>
      <c r="D146" s="227" t="s">
        <v>149</v>
      </c>
      <c r="E146" s="228" t="s">
        <v>991</v>
      </c>
      <c r="F146" s="229" t="s">
        <v>992</v>
      </c>
      <c r="G146" s="230" t="s">
        <v>849</v>
      </c>
      <c r="H146" s="231">
        <v>5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37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494</v>
      </c>
      <c r="AT146" s="238" t="s">
        <v>149</v>
      </c>
      <c r="AU146" s="238" t="s">
        <v>82</v>
      </c>
      <c r="AY146" s="18" t="s">
        <v>146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494</v>
      </c>
      <c r="BM146" s="238" t="s">
        <v>993</v>
      </c>
    </row>
    <row r="147" s="2" customFormat="1">
      <c r="A147" s="39"/>
      <c r="B147" s="40"/>
      <c r="C147" s="41"/>
      <c r="D147" s="242" t="s">
        <v>974</v>
      </c>
      <c r="E147" s="41"/>
      <c r="F147" s="300" t="s">
        <v>975</v>
      </c>
      <c r="G147" s="41"/>
      <c r="H147" s="41"/>
      <c r="I147" s="301"/>
      <c r="J147" s="41"/>
      <c r="K147" s="41"/>
      <c r="L147" s="45"/>
      <c r="M147" s="302"/>
      <c r="N147" s="303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974</v>
      </c>
      <c r="AU147" s="18" t="s">
        <v>82</v>
      </c>
    </row>
    <row r="148" s="2" customFormat="1" ht="16.5" customHeight="1">
      <c r="A148" s="39"/>
      <c r="B148" s="40"/>
      <c r="C148" s="227" t="s">
        <v>189</v>
      </c>
      <c r="D148" s="227" t="s">
        <v>149</v>
      </c>
      <c r="E148" s="228" t="s">
        <v>994</v>
      </c>
      <c r="F148" s="229" t="s">
        <v>995</v>
      </c>
      <c r="G148" s="230" t="s">
        <v>849</v>
      </c>
      <c r="H148" s="231">
        <v>18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37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494</v>
      </c>
      <c r="AT148" s="238" t="s">
        <v>149</v>
      </c>
      <c r="AU148" s="238" t="s">
        <v>82</v>
      </c>
      <c r="AY148" s="18" t="s">
        <v>146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494</v>
      </c>
      <c r="BM148" s="238" t="s">
        <v>996</v>
      </c>
    </row>
    <row r="149" s="2" customFormat="1">
      <c r="A149" s="39"/>
      <c r="B149" s="40"/>
      <c r="C149" s="41"/>
      <c r="D149" s="242" t="s">
        <v>974</v>
      </c>
      <c r="E149" s="41"/>
      <c r="F149" s="300" t="s">
        <v>975</v>
      </c>
      <c r="G149" s="41"/>
      <c r="H149" s="41"/>
      <c r="I149" s="301"/>
      <c r="J149" s="41"/>
      <c r="K149" s="41"/>
      <c r="L149" s="45"/>
      <c r="M149" s="302"/>
      <c r="N149" s="303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974</v>
      </c>
      <c r="AU149" s="18" t="s">
        <v>82</v>
      </c>
    </row>
    <row r="150" s="2" customFormat="1" ht="16.5" customHeight="1">
      <c r="A150" s="39"/>
      <c r="B150" s="40"/>
      <c r="C150" s="227" t="s">
        <v>199</v>
      </c>
      <c r="D150" s="227" t="s">
        <v>149</v>
      </c>
      <c r="E150" s="228" t="s">
        <v>997</v>
      </c>
      <c r="F150" s="229" t="s">
        <v>998</v>
      </c>
      <c r="G150" s="230" t="s">
        <v>849</v>
      </c>
      <c r="H150" s="231">
        <v>1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37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494</v>
      </c>
      <c r="AT150" s="238" t="s">
        <v>149</v>
      </c>
      <c r="AU150" s="238" t="s">
        <v>82</v>
      </c>
      <c r="AY150" s="18" t="s">
        <v>146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494</v>
      </c>
      <c r="BM150" s="238" t="s">
        <v>999</v>
      </c>
    </row>
    <row r="151" s="2" customFormat="1">
      <c r="A151" s="39"/>
      <c r="B151" s="40"/>
      <c r="C151" s="41"/>
      <c r="D151" s="242" t="s">
        <v>974</v>
      </c>
      <c r="E151" s="41"/>
      <c r="F151" s="300" t="s">
        <v>975</v>
      </c>
      <c r="G151" s="41"/>
      <c r="H151" s="41"/>
      <c r="I151" s="301"/>
      <c r="J151" s="41"/>
      <c r="K151" s="41"/>
      <c r="L151" s="45"/>
      <c r="M151" s="302"/>
      <c r="N151" s="303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974</v>
      </c>
      <c r="AU151" s="18" t="s">
        <v>82</v>
      </c>
    </row>
    <row r="152" s="2" customFormat="1" ht="16.5" customHeight="1">
      <c r="A152" s="39"/>
      <c r="B152" s="40"/>
      <c r="C152" s="227" t="s">
        <v>203</v>
      </c>
      <c r="D152" s="227" t="s">
        <v>149</v>
      </c>
      <c r="E152" s="228" t="s">
        <v>1000</v>
      </c>
      <c r="F152" s="229" t="s">
        <v>1001</v>
      </c>
      <c r="G152" s="230" t="s">
        <v>849</v>
      </c>
      <c r="H152" s="231">
        <v>1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37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494</v>
      </c>
      <c r="AT152" s="238" t="s">
        <v>149</v>
      </c>
      <c r="AU152" s="238" t="s">
        <v>82</v>
      </c>
      <c r="AY152" s="18" t="s">
        <v>146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494</v>
      </c>
      <c r="BM152" s="238" t="s">
        <v>1002</v>
      </c>
    </row>
    <row r="153" s="2" customFormat="1">
      <c r="A153" s="39"/>
      <c r="B153" s="40"/>
      <c r="C153" s="41"/>
      <c r="D153" s="242" t="s">
        <v>974</v>
      </c>
      <c r="E153" s="41"/>
      <c r="F153" s="300" t="s">
        <v>975</v>
      </c>
      <c r="G153" s="41"/>
      <c r="H153" s="41"/>
      <c r="I153" s="301"/>
      <c r="J153" s="41"/>
      <c r="K153" s="41"/>
      <c r="L153" s="45"/>
      <c r="M153" s="302"/>
      <c r="N153" s="303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974</v>
      </c>
      <c r="AU153" s="18" t="s">
        <v>82</v>
      </c>
    </row>
    <row r="154" s="2" customFormat="1" ht="16.5" customHeight="1">
      <c r="A154" s="39"/>
      <c r="B154" s="40"/>
      <c r="C154" s="227" t="s">
        <v>207</v>
      </c>
      <c r="D154" s="227" t="s">
        <v>149</v>
      </c>
      <c r="E154" s="228" t="s">
        <v>1003</v>
      </c>
      <c r="F154" s="229" t="s">
        <v>1004</v>
      </c>
      <c r="G154" s="230" t="s">
        <v>849</v>
      </c>
      <c r="H154" s="231">
        <v>4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37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494</v>
      </c>
      <c r="AT154" s="238" t="s">
        <v>149</v>
      </c>
      <c r="AU154" s="238" t="s">
        <v>82</v>
      </c>
      <c r="AY154" s="18" t="s">
        <v>146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494</v>
      </c>
      <c r="BM154" s="238" t="s">
        <v>1005</v>
      </c>
    </row>
    <row r="155" s="2" customFormat="1">
      <c r="A155" s="39"/>
      <c r="B155" s="40"/>
      <c r="C155" s="41"/>
      <c r="D155" s="242" t="s">
        <v>974</v>
      </c>
      <c r="E155" s="41"/>
      <c r="F155" s="300" t="s">
        <v>975</v>
      </c>
      <c r="G155" s="41"/>
      <c r="H155" s="41"/>
      <c r="I155" s="301"/>
      <c r="J155" s="41"/>
      <c r="K155" s="41"/>
      <c r="L155" s="45"/>
      <c r="M155" s="302"/>
      <c r="N155" s="303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974</v>
      </c>
      <c r="AU155" s="18" t="s">
        <v>82</v>
      </c>
    </row>
    <row r="156" s="2" customFormat="1" ht="16.5" customHeight="1">
      <c r="A156" s="39"/>
      <c r="B156" s="40"/>
      <c r="C156" s="227" t="s">
        <v>8</v>
      </c>
      <c r="D156" s="227" t="s">
        <v>149</v>
      </c>
      <c r="E156" s="228" t="s">
        <v>1006</v>
      </c>
      <c r="F156" s="229" t="s">
        <v>1007</v>
      </c>
      <c r="G156" s="230" t="s">
        <v>849</v>
      </c>
      <c r="H156" s="231">
        <v>32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37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494</v>
      </c>
      <c r="AT156" s="238" t="s">
        <v>149</v>
      </c>
      <c r="AU156" s="238" t="s">
        <v>82</v>
      </c>
      <c r="AY156" s="18" t="s">
        <v>146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494</v>
      </c>
      <c r="BM156" s="238" t="s">
        <v>1008</v>
      </c>
    </row>
    <row r="157" s="2" customFormat="1">
      <c r="A157" s="39"/>
      <c r="B157" s="40"/>
      <c r="C157" s="41"/>
      <c r="D157" s="242" t="s">
        <v>974</v>
      </c>
      <c r="E157" s="41"/>
      <c r="F157" s="300" t="s">
        <v>1009</v>
      </c>
      <c r="G157" s="41"/>
      <c r="H157" s="41"/>
      <c r="I157" s="301"/>
      <c r="J157" s="41"/>
      <c r="K157" s="41"/>
      <c r="L157" s="45"/>
      <c r="M157" s="302"/>
      <c r="N157" s="303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974</v>
      </c>
      <c r="AU157" s="18" t="s">
        <v>82</v>
      </c>
    </row>
    <row r="158" s="2" customFormat="1" ht="16.5" customHeight="1">
      <c r="A158" s="39"/>
      <c r="B158" s="40"/>
      <c r="C158" s="227" t="s">
        <v>214</v>
      </c>
      <c r="D158" s="227" t="s">
        <v>149</v>
      </c>
      <c r="E158" s="228" t="s">
        <v>1010</v>
      </c>
      <c r="F158" s="229" t="s">
        <v>1011</v>
      </c>
      <c r="G158" s="230" t="s">
        <v>849</v>
      </c>
      <c r="H158" s="231">
        <v>6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37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494</v>
      </c>
      <c r="AT158" s="238" t="s">
        <v>149</v>
      </c>
      <c r="AU158" s="238" t="s">
        <v>82</v>
      </c>
      <c r="AY158" s="18" t="s">
        <v>146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494</v>
      </c>
      <c r="BM158" s="238" t="s">
        <v>1012</v>
      </c>
    </row>
    <row r="159" s="2" customFormat="1">
      <c r="A159" s="39"/>
      <c r="B159" s="40"/>
      <c r="C159" s="41"/>
      <c r="D159" s="242" t="s">
        <v>974</v>
      </c>
      <c r="E159" s="41"/>
      <c r="F159" s="300" t="s">
        <v>1009</v>
      </c>
      <c r="G159" s="41"/>
      <c r="H159" s="41"/>
      <c r="I159" s="301"/>
      <c r="J159" s="41"/>
      <c r="K159" s="41"/>
      <c r="L159" s="45"/>
      <c r="M159" s="302"/>
      <c r="N159" s="303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974</v>
      </c>
      <c r="AU159" s="18" t="s">
        <v>82</v>
      </c>
    </row>
    <row r="160" s="2" customFormat="1" ht="16.5" customHeight="1">
      <c r="A160" s="39"/>
      <c r="B160" s="40"/>
      <c r="C160" s="227" t="s">
        <v>218</v>
      </c>
      <c r="D160" s="227" t="s">
        <v>149</v>
      </c>
      <c r="E160" s="228" t="s">
        <v>1013</v>
      </c>
      <c r="F160" s="229" t="s">
        <v>1014</v>
      </c>
      <c r="G160" s="230" t="s">
        <v>849</v>
      </c>
      <c r="H160" s="231">
        <v>1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37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494</v>
      </c>
      <c r="AT160" s="238" t="s">
        <v>149</v>
      </c>
      <c r="AU160" s="238" t="s">
        <v>82</v>
      </c>
      <c r="AY160" s="18" t="s">
        <v>146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80</v>
      </c>
      <c r="BK160" s="239">
        <f>ROUND(I160*H160,2)</f>
        <v>0</v>
      </c>
      <c r="BL160" s="18" t="s">
        <v>494</v>
      </c>
      <c r="BM160" s="238" t="s">
        <v>1015</v>
      </c>
    </row>
    <row r="161" s="2" customFormat="1" ht="16.5" customHeight="1">
      <c r="A161" s="39"/>
      <c r="B161" s="40"/>
      <c r="C161" s="227" t="s">
        <v>222</v>
      </c>
      <c r="D161" s="227" t="s">
        <v>149</v>
      </c>
      <c r="E161" s="228" t="s">
        <v>1016</v>
      </c>
      <c r="F161" s="229" t="s">
        <v>1017</v>
      </c>
      <c r="G161" s="230" t="s">
        <v>440</v>
      </c>
      <c r="H161" s="283"/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37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494</v>
      </c>
      <c r="AT161" s="238" t="s">
        <v>149</v>
      </c>
      <c r="AU161" s="238" t="s">
        <v>82</v>
      </c>
      <c r="AY161" s="18" t="s">
        <v>146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80</v>
      </c>
      <c r="BK161" s="239">
        <f>ROUND(I161*H161,2)</f>
        <v>0</v>
      </c>
      <c r="BL161" s="18" t="s">
        <v>494</v>
      </c>
      <c r="BM161" s="238" t="s">
        <v>1018</v>
      </c>
    </row>
    <row r="162" s="2" customFormat="1" ht="16.5" customHeight="1">
      <c r="A162" s="39"/>
      <c r="B162" s="40"/>
      <c r="C162" s="227" t="s">
        <v>232</v>
      </c>
      <c r="D162" s="227" t="s">
        <v>149</v>
      </c>
      <c r="E162" s="228" t="s">
        <v>1019</v>
      </c>
      <c r="F162" s="229" t="s">
        <v>1020</v>
      </c>
      <c r="G162" s="230" t="s">
        <v>440</v>
      </c>
      <c r="H162" s="283"/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37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494</v>
      </c>
      <c r="AT162" s="238" t="s">
        <v>149</v>
      </c>
      <c r="AU162" s="238" t="s">
        <v>82</v>
      </c>
      <c r="AY162" s="18" t="s">
        <v>146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80</v>
      </c>
      <c r="BK162" s="239">
        <f>ROUND(I162*H162,2)</f>
        <v>0</v>
      </c>
      <c r="BL162" s="18" t="s">
        <v>494</v>
      </c>
      <c r="BM162" s="238" t="s">
        <v>1021</v>
      </c>
    </row>
    <row r="163" s="12" customFormat="1" ht="22.8" customHeight="1">
      <c r="A163" s="12"/>
      <c r="B163" s="211"/>
      <c r="C163" s="212"/>
      <c r="D163" s="213" t="s">
        <v>71</v>
      </c>
      <c r="E163" s="225" t="s">
        <v>1022</v>
      </c>
      <c r="F163" s="225" t="s">
        <v>1023</v>
      </c>
      <c r="G163" s="212"/>
      <c r="H163" s="212"/>
      <c r="I163" s="215"/>
      <c r="J163" s="226">
        <f>BK163</f>
        <v>0</v>
      </c>
      <c r="K163" s="212"/>
      <c r="L163" s="217"/>
      <c r="M163" s="218"/>
      <c r="N163" s="219"/>
      <c r="O163" s="219"/>
      <c r="P163" s="220">
        <f>P164+SUM(P165:P184)</f>
        <v>0</v>
      </c>
      <c r="Q163" s="219"/>
      <c r="R163" s="220">
        <f>R164+SUM(R165:R184)</f>
        <v>0</v>
      </c>
      <c r="S163" s="219"/>
      <c r="T163" s="221">
        <f>T164+SUM(T165:T184)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80</v>
      </c>
      <c r="AT163" s="223" t="s">
        <v>71</v>
      </c>
      <c r="AU163" s="223" t="s">
        <v>80</v>
      </c>
      <c r="AY163" s="222" t="s">
        <v>146</v>
      </c>
      <c r="BK163" s="224">
        <f>BK164+SUM(BK165:BK184)</f>
        <v>0</v>
      </c>
    </row>
    <row r="164" s="2" customFormat="1" ht="16.5" customHeight="1">
      <c r="A164" s="39"/>
      <c r="B164" s="40"/>
      <c r="C164" s="227" t="s">
        <v>238</v>
      </c>
      <c r="D164" s="227" t="s">
        <v>149</v>
      </c>
      <c r="E164" s="228" t="s">
        <v>1024</v>
      </c>
      <c r="F164" s="229" t="s">
        <v>1025</v>
      </c>
      <c r="G164" s="230" t="s">
        <v>849</v>
      </c>
      <c r="H164" s="231">
        <v>2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37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494</v>
      </c>
      <c r="AT164" s="238" t="s">
        <v>149</v>
      </c>
      <c r="AU164" s="238" t="s">
        <v>82</v>
      </c>
      <c r="AY164" s="18" t="s">
        <v>146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80</v>
      </c>
      <c r="BK164" s="239">
        <f>ROUND(I164*H164,2)</f>
        <v>0</v>
      </c>
      <c r="BL164" s="18" t="s">
        <v>494</v>
      </c>
      <c r="BM164" s="238" t="s">
        <v>1026</v>
      </c>
    </row>
    <row r="165" s="2" customFormat="1">
      <c r="A165" s="39"/>
      <c r="B165" s="40"/>
      <c r="C165" s="41"/>
      <c r="D165" s="242" t="s">
        <v>974</v>
      </c>
      <c r="E165" s="41"/>
      <c r="F165" s="300" t="s">
        <v>975</v>
      </c>
      <c r="G165" s="41"/>
      <c r="H165" s="41"/>
      <c r="I165" s="301"/>
      <c r="J165" s="41"/>
      <c r="K165" s="41"/>
      <c r="L165" s="45"/>
      <c r="M165" s="302"/>
      <c r="N165" s="303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974</v>
      </c>
      <c r="AU165" s="18" t="s">
        <v>82</v>
      </c>
    </row>
    <row r="166" s="2" customFormat="1" ht="16.5" customHeight="1">
      <c r="A166" s="39"/>
      <c r="B166" s="40"/>
      <c r="C166" s="227" t="s">
        <v>242</v>
      </c>
      <c r="D166" s="227" t="s">
        <v>149</v>
      </c>
      <c r="E166" s="228" t="s">
        <v>1027</v>
      </c>
      <c r="F166" s="229" t="s">
        <v>1028</v>
      </c>
      <c r="G166" s="230" t="s">
        <v>849</v>
      </c>
      <c r="H166" s="231">
        <v>2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37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494</v>
      </c>
      <c r="AT166" s="238" t="s">
        <v>149</v>
      </c>
      <c r="AU166" s="238" t="s">
        <v>82</v>
      </c>
      <c r="AY166" s="18" t="s">
        <v>146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80</v>
      </c>
      <c r="BK166" s="239">
        <f>ROUND(I166*H166,2)</f>
        <v>0</v>
      </c>
      <c r="BL166" s="18" t="s">
        <v>494</v>
      </c>
      <c r="BM166" s="238" t="s">
        <v>1029</v>
      </c>
    </row>
    <row r="167" s="2" customFormat="1">
      <c r="A167" s="39"/>
      <c r="B167" s="40"/>
      <c r="C167" s="41"/>
      <c r="D167" s="242" t="s">
        <v>974</v>
      </c>
      <c r="E167" s="41"/>
      <c r="F167" s="300" t="s">
        <v>975</v>
      </c>
      <c r="G167" s="41"/>
      <c r="H167" s="41"/>
      <c r="I167" s="301"/>
      <c r="J167" s="41"/>
      <c r="K167" s="41"/>
      <c r="L167" s="45"/>
      <c r="M167" s="302"/>
      <c r="N167" s="303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974</v>
      </c>
      <c r="AU167" s="18" t="s">
        <v>82</v>
      </c>
    </row>
    <row r="168" s="2" customFormat="1" ht="16.5" customHeight="1">
      <c r="A168" s="39"/>
      <c r="B168" s="40"/>
      <c r="C168" s="227" t="s">
        <v>247</v>
      </c>
      <c r="D168" s="227" t="s">
        <v>149</v>
      </c>
      <c r="E168" s="228" t="s">
        <v>1030</v>
      </c>
      <c r="F168" s="229" t="s">
        <v>1031</v>
      </c>
      <c r="G168" s="230" t="s">
        <v>849</v>
      </c>
      <c r="H168" s="231">
        <v>4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37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494</v>
      </c>
      <c r="AT168" s="238" t="s">
        <v>149</v>
      </c>
      <c r="AU168" s="238" t="s">
        <v>82</v>
      </c>
      <c r="AY168" s="18" t="s">
        <v>146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80</v>
      </c>
      <c r="BK168" s="239">
        <f>ROUND(I168*H168,2)</f>
        <v>0</v>
      </c>
      <c r="BL168" s="18" t="s">
        <v>494</v>
      </c>
      <c r="BM168" s="238" t="s">
        <v>1032</v>
      </c>
    </row>
    <row r="169" s="2" customFormat="1">
      <c r="A169" s="39"/>
      <c r="B169" s="40"/>
      <c r="C169" s="41"/>
      <c r="D169" s="242" t="s">
        <v>974</v>
      </c>
      <c r="E169" s="41"/>
      <c r="F169" s="300" t="s">
        <v>975</v>
      </c>
      <c r="G169" s="41"/>
      <c r="H169" s="41"/>
      <c r="I169" s="301"/>
      <c r="J169" s="41"/>
      <c r="K169" s="41"/>
      <c r="L169" s="45"/>
      <c r="M169" s="302"/>
      <c r="N169" s="303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974</v>
      </c>
      <c r="AU169" s="18" t="s">
        <v>82</v>
      </c>
    </row>
    <row r="170" s="2" customFormat="1" ht="16.5" customHeight="1">
      <c r="A170" s="39"/>
      <c r="B170" s="40"/>
      <c r="C170" s="227" t="s">
        <v>252</v>
      </c>
      <c r="D170" s="227" t="s">
        <v>149</v>
      </c>
      <c r="E170" s="228" t="s">
        <v>1033</v>
      </c>
      <c r="F170" s="229" t="s">
        <v>1034</v>
      </c>
      <c r="G170" s="230" t="s">
        <v>849</v>
      </c>
      <c r="H170" s="231">
        <v>5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37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494</v>
      </c>
      <c r="AT170" s="238" t="s">
        <v>149</v>
      </c>
      <c r="AU170" s="238" t="s">
        <v>82</v>
      </c>
      <c r="AY170" s="18" t="s">
        <v>146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80</v>
      </c>
      <c r="BK170" s="239">
        <f>ROUND(I170*H170,2)</f>
        <v>0</v>
      </c>
      <c r="BL170" s="18" t="s">
        <v>494</v>
      </c>
      <c r="BM170" s="238" t="s">
        <v>1035</v>
      </c>
    </row>
    <row r="171" s="2" customFormat="1">
      <c r="A171" s="39"/>
      <c r="B171" s="40"/>
      <c r="C171" s="41"/>
      <c r="D171" s="242" t="s">
        <v>974</v>
      </c>
      <c r="E171" s="41"/>
      <c r="F171" s="300" t="s">
        <v>975</v>
      </c>
      <c r="G171" s="41"/>
      <c r="H171" s="41"/>
      <c r="I171" s="301"/>
      <c r="J171" s="41"/>
      <c r="K171" s="41"/>
      <c r="L171" s="45"/>
      <c r="M171" s="302"/>
      <c r="N171" s="303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974</v>
      </c>
      <c r="AU171" s="18" t="s">
        <v>82</v>
      </c>
    </row>
    <row r="172" s="2" customFormat="1" ht="16.5" customHeight="1">
      <c r="A172" s="39"/>
      <c r="B172" s="40"/>
      <c r="C172" s="227" t="s">
        <v>7</v>
      </c>
      <c r="D172" s="227" t="s">
        <v>149</v>
      </c>
      <c r="E172" s="228" t="s">
        <v>1036</v>
      </c>
      <c r="F172" s="229" t="s">
        <v>1037</v>
      </c>
      <c r="G172" s="230" t="s">
        <v>849</v>
      </c>
      <c r="H172" s="231">
        <v>36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37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494</v>
      </c>
      <c r="AT172" s="238" t="s">
        <v>149</v>
      </c>
      <c r="AU172" s="238" t="s">
        <v>82</v>
      </c>
      <c r="AY172" s="18" t="s">
        <v>146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80</v>
      </c>
      <c r="BK172" s="239">
        <f>ROUND(I172*H172,2)</f>
        <v>0</v>
      </c>
      <c r="BL172" s="18" t="s">
        <v>494</v>
      </c>
      <c r="BM172" s="238" t="s">
        <v>1038</v>
      </c>
    </row>
    <row r="173" s="2" customFormat="1">
      <c r="A173" s="39"/>
      <c r="B173" s="40"/>
      <c r="C173" s="41"/>
      <c r="D173" s="242" t="s">
        <v>974</v>
      </c>
      <c r="E173" s="41"/>
      <c r="F173" s="300" t="s">
        <v>975</v>
      </c>
      <c r="G173" s="41"/>
      <c r="H173" s="41"/>
      <c r="I173" s="301"/>
      <c r="J173" s="41"/>
      <c r="K173" s="41"/>
      <c r="L173" s="45"/>
      <c r="M173" s="302"/>
      <c r="N173" s="303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974</v>
      </c>
      <c r="AU173" s="18" t="s">
        <v>82</v>
      </c>
    </row>
    <row r="174" s="2" customFormat="1" ht="16.5" customHeight="1">
      <c r="A174" s="39"/>
      <c r="B174" s="40"/>
      <c r="C174" s="227" t="s">
        <v>262</v>
      </c>
      <c r="D174" s="227" t="s">
        <v>149</v>
      </c>
      <c r="E174" s="228" t="s">
        <v>1039</v>
      </c>
      <c r="F174" s="229" t="s">
        <v>1040</v>
      </c>
      <c r="G174" s="230" t="s">
        <v>849</v>
      </c>
      <c r="H174" s="231">
        <v>6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37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494</v>
      </c>
      <c r="AT174" s="238" t="s">
        <v>149</v>
      </c>
      <c r="AU174" s="238" t="s">
        <v>82</v>
      </c>
      <c r="AY174" s="18" t="s">
        <v>146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80</v>
      </c>
      <c r="BK174" s="239">
        <f>ROUND(I174*H174,2)</f>
        <v>0</v>
      </c>
      <c r="BL174" s="18" t="s">
        <v>494</v>
      </c>
      <c r="BM174" s="238" t="s">
        <v>1041</v>
      </c>
    </row>
    <row r="175" s="2" customFormat="1">
      <c r="A175" s="39"/>
      <c r="B175" s="40"/>
      <c r="C175" s="41"/>
      <c r="D175" s="242" t="s">
        <v>974</v>
      </c>
      <c r="E175" s="41"/>
      <c r="F175" s="300" t="s">
        <v>975</v>
      </c>
      <c r="G175" s="41"/>
      <c r="H175" s="41"/>
      <c r="I175" s="301"/>
      <c r="J175" s="41"/>
      <c r="K175" s="41"/>
      <c r="L175" s="45"/>
      <c r="M175" s="302"/>
      <c r="N175" s="303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974</v>
      </c>
      <c r="AU175" s="18" t="s">
        <v>82</v>
      </c>
    </row>
    <row r="176" s="2" customFormat="1" ht="16.5" customHeight="1">
      <c r="A176" s="39"/>
      <c r="B176" s="40"/>
      <c r="C176" s="227" t="s">
        <v>267</v>
      </c>
      <c r="D176" s="227" t="s">
        <v>149</v>
      </c>
      <c r="E176" s="228" t="s">
        <v>1042</v>
      </c>
      <c r="F176" s="229" t="s">
        <v>1043</v>
      </c>
      <c r="G176" s="230" t="s">
        <v>849</v>
      </c>
      <c r="H176" s="231">
        <v>7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37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494</v>
      </c>
      <c r="AT176" s="238" t="s">
        <v>149</v>
      </c>
      <c r="AU176" s="238" t="s">
        <v>82</v>
      </c>
      <c r="AY176" s="18" t="s">
        <v>146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80</v>
      </c>
      <c r="BK176" s="239">
        <f>ROUND(I176*H176,2)</f>
        <v>0</v>
      </c>
      <c r="BL176" s="18" t="s">
        <v>494</v>
      </c>
      <c r="BM176" s="238" t="s">
        <v>1044</v>
      </c>
    </row>
    <row r="177" s="2" customFormat="1">
      <c r="A177" s="39"/>
      <c r="B177" s="40"/>
      <c r="C177" s="41"/>
      <c r="D177" s="242" t="s">
        <v>974</v>
      </c>
      <c r="E177" s="41"/>
      <c r="F177" s="300" t="s">
        <v>975</v>
      </c>
      <c r="G177" s="41"/>
      <c r="H177" s="41"/>
      <c r="I177" s="301"/>
      <c r="J177" s="41"/>
      <c r="K177" s="41"/>
      <c r="L177" s="45"/>
      <c r="M177" s="302"/>
      <c r="N177" s="303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974</v>
      </c>
      <c r="AU177" s="18" t="s">
        <v>82</v>
      </c>
    </row>
    <row r="178" s="2" customFormat="1" ht="16.5" customHeight="1">
      <c r="A178" s="39"/>
      <c r="B178" s="40"/>
      <c r="C178" s="227" t="s">
        <v>272</v>
      </c>
      <c r="D178" s="227" t="s">
        <v>149</v>
      </c>
      <c r="E178" s="228" t="s">
        <v>1045</v>
      </c>
      <c r="F178" s="229" t="s">
        <v>1046</v>
      </c>
      <c r="G178" s="230" t="s">
        <v>849</v>
      </c>
      <c r="H178" s="231">
        <v>4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37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494</v>
      </c>
      <c r="AT178" s="238" t="s">
        <v>149</v>
      </c>
      <c r="AU178" s="238" t="s">
        <v>82</v>
      </c>
      <c r="AY178" s="18" t="s">
        <v>146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80</v>
      </c>
      <c r="BK178" s="239">
        <f>ROUND(I178*H178,2)</f>
        <v>0</v>
      </c>
      <c r="BL178" s="18" t="s">
        <v>494</v>
      </c>
      <c r="BM178" s="238" t="s">
        <v>1047</v>
      </c>
    </row>
    <row r="179" s="2" customFormat="1">
      <c r="A179" s="39"/>
      <c r="B179" s="40"/>
      <c r="C179" s="41"/>
      <c r="D179" s="242" t="s">
        <v>974</v>
      </c>
      <c r="E179" s="41"/>
      <c r="F179" s="300" t="s">
        <v>975</v>
      </c>
      <c r="G179" s="41"/>
      <c r="H179" s="41"/>
      <c r="I179" s="301"/>
      <c r="J179" s="41"/>
      <c r="K179" s="41"/>
      <c r="L179" s="45"/>
      <c r="M179" s="302"/>
      <c r="N179" s="303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974</v>
      </c>
      <c r="AU179" s="18" t="s">
        <v>82</v>
      </c>
    </row>
    <row r="180" s="2" customFormat="1" ht="16.5" customHeight="1">
      <c r="A180" s="39"/>
      <c r="B180" s="40"/>
      <c r="C180" s="227" t="s">
        <v>277</v>
      </c>
      <c r="D180" s="227" t="s">
        <v>149</v>
      </c>
      <c r="E180" s="228" t="s">
        <v>1048</v>
      </c>
      <c r="F180" s="229" t="s">
        <v>1049</v>
      </c>
      <c r="G180" s="230" t="s">
        <v>849</v>
      </c>
      <c r="H180" s="231">
        <v>1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37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494</v>
      </c>
      <c r="AT180" s="238" t="s">
        <v>149</v>
      </c>
      <c r="AU180" s="238" t="s">
        <v>82</v>
      </c>
      <c r="AY180" s="18" t="s">
        <v>146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80</v>
      </c>
      <c r="BK180" s="239">
        <f>ROUND(I180*H180,2)</f>
        <v>0</v>
      </c>
      <c r="BL180" s="18" t="s">
        <v>494</v>
      </c>
      <c r="BM180" s="238" t="s">
        <v>1050</v>
      </c>
    </row>
    <row r="181" s="2" customFormat="1">
      <c r="A181" s="39"/>
      <c r="B181" s="40"/>
      <c r="C181" s="41"/>
      <c r="D181" s="242" t="s">
        <v>974</v>
      </c>
      <c r="E181" s="41"/>
      <c r="F181" s="300" t="s">
        <v>975</v>
      </c>
      <c r="G181" s="41"/>
      <c r="H181" s="41"/>
      <c r="I181" s="301"/>
      <c r="J181" s="41"/>
      <c r="K181" s="41"/>
      <c r="L181" s="45"/>
      <c r="M181" s="302"/>
      <c r="N181" s="303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974</v>
      </c>
      <c r="AU181" s="18" t="s">
        <v>82</v>
      </c>
    </row>
    <row r="182" s="2" customFormat="1" ht="16.5" customHeight="1">
      <c r="A182" s="39"/>
      <c r="B182" s="40"/>
      <c r="C182" s="227" t="s">
        <v>282</v>
      </c>
      <c r="D182" s="227" t="s">
        <v>149</v>
      </c>
      <c r="E182" s="228" t="s">
        <v>1051</v>
      </c>
      <c r="F182" s="229" t="s">
        <v>1052</v>
      </c>
      <c r="G182" s="230" t="s">
        <v>849</v>
      </c>
      <c r="H182" s="231">
        <v>4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37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494</v>
      </c>
      <c r="AT182" s="238" t="s">
        <v>149</v>
      </c>
      <c r="AU182" s="238" t="s">
        <v>82</v>
      </c>
      <c r="AY182" s="18" t="s">
        <v>146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80</v>
      </c>
      <c r="BK182" s="239">
        <f>ROUND(I182*H182,2)</f>
        <v>0</v>
      </c>
      <c r="BL182" s="18" t="s">
        <v>494</v>
      </c>
      <c r="BM182" s="238" t="s">
        <v>1053</v>
      </c>
    </row>
    <row r="183" s="2" customFormat="1">
      <c r="A183" s="39"/>
      <c r="B183" s="40"/>
      <c r="C183" s="41"/>
      <c r="D183" s="242" t="s">
        <v>974</v>
      </c>
      <c r="E183" s="41"/>
      <c r="F183" s="300" t="s">
        <v>975</v>
      </c>
      <c r="G183" s="41"/>
      <c r="H183" s="41"/>
      <c r="I183" s="301"/>
      <c r="J183" s="41"/>
      <c r="K183" s="41"/>
      <c r="L183" s="45"/>
      <c r="M183" s="302"/>
      <c r="N183" s="303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974</v>
      </c>
      <c r="AU183" s="18" t="s">
        <v>82</v>
      </c>
    </row>
    <row r="184" s="12" customFormat="1" ht="20.88" customHeight="1">
      <c r="A184" s="12"/>
      <c r="B184" s="211"/>
      <c r="C184" s="212"/>
      <c r="D184" s="213" t="s">
        <v>71</v>
      </c>
      <c r="E184" s="225" t="s">
        <v>1054</v>
      </c>
      <c r="F184" s="225" t="s">
        <v>1055</v>
      </c>
      <c r="G184" s="212"/>
      <c r="H184" s="212"/>
      <c r="I184" s="215"/>
      <c r="J184" s="226">
        <f>BK184</f>
        <v>0</v>
      </c>
      <c r="K184" s="212"/>
      <c r="L184" s="217"/>
      <c r="M184" s="218"/>
      <c r="N184" s="219"/>
      <c r="O184" s="219"/>
      <c r="P184" s="220">
        <f>SUM(P185:P188)</f>
        <v>0</v>
      </c>
      <c r="Q184" s="219"/>
      <c r="R184" s="220">
        <f>SUM(R185:R188)</f>
        <v>0</v>
      </c>
      <c r="S184" s="219"/>
      <c r="T184" s="221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2" t="s">
        <v>80</v>
      </c>
      <c r="AT184" s="223" t="s">
        <v>71</v>
      </c>
      <c r="AU184" s="223" t="s">
        <v>82</v>
      </c>
      <c r="AY184" s="222" t="s">
        <v>146</v>
      </c>
      <c r="BK184" s="224">
        <f>SUM(BK185:BK188)</f>
        <v>0</v>
      </c>
    </row>
    <row r="185" s="2" customFormat="1" ht="16.5" customHeight="1">
      <c r="A185" s="39"/>
      <c r="B185" s="40"/>
      <c r="C185" s="227" t="s">
        <v>287</v>
      </c>
      <c r="D185" s="227" t="s">
        <v>149</v>
      </c>
      <c r="E185" s="228" t="s">
        <v>1056</v>
      </c>
      <c r="F185" s="229" t="s">
        <v>1057</v>
      </c>
      <c r="G185" s="230" t="s">
        <v>849</v>
      </c>
      <c r="H185" s="231">
        <v>5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37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494</v>
      </c>
      <c r="AT185" s="238" t="s">
        <v>149</v>
      </c>
      <c r="AU185" s="238" t="s">
        <v>169</v>
      </c>
      <c r="AY185" s="18" t="s">
        <v>146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80</v>
      </c>
      <c r="BK185" s="239">
        <f>ROUND(I185*H185,2)</f>
        <v>0</v>
      </c>
      <c r="BL185" s="18" t="s">
        <v>494</v>
      </c>
      <c r="BM185" s="238" t="s">
        <v>1058</v>
      </c>
    </row>
    <row r="186" s="2" customFormat="1">
      <c r="A186" s="39"/>
      <c r="B186" s="40"/>
      <c r="C186" s="41"/>
      <c r="D186" s="242" t="s">
        <v>974</v>
      </c>
      <c r="E186" s="41"/>
      <c r="F186" s="300" t="s">
        <v>1059</v>
      </c>
      <c r="G186" s="41"/>
      <c r="H186" s="41"/>
      <c r="I186" s="301"/>
      <c r="J186" s="41"/>
      <c r="K186" s="41"/>
      <c r="L186" s="45"/>
      <c r="M186" s="302"/>
      <c r="N186" s="303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974</v>
      </c>
      <c r="AU186" s="18" t="s">
        <v>169</v>
      </c>
    </row>
    <row r="187" s="2" customFormat="1" ht="16.5" customHeight="1">
      <c r="A187" s="39"/>
      <c r="B187" s="40"/>
      <c r="C187" s="227" t="s">
        <v>294</v>
      </c>
      <c r="D187" s="227" t="s">
        <v>149</v>
      </c>
      <c r="E187" s="228" t="s">
        <v>1060</v>
      </c>
      <c r="F187" s="229" t="s">
        <v>1017</v>
      </c>
      <c r="G187" s="230" t="s">
        <v>440</v>
      </c>
      <c r="H187" s="283"/>
      <c r="I187" s="232"/>
      <c r="J187" s="233">
        <f>ROUND(I187*H187,2)</f>
        <v>0</v>
      </c>
      <c r="K187" s="229" t="s">
        <v>1</v>
      </c>
      <c r="L187" s="45"/>
      <c r="M187" s="234" t="s">
        <v>1</v>
      </c>
      <c r="N187" s="235" t="s">
        <v>37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494</v>
      </c>
      <c r="AT187" s="238" t="s">
        <v>149</v>
      </c>
      <c r="AU187" s="238" t="s">
        <v>169</v>
      </c>
      <c r="AY187" s="18" t="s">
        <v>146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80</v>
      </c>
      <c r="BK187" s="239">
        <f>ROUND(I187*H187,2)</f>
        <v>0</v>
      </c>
      <c r="BL187" s="18" t="s">
        <v>494</v>
      </c>
      <c r="BM187" s="238" t="s">
        <v>1061</v>
      </c>
    </row>
    <row r="188" s="2" customFormat="1" ht="16.5" customHeight="1">
      <c r="A188" s="39"/>
      <c r="B188" s="40"/>
      <c r="C188" s="227" t="s">
        <v>299</v>
      </c>
      <c r="D188" s="227" t="s">
        <v>149</v>
      </c>
      <c r="E188" s="228" t="s">
        <v>1062</v>
      </c>
      <c r="F188" s="229" t="s">
        <v>1020</v>
      </c>
      <c r="G188" s="230" t="s">
        <v>440</v>
      </c>
      <c r="H188" s="283"/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37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494</v>
      </c>
      <c r="AT188" s="238" t="s">
        <v>149</v>
      </c>
      <c r="AU188" s="238" t="s">
        <v>169</v>
      </c>
      <c r="AY188" s="18" t="s">
        <v>146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80</v>
      </c>
      <c r="BK188" s="239">
        <f>ROUND(I188*H188,2)</f>
        <v>0</v>
      </c>
      <c r="BL188" s="18" t="s">
        <v>494</v>
      </c>
      <c r="BM188" s="238" t="s">
        <v>1063</v>
      </c>
    </row>
    <row r="189" s="12" customFormat="1" ht="22.8" customHeight="1">
      <c r="A189" s="12"/>
      <c r="B189" s="211"/>
      <c r="C189" s="212"/>
      <c r="D189" s="213" t="s">
        <v>71</v>
      </c>
      <c r="E189" s="225" t="s">
        <v>1064</v>
      </c>
      <c r="F189" s="225" t="s">
        <v>1065</v>
      </c>
      <c r="G189" s="212"/>
      <c r="H189" s="212"/>
      <c r="I189" s="215"/>
      <c r="J189" s="226">
        <f>BK189</f>
        <v>0</v>
      </c>
      <c r="K189" s="212"/>
      <c r="L189" s="217"/>
      <c r="M189" s="218"/>
      <c r="N189" s="219"/>
      <c r="O189" s="219"/>
      <c r="P189" s="220">
        <f>SUM(P190:P205)</f>
        <v>0</v>
      </c>
      <c r="Q189" s="219"/>
      <c r="R189" s="220">
        <f>SUM(R190:R205)</f>
        <v>0</v>
      </c>
      <c r="S189" s="219"/>
      <c r="T189" s="221">
        <f>SUM(T190:T205)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2" t="s">
        <v>80</v>
      </c>
      <c r="AT189" s="223" t="s">
        <v>71</v>
      </c>
      <c r="AU189" s="223" t="s">
        <v>80</v>
      </c>
      <c r="AY189" s="222" t="s">
        <v>146</v>
      </c>
      <c r="BK189" s="224">
        <f>SUM(BK190:BK205)</f>
        <v>0</v>
      </c>
    </row>
    <row r="190" s="2" customFormat="1" ht="16.5" customHeight="1">
      <c r="A190" s="39"/>
      <c r="B190" s="40"/>
      <c r="C190" s="227" t="s">
        <v>304</v>
      </c>
      <c r="D190" s="227" t="s">
        <v>149</v>
      </c>
      <c r="E190" s="228" t="s">
        <v>1066</v>
      </c>
      <c r="F190" s="229" t="s">
        <v>1067</v>
      </c>
      <c r="G190" s="230" t="s">
        <v>849</v>
      </c>
      <c r="H190" s="231">
        <v>52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37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494</v>
      </c>
      <c r="AT190" s="238" t="s">
        <v>149</v>
      </c>
      <c r="AU190" s="238" t="s">
        <v>82</v>
      </c>
      <c r="AY190" s="18" t="s">
        <v>146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80</v>
      </c>
      <c r="BK190" s="239">
        <f>ROUND(I190*H190,2)</f>
        <v>0</v>
      </c>
      <c r="BL190" s="18" t="s">
        <v>494</v>
      </c>
      <c r="BM190" s="238" t="s">
        <v>1068</v>
      </c>
    </row>
    <row r="191" s="2" customFormat="1">
      <c r="A191" s="39"/>
      <c r="B191" s="40"/>
      <c r="C191" s="41"/>
      <c r="D191" s="242" t="s">
        <v>974</v>
      </c>
      <c r="E191" s="41"/>
      <c r="F191" s="300" t="s">
        <v>975</v>
      </c>
      <c r="G191" s="41"/>
      <c r="H191" s="41"/>
      <c r="I191" s="301"/>
      <c r="J191" s="41"/>
      <c r="K191" s="41"/>
      <c r="L191" s="45"/>
      <c r="M191" s="302"/>
      <c r="N191" s="303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974</v>
      </c>
      <c r="AU191" s="18" t="s">
        <v>82</v>
      </c>
    </row>
    <row r="192" s="2" customFormat="1" ht="24.15" customHeight="1">
      <c r="A192" s="39"/>
      <c r="B192" s="40"/>
      <c r="C192" s="227" t="s">
        <v>309</v>
      </c>
      <c r="D192" s="227" t="s">
        <v>149</v>
      </c>
      <c r="E192" s="228" t="s">
        <v>1069</v>
      </c>
      <c r="F192" s="229" t="s">
        <v>1070</v>
      </c>
      <c r="G192" s="230" t="s">
        <v>849</v>
      </c>
      <c r="H192" s="231">
        <v>3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37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494</v>
      </c>
      <c r="AT192" s="238" t="s">
        <v>149</v>
      </c>
      <c r="AU192" s="238" t="s">
        <v>82</v>
      </c>
      <c r="AY192" s="18" t="s">
        <v>146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80</v>
      </c>
      <c r="BK192" s="239">
        <f>ROUND(I192*H192,2)</f>
        <v>0</v>
      </c>
      <c r="BL192" s="18" t="s">
        <v>494</v>
      </c>
      <c r="BM192" s="238" t="s">
        <v>1071</v>
      </c>
    </row>
    <row r="193" s="2" customFormat="1">
      <c r="A193" s="39"/>
      <c r="B193" s="40"/>
      <c r="C193" s="41"/>
      <c r="D193" s="242" t="s">
        <v>974</v>
      </c>
      <c r="E193" s="41"/>
      <c r="F193" s="300" t="s">
        <v>975</v>
      </c>
      <c r="G193" s="41"/>
      <c r="H193" s="41"/>
      <c r="I193" s="301"/>
      <c r="J193" s="41"/>
      <c r="K193" s="41"/>
      <c r="L193" s="45"/>
      <c r="M193" s="302"/>
      <c r="N193" s="303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974</v>
      </c>
      <c r="AU193" s="18" t="s">
        <v>82</v>
      </c>
    </row>
    <row r="194" s="2" customFormat="1" ht="16.5" customHeight="1">
      <c r="A194" s="39"/>
      <c r="B194" s="40"/>
      <c r="C194" s="227" t="s">
        <v>314</v>
      </c>
      <c r="D194" s="227" t="s">
        <v>149</v>
      </c>
      <c r="E194" s="228" t="s">
        <v>1072</v>
      </c>
      <c r="F194" s="229" t="s">
        <v>1073</v>
      </c>
      <c r="G194" s="230" t="s">
        <v>849</v>
      </c>
      <c r="H194" s="231">
        <v>30</v>
      </c>
      <c r="I194" s="232"/>
      <c r="J194" s="233">
        <f>ROUND(I194*H194,2)</f>
        <v>0</v>
      </c>
      <c r="K194" s="229" t="s">
        <v>1</v>
      </c>
      <c r="L194" s="45"/>
      <c r="M194" s="234" t="s">
        <v>1</v>
      </c>
      <c r="N194" s="235" t="s">
        <v>37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494</v>
      </c>
      <c r="AT194" s="238" t="s">
        <v>149</v>
      </c>
      <c r="AU194" s="238" t="s">
        <v>82</v>
      </c>
      <c r="AY194" s="18" t="s">
        <v>146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80</v>
      </c>
      <c r="BK194" s="239">
        <f>ROUND(I194*H194,2)</f>
        <v>0</v>
      </c>
      <c r="BL194" s="18" t="s">
        <v>494</v>
      </c>
      <c r="BM194" s="238" t="s">
        <v>1074</v>
      </c>
    </row>
    <row r="195" s="2" customFormat="1">
      <c r="A195" s="39"/>
      <c r="B195" s="40"/>
      <c r="C195" s="41"/>
      <c r="D195" s="242" t="s">
        <v>974</v>
      </c>
      <c r="E195" s="41"/>
      <c r="F195" s="300" t="s">
        <v>975</v>
      </c>
      <c r="G195" s="41"/>
      <c r="H195" s="41"/>
      <c r="I195" s="301"/>
      <c r="J195" s="41"/>
      <c r="K195" s="41"/>
      <c r="L195" s="45"/>
      <c r="M195" s="302"/>
      <c r="N195" s="303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974</v>
      </c>
      <c r="AU195" s="18" t="s">
        <v>82</v>
      </c>
    </row>
    <row r="196" s="2" customFormat="1" ht="16.5" customHeight="1">
      <c r="A196" s="39"/>
      <c r="B196" s="40"/>
      <c r="C196" s="227" t="s">
        <v>319</v>
      </c>
      <c r="D196" s="227" t="s">
        <v>149</v>
      </c>
      <c r="E196" s="228" t="s">
        <v>1075</v>
      </c>
      <c r="F196" s="229" t="s">
        <v>1076</v>
      </c>
      <c r="G196" s="230" t="s">
        <v>849</v>
      </c>
      <c r="H196" s="231">
        <v>6</v>
      </c>
      <c r="I196" s="232"/>
      <c r="J196" s="233">
        <f>ROUND(I196*H196,2)</f>
        <v>0</v>
      </c>
      <c r="K196" s="229" t="s">
        <v>1</v>
      </c>
      <c r="L196" s="45"/>
      <c r="M196" s="234" t="s">
        <v>1</v>
      </c>
      <c r="N196" s="235" t="s">
        <v>37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494</v>
      </c>
      <c r="AT196" s="238" t="s">
        <v>149</v>
      </c>
      <c r="AU196" s="238" t="s">
        <v>82</v>
      </c>
      <c r="AY196" s="18" t="s">
        <v>146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80</v>
      </c>
      <c r="BK196" s="239">
        <f>ROUND(I196*H196,2)</f>
        <v>0</v>
      </c>
      <c r="BL196" s="18" t="s">
        <v>494</v>
      </c>
      <c r="BM196" s="238" t="s">
        <v>1077</v>
      </c>
    </row>
    <row r="197" s="2" customFormat="1">
      <c r="A197" s="39"/>
      <c r="B197" s="40"/>
      <c r="C197" s="41"/>
      <c r="D197" s="242" t="s">
        <v>974</v>
      </c>
      <c r="E197" s="41"/>
      <c r="F197" s="300" t="s">
        <v>975</v>
      </c>
      <c r="G197" s="41"/>
      <c r="H197" s="41"/>
      <c r="I197" s="301"/>
      <c r="J197" s="41"/>
      <c r="K197" s="41"/>
      <c r="L197" s="45"/>
      <c r="M197" s="302"/>
      <c r="N197" s="303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974</v>
      </c>
      <c r="AU197" s="18" t="s">
        <v>82</v>
      </c>
    </row>
    <row r="198" s="2" customFormat="1" ht="16.5" customHeight="1">
      <c r="A198" s="39"/>
      <c r="B198" s="40"/>
      <c r="C198" s="227" t="s">
        <v>324</v>
      </c>
      <c r="D198" s="227" t="s">
        <v>149</v>
      </c>
      <c r="E198" s="228" t="s">
        <v>1078</v>
      </c>
      <c r="F198" s="229" t="s">
        <v>1079</v>
      </c>
      <c r="G198" s="230" t="s">
        <v>849</v>
      </c>
      <c r="H198" s="231">
        <v>25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37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494</v>
      </c>
      <c r="AT198" s="238" t="s">
        <v>149</v>
      </c>
      <c r="AU198" s="238" t="s">
        <v>82</v>
      </c>
      <c r="AY198" s="18" t="s">
        <v>146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80</v>
      </c>
      <c r="BK198" s="239">
        <f>ROUND(I198*H198,2)</f>
        <v>0</v>
      </c>
      <c r="BL198" s="18" t="s">
        <v>494</v>
      </c>
      <c r="BM198" s="238" t="s">
        <v>1080</v>
      </c>
    </row>
    <row r="199" s="2" customFormat="1">
      <c r="A199" s="39"/>
      <c r="B199" s="40"/>
      <c r="C199" s="41"/>
      <c r="D199" s="242" t="s">
        <v>974</v>
      </c>
      <c r="E199" s="41"/>
      <c r="F199" s="300" t="s">
        <v>975</v>
      </c>
      <c r="G199" s="41"/>
      <c r="H199" s="41"/>
      <c r="I199" s="301"/>
      <c r="J199" s="41"/>
      <c r="K199" s="41"/>
      <c r="L199" s="45"/>
      <c r="M199" s="302"/>
      <c r="N199" s="303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974</v>
      </c>
      <c r="AU199" s="18" t="s">
        <v>82</v>
      </c>
    </row>
    <row r="200" s="2" customFormat="1" ht="16.5" customHeight="1">
      <c r="A200" s="39"/>
      <c r="B200" s="40"/>
      <c r="C200" s="227" t="s">
        <v>331</v>
      </c>
      <c r="D200" s="227" t="s">
        <v>149</v>
      </c>
      <c r="E200" s="228" t="s">
        <v>1081</v>
      </c>
      <c r="F200" s="229" t="s">
        <v>1082</v>
      </c>
      <c r="G200" s="230" t="s">
        <v>290</v>
      </c>
      <c r="H200" s="231">
        <v>50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37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494</v>
      </c>
      <c r="AT200" s="238" t="s">
        <v>149</v>
      </c>
      <c r="AU200" s="238" t="s">
        <v>82</v>
      </c>
      <c r="AY200" s="18" t="s">
        <v>146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80</v>
      </c>
      <c r="BK200" s="239">
        <f>ROUND(I200*H200,2)</f>
        <v>0</v>
      </c>
      <c r="BL200" s="18" t="s">
        <v>494</v>
      </c>
      <c r="BM200" s="238" t="s">
        <v>1083</v>
      </c>
    </row>
    <row r="201" s="2" customFormat="1">
      <c r="A201" s="39"/>
      <c r="B201" s="40"/>
      <c r="C201" s="41"/>
      <c r="D201" s="242" t="s">
        <v>974</v>
      </c>
      <c r="E201" s="41"/>
      <c r="F201" s="300" t="s">
        <v>975</v>
      </c>
      <c r="G201" s="41"/>
      <c r="H201" s="41"/>
      <c r="I201" s="301"/>
      <c r="J201" s="41"/>
      <c r="K201" s="41"/>
      <c r="L201" s="45"/>
      <c r="M201" s="302"/>
      <c r="N201" s="303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974</v>
      </c>
      <c r="AU201" s="18" t="s">
        <v>82</v>
      </c>
    </row>
    <row r="202" s="2" customFormat="1" ht="16.5" customHeight="1">
      <c r="A202" s="39"/>
      <c r="B202" s="40"/>
      <c r="C202" s="227" t="s">
        <v>336</v>
      </c>
      <c r="D202" s="227" t="s">
        <v>149</v>
      </c>
      <c r="E202" s="228" t="s">
        <v>1084</v>
      </c>
      <c r="F202" s="229" t="s">
        <v>1085</v>
      </c>
      <c r="G202" s="230" t="s">
        <v>972</v>
      </c>
      <c r="H202" s="231">
        <v>1</v>
      </c>
      <c r="I202" s="232"/>
      <c r="J202" s="233">
        <f>ROUND(I202*H202,2)</f>
        <v>0</v>
      </c>
      <c r="K202" s="229" t="s">
        <v>1</v>
      </c>
      <c r="L202" s="45"/>
      <c r="M202" s="234" t="s">
        <v>1</v>
      </c>
      <c r="N202" s="235" t="s">
        <v>37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494</v>
      </c>
      <c r="AT202" s="238" t="s">
        <v>149</v>
      </c>
      <c r="AU202" s="238" t="s">
        <v>82</v>
      </c>
      <c r="AY202" s="18" t="s">
        <v>146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80</v>
      </c>
      <c r="BK202" s="239">
        <f>ROUND(I202*H202,2)</f>
        <v>0</v>
      </c>
      <c r="BL202" s="18" t="s">
        <v>494</v>
      </c>
      <c r="BM202" s="238" t="s">
        <v>1086</v>
      </c>
    </row>
    <row r="203" s="2" customFormat="1">
      <c r="A203" s="39"/>
      <c r="B203" s="40"/>
      <c r="C203" s="41"/>
      <c r="D203" s="242" t="s">
        <v>974</v>
      </c>
      <c r="E203" s="41"/>
      <c r="F203" s="300" t="s">
        <v>1087</v>
      </c>
      <c r="G203" s="41"/>
      <c r="H203" s="41"/>
      <c r="I203" s="301"/>
      <c r="J203" s="41"/>
      <c r="K203" s="41"/>
      <c r="L203" s="45"/>
      <c r="M203" s="302"/>
      <c r="N203" s="303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974</v>
      </c>
      <c r="AU203" s="18" t="s">
        <v>82</v>
      </c>
    </row>
    <row r="204" s="2" customFormat="1" ht="16.5" customHeight="1">
      <c r="A204" s="39"/>
      <c r="B204" s="40"/>
      <c r="C204" s="227" t="s">
        <v>340</v>
      </c>
      <c r="D204" s="227" t="s">
        <v>149</v>
      </c>
      <c r="E204" s="228" t="s">
        <v>1088</v>
      </c>
      <c r="F204" s="229" t="s">
        <v>1017</v>
      </c>
      <c r="G204" s="230" t="s">
        <v>440</v>
      </c>
      <c r="H204" s="283"/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37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494</v>
      </c>
      <c r="AT204" s="238" t="s">
        <v>149</v>
      </c>
      <c r="AU204" s="238" t="s">
        <v>82</v>
      </c>
      <c r="AY204" s="18" t="s">
        <v>146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80</v>
      </c>
      <c r="BK204" s="239">
        <f>ROUND(I204*H204,2)</f>
        <v>0</v>
      </c>
      <c r="BL204" s="18" t="s">
        <v>494</v>
      </c>
      <c r="BM204" s="238" t="s">
        <v>1089</v>
      </c>
    </row>
    <row r="205" s="2" customFormat="1" ht="16.5" customHeight="1">
      <c r="A205" s="39"/>
      <c r="B205" s="40"/>
      <c r="C205" s="227" t="s">
        <v>346</v>
      </c>
      <c r="D205" s="227" t="s">
        <v>149</v>
      </c>
      <c r="E205" s="228" t="s">
        <v>1090</v>
      </c>
      <c r="F205" s="229" t="s">
        <v>1020</v>
      </c>
      <c r="G205" s="230" t="s">
        <v>440</v>
      </c>
      <c r="H205" s="283"/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37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494</v>
      </c>
      <c r="AT205" s="238" t="s">
        <v>149</v>
      </c>
      <c r="AU205" s="238" t="s">
        <v>82</v>
      </c>
      <c r="AY205" s="18" t="s">
        <v>146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80</v>
      </c>
      <c r="BK205" s="239">
        <f>ROUND(I205*H205,2)</f>
        <v>0</v>
      </c>
      <c r="BL205" s="18" t="s">
        <v>494</v>
      </c>
      <c r="BM205" s="238" t="s">
        <v>1091</v>
      </c>
    </row>
    <row r="206" s="12" customFormat="1" ht="22.8" customHeight="1">
      <c r="A206" s="12"/>
      <c r="B206" s="211"/>
      <c r="C206" s="212"/>
      <c r="D206" s="213" t="s">
        <v>71</v>
      </c>
      <c r="E206" s="225" t="s">
        <v>1092</v>
      </c>
      <c r="F206" s="225" t="s">
        <v>1093</v>
      </c>
      <c r="G206" s="212"/>
      <c r="H206" s="212"/>
      <c r="I206" s="215"/>
      <c r="J206" s="226">
        <f>BK206</f>
        <v>0</v>
      </c>
      <c r="K206" s="212"/>
      <c r="L206" s="217"/>
      <c r="M206" s="218"/>
      <c r="N206" s="219"/>
      <c r="O206" s="219"/>
      <c r="P206" s="220">
        <f>SUM(P207:P222)</f>
        <v>0</v>
      </c>
      <c r="Q206" s="219"/>
      <c r="R206" s="220">
        <f>SUM(R207:R222)</f>
        <v>0</v>
      </c>
      <c r="S206" s="219"/>
      <c r="T206" s="221">
        <f>SUM(T207:T222)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2" t="s">
        <v>80</v>
      </c>
      <c r="AT206" s="223" t="s">
        <v>71</v>
      </c>
      <c r="AU206" s="223" t="s">
        <v>80</v>
      </c>
      <c r="AY206" s="222" t="s">
        <v>146</v>
      </c>
      <c r="BK206" s="224">
        <f>SUM(BK207:BK222)</f>
        <v>0</v>
      </c>
    </row>
    <row r="207" s="2" customFormat="1" ht="16.5" customHeight="1">
      <c r="A207" s="39"/>
      <c r="B207" s="40"/>
      <c r="C207" s="227" t="s">
        <v>350</v>
      </c>
      <c r="D207" s="227" t="s">
        <v>149</v>
      </c>
      <c r="E207" s="228" t="s">
        <v>1094</v>
      </c>
      <c r="F207" s="229" t="s">
        <v>1095</v>
      </c>
      <c r="G207" s="230" t="s">
        <v>290</v>
      </c>
      <c r="H207" s="231">
        <v>200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37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494</v>
      </c>
      <c r="AT207" s="238" t="s">
        <v>149</v>
      </c>
      <c r="AU207" s="238" t="s">
        <v>82</v>
      </c>
      <c r="AY207" s="18" t="s">
        <v>146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80</v>
      </c>
      <c r="BK207" s="239">
        <f>ROUND(I207*H207,2)</f>
        <v>0</v>
      </c>
      <c r="BL207" s="18" t="s">
        <v>494</v>
      </c>
      <c r="BM207" s="238" t="s">
        <v>1096</v>
      </c>
    </row>
    <row r="208" s="2" customFormat="1">
      <c r="A208" s="39"/>
      <c r="B208" s="40"/>
      <c r="C208" s="41"/>
      <c r="D208" s="242" t="s">
        <v>974</v>
      </c>
      <c r="E208" s="41"/>
      <c r="F208" s="300" t="s">
        <v>975</v>
      </c>
      <c r="G208" s="41"/>
      <c r="H208" s="41"/>
      <c r="I208" s="301"/>
      <c r="J208" s="41"/>
      <c r="K208" s="41"/>
      <c r="L208" s="45"/>
      <c r="M208" s="302"/>
      <c r="N208" s="303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974</v>
      </c>
      <c r="AU208" s="18" t="s">
        <v>82</v>
      </c>
    </row>
    <row r="209" s="2" customFormat="1" ht="16.5" customHeight="1">
      <c r="A209" s="39"/>
      <c r="B209" s="40"/>
      <c r="C209" s="227" t="s">
        <v>356</v>
      </c>
      <c r="D209" s="227" t="s">
        <v>149</v>
      </c>
      <c r="E209" s="228" t="s">
        <v>1097</v>
      </c>
      <c r="F209" s="229" t="s">
        <v>1098</v>
      </c>
      <c r="G209" s="230" t="s">
        <v>290</v>
      </c>
      <c r="H209" s="231">
        <v>50</v>
      </c>
      <c r="I209" s="232"/>
      <c r="J209" s="233">
        <f>ROUND(I209*H209,2)</f>
        <v>0</v>
      </c>
      <c r="K209" s="229" t="s">
        <v>1</v>
      </c>
      <c r="L209" s="45"/>
      <c r="M209" s="234" t="s">
        <v>1</v>
      </c>
      <c r="N209" s="235" t="s">
        <v>37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494</v>
      </c>
      <c r="AT209" s="238" t="s">
        <v>149</v>
      </c>
      <c r="AU209" s="238" t="s">
        <v>82</v>
      </c>
      <c r="AY209" s="18" t="s">
        <v>146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80</v>
      </c>
      <c r="BK209" s="239">
        <f>ROUND(I209*H209,2)</f>
        <v>0</v>
      </c>
      <c r="BL209" s="18" t="s">
        <v>494</v>
      </c>
      <c r="BM209" s="238" t="s">
        <v>1099</v>
      </c>
    </row>
    <row r="210" s="2" customFormat="1">
      <c r="A210" s="39"/>
      <c r="B210" s="40"/>
      <c r="C210" s="41"/>
      <c r="D210" s="242" t="s">
        <v>974</v>
      </c>
      <c r="E210" s="41"/>
      <c r="F210" s="300" t="s">
        <v>975</v>
      </c>
      <c r="G210" s="41"/>
      <c r="H210" s="41"/>
      <c r="I210" s="301"/>
      <c r="J210" s="41"/>
      <c r="K210" s="41"/>
      <c r="L210" s="45"/>
      <c r="M210" s="302"/>
      <c r="N210" s="303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974</v>
      </c>
      <c r="AU210" s="18" t="s">
        <v>82</v>
      </c>
    </row>
    <row r="211" s="2" customFormat="1" ht="16.5" customHeight="1">
      <c r="A211" s="39"/>
      <c r="B211" s="40"/>
      <c r="C211" s="227" t="s">
        <v>364</v>
      </c>
      <c r="D211" s="227" t="s">
        <v>149</v>
      </c>
      <c r="E211" s="228" t="s">
        <v>1100</v>
      </c>
      <c r="F211" s="229" t="s">
        <v>1101</v>
      </c>
      <c r="G211" s="230" t="s">
        <v>290</v>
      </c>
      <c r="H211" s="231">
        <v>100</v>
      </c>
      <c r="I211" s="232"/>
      <c r="J211" s="233">
        <f>ROUND(I211*H211,2)</f>
        <v>0</v>
      </c>
      <c r="K211" s="229" t="s">
        <v>1</v>
      </c>
      <c r="L211" s="45"/>
      <c r="M211" s="234" t="s">
        <v>1</v>
      </c>
      <c r="N211" s="235" t="s">
        <v>37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494</v>
      </c>
      <c r="AT211" s="238" t="s">
        <v>149</v>
      </c>
      <c r="AU211" s="238" t="s">
        <v>82</v>
      </c>
      <c r="AY211" s="18" t="s">
        <v>146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80</v>
      </c>
      <c r="BK211" s="239">
        <f>ROUND(I211*H211,2)</f>
        <v>0</v>
      </c>
      <c r="BL211" s="18" t="s">
        <v>494</v>
      </c>
      <c r="BM211" s="238" t="s">
        <v>1102</v>
      </c>
    </row>
    <row r="212" s="2" customFormat="1">
      <c r="A212" s="39"/>
      <c r="B212" s="40"/>
      <c r="C212" s="41"/>
      <c r="D212" s="242" t="s">
        <v>974</v>
      </c>
      <c r="E212" s="41"/>
      <c r="F212" s="300" t="s">
        <v>975</v>
      </c>
      <c r="G212" s="41"/>
      <c r="H212" s="41"/>
      <c r="I212" s="301"/>
      <c r="J212" s="41"/>
      <c r="K212" s="41"/>
      <c r="L212" s="45"/>
      <c r="M212" s="302"/>
      <c r="N212" s="303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974</v>
      </c>
      <c r="AU212" s="18" t="s">
        <v>82</v>
      </c>
    </row>
    <row r="213" s="2" customFormat="1" ht="16.5" customHeight="1">
      <c r="A213" s="39"/>
      <c r="B213" s="40"/>
      <c r="C213" s="227" t="s">
        <v>382</v>
      </c>
      <c r="D213" s="227" t="s">
        <v>149</v>
      </c>
      <c r="E213" s="228" t="s">
        <v>1103</v>
      </c>
      <c r="F213" s="229" t="s">
        <v>1104</v>
      </c>
      <c r="G213" s="230" t="s">
        <v>290</v>
      </c>
      <c r="H213" s="231">
        <v>80</v>
      </c>
      <c r="I213" s="232"/>
      <c r="J213" s="233">
        <f>ROUND(I213*H213,2)</f>
        <v>0</v>
      </c>
      <c r="K213" s="229" t="s">
        <v>1</v>
      </c>
      <c r="L213" s="45"/>
      <c r="M213" s="234" t="s">
        <v>1</v>
      </c>
      <c r="N213" s="235" t="s">
        <v>37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494</v>
      </c>
      <c r="AT213" s="238" t="s">
        <v>149</v>
      </c>
      <c r="AU213" s="238" t="s">
        <v>82</v>
      </c>
      <c r="AY213" s="18" t="s">
        <v>146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80</v>
      </c>
      <c r="BK213" s="239">
        <f>ROUND(I213*H213,2)</f>
        <v>0</v>
      </c>
      <c r="BL213" s="18" t="s">
        <v>494</v>
      </c>
      <c r="BM213" s="238" t="s">
        <v>1105</v>
      </c>
    </row>
    <row r="214" s="2" customFormat="1">
      <c r="A214" s="39"/>
      <c r="B214" s="40"/>
      <c r="C214" s="41"/>
      <c r="D214" s="242" t="s">
        <v>974</v>
      </c>
      <c r="E214" s="41"/>
      <c r="F214" s="300" t="s">
        <v>975</v>
      </c>
      <c r="G214" s="41"/>
      <c r="H214" s="41"/>
      <c r="I214" s="301"/>
      <c r="J214" s="41"/>
      <c r="K214" s="41"/>
      <c r="L214" s="45"/>
      <c r="M214" s="302"/>
      <c r="N214" s="303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974</v>
      </c>
      <c r="AU214" s="18" t="s">
        <v>82</v>
      </c>
    </row>
    <row r="215" s="2" customFormat="1" ht="16.5" customHeight="1">
      <c r="A215" s="39"/>
      <c r="B215" s="40"/>
      <c r="C215" s="227" t="s">
        <v>390</v>
      </c>
      <c r="D215" s="227" t="s">
        <v>149</v>
      </c>
      <c r="E215" s="228" t="s">
        <v>1106</v>
      </c>
      <c r="F215" s="229" t="s">
        <v>1107</v>
      </c>
      <c r="G215" s="230" t="s">
        <v>290</v>
      </c>
      <c r="H215" s="231">
        <v>5</v>
      </c>
      <c r="I215" s="232"/>
      <c r="J215" s="233">
        <f>ROUND(I215*H215,2)</f>
        <v>0</v>
      </c>
      <c r="K215" s="229" t="s">
        <v>1</v>
      </c>
      <c r="L215" s="45"/>
      <c r="M215" s="234" t="s">
        <v>1</v>
      </c>
      <c r="N215" s="235" t="s">
        <v>37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494</v>
      </c>
      <c r="AT215" s="238" t="s">
        <v>149</v>
      </c>
      <c r="AU215" s="238" t="s">
        <v>82</v>
      </c>
      <c r="AY215" s="18" t="s">
        <v>146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80</v>
      </c>
      <c r="BK215" s="239">
        <f>ROUND(I215*H215,2)</f>
        <v>0</v>
      </c>
      <c r="BL215" s="18" t="s">
        <v>494</v>
      </c>
      <c r="BM215" s="238" t="s">
        <v>1108</v>
      </c>
    </row>
    <row r="216" s="2" customFormat="1">
      <c r="A216" s="39"/>
      <c r="B216" s="40"/>
      <c r="C216" s="41"/>
      <c r="D216" s="242" t="s">
        <v>974</v>
      </c>
      <c r="E216" s="41"/>
      <c r="F216" s="300" t="s">
        <v>975</v>
      </c>
      <c r="G216" s="41"/>
      <c r="H216" s="41"/>
      <c r="I216" s="301"/>
      <c r="J216" s="41"/>
      <c r="K216" s="41"/>
      <c r="L216" s="45"/>
      <c r="M216" s="302"/>
      <c r="N216" s="303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974</v>
      </c>
      <c r="AU216" s="18" t="s">
        <v>82</v>
      </c>
    </row>
    <row r="217" s="2" customFormat="1" ht="16.5" customHeight="1">
      <c r="A217" s="39"/>
      <c r="B217" s="40"/>
      <c r="C217" s="227" t="s">
        <v>397</v>
      </c>
      <c r="D217" s="227" t="s">
        <v>149</v>
      </c>
      <c r="E217" s="228" t="s">
        <v>1109</v>
      </c>
      <c r="F217" s="229" t="s">
        <v>1110</v>
      </c>
      <c r="G217" s="230" t="s">
        <v>290</v>
      </c>
      <c r="H217" s="231">
        <v>100</v>
      </c>
      <c r="I217" s="232"/>
      <c r="J217" s="233">
        <f>ROUND(I217*H217,2)</f>
        <v>0</v>
      </c>
      <c r="K217" s="229" t="s">
        <v>1</v>
      </c>
      <c r="L217" s="45"/>
      <c r="M217" s="234" t="s">
        <v>1</v>
      </c>
      <c r="N217" s="235" t="s">
        <v>37</v>
      </c>
      <c r="O217" s="92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494</v>
      </c>
      <c r="AT217" s="238" t="s">
        <v>149</v>
      </c>
      <c r="AU217" s="238" t="s">
        <v>82</v>
      </c>
      <c r="AY217" s="18" t="s">
        <v>146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80</v>
      </c>
      <c r="BK217" s="239">
        <f>ROUND(I217*H217,2)</f>
        <v>0</v>
      </c>
      <c r="BL217" s="18" t="s">
        <v>494</v>
      </c>
      <c r="BM217" s="238" t="s">
        <v>1111</v>
      </c>
    </row>
    <row r="218" s="2" customFormat="1">
      <c r="A218" s="39"/>
      <c r="B218" s="40"/>
      <c r="C218" s="41"/>
      <c r="D218" s="242" t="s">
        <v>974</v>
      </c>
      <c r="E218" s="41"/>
      <c r="F218" s="300" t="s">
        <v>975</v>
      </c>
      <c r="G218" s="41"/>
      <c r="H218" s="41"/>
      <c r="I218" s="301"/>
      <c r="J218" s="41"/>
      <c r="K218" s="41"/>
      <c r="L218" s="45"/>
      <c r="M218" s="302"/>
      <c r="N218" s="303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974</v>
      </c>
      <c r="AU218" s="18" t="s">
        <v>82</v>
      </c>
    </row>
    <row r="219" s="2" customFormat="1" ht="16.5" customHeight="1">
      <c r="A219" s="39"/>
      <c r="B219" s="40"/>
      <c r="C219" s="227" t="s">
        <v>404</v>
      </c>
      <c r="D219" s="227" t="s">
        <v>149</v>
      </c>
      <c r="E219" s="228" t="s">
        <v>1112</v>
      </c>
      <c r="F219" s="229" t="s">
        <v>1113</v>
      </c>
      <c r="G219" s="230" t="s">
        <v>290</v>
      </c>
      <c r="H219" s="231">
        <v>5</v>
      </c>
      <c r="I219" s="232"/>
      <c r="J219" s="233">
        <f>ROUND(I219*H219,2)</f>
        <v>0</v>
      </c>
      <c r="K219" s="229" t="s">
        <v>1</v>
      </c>
      <c r="L219" s="45"/>
      <c r="M219" s="234" t="s">
        <v>1</v>
      </c>
      <c r="N219" s="235" t="s">
        <v>37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494</v>
      </c>
      <c r="AT219" s="238" t="s">
        <v>149</v>
      </c>
      <c r="AU219" s="238" t="s">
        <v>82</v>
      </c>
      <c r="AY219" s="18" t="s">
        <v>146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80</v>
      </c>
      <c r="BK219" s="239">
        <f>ROUND(I219*H219,2)</f>
        <v>0</v>
      </c>
      <c r="BL219" s="18" t="s">
        <v>494</v>
      </c>
      <c r="BM219" s="238" t="s">
        <v>1114</v>
      </c>
    </row>
    <row r="220" s="2" customFormat="1">
      <c r="A220" s="39"/>
      <c r="B220" s="40"/>
      <c r="C220" s="41"/>
      <c r="D220" s="242" t="s">
        <v>974</v>
      </c>
      <c r="E220" s="41"/>
      <c r="F220" s="300" t="s">
        <v>975</v>
      </c>
      <c r="G220" s="41"/>
      <c r="H220" s="41"/>
      <c r="I220" s="301"/>
      <c r="J220" s="41"/>
      <c r="K220" s="41"/>
      <c r="L220" s="45"/>
      <c r="M220" s="302"/>
      <c r="N220" s="303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974</v>
      </c>
      <c r="AU220" s="18" t="s">
        <v>82</v>
      </c>
    </row>
    <row r="221" s="2" customFormat="1" ht="16.5" customHeight="1">
      <c r="A221" s="39"/>
      <c r="B221" s="40"/>
      <c r="C221" s="227" t="s">
        <v>410</v>
      </c>
      <c r="D221" s="227" t="s">
        <v>149</v>
      </c>
      <c r="E221" s="228" t="s">
        <v>1115</v>
      </c>
      <c r="F221" s="229" t="s">
        <v>1017</v>
      </c>
      <c r="G221" s="230" t="s">
        <v>440</v>
      </c>
      <c r="H221" s="283"/>
      <c r="I221" s="232"/>
      <c r="J221" s="233">
        <f>ROUND(I221*H221,2)</f>
        <v>0</v>
      </c>
      <c r="K221" s="229" t="s">
        <v>1</v>
      </c>
      <c r="L221" s="45"/>
      <c r="M221" s="234" t="s">
        <v>1</v>
      </c>
      <c r="N221" s="235" t="s">
        <v>37</v>
      </c>
      <c r="O221" s="92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494</v>
      </c>
      <c r="AT221" s="238" t="s">
        <v>149</v>
      </c>
      <c r="AU221" s="238" t="s">
        <v>82</v>
      </c>
      <c r="AY221" s="18" t="s">
        <v>146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80</v>
      </c>
      <c r="BK221" s="239">
        <f>ROUND(I221*H221,2)</f>
        <v>0</v>
      </c>
      <c r="BL221" s="18" t="s">
        <v>494</v>
      </c>
      <c r="BM221" s="238" t="s">
        <v>1116</v>
      </c>
    </row>
    <row r="222" s="2" customFormat="1" ht="16.5" customHeight="1">
      <c r="A222" s="39"/>
      <c r="B222" s="40"/>
      <c r="C222" s="227" t="s">
        <v>414</v>
      </c>
      <c r="D222" s="227" t="s">
        <v>149</v>
      </c>
      <c r="E222" s="228" t="s">
        <v>1117</v>
      </c>
      <c r="F222" s="229" t="s">
        <v>1020</v>
      </c>
      <c r="G222" s="230" t="s">
        <v>440</v>
      </c>
      <c r="H222" s="283"/>
      <c r="I222" s="232"/>
      <c r="J222" s="233">
        <f>ROUND(I222*H222,2)</f>
        <v>0</v>
      </c>
      <c r="K222" s="229" t="s">
        <v>1</v>
      </c>
      <c r="L222" s="45"/>
      <c r="M222" s="234" t="s">
        <v>1</v>
      </c>
      <c r="N222" s="235" t="s">
        <v>37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494</v>
      </c>
      <c r="AT222" s="238" t="s">
        <v>149</v>
      </c>
      <c r="AU222" s="238" t="s">
        <v>82</v>
      </c>
      <c r="AY222" s="18" t="s">
        <v>146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80</v>
      </c>
      <c r="BK222" s="239">
        <f>ROUND(I222*H222,2)</f>
        <v>0</v>
      </c>
      <c r="BL222" s="18" t="s">
        <v>494</v>
      </c>
      <c r="BM222" s="238" t="s">
        <v>1118</v>
      </c>
    </row>
    <row r="223" s="12" customFormat="1" ht="22.8" customHeight="1">
      <c r="A223" s="12"/>
      <c r="B223" s="211"/>
      <c r="C223" s="212"/>
      <c r="D223" s="213" t="s">
        <v>71</v>
      </c>
      <c r="E223" s="225" t="s">
        <v>1119</v>
      </c>
      <c r="F223" s="225" t="s">
        <v>1120</v>
      </c>
      <c r="G223" s="212"/>
      <c r="H223" s="212"/>
      <c r="I223" s="215"/>
      <c r="J223" s="226">
        <f>BK223</f>
        <v>0</v>
      </c>
      <c r="K223" s="212"/>
      <c r="L223" s="217"/>
      <c r="M223" s="218"/>
      <c r="N223" s="219"/>
      <c r="O223" s="219"/>
      <c r="P223" s="220">
        <f>SUM(P224:P239)</f>
        <v>0</v>
      </c>
      <c r="Q223" s="219"/>
      <c r="R223" s="220">
        <f>SUM(R224:R239)</f>
        <v>0</v>
      </c>
      <c r="S223" s="219"/>
      <c r="T223" s="221">
        <f>SUM(T224:T239)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2" t="s">
        <v>80</v>
      </c>
      <c r="AT223" s="223" t="s">
        <v>71</v>
      </c>
      <c r="AU223" s="223" t="s">
        <v>80</v>
      </c>
      <c r="AY223" s="222" t="s">
        <v>146</v>
      </c>
      <c r="BK223" s="224">
        <f>SUM(BK224:BK239)</f>
        <v>0</v>
      </c>
    </row>
    <row r="224" s="2" customFormat="1" ht="16.5" customHeight="1">
      <c r="A224" s="39"/>
      <c r="B224" s="40"/>
      <c r="C224" s="227" t="s">
        <v>419</v>
      </c>
      <c r="D224" s="227" t="s">
        <v>149</v>
      </c>
      <c r="E224" s="228" t="s">
        <v>1121</v>
      </c>
      <c r="F224" s="229" t="s">
        <v>1122</v>
      </c>
      <c r="G224" s="230" t="s">
        <v>849</v>
      </c>
      <c r="H224" s="231">
        <v>12</v>
      </c>
      <c r="I224" s="232"/>
      <c r="J224" s="233">
        <f>ROUND(I224*H224,2)</f>
        <v>0</v>
      </c>
      <c r="K224" s="229" t="s">
        <v>1</v>
      </c>
      <c r="L224" s="45"/>
      <c r="M224" s="234" t="s">
        <v>1</v>
      </c>
      <c r="N224" s="235" t="s">
        <v>37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494</v>
      </c>
      <c r="AT224" s="238" t="s">
        <v>149</v>
      </c>
      <c r="AU224" s="238" t="s">
        <v>82</v>
      </c>
      <c r="AY224" s="18" t="s">
        <v>146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80</v>
      </c>
      <c r="BK224" s="239">
        <f>ROUND(I224*H224,2)</f>
        <v>0</v>
      </c>
      <c r="BL224" s="18" t="s">
        <v>494</v>
      </c>
      <c r="BM224" s="238" t="s">
        <v>1123</v>
      </c>
    </row>
    <row r="225" s="2" customFormat="1">
      <c r="A225" s="39"/>
      <c r="B225" s="40"/>
      <c r="C225" s="41"/>
      <c r="D225" s="242" t="s">
        <v>974</v>
      </c>
      <c r="E225" s="41"/>
      <c r="F225" s="300" t="s">
        <v>975</v>
      </c>
      <c r="G225" s="41"/>
      <c r="H225" s="41"/>
      <c r="I225" s="301"/>
      <c r="J225" s="41"/>
      <c r="K225" s="41"/>
      <c r="L225" s="45"/>
      <c r="M225" s="302"/>
      <c r="N225" s="303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974</v>
      </c>
      <c r="AU225" s="18" t="s">
        <v>82</v>
      </c>
    </row>
    <row r="226" s="2" customFormat="1" ht="24.15" customHeight="1">
      <c r="A226" s="39"/>
      <c r="B226" s="40"/>
      <c r="C226" s="227" t="s">
        <v>424</v>
      </c>
      <c r="D226" s="227" t="s">
        <v>149</v>
      </c>
      <c r="E226" s="228" t="s">
        <v>1124</v>
      </c>
      <c r="F226" s="229" t="s">
        <v>1125</v>
      </c>
      <c r="G226" s="230" t="s">
        <v>849</v>
      </c>
      <c r="H226" s="231">
        <v>12</v>
      </c>
      <c r="I226" s="232"/>
      <c r="J226" s="233">
        <f>ROUND(I226*H226,2)</f>
        <v>0</v>
      </c>
      <c r="K226" s="229" t="s">
        <v>1</v>
      </c>
      <c r="L226" s="45"/>
      <c r="M226" s="234" t="s">
        <v>1</v>
      </c>
      <c r="N226" s="235" t="s">
        <v>37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494</v>
      </c>
      <c r="AT226" s="238" t="s">
        <v>149</v>
      </c>
      <c r="AU226" s="238" t="s">
        <v>82</v>
      </c>
      <c r="AY226" s="18" t="s">
        <v>146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80</v>
      </c>
      <c r="BK226" s="239">
        <f>ROUND(I226*H226,2)</f>
        <v>0</v>
      </c>
      <c r="BL226" s="18" t="s">
        <v>494</v>
      </c>
      <c r="BM226" s="238" t="s">
        <v>1126</v>
      </c>
    </row>
    <row r="227" s="2" customFormat="1">
      <c r="A227" s="39"/>
      <c r="B227" s="40"/>
      <c r="C227" s="41"/>
      <c r="D227" s="242" t="s">
        <v>974</v>
      </c>
      <c r="E227" s="41"/>
      <c r="F227" s="300" t="s">
        <v>975</v>
      </c>
      <c r="G227" s="41"/>
      <c r="H227" s="41"/>
      <c r="I227" s="301"/>
      <c r="J227" s="41"/>
      <c r="K227" s="41"/>
      <c r="L227" s="45"/>
      <c r="M227" s="302"/>
      <c r="N227" s="303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974</v>
      </c>
      <c r="AU227" s="18" t="s">
        <v>82</v>
      </c>
    </row>
    <row r="228" s="2" customFormat="1" ht="24.15" customHeight="1">
      <c r="A228" s="39"/>
      <c r="B228" s="40"/>
      <c r="C228" s="227" t="s">
        <v>428</v>
      </c>
      <c r="D228" s="227" t="s">
        <v>149</v>
      </c>
      <c r="E228" s="228" t="s">
        <v>1127</v>
      </c>
      <c r="F228" s="229" t="s">
        <v>1128</v>
      </c>
      <c r="G228" s="230" t="s">
        <v>849</v>
      </c>
      <c r="H228" s="231">
        <v>1</v>
      </c>
      <c r="I228" s="232"/>
      <c r="J228" s="233">
        <f>ROUND(I228*H228,2)</f>
        <v>0</v>
      </c>
      <c r="K228" s="229" t="s">
        <v>1</v>
      </c>
      <c r="L228" s="45"/>
      <c r="M228" s="234" t="s">
        <v>1</v>
      </c>
      <c r="N228" s="235" t="s">
        <v>37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494</v>
      </c>
      <c r="AT228" s="238" t="s">
        <v>149</v>
      </c>
      <c r="AU228" s="238" t="s">
        <v>82</v>
      </c>
      <c r="AY228" s="18" t="s">
        <v>146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80</v>
      </c>
      <c r="BK228" s="239">
        <f>ROUND(I228*H228,2)</f>
        <v>0</v>
      </c>
      <c r="BL228" s="18" t="s">
        <v>494</v>
      </c>
      <c r="BM228" s="238" t="s">
        <v>1129</v>
      </c>
    </row>
    <row r="229" s="2" customFormat="1">
      <c r="A229" s="39"/>
      <c r="B229" s="40"/>
      <c r="C229" s="41"/>
      <c r="D229" s="242" t="s">
        <v>974</v>
      </c>
      <c r="E229" s="41"/>
      <c r="F229" s="300" t="s">
        <v>975</v>
      </c>
      <c r="G229" s="41"/>
      <c r="H229" s="41"/>
      <c r="I229" s="301"/>
      <c r="J229" s="41"/>
      <c r="K229" s="41"/>
      <c r="L229" s="45"/>
      <c r="M229" s="302"/>
      <c r="N229" s="303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974</v>
      </c>
      <c r="AU229" s="18" t="s">
        <v>82</v>
      </c>
    </row>
    <row r="230" s="2" customFormat="1" ht="16.5" customHeight="1">
      <c r="A230" s="39"/>
      <c r="B230" s="40"/>
      <c r="C230" s="227" t="s">
        <v>433</v>
      </c>
      <c r="D230" s="227" t="s">
        <v>149</v>
      </c>
      <c r="E230" s="228" t="s">
        <v>1130</v>
      </c>
      <c r="F230" s="229" t="s">
        <v>1131</v>
      </c>
      <c r="G230" s="230" t="s">
        <v>849</v>
      </c>
      <c r="H230" s="231">
        <v>3</v>
      </c>
      <c r="I230" s="232"/>
      <c r="J230" s="233">
        <f>ROUND(I230*H230,2)</f>
        <v>0</v>
      </c>
      <c r="K230" s="229" t="s">
        <v>1</v>
      </c>
      <c r="L230" s="45"/>
      <c r="M230" s="234" t="s">
        <v>1</v>
      </c>
      <c r="N230" s="235" t="s">
        <v>37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494</v>
      </c>
      <c r="AT230" s="238" t="s">
        <v>149</v>
      </c>
      <c r="AU230" s="238" t="s">
        <v>82</v>
      </c>
      <c r="AY230" s="18" t="s">
        <v>146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80</v>
      </c>
      <c r="BK230" s="239">
        <f>ROUND(I230*H230,2)</f>
        <v>0</v>
      </c>
      <c r="BL230" s="18" t="s">
        <v>494</v>
      </c>
      <c r="BM230" s="238" t="s">
        <v>1132</v>
      </c>
    </row>
    <row r="231" s="2" customFormat="1">
      <c r="A231" s="39"/>
      <c r="B231" s="40"/>
      <c r="C231" s="41"/>
      <c r="D231" s="242" t="s">
        <v>974</v>
      </c>
      <c r="E231" s="41"/>
      <c r="F231" s="300" t="s">
        <v>975</v>
      </c>
      <c r="G231" s="41"/>
      <c r="H231" s="41"/>
      <c r="I231" s="301"/>
      <c r="J231" s="41"/>
      <c r="K231" s="41"/>
      <c r="L231" s="45"/>
      <c r="M231" s="302"/>
      <c r="N231" s="303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974</v>
      </c>
      <c r="AU231" s="18" t="s">
        <v>82</v>
      </c>
    </row>
    <row r="232" s="2" customFormat="1" ht="24.15" customHeight="1">
      <c r="A232" s="39"/>
      <c r="B232" s="40"/>
      <c r="C232" s="227" t="s">
        <v>437</v>
      </c>
      <c r="D232" s="227" t="s">
        <v>149</v>
      </c>
      <c r="E232" s="228" t="s">
        <v>1133</v>
      </c>
      <c r="F232" s="229" t="s">
        <v>1134</v>
      </c>
      <c r="G232" s="230" t="s">
        <v>849</v>
      </c>
      <c r="H232" s="231">
        <v>1</v>
      </c>
      <c r="I232" s="232"/>
      <c r="J232" s="233">
        <f>ROUND(I232*H232,2)</f>
        <v>0</v>
      </c>
      <c r="K232" s="229" t="s">
        <v>1</v>
      </c>
      <c r="L232" s="45"/>
      <c r="M232" s="234" t="s">
        <v>1</v>
      </c>
      <c r="N232" s="235" t="s">
        <v>37</v>
      </c>
      <c r="O232" s="92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494</v>
      </c>
      <c r="AT232" s="238" t="s">
        <v>149</v>
      </c>
      <c r="AU232" s="238" t="s">
        <v>82</v>
      </c>
      <c r="AY232" s="18" t="s">
        <v>146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80</v>
      </c>
      <c r="BK232" s="239">
        <f>ROUND(I232*H232,2)</f>
        <v>0</v>
      </c>
      <c r="BL232" s="18" t="s">
        <v>494</v>
      </c>
      <c r="BM232" s="238" t="s">
        <v>1135</v>
      </c>
    </row>
    <row r="233" s="2" customFormat="1">
      <c r="A233" s="39"/>
      <c r="B233" s="40"/>
      <c r="C233" s="41"/>
      <c r="D233" s="242" t="s">
        <v>974</v>
      </c>
      <c r="E233" s="41"/>
      <c r="F233" s="300" t="s">
        <v>975</v>
      </c>
      <c r="G233" s="41"/>
      <c r="H233" s="41"/>
      <c r="I233" s="301"/>
      <c r="J233" s="41"/>
      <c r="K233" s="41"/>
      <c r="L233" s="45"/>
      <c r="M233" s="302"/>
      <c r="N233" s="303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974</v>
      </c>
      <c r="AU233" s="18" t="s">
        <v>82</v>
      </c>
    </row>
    <row r="234" s="2" customFormat="1" ht="24.15" customHeight="1">
      <c r="A234" s="39"/>
      <c r="B234" s="40"/>
      <c r="C234" s="227" t="s">
        <v>444</v>
      </c>
      <c r="D234" s="227" t="s">
        <v>149</v>
      </c>
      <c r="E234" s="228" t="s">
        <v>1136</v>
      </c>
      <c r="F234" s="229" t="s">
        <v>1137</v>
      </c>
      <c r="G234" s="230" t="s">
        <v>849</v>
      </c>
      <c r="H234" s="231">
        <v>2</v>
      </c>
      <c r="I234" s="232"/>
      <c r="J234" s="233">
        <f>ROUND(I234*H234,2)</f>
        <v>0</v>
      </c>
      <c r="K234" s="229" t="s">
        <v>1</v>
      </c>
      <c r="L234" s="45"/>
      <c r="M234" s="234" t="s">
        <v>1</v>
      </c>
      <c r="N234" s="235" t="s">
        <v>37</v>
      </c>
      <c r="O234" s="92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494</v>
      </c>
      <c r="AT234" s="238" t="s">
        <v>149</v>
      </c>
      <c r="AU234" s="238" t="s">
        <v>82</v>
      </c>
      <c r="AY234" s="18" t="s">
        <v>146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80</v>
      </c>
      <c r="BK234" s="239">
        <f>ROUND(I234*H234,2)</f>
        <v>0</v>
      </c>
      <c r="BL234" s="18" t="s">
        <v>494</v>
      </c>
      <c r="BM234" s="238" t="s">
        <v>1138</v>
      </c>
    </row>
    <row r="235" s="2" customFormat="1">
      <c r="A235" s="39"/>
      <c r="B235" s="40"/>
      <c r="C235" s="41"/>
      <c r="D235" s="242" t="s">
        <v>974</v>
      </c>
      <c r="E235" s="41"/>
      <c r="F235" s="300" t="s">
        <v>975</v>
      </c>
      <c r="G235" s="41"/>
      <c r="H235" s="41"/>
      <c r="I235" s="301"/>
      <c r="J235" s="41"/>
      <c r="K235" s="41"/>
      <c r="L235" s="45"/>
      <c r="M235" s="302"/>
      <c r="N235" s="303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974</v>
      </c>
      <c r="AU235" s="18" t="s">
        <v>82</v>
      </c>
    </row>
    <row r="236" s="2" customFormat="1" ht="16.5" customHeight="1">
      <c r="A236" s="39"/>
      <c r="B236" s="40"/>
      <c r="C236" s="227" t="s">
        <v>449</v>
      </c>
      <c r="D236" s="227" t="s">
        <v>149</v>
      </c>
      <c r="E236" s="228" t="s">
        <v>1139</v>
      </c>
      <c r="F236" s="229" t="s">
        <v>1140</v>
      </c>
      <c r="G236" s="230" t="s">
        <v>849</v>
      </c>
      <c r="H236" s="231">
        <v>32</v>
      </c>
      <c r="I236" s="232"/>
      <c r="J236" s="233">
        <f>ROUND(I236*H236,2)</f>
        <v>0</v>
      </c>
      <c r="K236" s="229" t="s">
        <v>1</v>
      </c>
      <c r="L236" s="45"/>
      <c r="M236" s="234" t="s">
        <v>1</v>
      </c>
      <c r="N236" s="235" t="s">
        <v>37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494</v>
      </c>
      <c r="AT236" s="238" t="s">
        <v>149</v>
      </c>
      <c r="AU236" s="238" t="s">
        <v>82</v>
      </c>
      <c r="AY236" s="18" t="s">
        <v>146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80</v>
      </c>
      <c r="BK236" s="239">
        <f>ROUND(I236*H236,2)</f>
        <v>0</v>
      </c>
      <c r="BL236" s="18" t="s">
        <v>494</v>
      </c>
      <c r="BM236" s="238" t="s">
        <v>1141</v>
      </c>
    </row>
    <row r="237" s="2" customFormat="1">
      <c r="A237" s="39"/>
      <c r="B237" s="40"/>
      <c r="C237" s="41"/>
      <c r="D237" s="242" t="s">
        <v>974</v>
      </c>
      <c r="E237" s="41"/>
      <c r="F237" s="300" t="s">
        <v>975</v>
      </c>
      <c r="G237" s="41"/>
      <c r="H237" s="41"/>
      <c r="I237" s="301"/>
      <c r="J237" s="41"/>
      <c r="K237" s="41"/>
      <c r="L237" s="45"/>
      <c r="M237" s="302"/>
      <c r="N237" s="303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974</v>
      </c>
      <c r="AU237" s="18" t="s">
        <v>82</v>
      </c>
    </row>
    <row r="238" s="2" customFormat="1" ht="16.5" customHeight="1">
      <c r="A238" s="39"/>
      <c r="B238" s="40"/>
      <c r="C238" s="227" t="s">
        <v>454</v>
      </c>
      <c r="D238" s="227" t="s">
        <v>149</v>
      </c>
      <c r="E238" s="228" t="s">
        <v>1142</v>
      </c>
      <c r="F238" s="229" t="s">
        <v>1017</v>
      </c>
      <c r="G238" s="230" t="s">
        <v>440</v>
      </c>
      <c r="H238" s="283"/>
      <c r="I238" s="232"/>
      <c r="J238" s="233">
        <f>ROUND(I238*H238,2)</f>
        <v>0</v>
      </c>
      <c r="K238" s="229" t="s">
        <v>1</v>
      </c>
      <c r="L238" s="45"/>
      <c r="M238" s="234" t="s">
        <v>1</v>
      </c>
      <c r="N238" s="235" t="s">
        <v>37</v>
      </c>
      <c r="O238" s="92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494</v>
      </c>
      <c r="AT238" s="238" t="s">
        <v>149</v>
      </c>
      <c r="AU238" s="238" t="s">
        <v>82</v>
      </c>
      <c r="AY238" s="18" t="s">
        <v>146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80</v>
      </c>
      <c r="BK238" s="239">
        <f>ROUND(I238*H238,2)</f>
        <v>0</v>
      </c>
      <c r="BL238" s="18" t="s">
        <v>494</v>
      </c>
      <c r="BM238" s="238" t="s">
        <v>1143</v>
      </c>
    </row>
    <row r="239" s="2" customFormat="1" ht="16.5" customHeight="1">
      <c r="A239" s="39"/>
      <c r="B239" s="40"/>
      <c r="C239" s="227" t="s">
        <v>458</v>
      </c>
      <c r="D239" s="227" t="s">
        <v>149</v>
      </c>
      <c r="E239" s="228" t="s">
        <v>1144</v>
      </c>
      <c r="F239" s="229" t="s">
        <v>1020</v>
      </c>
      <c r="G239" s="230" t="s">
        <v>440</v>
      </c>
      <c r="H239" s="283"/>
      <c r="I239" s="232"/>
      <c r="J239" s="233">
        <f>ROUND(I239*H239,2)</f>
        <v>0</v>
      </c>
      <c r="K239" s="229" t="s">
        <v>1</v>
      </c>
      <c r="L239" s="45"/>
      <c r="M239" s="234" t="s">
        <v>1</v>
      </c>
      <c r="N239" s="235" t="s">
        <v>37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494</v>
      </c>
      <c r="AT239" s="238" t="s">
        <v>149</v>
      </c>
      <c r="AU239" s="238" t="s">
        <v>82</v>
      </c>
      <c r="AY239" s="18" t="s">
        <v>146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80</v>
      </c>
      <c r="BK239" s="239">
        <f>ROUND(I239*H239,2)</f>
        <v>0</v>
      </c>
      <c r="BL239" s="18" t="s">
        <v>494</v>
      </c>
      <c r="BM239" s="238" t="s">
        <v>1145</v>
      </c>
    </row>
    <row r="240" s="12" customFormat="1" ht="22.8" customHeight="1">
      <c r="A240" s="12"/>
      <c r="B240" s="211"/>
      <c r="C240" s="212"/>
      <c r="D240" s="213" t="s">
        <v>71</v>
      </c>
      <c r="E240" s="225" t="s">
        <v>1146</v>
      </c>
      <c r="F240" s="225" t="s">
        <v>1147</v>
      </c>
      <c r="G240" s="212"/>
      <c r="H240" s="212"/>
      <c r="I240" s="215"/>
      <c r="J240" s="226">
        <f>BK240</f>
        <v>0</v>
      </c>
      <c r="K240" s="212"/>
      <c r="L240" s="217"/>
      <c r="M240" s="218"/>
      <c r="N240" s="219"/>
      <c r="O240" s="219"/>
      <c r="P240" s="220">
        <f>P241+P246</f>
        <v>0</v>
      </c>
      <c r="Q240" s="219"/>
      <c r="R240" s="220">
        <f>R241+R246</f>
        <v>0</v>
      </c>
      <c r="S240" s="219"/>
      <c r="T240" s="221">
        <f>T241+T246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2" t="s">
        <v>80</v>
      </c>
      <c r="AT240" s="223" t="s">
        <v>71</v>
      </c>
      <c r="AU240" s="223" t="s">
        <v>80</v>
      </c>
      <c r="AY240" s="222" t="s">
        <v>146</v>
      </c>
      <c r="BK240" s="224">
        <f>BK241+BK246</f>
        <v>0</v>
      </c>
    </row>
    <row r="241" s="12" customFormat="1" ht="20.88" customHeight="1">
      <c r="A241" s="12"/>
      <c r="B241" s="211"/>
      <c r="C241" s="212"/>
      <c r="D241" s="213" t="s">
        <v>71</v>
      </c>
      <c r="E241" s="225" t="s">
        <v>845</v>
      </c>
      <c r="F241" s="225" t="s">
        <v>1148</v>
      </c>
      <c r="G241" s="212"/>
      <c r="H241" s="212"/>
      <c r="I241" s="215"/>
      <c r="J241" s="226">
        <f>BK241</f>
        <v>0</v>
      </c>
      <c r="K241" s="212"/>
      <c r="L241" s="217"/>
      <c r="M241" s="218"/>
      <c r="N241" s="219"/>
      <c r="O241" s="219"/>
      <c r="P241" s="220">
        <f>SUM(P242:P245)</f>
        <v>0</v>
      </c>
      <c r="Q241" s="219"/>
      <c r="R241" s="220">
        <f>SUM(R242:R245)</f>
        <v>0</v>
      </c>
      <c r="S241" s="219"/>
      <c r="T241" s="221">
        <f>SUM(T242:T245)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2" t="s">
        <v>80</v>
      </c>
      <c r="AT241" s="223" t="s">
        <v>71</v>
      </c>
      <c r="AU241" s="223" t="s">
        <v>82</v>
      </c>
      <c r="AY241" s="222" t="s">
        <v>146</v>
      </c>
      <c r="BK241" s="224">
        <f>SUM(BK242:BK245)</f>
        <v>0</v>
      </c>
    </row>
    <row r="242" s="2" customFormat="1" ht="16.5" customHeight="1">
      <c r="A242" s="39"/>
      <c r="B242" s="40"/>
      <c r="C242" s="227" t="s">
        <v>463</v>
      </c>
      <c r="D242" s="227" t="s">
        <v>149</v>
      </c>
      <c r="E242" s="228" t="s">
        <v>1149</v>
      </c>
      <c r="F242" s="229" t="s">
        <v>1150</v>
      </c>
      <c r="G242" s="230" t="s">
        <v>1151</v>
      </c>
      <c r="H242" s="231">
        <v>1</v>
      </c>
      <c r="I242" s="232"/>
      <c r="J242" s="233">
        <f>ROUND(I242*H242,2)</f>
        <v>0</v>
      </c>
      <c r="K242" s="229" t="s">
        <v>1</v>
      </c>
      <c r="L242" s="45"/>
      <c r="M242" s="234" t="s">
        <v>1</v>
      </c>
      <c r="N242" s="235" t="s">
        <v>37</v>
      </c>
      <c r="O242" s="92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494</v>
      </c>
      <c r="AT242" s="238" t="s">
        <v>149</v>
      </c>
      <c r="AU242" s="238" t="s">
        <v>169</v>
      </c>
      <c r="AY242" s="18" t="s">
        <v>146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80</v>
      </c>
      <c r="BK242" s="239">
        <f>ROUND(I242*H242,2)</f>
        <v>0</v>
      </c>
      <c r="BL242" s="18" t="s">
        <v>494</v>
      </c>
      <c r="BM242" s="238" t="s">
        <v>1152</v>
      </c>
    </row>
    <row r="243" s="2" customFormat="1">
      <c r="A243" s="39"/>
      <c r="B243" s="40"/>
      <c r="C243" s="41"/>
      <c r="D243" s="242" t="s">
        <v>974</v>
      </c>
      <c r="E243" s="41"/>
      <c r="F243" s="300" t="s">
        <v>975</v>
      </c>
      <c r="G243" s="41"/>
      <c r="H243" s="41"/>
      <c r="I243" s="301"/>
      <c r="J243" s="41"/>
      <c r="K243" s="41"/>
      <c r="L243" s="45"/>
      <c r="M243" s="302"/>
      <c r="N243" s="303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974</v>
      </c>
      <c r="AU243" s="18" t="s">
        <v>169</v>
      </c>
    </row>
    <row r="244" s="2" customFormat="1" ht="16.5" customHeight="1">
      <c r="A244" s="39"/>
      <c r="B244" s="40"/>
      <c r="C244" s="227" t="s">
        <v>467</v>
      </c>
      <c r="D244" s="227" t="s">
        <v>149</v>
      </c>
      <c r="E244" s="228" t="s">
        <v>1153</v>
      </c>
      <c r="F244" s="229" t="s">
        <v>1154</v>
      </c>
      <c r="G244" s="230" t="s">
        <v>1151</v>
      </c>
      <c r="H244" s="231">
        <v>1</v>
      </c>
      <c r="I244" s="232"/>
      <c r="J244" s="233">
        <f>ROUND(I244*H244,2)</f>
        <v>0</v>
      </c>
      <c r="K244" s="229" t="s">
        <v>1</v>
      </c>
      <c r="L244" s="45"/>
      <c r="M244" s="234" t="s">
        <v>1</v>
      </c>
      <c r="N244" s="235" t="s">
        <v>37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494</v>
      </c>
      <c r="AT244" s="238" t="s">
        <v>149</v>
      </c>
      <c r="AU244" s="238" t="s">
        <v>169</v>
      </c>
      <c r="AY244" s="18" t="s">
        <v>146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80</v>
      </c>
      <c r="BK244" s="239">
        <f>ROUND(I244*H244,2)</f>
        <v>0</v>
      </c>
      <c r="BL244" s="18" t="s">
        <v>494</v>
      </c>
      <c r="BM244" s="238" t="s">
        <v>1155</v>
      </c>
    </row>
    <row r="245" s="2" customFormat="1">
      <c r="A245" s="39"/>
      <c r="B245" s="40"/>
      <c r="C245" s="41"/>
      <c r="D245" s="242" t="s">
        <v>974</v>
      </c>
      <c r="E245" s="41"/>
      <c r="F245" s="300" t="s">
        <v>1009</v>
      </c>
      <c r="G245" s="41"/>
      <c r="H245" s="41"/>
      <c r="I245" s="301"/>
      <c r="J245" s="41"/>
      <c r="K245" s="41"/>
      <c r="L245" s="45"/>
      <c r="M245" s="302"/>
      <c r="N245" s="303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974</v>
      </c>
      <c r="AU245" s="18" t="s">
        <v>169</v>
      </c>
    </row>
    <row r="246" s="12" customFormat="1" ht="20.88" customHeight="1">
      <c r="A246" s="12"/>
      <c r="B246" s="211"/>
      <c r="C246" s="212"/>
      <c r="D246" s="213" t="s">
        <v>71</v>
      </c>
      <c r="E246" s="225" t="s">
        <v>14</v>
      </c>
      <c r="F246" s="225" t="s">
        <v>1156</v>
      </c>
      <c r="G246" s="212"/>
      <c r="H246" s="212"/>
      <c r="I246" s="215"/>
      <c r="J246" s="226">
        <f>BK246</f>
        <v>0</v>
      </c>
      <c r="K246" s="212"/>
      <c r="L246" s="217"/>
      <c r="M246" s="218"/>
      <c r="N246" s="219"/>
      <c r="O246" s="219"/>
      <c r="P246" s="220">
        <f>SUM(P247:P250)</f>
        <v>0</v>
      </c>
      <c r="Q246" s="219"/>
      <c r="R246" s="220">
        <f>SUM(R247:R250)</f>
        <v>0</v>
      </c>
      <c r="S246" s="219"/>
      <c r="T246" s="221">
        <f>SUM(T247:T250)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2" t="s">
        <v>80</v>
      </c>
      <c r="AT246" s="223" t="s">
        <v>71</v>
      </c>
      <c r="AU246" s="223" t="s">
        <v>82</v>
      </c>
      <c r="AY246" s="222" t="s">
        <v>146</v>
      </c>
      <c r="BK246" s="224">
        <f>SUM(BK247:BK250)</f>
        <v>0</v>
      </c>
    </row>
    <row r="247" s="2" customFormat="1" ht="16.5" customHeight="1">
      <c r="A247" s="39"/>
      <c r="B247" s="40"/>
      <c r="C247" s="227" t="s">
        <v>472</v>
      </c>
      <c r="D247" s="227" t="s">
        <v>149</v>
      </c>
      <c r="E247" s="228" t="s">
        <v>1157</v>
      </c>
      <c r="F247" s="229" t="s">
        <v>1158</v>
      </c>
      <c r="G247" s="230" t="s">
        <v>1151</v>
      </c>
      <c r="H247" s="231">
        <v>1</v>
      </c>
      <c r="I247" s="232"/>
      <c r="J247" s="233">
        <f>ROUND(I247*H247,2)</f>
        <v>0</v>
      </c>
      <c r="K247" s="229" t="s">
        <v>1</v>
      </c>
      <c r="L247" s="45"/>
      <c r="M247" s="234" t="s">
        <v>1</v>
      </c>
      <c r="N247" s="235" t="s">
        <v>37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494</v>
      </c>
      <c r="AT247" s="238" t="s">
        <v>149</v>
      </c>
      <c r="AU247" s="238" t="s">
        <v>169</v>
      </c>
      <c r="AY247" s="18" t="s">
        <v>146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80</v>
      </c>
      <c r="BK247" s="239">
        <f>ROUND(I247*H247,2)</f>
        <v>0</v>
      </c>
      <c r="BL247" s="18" t="s">
        <v>494</v>
      </c>
      <c r="BM247" s="238" t="s">
        <v>1159</v>
      </c>
    </row>
    <row r="248" s="2" customFormat="1">
      <c r="A248" s="39"/>
      <c r="B248" s="40"/>
      <c r="C248" s="41"/>
      <c r="D248" s="242" t="s">
        <v>974</v>
      </c>
      <c r="E248" s="41"/>
      <c r="F248" s="300" t="s">
        <v>1009</v>
      </c>
      <c r="G248" s="41"/>
      <c r="H248" s="41"/>
      <c r="I248" s="301"/>
      <c r="J248" s="41"/>
      <c r="K248" s="41"/>
      <c r="L248" s="45"/>
      <c r="M248" s="302"/>
      <c r="N248" s="303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974</v>
      </c>
      <c r="AU248" s="18" t="s">
        <v>169</v>
      </c>
    </row>
    <row r="249" s="2" customFormat="1" ht="16.5" customHeight="1">
      <c r="A249" s="39"/>
      <c r="B249" s="40"/>
      <c r="C249" s="227" t="s">
        <v>476</v>
      </c>
      <c r="D249" s="227" t="s">
        <v>149</v>
      </c>
      <c r="E249" s="228" t="s">
        <v>1160</v>
      </c>
      <c r="F249" s="229" t="s">
        <v>1017</v>
      </c>
      <c r="G249" s="230" t="s">
        <v>440</v>
      </c>
      <c r="H249" s="283"/>
      <c r="I249" s="232"/>
      <c r="J249" s="233">
        <f>ROUND(I249*H249,2)</f>
        <v>0</v>
      </c>
      <c r="K249" s="229" t="s">
        <v>1</v>
      </c>
      <c r="L249" s="45"/>
      <c r="M249" s="234" t="s">
        <v>1</v>
      </c>
      <c r="N249" s="235" t="s">
        <v>37</v>
      </c>
      <c r="O249" s="92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494</v>
      </c>
      <c r="AT249" s="238" t="s">
        <v>149</v>
      </c>
      <c r="AU249" s="238" t="s">
        <v>169</v>
      </c>
      <c r="AY249" s="18" t="s">
        <v>146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80</v>
      </c>
      <c r="BK249" s="239">
        <f>ROUND(I249*H249,2)</f>
        <v>0</v>
      </c>
      <c r="BL249" s="18" t="s">
        <v>494</v>
      </c>
      <c r="BM249" s="238" t="s">
        <v>1161</v>
      </c>
    </row>
    <row r="250" s="2" customFormat="1" ht="16.5" customHeight="1">
      <c r="A250" s="39"/>
      <c r="B250" s="40"/>
      <c r="C250" s="227" t="s">
        <v>480</v>
      </c>
      <c r="D250" s="227" t="s">
        <v>149</v>
      </c>
      <c r="E250" s="228" t="s">
        <v>1162</v>
      </c>
      <c r="F250" s="229" t="s">
        <v>1020</v>
      </c>
      <c r="G250" s="230" t="s">
        <v>440</v>
      </c>
      <c r="H250" s="283"/>
      <c r="I250" s="232"/>
      <c r="J250" s="233">
        <f>ROUND(I250*H250,2)</f>
        <v>0</v>
      </c>
      <c r="K250" s="229" t="s">
        <v>1</v>
      </c>
      <c r="L250" s="45"/>
      <c r="M250" s="234" t="s">
        <v>1</v>
      </c>
      <c r="N250" s="235" t="s">
        <v>37</v>
      </c>
      <c r="O250" s="92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494</v>
      </c>
      <c r="AT250" s="238" t="s">
        <v>149</v>
      </c>
      <c r="AU250" s="238" t="s">
        <v>169</v>
      </c>
      <c r="AY250" s="18" t="s">
        <v>146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80</v>
      </c>
      <c r="BK250" s="239">
        <f>ROUND(I250*H250,2)</f>
        <v>0</v>
      </c>
      <c r="BL250" s="18" t="s">
        <v>494</v>
      </c>
      <c r="BM250" s="238" t="s">
        <v>1163</v>
      </c>
    </row>
    <row r="251" s="12" customFormat="1" ht="22.8" customHeight="1">
      <c r="A251" s="12"/>
      <c r="B251" s="211"/>
      <c r="C251" s="212"/>
      <c r="D251" s="213" t="s">
        <v>71</v>
      </c>
      <c r="E251" s="225" t="s">
        <v>1164</v>
      </c>
      <c r="F251" s="225" t="s">
        <v>1165</v>
      </c>
      <c r="G251" s="212"/>
      <c r="H251" s="212"/>
      <c r="I251" s="215"/>
      <c r="J251" s="226">
        <f>BK251</f>
        <v>0</v>
      </c>
      <c r="K251" s="212"/>
      <c r="L251" s="217"/>
      <c r="M251" s="218"/>
      <c r="N251" s="219"/>
      <c r="O251" s="219"/>
      <c r="P251" s="220">
        <f>SUM(P252:P261)</f>
        <v>0</v>
      </c>
      <c r="Q251" s="219"/>
      <c r="R251" s="220">
        <f>SUM(R252:R261)</f>
        <v>0</v>
      </c>
      <c r="S251" s="219"/>
      <c r="T251" s="221">
        <f>SUM(T252:T261)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2" t="s">
        <v>80</v>
      </c>
      <c r="AT251" s="223" t="s">
        <v>71</v>
      </c>
      <c r="AU251" s="223" t="s">
        <v>80</v>
      </c>
      <c r="AY251" s="222" t="s">
        <v>146</v>
      </c>
      <c r="BK251" s="224">
        <f>SUM(BK252:BK261)</f>
        <v>0</v>
      </c>
    </row>
    <row r="252" s="2" customFormat="1" ht="16.5" customHeight="1">
      <c r="A252" s="39"/>
      <c r="B252" s="40"/>
      <c r="C252" s="227" t="s">
        <v>485</v>
      </c>
      <c r="D252" s="227" t="s">
        <v>149</v>
      </c>
      <c r="E252" s="228" t="s">
        <v>1166</v>
      </c>
      <c r="F252" s="229" t="s">
        <v>1167</v>
      </c>
      <c r="G252" s="230" t="s">
        <v>1151</v>
      </c>
      <c r="H252" s="231">
        <v>1</v>
      </c>
      <c r="I252" s="232"/>
      <c r="J252" s="233">
        <f>ROUND(I252*H252,2)</f>
        <v>0</v>
      </c>
      <c r="K252" s="229" t="s">
        <v>1</v>
      </c>
      <c r="L252" s="45"/>
      <c r="M252" s="234" t="s">
        <v>1</v>
      </c>
      <c r="N252" s="235" t="s">
        <v>37</v>
      </c>
      <c r="O252" s="92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494</v>
      </c>
      <c r="AT252" s="238" t="s">
        <v>149</v>
      </c>
      <c r="AU252" s="238" t="s">
        <v>82</v>
      </c>
      <c r="AY252" s="18" t="s">
        <v>146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80</v>
      </c>
      <c r="BK252" s="239">
        <f>ROUND(I252*H252,2)</f>
        <v>0</v>
      </c>
      <c r="BL252" s="18" t="s">
        <v>494</v>
      </c>
      <c r="BM252" s="238" t="s">
        <v>1168</v>
      </c>
    </row>
    <row r="253" s="2" customFormat="1" ht="16.5" customHeight="1">
      <c r="A253" s="39"/>
      <c r="B253" s="40"/>
      <c r="C253" s="227" t="s">
        <v>490</v>
      </c>
      <c r="D253" s="227" t="s">
        <v>149</v>
      </c>
      <c r="E253" s="228" t="s">
        <v>1169</v>
      </c>
      <c r="F253" s="229" t="s">
        <v>1170</v>
      </c>
      <c r="G253" s="230" t="s">
        <v>1151</v>
      </c>
      <c r="H253" s="231">
        <v>1</v>
      </c>
      <c r="I253" s="232"/>
      <c r="J253" s="233">
        <f>ROUND(I253*H253,2)</f>
        <v>0</v>
      </c>
      <c r="K253" s="229" t="s">
        <v>1</v>
      </c>
      <c r="L253" s="45"/>
      <c r="M253" s="234" t="s">
        <v>1</v>
      </c>
      <c r="N253" s="235" t="s">
        <v>37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494</v>
      </c>
      <c r="AT253" s="238" t="s">
        <v>149</v>
      </c>
      <c r="AU253" s="238" t="s">
        <v>82</v>
      </c>
      <c r="AY253" s="18" t="s">
        <v>146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80</v>
      </c>
      <c r="BK253" s="239">
        <f>ROUND(I253*H253,2)</f>
        <v>0</v>
      </c>
      <c r="BL253" s="18" t="s">
        <v>494</v>
      </c>
      <c r="BM253" s="238" t="s">
        <v>1171</v>
      </c>
    </row>
    <row r="254" s="2" customFormat="1" ht="16.5" customHeight="1">
      <c r="A254" s="39"/>
      <c r="B254" s="40"/>
      <c r="C254" s="227" t="s">
        <v>494</v>
      </c>
      <c r="D254" s="227" t="s">
        <v>149</v>
      </c>
      <c r="E254" s="228" t="s">
        <v>1172</v>
      </c>
      <c r="F254" s="229" t="s">
        <v>1173</v>
      </c>
      <c r="G254" s="230" t="s">
        <v>1151</v>
      </c>
      <c r="H254" s="231">
        <v>1</v>
      </c>
      <c r="I254" s="232"/>
      <c r="J254" s="233">
        <f>ROUND(I254*H254,2)</f>
        <v>0</v>
      </c>
      <c r="K254" s="229" t="s">
        <v>1</v>
      </c>
      <c r="L254" s="45"/>
      <c r="M254" s="234" t="s">
        <v>1</v>
      </c>
      <c r="N254" s="235" t="s">
        <v>37</v>
      </c>
      <c r="O254" s="92"/>
      <c r="P254" s="236">
        <f>O254*H254</f>
        <v>0</v>
      </c>
      <c r="Q254" s="236">
        <v>0</v>
      </c>
      <c r="R254" s="236">
        <f>Q254*H254</f>
        <v>0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494</v>
      </c>
      <c r="AT254" s="238" t="s">
        <v>149</v>
      </c>
      <c r="AU254" s="238" t="s">
        <v>82</v>
      </c>
      <c r="AY254" s="18" t="s">
        <v>146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80</v>
      </c>
      <c r="BK254" s="239">
        <f>ROUND(I254*H254,2)</f>
        <v>0</v>
      </c>
      <c r="BL254" s="18" t="s">
        <v>494</v>
      </c>
      <c r="BM254" s="238" t="s">
        <v>1174</v>
      </c>
    </row>
    <row r="255" s="2" customFormat="1" ht="16.5" customHeight="1">
      <c r="A255" s="39"/>
      <c r="B255" s="40"/>
      <c r="C255" s="227" t="s">
        <v>499</v>
      </c>
      <c r="D255" s="227" t="s">
        <v>149</v>
      </c>
      <c r="E255" s="228" t="s">
        <v>1175</v>
      </c>
      <c r="F255" s="229" t="s">
        <v>1176</v>
      </c>
      <c r="G255" s="230" t="s">
        <v>1151</v>
      </c>
      <c r="H255" s="231">
        <v>1</v>
      </c>
      <c r="I255" s="232"/>
      <c r="J255" s="233">
        <f>ROUND(I255*H255,2)</f>
        <v>0</v>
      </c>
      <c r="K255" s="229" t="s">
        <v>1</v>
      </c>
      <c r="L255" s="45"/>
      <c r="M255" s="234" t="s">
        <v>1</v>
      </c>
      <c r="N255" s="235" t="s">
        <v>37</v>
      </c>
      <c r="O255" s="92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494</v>
      </c>
      <c r="AT255" s="238" t="s">
        <v>149</v>
      </c>
      <c r="AU255" s="238" t="s">
        <v>82</v>
      </c>
      <c r="AY255" s="18" t="s">
        <v>146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80</v>
      </c>
      <c r="BK255" s="239">
        <f>ROUND(I255*H255,2)</f>
        <v>0</v>
      </c>
      <c r="BL255" s="18" t="s">
        <v>494</v>
      </c>
      <c r="BM255" s="238" t="s">
        <v>1177</v>
      </c>
    </row>
    <row r="256" s="2" customFormat="1" ht="16.5" customHeight="1">
      <c r="A256" s="39"/>
      <c r="B256" s="40"/>
      <c r="C256" s="227" t="s">
        <v>503</v>
      </c>
      <c r="D256" s="227" t="s">
        <v>149</v>
      </c>
      <c r="E256" s="228" t="s">
        <v>1178</v>
      </c>
      <c r="F256" s="229" t="s">
        <v>1179</v>
      </c>
      <c r="G256" s="230" t="s">
        <v>1151</v>
      </c>
      <c r="H256" s="231">
        <v>1</v>
      </c>
      <c r="I256" s="232"/>
      <c r="J256" s="233">
        <f>ROUND(I256*H256,2)</f>
        <v>0</v>
      </c>
      <c r="K256" s="229" t="s">
        <v>1</v>
      </c>
      <c r="L256" s="45"/>
      <c r="M256" s="234" t="s">
        <v>1</v>
      </c>
      <c r="N256" s="235" t="s">
        <v>37</v>
      </c>
      <c r="O256" s="92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494</v>
      </c>
      <c r="AT256" s="238" t="s">
        <v>149</v>
      </c>
      <c r="AU256" s="238" t="s">
        <v>82</v>
      </c>
      <c r="AY256" s="18" t="s">
        <v>146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80</v>
      </c>
      <c r="BK256" s="239">
        <f>ROUND(I256*H256,2)</f>
        <v>0</v>
      </c>
      <c r="BL256" s="18" t="s">
        <v>494</v>
      </c>
      <c r="BM256" s="238" t="s">
        <v>1180</v>
      </c>
    </row>
    <row r="257" s="2" customFormat="1" ht="16.5" customHeight="1">
      <c r="A257" s="39"/>
      <c r="B257" s="40"/>
      <c r="C257" s="227" t="s">
        <v>507</v>
      </c>
      <c r="D257" s="227" t="s">
        <v>149</v>
      </c>
      <c r="E257" s="228" t="s">
        <v>1181</v>
      </c>
      <c r="F257" s="229" t="s">
        <v>1182</v>
      </c>
      <c r="G257" s="230" t="s">
        <v>1151</v>
      </c>
      <c r="H257" s="231">
        <v>1</v>
      </c>
      <c r="I257" s="232"/>
      <c r="J257" s="233">
        <f>ROUND(I257*H257,2)</f>
        <v>0</v>
      </c>
      <c r="K257" s="229" t="s">
        <v>1</v>
      </c>
      <c r="L257" s="45"/>
      <c r="M257" s="234" t="s">
        <v>1</v>
      </c>
      <c r="N257" s="235" t="s">
        <v>37</v>
      </c>
      <c r="O257" s="92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494</v>
      </c>
      <c r="AT257" s="238" t="s">
        <v>149</v>
      </c>
      <c r="AU257" s="238" t="s">
        <v>82</v>
      </c>
      <c r="AY257" s="18" t="s">
        <v>146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80</v>
      </c>
      <c r="BK257" s="239">
        <f>ROUND(I257*H257,2)</f>
        <v>0</v>
      </c>
      <c r="BL257" s="18" t="s">
        <v>494</v>
      </c>
      <c r="BM257" s="238" t="s">
        <v>1183</v>
      </c>
    </row>
    <row r="258" s="2" customFormat="1" ht="16.5" customHeight="1">
      <c r="A258" s="39"/>
      <c r="B258" s="40"/>
      <c r="C258" s="227" t="s">
        <v>511</v>
      </c>
      <c r="D258" s="227" t="s">
        <v>149</v>
      </c>
      <c r="E258" s="228" t="s">
        <v>1184</v>
      </c>
      <c r="F258" s="229" t="s">
        <v>1185</v>
      </c>
      <c r="G258" s="230" t="s">
        <v>1151</v>
      </c>
      <c r="H258" s="231">
        <v>1</v>
      </c>
      <c r="I258" s="232"/>
      <c r="J258" s="233">
        <f>ROUND(I258*H258,2)</f>
        <v>0</v>
      </c>
      <c r="K258" s="229" t="s">
        <v>1</v>
      </c>
      <c r="L258" s="45"/>
      <c r="M258" s="234" t="s">
        <v>1</v>
      </c>
      <c r="N258" s="235" t="s">
        <v>37</v>
      </c>
      <c r="O258" s="92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8" t="s">
        <v>494</v>
      </c>
      <c r="AT258" s="238" t="s">
        <v>149</v>
      </c>
      <c r="AU258" s="238" t="s">
        <v>82</v>
      </c>
      <c r="AY258" s="18" t="s">
        <v>146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8" t="s">
        <v>80</v>
      </c>
      <c r="BK258" s="239">
        <f>ROUND(I258*H258,2)</f>
        <v>0</v>
      </c>
      <c r="BL258" s="18" t="s">
        <v>494</v>
      </c>
      <c r="BM258" s="238" t="s">
        <v>1186</v>
      </c>
    </row>
    <row r="259" s="2" customFormat="1" ht="16.5" customHeight="1">
      <c r="A259" s="39"/>
      <c r="B259" s="40"/>
      <c r="C259" s="227" t="s">
        <v>515</v>
      </c>
      <c r="D259" s="227" t="s">
        <v>149</v>
      </c>
      <c r="E259" s="228" t="s">
        <v>1187</v>
      </c>
      <c r="F259" s="229" t="s">
        <v>1188</v>
      </c>
      <c r="G259" s="230" t="s">
        <v>1151</v>
      </c>
      <c r="H259" s="231">
        <v>1</v>
      </c>
      <c r="I259" s="232"/>
      <c r="J259" s="233">
        <f>ROUND(I259*H259,2)</f>
        <v>0</v>
      </c>
      <c r="K259" s="229" t="s">
        <v>1</v>
      </c>
      <c r="L259" s="45"/>
      <c r="M259" s="234" t="s">
        <v>1</v>
      </c>
      <c r="N259" s="235" t="s">
        <v>37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494</v>
      </c>
      <c r="AT259" s="238" t="s">
        <v>149</v>
      </c>
      <c r="AU259" s="238" t="s">
        <v>82</v>
      </c>
      <c r="AY259" s="18" t="s">
        <v>146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80</v>
      </c>
      <c r="BK259" s="239">
        <f>ROUND(I259*H259,2)</f>
        <v>0</v>
      </c>
      <c r="BL259" s="18" t="s">
        <v>494</v>
      </c>
      <c r="BM259" s="238" t="s">
        <v>1189</v>
      </c>
    </row>
    <row r="260" s="2" customFormat="1" ht="16.5" customHeight="1">
      <c r="A260" s="39"/>
      <c r="B260" s="40"/>
      <c r="C260" s="227" t="s">
        <v>522</v>
      </c>
      <c r="D260" s="227" t="s">
        <v>149</v>
      </c>
      <c r="E260" s="228" t="s">
        <v>1190</v>
      </c>
      <c r="F260" s="229" t="s">
        <v>1191</v>
      </c>
      <c r="G260" s="230" t="s">
        <v>1151</v>
      </c>
      <c r="H260" s="231">
        <v>1</v>
      </c>
      <c r="I260" s="232"/>
      <c r="J260" s="233">
        <f>ROUND(I260*H260,2)</f>
        <v>0</v>
      </c>
      <c r="K260" s="229" t="s">
        <v>1</v>
      </c>
      <c r="L260" s="45"/>
      <c r="M260" s="234" t="s">
        <v>1</v>
      </c>
      <c r="N260" s="235" t="s">
        <v>37</v>
      </c>
      <c r="O260" s="92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494</v>
      </c>
      <c r="AT260" s="238" t="s">
        <v>149</v>
      </c>
      <c r="AU260" s="238" t="s">
        <v>82</v>
      </c>
      <c r="AY260" s="18" t="s">
        <v>146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80</v>
      </c>
      <c r="BK260" s="239">
        <f>ROUND(I260*H260,2)</f>
        <v>0</v>
      </c>
      <c r="BL260" s="18" t="s">
        <v>494</v>
      </c>
      <c r="BM260" s="238" t="s">
        <v>1192</v>
      </c>
    </row>
    <row r="261" s="2" customFormat="1" ht="16.5" customHeight="1">
      <c r="A261" s="39"/>
      <c r="B261" s="40"/>
      <c r="C261" s="227" t="s">
        <v>549</v>
      </c>
      <c r="D261" s="227" t="s">
        <v>149</v>
      </c>
      <c r="E261" s="228" t="s">
        <v>1193</v>
      </c>
      <c r="F261" s="229" t="s">
        <v>1014</v>
      </c>
      <c r="G261" s="230" t="s">
        <v>849</v>
      </c>
      <c r="H261" s="231">
        <v>1</v>
      </c>
      <c r="I261" s="232"/>
      <c r="J261" s="233">
        <f>ROUND(I261*H261,2)</f>
        <v>0</v>
      </c>
      <c r="K261" s="229" t="s">
        <v>1</v>
      </c>
      <c r="L261" s="45"/>
      <c r="M261" s="295" t="s">
        <v>1</v>
      </c>
      <c r="N261" s="296" t="s">
        <v>37</v>
      </c>
      <c r="O261" s="297"/>
      <c r="P261" s="298">
        <f>O261*H261</f>
        <v>0</v>
      </c>
      <c r="Q261" s="298">
        <v>0</v>
      </c>
      <c r="R261" s="298">
        <f>Q261*H261</f>
        <v>0</v>
      </c>
      <c r="S261" s="298">
        <v>0</v>
      </c>
      <c r="T261" s="29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494</v>
      </c>
      <c r="AT261" s="238" t="s">
        <v>149</v>
      </c>
      <c r="AU261" s="238" t="s">
        <v>82</v>
      </c>
      <c r="AY261" s="18" t="s">
        <v>146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80</v>
      </c>
      <c r="BK261" s="239">
        <f>ROUND(I261*H261,2)</f>
        <v>0</v>
      </c>
      <c r="BL261" s="18" t="s">
        <v>494</v>
      </c>
      <c r="BM261" s="238" t="s">
        <v>1194</v>
      </c>
    </row>
    <row r="262" s="2" customFormat="1" ht="6.96" customHeight="1">
      <c r="A262" s="39"/>
      <c r="B262" s="67"/>
      <c r="C262" s="68"/>
      <c r="D262" s="68"/>
      <c r="E262" s="68"/>
      <c r="F262" s="68"/>
      <c r="G262" s="68"/>
      <c r="H262" s="68"/>
      <c r="I262" s="68"/>
      <c r="J262" s="68"/>
      <c r="K262" s="68"/>
      <c r="L262" s="45"/>
      <c r="M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</row>
  </sheetData>
  <sheetProtection sheet="1" autoFilter="0" formatColumns="0" formatRows="0" objects="1" scenarios="1" spinCount="100000" saltValue="6RxQ+Tf7dzdbDg0gl7XWQl1q707Rx6aHGjTJZ9dy3aVp+gp0XnPxt0tvRxc7+3Pxio21f63SjRsVzuF4tZeUsA==" hashValue="hDlI27al1E8JU00hQ2GWW0gDIXuJI3PqlUdFd85OK7FdQ4iJzt6pBqlF9ZC4RKqyr/G+sPnBWFrTZx7jtYIHTw==" algorithmName="SHA-512" password="CC45"/>
  <autoFilter ref="C130:K26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102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Odborné učebny - kuchyňka - v objektu ZŠ Aléská Bílina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1195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105</v>
      </c>
      <c r="G12" s="39"/>
      <c r="H12" s="39"/>
      <c r="I12" s="151" t="s">
        <v>22</v>
      </c>
      <c r="J12" s="154" t="str">
        <f>'Rekapitulace stavby'!AN8</f>
        <v>23. 1. 2026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106</v>
      </c>
      <c r="F15" s="39"/>
      <c r="G15" s="39"/>
      <c r="H15" s="39"/>
      <c r="I15" s="151" t="s">
        <v>26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27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29</v>
      </c>
      <c r="E20" s="39"/>
      <c r="F20" s="39"/>
      <c r="G20" s="39"/>
      <c r="H20" s="39"/>
      <c r="I20" s="151" t="s">
        <v>25</v>
      </c>
      <c r="J20" s="142" t="s">
        <v>107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108</v>
      </c>
      <c r="F21" s="39"/>
      <c r="G21" s="39"/>
      <c r="H21" s="39"/>
      <c r="I21" s="151" t="s">
        <v>26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30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21</v>
      </c>
      <c r="F24" s="39"/>
      <c r="G24" s="39"/>
      <c r="H24" s="39"/>
      <c r="I24" s="151" t="s">
        <v>26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32</v>
      </c>
      <c r="E30" s="39"/>
      <c r="F30" s="39"/>
      <c r="G30" s="39"/>
      <c r="H30" s="39"/>
      <c r="I30" s="39"/>
      <c r="J30" s="161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34</v>
      </c>
      <c r="G32" s="39"/>
      <c r="H32" s="39"/>
      <c r="I32" s="162" t="s">
        <v>33</v>
      </c>
      <c r="J32" s="162" t="s">
        <v>35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36</v>
      </c>
      <c r="E33" s="151" t="s">
        <v>37</v>
      </c>
      <c r="F33" s="164">
        <f>ROUND((SUM(BE123:BE141)),  2)</f>
        <v>0</v>
      </c>
      <c r="G33" s="39"/>
      <c r="H33" s="39"/>
      <c r="I33" s="165">
        <v>0.20999999999999999</v>
      </c>
      <c r="J33" s="164">
        <f>ROUND(((SUM(BE123:BE141))*I33),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38</v>
      </c>
      <c r="F34" s="164">
        <f>ROUND((SUM(BF123:BF141)),  2)</f>
        <v>0</v>
      </c>
      <c r="G34" s="39"/>
      <c r="H34" s="39"/>
      <c r="I34" s="165">
        <v>0.12</v>
      </c>
      <c r="J34" s="164">
        <f>ROUND(((SUM(BF123:BF141))*I34),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39</v>
      </c>
      <c r="F35" s="164">
        <f>ROUND((SUM(BG123:BG141)),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40</v>
      </c>
      <c r="F36" s="164">
        <f>ROUND((SUM(BH123:BH141)),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41</v>
      </c>
      <c r="F37" s="164">
        <f>ROUND((SUM(BI123:BI141)),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42</v>
      </c>
      <c r="E39" s="168"/>
      <c r="F39" s="168"/>
      <c r="G39" s="169" t="s">
        <v>43</v>
      </c>
      <c r="H39" s="170" t="s">
        <v>44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45</v>
      </c>
      <c r="E50" s="174"/>
      <c r="F50" s="174"/>
      <c r="G50" s="173" t="s">
        <v>46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47</v>
      </c>
      <c r="E61" s="176"/>
      <c r="F61" s="177" t="s">
        <v>48</v>
      </c>
      <c r="G61" s="175" t="s">
        <v>47</v>
      </c>
      <c r="H61" s="176"/>
      <c r="I61" s="176"/>
      <c r="J61" s="178" t="s">
        <v>48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49</v>
      </c>
      <c r="E65" s="179"/>
      <c r="F65" s="179"/>
      <c r="G65" s="173" t="s">
        <v>50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47</v>
      </c>
      <c r="E76" s="176"/>
      <c r="F76" s="177" t="s">
        <v>48</v>
      </c>
      <c r="G76" s="175" t="s">
        <v>47</v>
      </c>
      <c r="H76" s="176"/>
      <c r="I76" s="176"/>
      <c r="J76" s="178" t="s">
        <v>48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Odborné učebny - kuchyňka - v objektu ZŠ Aléská Bílina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VRN.D2 - Vedlejší rozpočtové náklady a náklady spojené s umístěním stavby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ZŠ Aleská, ul. Aleská č.p.270, Bílina</v>
      </c>
      <c r="G89" s="41"/>
      <c r="H89" s="41"/>
      <c r="I89" s="33" t="s">
        <v>22</v>
      </c>
      <c r="J89" s="80" t="str">
        <f>IF(J12="","",J12)</f>
        <v>23. 1. 2026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Bílina</v>
      </c>
      <c r="G91" s="41"/>
      <c r="H91" s="41"/>
      <c r="I91" s="33" t="s">
        <v>29</v>
      </c>
      <c r="J91" s="37" t="str">
        <f>E21</f>
        <v>Ing. arch. Jan Heller, ČKA 04261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30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110</v>
      </c>
      <c r="D94" s="186"/>
      <c r="E94" s="186"/>
      <c r="F94" s="186"/>
      <c r="G94" s="186"/>
      <c r="H94" s="186"/>
      <c r="I94" s="186"/>
      <c r="J94" s="187" t="s">
        <v>111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112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113</v>
      </c>
    </row>
    <row r="97" s="9" customFormat="1" ht="24.96" customHeight="1">
      <c r="A97" s="9"/>
      <c r="B97" s="189"/>
      <c r="C97" s="190"/>
      <c r="D97" s="191" t="s">
        <v>1196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1197</v>
      </c>
      <c r="E98" s="197"/>
      <c r="F98" s="197"/>
      <c r="G98" s="197"/>
      <c r="H98" s="197"/>
      <c r="I98" s="197"/>
      <c r="J98" s="198">
        <f>J125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1198</v>
      </c>
      <c r="E99" s="197"/>
      <c r="F99" s="197"/>
      <c r="G99" s="197"/>
      <c r="H99" s="197"/>
      <c r="I99" s="197"/>
      <c r="J99" s="198">
        <f>J130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1199</v>
      </c>
      <c r="E100" s="197"/>
      <c r="F100" s="197"/>
      <c r="G100" s="197"/>
      <c r="H100" s="197"/>
      <c r="I100" s="197"/>
      <c r="J100" s="198">
        <f>J132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1200</v>
      </c>
      <c r="E101" s="197"/>
      <c r="F101" s="197"/>
      <c r="G101" s="197"/>
      <c r="H101" s="197"/>
      <c r="I101" s="197"/>
      <c r="J101" s="198">
        <f>J135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1201</v>
      </c>
      <c r="E102" s="197"/>
      <c r="F102" s="197"/>
      <c r="G102" s="197"/>
      <c r="H102" s="197"/>
      <c r="I102" s="197"/>
      <c r="J102" s="198">
        <f>J137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1202</v>
      </c>
      <c r="E103" s="197"/>
      <c r="F103" s="197"/>
      <c r="G103" s="197"/>
      <c r="H103" s="197"/>
      <c r="I103" s="197"/>
      <c r="J103" s="198">
        <f>J139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131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4" t="str">
        <f>E7</f>
        <v>Odborné učebny - kuchyňka - v objektu ZŠ Aléská Bílina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103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VRN.D2 - Vedlejší rozpočtové náklady a náklady spojené s umístěním stavby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ZŠ Aleská, ul. Aleská č.p.270, Bílina</v>
      </c>
      <c r="G117" s="41"/>
      <c r="H117" s="41"/>
      <c r="I117" s="33" t="s">
        <v>22</v>
      </c>
      <c r="J117" s="80" t="str">
        <f>IF(J12="","",J12)</f>
        <v>23. 1. 2026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5.65" customHeight="1">
      <c r="A119" s="39"/>
      <c r="B119" s="40"/>
      <c r="C119" s="33" t="s">
        <v>24</v>
      </c>
      <c r="D119" s="41"/>
      <c r="E119" s="41"/>
      <c r="F119" s="28" t="str">
        <f>E15</f>
        <v>Město Bílina</v>
      </c>
      <c r="G119" s="41"/>
      <c r="H119" s="41"/>
      <c r="I119" s="33" t="s">
        <v>29</v>
      </c>
      <c r="J119" s="37" t="str">
        <f>E21</f>
        <v>Ing. arch. Jan Heller, ČKA 04261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IF(E18="","",E18)</f>
        <v>Vyplň údaj</v>
      </c>
      <c r="G120" s="41"/>
      <c r="H120" s="41"/>
      <c r="I120" s="33" t="s">
        <v>30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132</v>
      </c>
      <c r="D122" s="203" t="s">
        <v>57</v>
      </c>
      <c r="E122" s="203" t="s">
        <v>53</v>
      </c>
      <c r="F122" s="203" t="s">
        <v>54</v>
      </c>
      <c r="G122" s="203" t="s">
        <v>133</v>
      </c>
      <c r="H122" s="203" t="s">
        <v>134</v>
      </c>
      <c r="I122" s="203" t="s">
        <v>135</v>
      </c>
      <c r="J122" s="203" t="s">
        <v>111</v>
      </c>
      <c r="K122" s="204" t="s">
        <v>136</v>
      </c>
      <c r="L122" s="205"/>
      <c r="M122" s="101" t="s">
        <v>1</v>
      </c>
      <c r="N122" s="102" t="s">
        <v>36</v>
      </c>
      <c r="O122" s="102" t="s">
        <v>137</v>
      </c>
      <c r="P122" s="102" t="s">
        <v>138</v>
      </c>
      <c r="Q122" s="102" t="s">
        <v>139</v>
      </c>
      <c r="R122" s="102" t="s">
        <v>140</v>
      </c>
      <c r="S122" s="102" t="s">
        <v>141</v>
      </c>
      <c r="T122" s="103" t="s">
        <v>142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143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71</v>
      </c>
      <c r="AU123" s="18" t="s">
        <v>113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71</v>
      </c>
      <c r="E124" s="214" t="s">
        <v>1203</v>
      </c>
      <c r="F124" s="214" t="s">
        <v>1204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P125+P130+P132+P135+P137+P139</f>
        <v>0</v>
      </c>
      <c r="Q124" s="219"/>
      <c r="R124" s="220">
        <f>R125+R130+R132+R135+R137+R139</f>
        <v>0</v>
      </c>
      <c r="S124" s="219"/>
      <c r="T124" s="221">
        <f>T125+T130+T132+T135+T137+T139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177</v>
      </c>
      <c r="AT124" s="223" t="s">
        <v>71</v>
      </c>
      <c r="AU124" s="223" t="s">
        <v>72</v>
      </c>
      <c r="AY124" s="222" t="s">
        <v>146</v>
      </c>
      <c r="BK124" s="224">
        <f>BK125+BK130+BK132+BK135+BK137+BK139</f>
        <v>0</v>
      </c>
    </row>
    <row r="125" s="12" customFormat="1" ht="22.8" customHeight="1">
      <c r="A125" s="12"/>
      <c r="B125" s="211"/>
      <c r="C125" s="212"/>
      <c r="D125" s="213" t="s">
        <v>71</v>
      </c>
      <c r="E125" s="225" t="s">
        <v>1205</v>
      </c>
      <c r="F125" s="225" t="s">
        <v>1206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SUM(P126:P129)</f>
        <v>0</v>
      </c>
      <c r="Q125" s="219"/>
      <c r="R125" s="220">
        <f>SUM(R126:R129)</f>
        <v>0</v>
      </c>
      <c r="S125" s="219"/>
      <c r="T125" s="221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177</v>
      </c>
      <c r="AT125" s="223" t="s">
        <v>71</v>
      </c>
      <c r="AU125" s="223" t="s">
        <v>80</v>
      </c>
      <c r="AY125" s="222" t="s">
        <v>146</v>
      </c>
      <c r="BK125" s="224">
        <f>SUM(BK126:BK129)</f>
        <v>0</v>
      </c>
    </row>
    <row r="126" s="2" customFormat="1" ht="16.5" customHeight="1">
      <c r="A126" s="39"/>
      <c r="B126" s="40"/>
      <c r="C126" s="227" t="s">
        <v>80</v>
      </c>
      <c r="D126" s="227" t="s">
        <v>149</v>
      </c>
      <c r="E126" s="228" t="s">
        <v>1207</v>
      </c>
      <c r="F126" s="229" t="s">
        <v>1208</v>
      </c>
      <c r="G126" s="230" t="s">
        <v>1151</v>
      </c>
      <c r="H126" s="231">
        <v>1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37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1209</v>
      </c>
      <c r="AT126" s="238" t="s">
        <v>149</v>
      </c>
      <c r="AU126" s="238" t="s">
        <v>82</v>
      </c>
      <c r="AY126" s="18" t="s">
        <v>146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80</v>
      </c>
      <c r="BK126" s="239">
        <f>ROUND(I126*H126,2)</f>
        <v>0</v>
      </c>
      <c r="BL126" s="18" t="s">
        <v>1209</v>
      </c>
      <c r="BM126" s="238" t="s">
        <v>1210</v>
      </c>
    </row>
    <row r="127" s="2" customFormat="1" ht="16.5" customHeight="1">
      <c r="A127" s="39"/>
      <c r="B127" s="40"/>
      <c r="C127" s="227" t="s">
        <v>82</v>
      </c>
      <c r="D127" s="227" t="s">
        <v>149</v>
      </c>
      <c r="E127" s="228" t="s">
        <v>1211</v>
      </c>
      <c r="F127" s="229" t="s">
        <v>1212</v>
      </c>
      <c r="G127" s="230" t="s">
        <v>1151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37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1209</v>
      </c>
      <c r="AT127" s="238" t="s">
        <v>149</v>
      </c>
      <c r="AU127" s="238" t="s">
        <v>82</v>
      </c>
      <c r="AY127" s="18" t="s">
        <v>146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1209</v>
      </c>
      <c r="BM127" s="238" t="s">
        <v>1213</v>
      </c>
    </row>
    <row r="128" s="2" customFormat="1" ht="16.5" customHeight="1">
      <c r="A128" s="39"/>
      <c r="B128" s="40"/>
      <c r="C128" s="227" t="s">
        <v>169</v>
      </c>
      <c r="D128" s="227" t="s">
        <v>149</v>
      </c>
      <c r="E128" s="228" t="s">
        <v>1214</v>
      </c>
      <c r="F128" s="229" t="s">
        <v>1215</v>
      </c>
      <c r="G128" s="230" t="s">
        <v>1151</v>
      </c>
      <c r="H128" s="231">
        <v>1</v>
      </c>
      <c r="I128" s="232"/>
      <c r="J128" s="233">
        <f>ROUND(I128*H128,2)</f>
        <v>0</v>
      </c>
      <c r="K128" s="229" t="s">
        <v>153</v>
      </c>
      <c r="L128" s="45"/>
      <c r="M128" s="234" t="s">
        <v>1</v>
      </c>
      <c r="N128" s="235" t="s">
        <v>37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1209</v>
      </c>
      <c r="AT128" s="238" t="s">
        <v>149</v>
      </c>
      <c r="AU128" s="238" t="s">
        <v>82</v>
      </c>
      <c r="AY128" s="18" t="s">
        <v>146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1209</v>
      </c>
      <c r="BM128" s="238" t="s">
        <v>1216</v>
      </c>
    </row>
    <row r="129" s="2" customFormat="1" ht="16.5" customHeight="1">
      <c r="A129" s="39"/>
      <c r="B129" s="40"/>
      <c r="C129" s="227" t="s">
        <v>154</v>
      </c>
      <c r="D129" s="227" t="s">
        <v>149</v>
      </c>
      <c r="E129" s="228" t="s">
        <v>1217</v>
      </c>
      <c r="F129" s="229" t="s">
        <v>1218</v>
      </c>
      <c r="G129" s="230" t="s">
        <v>1151</v>
      </c>
      <c r="H129" s="231">
        <v>1</v>
      </c>
      <c r="I129" s="232"/>
      <c r="J129" s="233">
        <f>ROUND(I129*H129,2)</f>
        <v>0</v>
      </c>
      <c r="K129" s="229" t="s">
        <v>153</v>
      </c>
      <c r="L129" s="45"/>
      <c r="M129" s="234" t="s">
        <v>1</v>
      </c>
      <c r="N129" s="235" t="s">
        <v>37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1209</v>
      </c>
      <c r="AT129" s="238" t="s">
        <v>149</v>
      </c>
      <c r="AU129" s="238" t="s">
        <v>82</v>
      </c>
      <c r="AY129" s="18" t="s">
        <v>146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1209</v>
      </c>
      <c r="BM129" s="238" t="s">
        <v>1219</v>
      </c>
    </row>
    <row r="130" s="12" customFormat="1" ht="22.8" customHeight="1">
      <c r="A130" s="12"/>
      <c r="B130" s="211"/>
      <c r="C130" s="212"/>
      <c r="D130" s="213" t="s">
        <v>71</v>
      </c>
      <c r="E130" s="225" t="s">
        <v>1220</v>
      </c>
      <c r="F130" s="225" t="s">
        <v>1221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P131</f>
        <v>0</v>
      </c>
      <c r="Q130" s="219"/>
      <c r="R130" s="220">
        <f>R131</f>
        <v>0</v>
      </c>
      <c r="S130" s="219"/>
      <c r="T130" s="22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177</v>
      </c>
      <c r="AT130" s="223" t="s">
        <v>71</v>
      </c>
      <c r="AU130" s="223" t="s">
        <v>80</v>
      </c>
      <c r="AY130" s="222" t="s">
        <v>146</v>
      </c>
      <c r="BK130" s="224">
        <f>BK131</f>
        <v>0</v>
      </c>
    </row>
    <row r="131" s="2" customFormat="1" ht="16.5" customHeight="1">
      <c r="A131" s="39"/>
      <c r="B131" s="40"/>
      <c r="C131" s="227" t="s">
        <v>177</v>
      </c>
      <c r="D131" s="227" t="s">
        <v>149</v>
      </c>
      <c r="E131" s="228" t="s">
        <v>1222</v>
      </c>
      <c r="F131" s="229" t="s">
        <v>1221</v>
      </c>
      <c r="G131" s="230" t="s">
        <v>1151</v>
      </c>
      <c r="H131" s="231">
        <v>1</v>
      </c>
      <c r="I131" s="232"/>
      <c r="J131" s="233">
        <f>ROUND(I131*H131,2)</f>
        <v>0</v>
      </c>
      <c r="K131" s="229" t="s">
        <v>518</v>
      </c>
      <c r="L131" s="45"/>
      <c r="M131" s="234" t="s">
        <v>1</v>
      </c>
      <c r="N131" s="235" t="s">
        <v>37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1209</v>
      </c>
      <c r="AT131" s="238" t="s">
        <v>149</v>
      </c>
      <c r="AU131" s="238" t="s">
        <v>82</v>
      </c>
      <c r="AY131" s="18" t="s">
        <v>146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1209</v>
      </c>
      <c r="BM131" s="238" t="s">
        <v>1223</v>
      </c>
    </row>
    <row r="132" s="12" customFormat="1" ht="22.8" customHeight="1">
      <c r="A132" s="12"/>
      <c r="B132" s="211"/>
      <c r="C132" s="212"/>
      <c r="D132" s="213" t="s">
        <v>71</v>
      </c>
      <c r="E132" s="225" t="s">
        <v>1224</v>
      </c>
      <c r="F132" s="225" t="s">
        <v>1225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SUM(P133:P134)</f>
        <v>0</v>
      </c>
      <c r="Q132" s="219"/>
      <c r="R132" s="220">
        <f>SUM(R133:R134)</f>
        <v>0</v>
      </c>
      <c r="S132" s="219"/>
      <c r="T132" s="221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177</v>
      </c>
      <c r="AT132" s="223" t="s">
        <v>71</v>
      </c>
      <c r="AU132" s="223" t="s">
        <v>80</v>
      </c>
      <c r="AY132" s="222" t="s">
        <v>146</v>
      </c>
      <c r="BK132" s="224">
        <f>SUM(BK133:BK134)</f>
        <v>0</v>
      </c>
    </row>
    <row r="133" s="2" customFormat="1" ht="16.5" customHeight="1">
      <c r="A133" s="39"/>
      <c r="B133" s="40"/>
      <c r="C133" s="227" t="s">
        <v>147</v>
      </c>
      <c r="D133" s="227" t="s">
        <v>149</v>
      </c>
      <c r="E133" s="228" t="s">
        <v>1226</v>
      </c>
      <c r="F133" s="229" t="s">
        <v>1225</v>
      </c>
      <c r="G133" s="230" t="s">
        <v>1151</v>
      </c>
      <c r="H133" s="231">
        <v>1</v>
      </c>
      <c r="I133" s="232"/>
      <c r="J133" s="233">
        <f>ROUND(I133*H133,2)</f>
        <v>0</v>
      </c>
      <c r="K133" s="229" t="s">
        <v>518</v>
      </c>
      <c r="L133" s="45"/>
      <c r="M133" s="234" t="s">
        <v>1</v>
      </c>
      <c r="N133" s="235" t="s">
        <v>37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1209</v>
      </c>
      <c r="AT133" s="238" t="s">
        <v>149</v>
      </c>
      <c r="AU133" s="238" t="s">
        <v>82</v>
      </c>
      <c r="AY133" s="18" t="s">
        <v>146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1209</v>
      </c>
      <c r="BM133" s="238" t="s">
        <v>1227</v>
      </c>
    </row>
    <row r="134" s="2" customFormat="1" ht="16.5" customHeight="1">
      <c r="A134" s="39"/>
      <c r="B134" s="40"/>
      <c r="C134" s="227" t="s">
        <v>184</v>
      </c>
      <c r="D134" s="227" t="s">
        <v>149</v>
      </c>
      <c r="E134" s="228" t="s">
        <v>1228</v>
      </c>
      <c r="F134" s="229" t="s">
        <v>1229</v>
      </c>
      <c r="G134" s="230" t="s">
        <v>1151</v>
      </c>
      <c r="H134" s="231">
        <v>1</v>
      </c>
      <c r="I134" s="232"/>
      <c r="J134" s="233">
        <f>ROUND(I134*H134,2)</f>
        <v>0</v>
      </c>
      <c r="K134" s="229" t="s">
        <v>518</v>
      </c>
      <c r="L134" s="45"/>
      <c r="M134" s="234" t="s">
        <v>1</v>
      </c>
      <c r="N134" s="235" t="s">
        <v>37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1209</v>
      </c>
      <c r="AT134" s="238" t="s">
        <v>149</v>
      </c>
      <c r="AU134" s="238" t="s">
        <v>82</v>
      </c>
      <c r="AY134" s="18" t="s">
        <v>146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1209</v>
      </c>
      <c r="BM134" s="238" t="s">
        <v>1230</v>
      </c>
    </row>
    <row r="135" s="12" customFormat="1" ht="22.8" customHeight="1">
      <c r="A135" s="12"/>
      <c r="B135" s="211"/>
      <c r="C135" s="212"/>
      <c r="D135" s="213" t="s">
        <v>71</v>
      </c>
      <c r="E135" s="225" t="s">
        <v>1231</v>
      </c>
      <c r="F135" s="225" t="s">
        <v>1232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P136</f>
        <v>0</v>
      </c>
      <c r="Q135" s="219"/>
      <c r="R135" s="220">
        <f>R136</f>
        <v>0</v>
      </c>
      <c r="S135" s="219"/>
      <c r="T135" s="221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177</v>
      </c>
      <c r="AT135" s="223" t="s">
        <v>71</v>
      </c>
      <c r="AU135" s="223" t="s">
        <v>80</v>
      </c>
      <c r="AY135" s="222" t="s">
        <v>146</v>
      </c>
      <c r="BK135" s="224">
        <f>BK136</f>
        <v>0</v>
      </c>
    </row>
    <row r="136" s="2" customFormat="1" ht="16.5" customHeight="1">
      <c r="A136" s="39"/>
      <c r="B136" s="40"/>
      <c r="C136" s="227" t="s">
        <v>189</v>
      </c>
      <c r="D136" s="227" t="s">
        <v>149</v>
      </c>
      <c r="E136" s="228" t="s">
        <v>1233</v>
      </c>
      <c r="F136" s="229" t="s">
        <v>1234</v>
      </c>
      <c r="G136" s="230" t="s">
        <v>1151</v>
      </c>
      <c r="H136" s="231">
        <v>1</v>
      </c>
      <c r="I136" s="232"/>
      <c r="J136" s="233">
        <f>ROUND(I136*H136,2)</f>
        <v>0</v>
      </c>
      <c r="K136" s="229" t="s">
        <v>518</v>
      </c>
      <c r="L136" s="45"/>
      <c r="M136" s="234" t="s">
        <v>1</v>
      </c>
      <c r="N136" s="235" t="s">
        <v>37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1209</v>
      </c>
      <c r="AT136" s="238" t="s">
        <v>149</v>
      </c>
      <c r="AU136" s="238" t="s">
        <v>82</v>
      </c>
      <c r="AY136" s="18" t="s">
        <v>146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1209</v>
      </c>
      <c r="BM136" s="238" t="s">
        <v>1235</v>
      </c>
    </row>
    <row r="137" s="12" customFormat="1" ht="22.8" customHeight="1">
      <c r="A137" s="12"/>
      <c r="B137" s="211"/>
      <c r="C137" s="212"/>
      <c r="D137" s="213" t="s">
        <v>71</v>
      </c>
      <c r="E137" s="225" t="s">
        <v>1236</v>
      </c>
      <c r="F137" s="225" t="s">
        <v>1237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P138</f>
        <v>0</v>
      </c>
      <c r="Q137" s="219"/>
      <c r="R137" s="220">
        <f>R138</f>
        <v>0</v>
      </c>
      <c r="S137" s="219"/>
      <c r="T137" s="221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177</v>
      </c>
      <c r="AT137" s="223" t="s">
        <v>71</v>
      </c>
      <c r="AU137" s="223" t="s">
        <v>80</v>
      </c>
      <c r="AY137" s="222" t="s">
        <v>146</v>
      </c>
      <c r="BK137" s="224">
        <f>BK138</f>
        <v>0</v>
      </c>
    </row>
    <row r="138" s="2" customFormat="1" ht="16.5" customHeight="1">
      <c r="A138" s="39"/>
      <c r="B138" s="40"/>
      <c r="C138" s="227" t="s">
        <v>199</v>
      </c>
      <c r="D138" s="227" t="s">
        <v>149</v>
      </c>
      <c r="E138" s="228" t="s">
        <v>1238</v>
      </c>
      <c r="F138" s="229" t="s">
        <v>1239</v>
      </c>
      <c r="G138" s="230" t="s">
        <v>1151</v>
      </c>
      <c r="H138" s="231">
        <v>1</v>
      </c>
      <c r="I138" s="232"/>
      <c r="J138" s="233">
        <f>ROUND(I138*H138,2)</f>
        <v>0</v>
      </c>
      <c r="K138" s="229" t="s">
        <v>518</v>
      </c>
      <c r="L138" s="45"/>
      <c r="M138" s="234" t="s">
        <v>1</v>
      </c>
      <c r="N138" s="235" t="s">
        <v>37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1209</v>
      </c>
      <c r="AT138" s="238" t="s">
        <v>149</v>
      </c>
      <c r="AU138" s="238" t="s">
        <v>82</v>
      </c>
      <c r="AY138" s="18" t="s">
        <v>146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1209</v>
      </c>
      <c r="BM138" s="238" t="s">
        <v>1240</v>
      </c>
    </row>
    <row r="139" s="12" customFormat="1" ht="22.8" customHeight="1">
      <c r="A139" s="12"/>
      <c r="B139" s="211"/>
      <c r="C139" s="212"/>
      <c r="D139" s="213" t="s">
        <v>71</v>
      </c>
      <c r="E139" s="225" t="s">
        <v>1241</v>
      </c>
      <c r="F139" s="225" t="s">
        <v>899</v>
      </c>
      <c r="G139" s="212"/>
      <c r="H139" s="212"/>
      <c r="I139" s="215"/>
      <c r="J139" s="226">
        <f>BK139</f>
        <v>0</v>
      </c>
      <c r="K139" s="212"/>
      <c r="L139" s="217"/>
      <c r="M139" s="218"/>
      <c r="N139" s="219"/>
      <c r="O139" s="219"/>
      <c r="P139" s="220">
        <f>SUM(P140:P141)</f>
        <v>0</v>
      </c>
      <c r="Q139" s="219"/>
      <c r="R139" s="220">
        <f>SUM(R140:R141)</f>
        <v>0</v>
      </c>
      <c r="S139" s="219"/>
      <c r="T139" s="221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177</v>
      </c>
      <c r="AT139" s="223" t="s">
        <v>71</v>
      </c>
      <c r="AU139" s="223" t="s">
        <v>80</v>
      </c>
      <c r="AY139" s="222" t="s">
        <v>146</v>
      </c>
      <c r="BK139" s="224">
        <f>SUM(BK140:BK141)</f>
        <v>0</v>
      </c>
    </row>
    <row r="140" s="2" customFormat="1" ht="24.15" customHeight="1">
      <c r="A140" s="39"/>
      <c r="B140" s="40"/>
      <c r="C140" s="227" t="s">
        <v>203</v>
      </c>
      <c r="D140" s="227" t="s">
        <v>149</v>
      </c>
      <c r="E140" s="228" t="s">
        <v>1242</v>
      </c>
      <c r="F140" s="229" t="s">
        <v>1243</v>
      </c>
      <c r="G140" s="230" t="s">
        <v>1151</v>
      </c>
      <c r="H140" s="231">
        <v>1</v>
      </c>
      <c r="I140" s="232"/>
      <c r="J140" s="233">
        <f>ROUND(I140*H140,2)</f>
        <v>0</v>
      </c>
      <c r="K140" s="229" t="s">
        <v>153</v>
      </c>
      <c r="L140" s="45"/>
      <c r="M140" s="234" t="s">
        <v>1</v>
      </c>
      <c r="N140" s="235" t="s">
        <v>37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1209</v>
      </c>
      <c r="AT140" s="238" t="s">
        <v>149</v>
      </c>
      <c r="AU140" s="238" t="s">
        <v>82</v>
      </c>
      <c r="AY140" s="18" t="s">
        <v>146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1209</v>
      </c>
      <c r="BM140" s="238" t="s">
        <v>1244</v>
      </c>
    </row>
    <row r="141" s="2" customFormat="1" ht="16.5" customHeight="1">
      <c r="A141" s="39"/>
      <c r="B141" s="40"/>
      <c r="C141" s="227" t="s">
        <v>207</v>
      </c>
      <c r="D141" s="227" t="s">
        <v>149</v>
      </c>
      <c r="E141" s="228" t="s">
        <v>1245</v>
      </c>
      <c r="F141" s="229" t="s">
        <v>1246</v>
      </c>
      <c r="G141" s="230" t="s">
        <v>1151</v>
      </c>
      <c r="H141" s="231">
        <v>1</v>
      </c>
      <c r="I141" s="232"/>
      <c r="J141" s="233">
        <f>ROUND(I141*H141,2)</f>
        <v>0</v>
      </c>
      <c r="K141" s="229" t="s">
        <v>518</v>
      </c>
      <c r="L141" s="45"/>
      <c r="M141" s="295" t="s">
        <v>1</v>
      </c>
      <c r="N141" s="296" t="s">
        <v>37</v>
      </c>
      <c r="O141" s="297"/>
      <c r="P141" s="298">
        <f>O141*H141</f>
        <v>0</v>
      </c>
      <c r="Q141" s="298">
        <v>0</v>
      </c>
      <c r="R141" s="298">
        <f>Q141*H141</f>
        <v>0</v>
      </c>
      <c r="S141" s="298">
        <v>0</v>
      </c>
      <c r="T141" s="29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1209</v>
      </c>
      <c r="AT141" s="238" t="s">
        <v>149</v>
      </c>
      <c r="AU141" s="238" t="s">
        <v>82</v>
      </c>
      <c r="AY141" s="18" t="s">
        <v>146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1209</v>
      </c>
      <c r="BM141" s="238" t="s">
        <v>1247</v>
      </c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45"/>
      <c r="M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</sheetData>
  <sheetProtection sheet="1" autoFilter="0" formatColumns="0" formatRows="0" objects="1" scenarios="1" spinCount="100000" saltValue="uzJgHue57UFOzRh4OM0u0A+KvzQnkiHfgExs1tPPXQm3yacoivm+tFssCPBSetIBpNDzPtmIKyHqy/SgH9m8/A==" hashValue="fHrcUn+G8spjsE4T3TAa0o3vezoGLC2nsCh1ZTtdyg71be1/Fzil0X4G9pGKKbO6z+E4HEYeG62FEnYQm2dEyg==" algorithmName="SHA-512" password="CC45"/>
  <autoFilter ref="C122:K14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Vladislav Matuszek</dc:creator>
  <cp:lastModifiedBy>Vladislav Matuszek</cp:lastModifiedBy>
  <dcterms:created xsi:type="dcterms:W3CDTF">2026-01-23T09:24:40Z</dcterms:created>
  <dcterms:modified xsi:type="dcterms:W3CDTF">2026-01-23T09:24:45Z</dcterms:modified>
</cp:coreProperties>
</file>