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5-03-27 - ZŠ Aléská, B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'2025-03-27 - ZŠ Aléská, B...'!$C$130:$K$358</definedName>
    <definedName name="_xlnm.Print_Area" localSheetId="1">'2025-03-27 - ZŠ Aléská, B...'!$C$120:$K$358</definedName>
    <definedName name="_xlnm.Print_Titles" localSheetId="1">'2025-03-27 - ZŠ Aléská, B...'!$130:$130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356"/>
  <c r="BH356"/>
  <c r="BG356"/>
  <c r="BF356"/>
  <c r="T356"/>
  <c r="R356"/>
  <c r="P356"/>
  <c r="BI353"/>
  <c r="BH353"/>
  <c r="BG353"/>
  <c r="BF353"/>
  <c r="T353"/>
  <c r="R353"/>
  <c r="P353"/>
  <c r="BI350"/>
  <c r="BH350"/>
  <c r="BG350"/>
  <c r="BF350"/>
  <c r="T350"/>
  <c r="R350"/>
  <c r="P350"/>
  <c r="BI347"/>
  <c r="BH347"/>
  <c r="BG347"/>
  <c r="BF347"/>
  <c r="T347"/>
  <c r="T346"/>
  <c r="T345"/>
  <c r="R347"/>
  <c r="R346"/>
  <c r="R345"/>
  <c r="P347"/>
  <c r="P346"/>
  <c r="P345"/>
  <c r="BI342"/>
  <c r="BH342"/>
  <c r="BG342"/>
  <c r="BF342"/>
  <c r="T342"/>
  <c r="R342"/>
  <c r="P342"/>
  <c r="BI339"/>
  <c r="BH339"/>
  <c r="BG339"/>
  <c r="BF339"/>
  <c r="T339"/>
  <c r="R339"/>
  <c r="P339"/>
  <c r="BI336"/>
  <c r="BH336"/>
  <c r="BG336"/>
  <c r="BF336"/>
  <c r="T336"/>
  <c r="R336"/>
  <c r="P336"/>
  <c r="BI332"/>
  <c r="BH332"/>
  <c r="BG332"/>
  <c r="BF332"/>
  <c r="T332"/>
  <c r="R332"/>
  <c r="P332"/>
  <c r="BI329"/>
  <c r="BH329"/>
  <c r="BG329"/>
  <c r="BF329"/>
  <c r="T329"/>
  <c r="R329"/>
  <c r="P329"/>
  <c r="BI326"/>
  <c r="BH326"/>
  <c r="BG326"/>
  <c r="BF326"/>
  <c r="T326"/>
  <c r="R326"/>
  <c r="P326"/>
  <c r="BI323"/>
  <c r="BH323"/>
  <c r="BG323"/>
  <c r="BF323"/>
  <c r="T323"/>
  <c r="R323"/>
  <c r="P323"/>
  <c r="BI320"/>
  <c r="BH320"/>
  <c r="BG320"/>
  <c r="BF320"/>
  <c r="T320"/>
  <c r="R320"/>
  <c r="P320"/>
  <c r="BI316"/>
  <c r="BH316"/>
  <c r="BG316"/>
  <c r="BF316"/>
  <c r="T316"/>
  <c r="R316"/>
  <c r="P316"/>
  <c r="BI312"/>
  <c r="BH312"/>
  <c r="BG312"/>
  <c r="BF312"/>
  <c r="T312"/>
  <c r="R312"/>
  <c r="P312"/>
  <c r="BI309"/>
  <c r="BH309"/>
  <c r="BG309"/>
  <c r="BF309"/>
  <c r="T309"/>
  <c r="R309"/>
  <c r="P309"/>
  <c r="BI306"/>
  <c r="BH306"/>
  <c r="BG306"/>
  <c r="BF306"/>
  <c r="T306"/>
  <c r="R306"/>
  <c r="P306"/>
  <c r="BI303"/>
  <c r="BH303"/>
  <c r="BG303"/>
  <c r="BF303"/>
  <c r="T303"/>
  <c r="R303"/>
  <c r="P303"/>
  <c r="BI300"/>
  <c r="BH300"/>
  <c r="BG300"/>
  <c r="BF300"/>
  <c r="T300"/>
  <c r="R300"/>
  <c r="P300"/>
  <c r="BI296"/>
  <c r="BH296"/>
  <c r="BG296"/>
  <c r="BF296"/>
  <c r="T296"/>
  <c r="R296"/>
  <c r="P296"/>
  <c r="BI292"/>
  <c r="BH292"/>
  <c r="BG292"/>
  <c r="BF292"/>
  <c r="T292"/>
  <c r="R292"/>
  <c r="P292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5"/>
  <c r="BH275"/>
  <c r="BG275"/>
  <c r="BF275"/>
  <c r="T275"/>
  <c r="R275"/>
  <c r="P275"/>
  <c r="BI271"/>
  <c r="BH271"/>
  <c r="BG271"/>
  <c r="BF271"/>
  <c r="T271"/>
  <c r="R271"/>
  <c r="P271"/>
  <c r="BI268"/>
  <c r="BH268"/>
  <c r="BG268"/>
  <c r="BF268"/>
  <c r="T268"/>
  <c r="R268"/>
  <c r="P268"/>
  <c r="BI264"/>
  <c r="BH264"/>
  <c r="BG264"/>
  <c r="BF264"/>
  <c r="T264"/>
  <c r="R264"/>
  <c r="P264"/>
  <c r="BI262"/>
  <c r="BH262"/>
  <c r="BG262"/>
  <c r="BF262"/>
  <c r="T262"/>
  <c r="R262"/>
  <c r="P262"/>
  <c r="BI259"/>
  <c r="BH259"/>
  <c r="BG259"/>
  <c r="BF259"/>
  <c r="T259"/>
  <c r="R259"/>
  <c r="P259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5"/>
  <c r="BH245"/>
  <c r="BG245"/>
  <c r="BF245"/>
  <c r="T245"/>
  <c r="R245"/>
  <c r="P245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2"/>
  <c r="BH232"/>
  <c r="BG232"/>
  <c r="BF232"/>
  <c r="T232"/>
  <c r="R232"/>
  <c r="P232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2"/>
  <c r="BH212"/>
  <c r="BG212"/>
  <c r="BF212"/>
  <c r="T212"/>
  <c r="T211"/>
  <c r="R212"/>
  <c r="R211"/>
  <c r="P212"/>
  <c r="P211"/>
  <c r="BI208"/>
  <c r="BH208"/>
  <c r="BG208"/>
  <c r="BF208"/>
  <c r="T208"/>
  <c r="T207"/>
  <c r="R208"/>
  <c r="R207"/>
  <c r="P208"/>
  <c r="P207"/>
  <c r="BI203"/>
  <c r="BH203"/>
  <c r="BG203"/>
  <c r="BF203"/>
  <c r="T203"/>
  <c r="T202"/>
  <c r="R203"/>
  <c r="R202"/>
  <c r="P203"/>
  <c r="P202"/>
  <c r="BI199"/>
  <c r="BH199"/>
  <c r="BG199"/>
  <c r="BF199"/>
  <c r="T199"/>
  <c r="R199"/>
  <c r="P199"/>
  <c r="BI195"/>
  <c r="BH195"/>
  <c r="BG195"/>
  <c r="BF195"/>
  <c r="T195"/>
  <c r="R195"/>
  <c r="P195"/>
  <c r="BI192"/>
  <c r="BH192"/>
  <c r="BG192"/>
  <c r="BF192"/>
  <c r="T192"/>
  <c r="R192"/>
  <c r="P192"/>
  <c r="BI188"/>
  <c r="BH188"/>
  <c r="BG188"/>
  <c r="BF188"/>
  <c r="T188"/>
  <c r="R188"/>
  <c r="P188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F125"/>
  <c r="E123"/>
  <c r="F87"/>
  <c r="E85"/>
  <c r="J22"/>
  <c r="E22"/>
  <c r="J128"/>
  <c r="J21"/>
  <c r="J19"/>
  <c r="E19"/>
  <c r="J89"/>
  <c r="J18"/>
  <c r="J16"/>
  <c r="E16"/>
  <c r="F128"/>
  <c r="J15"/>
  <c r="J13"/>
  <c r="E13"/>
  <c r="F89"/>
  <c r="J12"/>
  <c r="J10"/>
  <c r="J125"/>
  <c i="1" r="L90"/>
  <c r="AM90"/>
  <c r="AM89"/>
  <c r="L89"/>
  <c r="AM87"/>
  <c r="L87"/>
  <c r="L85"/>
  <c r="L84"/>
  <c i="2" r="BK303"/>
  <c r="J279"/>
  <c r="BK245"/>
  <c r="J225"/>
  <c r="J208"/>
  <c r="J159"/>
  <c r="BK137"/>
  <c r="BK339"/>
  <c r="J320"/>
  <c r="J288"/>
  <c r="J264"/>
  <c r="J242"/>
  <c r="BK192"/>
  <c r="BK149"/>
  <c r="BK347"/>
  <c r="BK326"/>
  <c r="J285"/>
  <c r="BK279"/>
  <c r="J262"/>
  <c r="J240"/>
  <c r="J219"/>
  <c r="BK177"/>
  <c r="J137"/>
  <c r="J342"/>
  <c r="J329"/>
  <c r="J306"/>
  <c r="BK288"/>
  <c r="BK259"/>
  <c r="BK228"/>
  <c r="BK208"/>
  <c r="J192"/>
  <c r="BK181"/>
  <c r="BK152"/>
  <c r="BK292"/>
  <c r="BK255"/>
  <c r="BK242"/>
  <c r="BK232"/>
  <c r="BK216"/>
  <c r="J181"/>
  <c r="J156"/>
  <c r="J141"/>
  <c i="1" r="AS94"/>
  <c i="2" r="BK350"/>
  <c r="J323"/>
  <c r="BK300"/>
  <c r="BK252"/>
  <c r="J235"/>
  <c r="J173"/>
  <c r="BK162"/>
  <c r="BK141"/>
  <c r="BK336"/>
  <c r="J303"/>
  <c r="BK275"/>
  <c r="J259"/>
  <c r="J232"/>
  <c r="J203"/>
  <c r="J169"/>
  <c r="J347"/>
  <c r="BK332"/>
  <c r="BK320"/>
  <c r="BK296"/>
  <c r="BK285"/>
  <c r="BK247"/>
  <c r="BK225"/>
  <c r="J199"/>
  <c r="J188"/>
  <c r="J177"/>
  <c r="J134"/>
  <c r="J296"/>
  <c r="J252"/>
  <c r="BK240"/>
  <c r="J222"/>
  <c r="BK185"/>
  <c r="J165"/>
  <c r="J145"/>
  <c r="BK356"/>
  <c r="BK329"/>
  <c r="J312"/>
  <c r="BK306"/>
  <c r="BK271"/>
  <c r="BK250"/>
  <c r="J195"/>
  <c r="BK169"/>
  <c r="BK145"/>
  <c r="J350"/>
  <c r="J332"/>
  <c r="BK312"/>
  <c r="J271"/>
  <c r="BK264"/>
  <c r="J250"/>
  <c r="BK222"/>
  <c r="BK188"/>
  <c r="J356"/>
  <c r="J336"/>
  <c r="BK316"/>
  <c r="J292"/>
  <c r="J275"/>
  <c r="J237"/>
  <c r="J216"/>
  <c r="BK195"/>
  <c r="BK165"/>
  <c r="J309"/>
  <c r="BK282"/>
  <c r="J247"/>
  <c r="BK237"/>
  <c r="BK219"/>
  <c r="BK173"/>
  <c r="J152"/>
  <c r="BK134"/>
  <c r="BK353"/>
  <c r="J326"/>
  <c r="BK309"/>
  <c r="J268"/>
  <c r="J245"/>
  <c r="J212"/>
  <c r="BK156"/>
  <c r="J353"/>
  <c r="BK342"/>
  <c r="J316"/>
  <c r="J282"/>
  <c r="BK268"/>
  <c r="J255"/>
  <c r="J228"/>
  <c r="BK199"/>
  <c r="BK159"/>
  <c r="J339"/>
  <c r="BK323"/>
  <c r="J300"/>
  <c r="BK262"/>
  <c r="BK235"/>
  <c r="BK212"/>
  <c r="BK203"/>
  <c r="J185"/>
  <c r="J162"/>
  <c r="J149"/>
  <c l="1" r="P133"/>
  <c r="T140"/>
  <c r="T164"/>
  <c r="R184"/>
  <c r="R215"/>
  <c r="R206"/>
  <c r="P231"/>
  <c r="P258"/>
  <c r="T267"/>
  <c r="R133"/>
  <c r="R140"/>
  <c r="R164"/>
  <c r="P184"/>
  <c r="P215"/>
  <c r="P206"/>
  <c r="T231"/>
  <c r="R258"/>
  <c r="P267"/>
  <c r="R295"/>
  <c r="P319"/>
  <c r="BK335"/>
  <c r="J335"/>
  <c r="J110"/>
  <c r="R335"/>
  <c r="BK349"/>
  <c r="J349"/>
  <c r="J113"/>
  <c r="P349"/>
  <c r="T133"/>
  <c r="P140"/>
  <c r="P164"/>
  <c r="T184"/>
  <c r="T215"/>
  <c r="T206"/>
  <c r="R231"/>
  <c r="T258"/>
  <c r="R267"/>
  <c r="P295"/>
  <c r="BK319"/>
  <c r="J319"/>
  <c r="J109"/>
  <c r="R319"/>
  <c r="T335"/>
  <c r="R349"/>
  <c r="BK133"/>
  <c r="J133"/>
  <c r="J96"/>
  <c r="BK140"/>
  <c r="J140"/>
  <c r="J97"/>
  <c r="BK164"/>
  <c r="J164"/>
  <c r="J98"/>
  <c r="BK184"/>
  <c r="J184"/>
  <c r="J99"/>
  <c r="BK215"/>
  <c r="J215"/>
  <c r="J104"/>
  <c r="BK231"/>
  <c r="J231"/>
  <c r="J105"/>
  <c r="BK258"/>
  <c r="J258"/>
  <c r="J106"/>
  <c r="BK267"/>
  <c r="J267"/>
  <c r="J107"/>
  <c r="BK295"/>
  <c r="J295"/>
  <c r="J108"/>
  <c r="T295"/>
  <c r="T319"/>
  <c r="P335"/>
  <c r="T349"/>
  <c r="BK211"/>
  <c r="J211"/>
  <c r="J103"/>
  <c r="BK346"/>
  <c r="J346"/>
  <c r="J112"/>
  <c r="BK202"/>
  <c r="J202"/>
  <c r="J100"/>
  <c r="BK207"/>
  <c r="J207"/>
  <c r="J102"/>
  <c r="J87"/>
  <c r="F90"/>
  <c r="F127"/>
  <c r="BE134"/>
  <c r="BE137"/>
  <c r="BE216"/>
  <c r="BE222"/>
  <c r="BE247"/>
  <c r="BE250"/>
  <c r="BE262"/>
  <c r="BE264"/>
  <c r="BE275"/>
  <c r="BE279"/>
  <c r="BE300"/>
  <c r="BE306"/>
  <c r="BE309"/>
  <c r="BE312"/>
  <c r="J90"/>
  <c r="J127"/>
  <c r="BE141"/>
  <c r="BE145"/>
  <c r="BE162"/>
  <c r="BE165"/>
  <c r="BE169"/>
  <c r="BE192"/>
  <c r="BE195"/>
  <c r="BE208"/>
  <c r="BE212"/>
  <c r="BE225"/>
  <c r="BE235"/>
  <c r="BE237"/>
  <c r="BE240"/>
  <c r="BE242"/>
  <c r="BE245"/>
  <c r="BE252"/>
  <c r="BE285"/>
  <c r="BE288"/>
  <c r="BE292"/>
  <c r="BE296"/>
  <c r="BE303"/>
  <c r="BE316"/>
  <c r="BE323"/>
  <c r="BE329"/>
  <c r="BE332"/>
  <c r="BE353"/>
  <c r="BE149"/>
  <c r="BE152"/>
  <c r="BE156"/>
  <c r="BE177"/>
  <c r="BE181"/>
  <c r="BE185"/>
  <c r="BE199"/>
  <c r="BE203"/>
  <c r="BE232"/>
  <c r="BE255"/>
  <c r="BE259"/>
  <c r="BE282"/>
  <c r="BE320"/>
  <c r="BE326"/>
  <c r="BE336"/>
  <c r="BE339"/>
  <c r="BE342"/>
  <c r="BE347"/>
  <c r="BE350"/>
  <c r="BE356"/>
  <c r="BE159"/>
  <c r="BE173"/>
  <c r="BE188"/>
  <c r="BE219"/>
  <c r="BE228"/>
  <c r="BE268"/>
  <c r="BE271"/>
  <c r="F32"/>
  <c i="1" r="BA95"/>
  <c r="BA94"/>
  <c r="AW94"/>
  <c r="AK30"/>
  <c i="2" r="F33"/>
  <c i="1" r="BB95"/>
  <c r="BB94"/>
  <c r="W31"/>
  <c i="2" r="F35"/>
  <c i="1" r="BD95"/>
  <c r="BD94"/>
  <c r="W33"/>
  <c i="2" r="J32"/>
  <c i="1" r="AW95"/>
  <c i="2" r="F34"/>
  <c i="1" r="BC95"/>
  <c r="BC94"/>
  <c r="W32"/>
  <c i="2" l="1" r="R132"/>
  <c r="R131"/>
  <c r="T132"/>
  <c r="T131"/>
  <c r="P132"/>
  <c r="P131"/>
  <c i="1" r="AU95"/>
  <c i="2" r="BK206"/>
  <c r="J206"/>
  <c r="J101"/>
  <c r="BK132"/>
  <c r="BK345"/>
  <c r="J345"/>
  <c r="J111"/>
  <c i="1" r="AX94"/>
  <c r="AU94"/>
  <c r="AY94"/>
  <c r="W30"/>
  <c i="2" r="J31"/>
  <c i="1" r="AV95"/>
  <c r="AT95"/>
  <c i="2" r="F31"/>
  <c i="1" r="AZ95"/>
  <c r="AZ94"/>
  <c r="AV94"/>
  <c r="AK29"/>
  <c i="2" l="1" r="BK131"/>
  <c r="J131"/>
  <c r="J94"/>
  <c r="J132"/>
  <c r="J95"/>
  <c i="1" r="W29"/>
  <c r="AT94"/>
  <c i="2" l="1" r="J28"/>
  <c i="1" r="AG95"/>
  <c r="AG94"/>
  <c r="AK26"/>
  <c r="AK35"/>
  <c l="1" r="AN94"/>
  <c i="2" r="J37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<sst xmlns="http://schemas.openxmlformats.org/spreadsheetml/2006/main">
  <si>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</si>
  <si>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</si>
  <si>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</si>
  <si>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</si>
  <si>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</si>
  <si>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{325d5160-9cdd-4016-b0d4-baf8ce99eca1}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</si>
  <si>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</si>
  <si>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</si>
  <si>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</si>
  <si>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</si>
  <si>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</si>
  <si>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</si>
  <si>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</si>
  <si>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</si>
  <si>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2025-03-27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</si>
  <si>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</si>
  <si>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</si>
  <si>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Aléská, Bílina - schodišťová plošina pro hendikepované</t>
  </si>
  <si>
    <t>KSO:</t>
  </si>
  <si>
    <t>CC-CZ:</t>
  </si>
  <si>
    <t>Místo:</t>
  </si>
  <si>
    <t xml:space="preserve"> </t>
  </si>
  <si>
    <t>Datum:</t>
  </si>
  <si>
    <t>27. 3. 2025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</si>
  <si>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</si>
  <si>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</si>
  <si>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</si>
  <si>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</si>
  <si>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</si>
  <si>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</si>
  <si>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</si>
  <si>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</si>
  <si>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</si>
  <si>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</si>
  <si>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</si>
  <si>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</si>
  <si>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</si>
  <si>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</si>
  <si>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</si>
  <si>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</si>
  <si>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</si>
  <si>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</si>
  <si>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</si>
  <si>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</si>
  <si>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</si>
  <si>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</si>
  <si>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</si>
  <si>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</si>
  <si>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</si>
  <si>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</si>
  <si>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</si>
  <si>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</si>
  <si>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</si>
  <si>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</si>
  <si>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</si>
  <si>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</si>
  <si>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</si>
  <si>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</si>
  <si>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</si>
  <si>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</si>
  <si>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</si>
  <si>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</si>
  <si>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</si>
  <si>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</si>
  <si>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</si>
  <si>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</si>
  <si>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</si>
  <si>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</si>
  <si>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</si>
  <si>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</si>
  <si>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</si>
  <si>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</si>
  <si>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</si>
  <si>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</si>
  <si>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</si>
  <si>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</si>
  <si>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</si>
  <si>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</si>
  <si>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</si>
  <si>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</si>
  <si>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</si>
  <si>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</si>
  <si>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</si>
  <si>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</si>
  <si>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</si>
  <si>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</si>
  <si>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</si>
  <si>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</si>
  <si>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</si>
  <si>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</si>
  <si>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</si>
  <si>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</si>
  <si>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</si>
  <si>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</si>
  <si>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</si>
  <si>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</si>
  <si>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</si>
  <si>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741 - Elektroinstalace - silnoproud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</si>
  <si>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</si>
  <si>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</si>
  <si>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</si>
  <si>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</si>
  <si>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</si>
  <si>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</si>
  <si>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33-M - Montáže dopr.zaříz.,sklad. zař. a váh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</si>
  <si>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</si>
  <si>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</si>
  <si>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</si>
  <si>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</si>
  <si>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</si>
  <si>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</si>
  <si>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</si>
  <si>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</si>
  <si>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</si>
  <si>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</si>
  <si>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</si>
  <si>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</si>
  <si>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</si>
  <si>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</si>
  <si>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</si>
  <si>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</si>
  <si>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</si>
  <si>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</si>
  <si>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</si>
  <si>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</si>
  <si>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342272245</t>
  </si>
  <si>
    <t>Příčka z pórobetonových hladkých tvárnic na tenkovrstvou maltu tl 150 mm</t>
  </si>
  <si>
    <t>m2</t>
  </si>
  <si>
    <t>CS ÚRS 2025 01</t>
  </si>
  <si>
    <t>4</t>
  </si>
  <si>
    <t>-154375187</t>
  </si>
  <si>
    <t>PP</t>
  </si>
  <si>
    <t>Příčky z pórobetonových tvárnic hladkých na tenké maltové lože objemová hmotnost do 500 kg/m3, tloušťka příčky 150 mm</t>
  </si>
  <si>
    <t>Online PSC</t>
  </si>
  <si>
    <t>https://podminky.urs.cz/item/CS_URS_2025_01/342272245</t>
  </si>
  <si>
    <t>342291121</t>
  </si>
  <si>
    <t>Ukotvení příček k cihelným konstrukcím plochými kotvami</t>
  </si>
  <si>
    <t>m</t>
  </si>
  <si>
    <t>-2004556228</t>
  </si>
  <si>
    <t>Ukotvení příček plochými kotvami, do konstrukce cihelné</t>
  </si>
  <si>
    <t>https://podminky.urs.cz/item/CS_URS_2025_01/342291121</t>
  </si>
  <si>
    <t>6</t>
  </si>
  <si>
    <t>Úpravy povrchů, podlahy a osazování výplní</t>
  </si>
  <si>
    <t>612321141</t>
  </si>
  <si>
    <t>Vápenocementová omítka štuková dvouvrstvá vnitřních stěn nanášená ručně</t>
  </si>
  <si>
    <t>1301993533</t>
  </si>
  <si>
    <t>Omítka vápenocementová vnitřních ploch nanášená ručně dvouvrstvá, tloušťky jádrové omítky do 10 mm a tloušťky štuku do 3 mm štuková svislých konstrukcí stěn</t>
  </si>
  <si>
    <t>https://podminky.urs.cz/item/CS_URS_2025_01/612321141</t>
  </si>
  <si>
    <t>VV</t>
  </si>
  <si>
    <t>"zazděné dveře" 2*1,0*2,0</t>
  </si>
  <si>
    <t>619995001</t>
  </si>
  <si>
    <t>Začištění omítek kolem oken, dveří, podlah nebo obkladů</t>
  </si>
  <si>
    <t>-1210002275</t>
  </si>
  <si>
    <t>Začištění omítek (s dodáním hmot) kolem oken, dveří, podlah, obkladů apod.</t>
  </si>
  <si>
    <t>https://podminky.urs.cz/item/CS_URS_2025_01/619995001</t>
  </si>
  <si>
    <t>2*(2+2+1)</t>
  </si>
  <si>
    <t>66</t>
  </si>
  <si>
    <t>468101323</t>
  </si>
  <si>
    <t>Vysekání rýh pro montáž trubek a kabelů v betonových podlahách a mazaninách hl přes 5 do 7 cm a š přes 10 do 15 cm</t>
  </si>
  <si>
    <t>707065792</t>
  </si>
  <si>
    <t>Vysekání rýh pro montáž trubek a kabelů v betonových podlahách a mazaninách hloubky přes 5 do 7 cm a šířky přes 10 do 15 cm</t>
  </si>
  <si>
    <t>https://podminky.urs.cz/item/CS_URS_2025_01/468101323</t>
  </si>
  <si>
    <t>67</t>
  </si>
  <si>
    <t>631311115</t>
  </si>
  <si>
    <t>Mazanina tl přes 50 do 80 mm z betonu prostého bez zvýšených nároků na prostředí tř. C 20/25</t>
  </si>
  <si>
    <t>m3</t>
  </si>
  <si>
    <t>-109176931</t>
  </si>
  <si>
    <t>Mazanina z betonu prostého bez zvýšených nároků na prostředí tl. přes 50 do 80 mm tř. C 20/25</t>
  </si>
  <si>
    <t>https://podminky.urs.cz/item/CS_URS_2025_01/631311115</t>
  </si>
  <si>
    <t>2*0,15*0,07</t>
  </si>
  <si>
    <t>68</t>
  </si>
  <si>
    <t>631319011</t>
  </si>
  <si>
    <t>Příplatek k mazanině tl přes 50 do 80 mm za přehlazení povrchu</t>
  </si>
  <si>
    <t>-952737037</t>
  </si>
  <si>
    <t>Příplatek k cenám mazanin za úpravu povrchu mazaniny přehlazením, mazanina tl. přes 50 do 80 mm</t>
  </si>
  <si>
    <t>https://podminky.urs.cz/item/CS_URS_2025_01/631319011</t>
  </si>
  <si>
    <t>5</t>
  </si>
  <si>
    <t>642942111</t>
  </si>
  <si>
    <t>Osazování zárubní nebo rámů dveřních kovových do 2,5 m2 na MC</t>
  </si>
  <si>
    <t>kus</t>
  </si>
  <si>
    <t>1173381990</t>
  </si>
  <si>
    <t>Osazování zárubní nebo rámů kovových dveřních lisovaných nebo z úhelníků bez dveřních křídel na cementovou maltu, plochy otvoru do 2,5 m2</t>
  </si>
  <si>
    <t>https://podminky.urs.cz/item/CS_URS_2025_01/642942111</t>
  </si>
  <si>
    <t>M</t>
  </si>
  <si>
    <t>55331431</t>
  </si>
  <si>
    <t>zárubeň jednokřídlá ocelová pro dodatečnou montáž tl stěny 75-100mm rozměru 700/1970, 2100mm</t>
  </si>
  <si>
    <t>8</t>
  </si>
  <si>
    <t>1152552298</t>
  </si>
  <si>
    <t>9</t>
  </si>
  <si>
    <t>Ostatní konstrukce a práce, bourání</t>
  </si>
  <si>
    <t>7</t>
  </si>
  <si>
    <t>962086111</t>
  </si>
  <si>
    <t>Bourání pórobetonových příček nebo přizdívek tl přes 100 do 150 mm</t>
  </si>
  <si>
    <t>-1638672280</t>
  </si>
  <si>
    <t>Bourání příček nebo přizdívek z pórobetonových tvárnic, tl. přes 100 do 150 mm</t>
  </si>
  <si>
    <t>https://podminky.urs.cz/item/CS_URS_2025_01/962086111</t>
  </si>
  <si>
    <t>0,8*2,25</t>
  </si>
  <si>
    <t>968072245</t>
  </si>
  <si>
    <t>Vybourání kovových rámů oken jednoduchých včetně křídel pl do 2 m2</t>
  </si>
  <si>
    <t>-1051771956</t>
  </si>
  <si>
    <t>Vybourání kovových rámů oken s křídly, dveřních zárubní, vrat, stěn, ostění nebo obkladů okenních rámů s křídly jednoduchých, plochy do 2 m2</t>
  </si>
  <si>
    <t>https://podminky.urs.cz/item/CS_URS_2025_01/968072245</t>
  </si>
  <si>
    <t>0,75*2</t>
  </si>
  <si>
    <t>781473810</t>
  </si>
  <si>
    <t>Demontáž obkladů z obkladaček keramických lepených</t>
  </si>
  <si>
    <t>583793489</t>
  </si>
  <si>
    <t>Demontáž obkladů z dlaždic keramických lepených</t>
  </si>
  <si>
    <t>https://podminky.urs.cz/item/CS_URS_2025_01/781473810</t>
  </si>
  <si>
    <t>(1,76+1,38)*2*2-0,6*2</t>
  </si>
  <si>
    <t>10</t>
  </si>
  <si>
    <t>965081213</t>
  </si>
  <si>
    <t>Bourání podlah z dlaždic keramických nebo xylolitových tl do 10 mm plochy přes 1 m2</t>
  </si>
  <si>
    <t>-1450283255</t>
  </si>
  <si>
    <t>Bourání podlah z dlaždic bez podkladního lože nebo mazaniny, s jakoukoliv výplní spár keramických nebo xylolitových tl. do 10 mm, plochy přes 1 m2</t>
  </si>
  <si>
    <t>https://podminky.urs.cz/item/CS_URS_2025_01/965081213</t>
  </si>
  <si>
    <t>1,38*1,76</t>
  </si>
  <si>
    <t>11</t>
  </si>
  <si>
    <t>952901111</t>
  </si>
  <si>
    <t>Vyčištění budov bytové a občanské výstavby při výšce podlaží do 4 m</t>
  </si>
  <si>
    <t>-157584953</t>
  </si>
  <si>
    <t>Vyčištění budov nebo objektů před předáním do užívání budov bytové nebo občanské výstavby, světlé výšky podlaží do 4 m</t>
  </si>
  <si>
    <t>https://podminky.urs.cz/item/CS_URS_2025_01/952901111</t>
  </si>
  <si>
    <t>997</t>
  </si>
  <si>
    <t>Doprava suti a vybouraných hmot</t>
  </si>
  <si>
    <t>997013213</t>
  </si>
  <si>
    <t>Vnitrostaveništní doprava suti a vybouraných hmot pro budovy v přes 9 do 12 m ručně</t>
  </si>
  <si>
    <t>t</t>
  </si>
  <si>
    <t>-1072661593</t>
  </si>
  <si>
    <t>Vnitrostaveništní doprava suti a vybouraných hmot vodorovně do 50 m s naložením ručně pro budovy a haly výšky přes 9 do 12 m</t>
  </si>
  <si>
    <t>https://podminky.urs.cz/item/CS_URS_2025_01/997013213</t>
  </si>
  <si>
    <t>13</t>
  </si>
  <si>
    <t>997013219</t>
  </si>
  <si>
    <t>Příplatek k vnitrostaveništní dopravě suti a vybouraných hmot za zvětšenou dopravu suti ZKD 10 m</t>
  </si>
  <si>
    <t>-1594814599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</si>
  <si>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</si>
  <si>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https://podminky.urs.cz/item/CS_URS_2025_01/997013219</t>
  </si>
  <si>
    <t>0,742*9</t>
  </si>
  <si>
    <t>14</t>
  </si>
  <si>
    <t>997013501</t>
  </si>
  <si>
    <t>Odvoz suti a vybouraných hmot na skládku nebo meziskládku do 1 km se složením</t>
  </si>
  <si>
    <t>-1223747759</t>
  </si>
  <si>
    <t>Odvoz suti a vybouraných hmot na skládku nebo meziskládku se složením, na vzdálenost do 1 km</t>
  </si>
  <si>
    <t>https://podminky.urs.cz/item/CS_URS_2025_01/997013501</t>
  </si>
  <si>
    <t>15</t>
  </si>
  <si>
    <t>997013509</t>
  </si>
  <si>
    <t>Příplatek k odvozu suti a vybouraných hmot na skládku ZKD 1 km přes 1 km</t>
  </si>
  <si>
    <t>1607062347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</si>
  <si>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</si>
  <si>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</si>
  <si>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0,742*14</t>
  </si>
  <si>
    <t>16</t>
  </si>
  <si>
    <t>997013631</t>
  </si>
  <si>
    <t>Poplatek za uložení na skládce (skládkovné) stavebního odpadu směsného kód odpadu 17 09 04</t>
  </si>
  <si>
    <t>-4674841</t>
  </si>
  <si>
    <t>Poplatek za uložení stavebního odpadu na skládce (skládkovné) směsného stavebního a demoličního zatříděného do Katalogu odpadů pod kódem 17 09 04</t>
  </si>
  <si>
    <t>https://podminky.urs.cz/item/CS_URS_2025_01/997013631</t>
  </si>
  <si>
    <t>998</t>
  </si>
  <si>
    <t>Přesun hmot</t>
  </si>
  <si>
    <t>17</t>
  </si>
  <si>
    <t>998011009</t>
  </si>
  <si>
    <t>Přesun hmot pro budovy zděné s omezením mechanizace pro budovy v přes 6 do 12 m</t>
  </si>
  <si>
    <t>-861230523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</si>
  <si>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</si>
  <si>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https://podminky.urs.cz/item/CS_URS_2025_01/998011009</t>
  </si>
  <si>
    <t>PSV</t>
  </si>
  <si>
    <t>Práce a dodávky PSV</t>
  </si>
  <si>
    <t>721</t>
  </si>
  <si>
    <t>Zdravotechnika - vnitřní kanalizace</t>
  </si>
  <si>
    <t>18</t>
  </si>
  <si>
    <t>721173722</t>
  </si>
  <si>
    <t>Potrubí kanalizační z PE připojovací DN 40</t>
  </si>
  <si>
    <t>726227080</t>
  </si>
  <si>
    <t>Potrubí z trub polyetylenových svařované připojovací DN 40</t>
  </si>
  <si>
    <t>https://podminky.urs.cz/item/CS_URS_2025_01/721173722</t>
  </si>
  <si>
    <t>722</t>
  </si>
  <si>
    <t>Zdravotechnika - vnitřní vodovod</t>
  </si>
  <si>
    <t>19</t>
  </si>
  <si>
    <t>722174022</t>
  </si>
  <si>
    <t>Potrubí vodovodní plastové PPR svar polyfúze PN 20 D 20x3,4 mm</t>
  </si>
  <si>
    <t>-1259478902</t>
  </si>
  <si>
    <t>Potrubí z plastových trubek z polypropylenu PPR svařovaných polyfúzně PN 20 (SDR 6) D 20 x 3,4</t>
  </si>
  <si>
    <t>https://podminky.urs.cz/item/CS_URS_2025_01/722174022</t>
  </si>
  <si>
    <t>725</t>
  </si>
  <si>
    <t>Zdravotechnika - zařizovací předměty</t>
  </si>
  <si>
    <t>20</t>
  </si>
  <si>
    <t>725110811</t>
  </si>
  <si>
    <t>Demontáž klozetů splachovacích s nádrží</t>
  </si>
  <si>
    <t>soubor</t>
  </si>
  <si>
    <t>1656941238</t>
  </si>
  <si>
    <t>Demontáž klozetů splachovacíchch s nádrží nebo tlakovým splachovačem</t>
  </si>
  <si>
    <t>https://podminky.urs.cz/item/CS_URS_2025_01/725110811</t>
  </si>
  <si>
    <t>725210821</t>
  </si>
  <si>
    <t>Demontáž umyvadel bez výtokových armatur</t>
  </si>
  <si>
    <t>1097576599</t>
  </si>
  <si>
    <t>Demontáž umyvadel bez výtokových armatur umyvadel</t>
  </si>
  <si>
    <t>https://podminky.urs.cz/item/CS_URS_2025_01/725210821</t>
  </si>
  <si>
    <t>22</t>
  </si>
  <si>
    <t>725230811</t>
  </si>
  <si>
    <t>Demontáž bidetů diturvitových</t>
  </si>
  <si>
    <t>-1556156058</t>
  </si>
  <si>
    <t>https://podminky.urs.cz/item/CS_URS_2025_01/725230811</t>
  </si>
  <si>
    <t>23</t>
  </si>
  <si>
    <t>725211616</t>
  </si>
  <si>
    <t>Umyvadlo keramické bílé šířky 550 mm s krytem na sifon připevněné na stěnu šrouby</t>
  </si>
  <si>
    <t>2136236802</t>
  </si>
  <si>
    <t>Umyvadla keramická bílá bez výtokových armatur připevněná na stěnu šrouby s krytem na sifon (polosloupem), šířka umyvadla 550 mm</t>
  </si>
  <si>
    <t>https://podminky.urs.cz/item/CS_URS_2025_01/725211616</t>
  </si>
  <si>
    <t>62</t>
  </si>
  <si>
    <t>998725112</t>
  </si>
  <si>
    <t>Přesun hmot tonážní pro zařizovací předměty s omezením mechanizace v objektech v přes 6 do 12 m</t>
  </si>
  <si>
    <t>-1541378860</t>
  </si>
  <si>
    <t>Přesun hmot pro zařizovací předměty stanovený z hmotnosti přesunovaného materiálu vodorovná dopravní vzdálenost do 50 m s omezením mechanizace v objektech výšky přes 6 do 12 m</t>
  </si>
  <si>
    <t>https://podminky.urs.cz/item/CS_URS_2025_01/998725112</t>
  </si>
  <si>
    <t>741</t>
  </si>
  <si>
    <t>Elektroinstalace - silnoproud</t>
  </si>
  <si>
    <t>24</t>
  </si>
  <si>
    <t>741110511</t>
  </si>
  <si>
    <t>Montáž lišta a kanálek vkládací šířky do 60 mm s víčkem</t>
  </si>
  <si>
    <t>-73258604</t>
  </si>
  <si>
    <t>Montáž lišt a kanálků elektroinstalačních se spojkami, ohyby a rohy a s nasunutím do krabic vkládacích s víčkem, šířky do 60 mm</t>
  </si>
  <si>
    <t>https://podminky.urs.cz/item/CS_URS_2025_01/741110511</t>
  </si>
  <si>
    <t>25</t>
  </si>
  <si>
    <t>34571004</t>
  </si>
  <si>
    <t>lišta elektroinstalační hranatá PVC 20x20mm</t>
  </si>
  <si>
    <t>32</t>
  </si>
  <si>
    <t>110441898</t>
  </si>
  <si>
    <t>26</t>
  </si>
  <si>
    <t>741112022</t>
  </si>
  <si>
    <t>Montáž krabice nástěnná plastová čtyřhranná do 160x160 mm</t>
  </si>
  <si>
    <t>120060430</t>
  </si>
  <si>
    <t>Montáž krabic elektroinstalačních bez napojení na trubky a lišty, demontáže a montáže víčka a přístroje protahovacích nebo odbočných nástěnných plastových čtyřhranných, vel. do 160x160 mm</t>
  </si>
  <si>
    <t>https://podminky.urs.cz/item/CS_URS_2025_01/741112022</t>
  </si>
  <si>
    <t>27</t>
  </si>
  <si>
    <t>34571480</t>
  </si>
  <si>
    <t>krabice v uzavřeném provedení PP s krytím IP 66 čtvercová 125x125mm</t>
  </si>
  <si>
    <t>-392598549</t>
  </si>
  <si>
    <t>28</t>
  </si>
  <si>
    <t>741122211</t>
  </si>
  <si>
    <t>Montáž kabel Cu plný kulatý žíla 3x1,5 až 6 mm2 uložený volně (např. CYKY)</t>
  </si>
  <si>
    <t>630840650</t>
  </si>
  <si>
    <t>Montáž kabelů měděných bez ukončení uložených volně nebo v liště plných kulatých (např. CYKY) počtu a průřezu žil 3x1,5 až 6 mm2</t>
  </si>
  <si>
    <t>https://podminky.urs.cz/item/CS_URS_2025_01/741122211</t>
  </si>
  <si>
    <t>29</t>
  </si>
  <si>
    <t>34111036</t>
  </si>
  <si>
    <t>kabel instalační jádro Cu plné izolace PVC plášť PVC 450/750V (CYKY) 3x2,5mm2</t>
  </si>
  <si>
    <t>-421231229</t>
  </si>
  <si>
    <t>30</t>
  </si>
  <si>
    <t>741320106</t>
  </si>
  <si>
    <t>Montáž jističů jednopólových nn do 25 A ve skříni, se signálním kontaktem se zapojením vodičů</t>
  </si>
  <si>
    <t>-1907333550</t>
  </si>
  <si>
    <t>Montáž jističů se zapojením vodičů jednopólových nn do 25 A ve skříni, se signálním kontaktem</t>
  </si>
  <si>
    <t>https://podminky.urs.cz/item/CS_URS_2025_01/741320106</t>
  </si>
  <si>
    <t>31</t>
  </si>
  <si>
    <t>35822124</t>
  </si>
  <si>
    <t>jistič 1-pólový 16 A vypínací charakteristika C vypínací schopnost 10 kA</t>
  </si>
  <si>
    <t>-1931930275</t>
  </si>
  <si>
    <t>HZS2232</t>
  </si>
  <si>
    <t>Hodinová zúčtovací sazba elektrikář odborný</t>
  </si>
  <si>
    <t>hod</t>
  </si>
  <si>
    <t>-793667449</t>
  </si>
  <si>
    <t>Hodinové zúčtovací sazby profesí PSV provádění stavebních instalací elektrikář odborný</t>
  </si>
  <si>
    <t>https://podminky.urs.cz/item/CS_URS_2025_01/HZS2232</t>
  </si>
  <si>
    <t>33</t>
  </si>
  <si>
    <t>741810001</t>
  </si>
  <si>
    <t>Celková prohlídka elektrického rozvodu a zařízení do 100 000,- Kč</t>
  </si>
  <si>
    <t>-148235973</t>
  </si>
  <si>
    <t>Zkoušky a prohlídky elektrických rozvodů a zařízení celková prohlídka a vyhotovení revizní zprávy pro objem montážních prací do 100 tis. Kč</t>
  </si>
  <si>
    <t>https://podminky.urs.cz/item/CS_URS_2025_01/741810001</t>
  </si>
  <si>
    <t>766</t>
  </si>
  <si>
    <t>Konstrukce truhlářské</t>
  </si>
  <si>
    <t>34</t>
  </si>
  <si>
    <t>766660001</t>
  </si>
  <si>
    <t>Montáž dveřních křídel otvíravých jednokřídlových š do 0,8 m do ocelové zárubně</t>
  </si>
  <si>
    <t>-944803695</t>
  </si>
  <si>
    <t>Montáž dveřních křídel dřevěných nebo plastových otevíravých do ocelové zárubně povrchově upravených jednokřídlových, šířky do 800 mm</t>
  </si>
  <si>
    <t>https://podminky.urs.cz/item/CS_URS_2025_01/766660001</t>
  </si>
  <si>
    <t>35</t>
  </si>
  <si>
    <t>61161001</t>
  </si>
  <si>
    <t>dveře jednokřídlé voštinové povrch lakovaný plné 700x1970-2100mm</t>
  </si>
  <si>
    <t>1651403619</t>
  </si>
  <si>
    <t>36</t>
  </si>
  <si>
    <t>998766112</t>
  </si>
  <si>
    <t>Přesun hmot tonážní pro kce truhlářské s omezením mechanizace v objektech v přes 6 do 12 m</t>
  </si>
  <si>
    <t>-1616372300</t>
  </si>
  <si>
    <t>Přesun hmot pro konstrukce truhlářské stanovený z hmotnosti přesunovaného materiálu vodorovná dopravní vzdálenost do 50 m s omezením mechanizace v objektech výšky přes 6 do 12 m</t>
  </si>
  <si>
    <t>https://podminky.urs.cz/item/CS_URS_2025_01/998766112</t>
  </si>
  <si>
    <t>771</t>
  </si>
  <si>
    <t>Podlahy z dlaždic</t>
  </si>
  <si>
    <t>37</t>
  </si>
  <si>
    <t>771121027</t>
  </si>
  <si>
    <t>Broušení stávajícího podkladu před pokládkou dlažby diamantovým kotoučem</t>
  </si>
  <si>
    <t>1314209626</t>
  </si>
  <si>
    <t>Příprava podkladu před provedením dlažby broušení podlah stávajícího podkladu pro odstranění nerovností (diamantovým kotoučem)</t>
  </si>
  <si>
    <t>https://podminky.urs.cz/item/CS_URS_2025_01/771121027</t>
  </si>
  <si>
    <t>38</t>
  </si>
  <si>
    <t>771111011</t>
  </si>
  <si>
    <t>Vysátí podkladu před pokládkou dlažby</t>
  </si>
  <si>
    <t>1134433611</t>
  </si>
  <si>
    <t>Příprava podkladu před provedením dlažby vysátí podlah</t>
  </si>
  <si>
    <t>https://podminky.urs.cz/item/CS_URS_2025_01/771111011</t>
  </si>
  <si>
    <t>1,76*1,38</t>
  </si>
  <si>
    <t>39</t>
  </si>
  <si>
    <t>771121011</t>
  </si>
  <si>
    <t>Nátěr penetrační na podlahu</t>
  </si>
  <si>
    <t>1909371027</t>
  </si>
  <si>
    <t>Příprava podkladu před provedením dlažby nátěr penetrační na podlahu</t>
  </si>
  <si>
    <t>https://podminky.urs.cz/item/CS_URS_2025_01/771121011</t>
  </si>
  <si>
    <t>2*2,429</t>
  </si>
  <si>
    <t>40</t>
  </si>
  <si>
    <t>771151012</t>
  </si>
  <si>
    <t>Samonivelační stěrka podlah pevnosti 20 MPa tl přes 3 do 5 mm</t>
  </si>
  <si>
    <t>-1408432919</t>
  </si>
  <si>
    <t>Příprava podkladu před provedením dlažby samonivelační stěrka min. pevnosti 20 MPa, tloušťky přes 3 do 5 mm</t>
  </si>
  <si>
    <t>https://podminky.urs.cz/item/CS_URS_2025_01/771151012</t>
  </si>
  <si>
    <t>41</t>
  </si>
  <si>
    <t>771574416</t>
  </si>
  <si>
    <t>Montáž podlah keramických hladkých lepených cementovým flexibilním lepidlem přes 9 do 12 ks/m2</t>
  </si>
  <si>
    <t>62667437</t>
  </si>
  <si>
    <t>Montáž podlah z dlaždic keramických lepených cementovým flexibilním lepidlem hladkých, tloušťky do 10 mm přes 9 do 12 ks/m2</t>
  </si>
  <si>
    <t>https://podminky.urs.cz/item/CS_URS_2025_01/771574416</t>
  </si>
  <si>
    <t>42</t>
  </si>
  <si>
    <t>59761166</t>
  </si>
  <si>
    <t>dlažba keramická slinutá mrazuvzdorná R10/A povrch hladký/matný tl do 10mm přes 9 do 12ks/m2</t>
  </si>
  <si>
    <t>-2099197314</t>
  </si>
  <si>
    <t>2,429*1,1</t>
  </si>
  <si>
    <t>43</t>
  </si>
  <si>
    <t>771591115</t>
  </si>
  <si>
    <t>Podlahy spárování silikonem</t>
  </si>
  <si>
    <t>-1159518742</t>
  </si>
  <si>
    <t>Podlahy - dokončovací práce spárování silikonem</t>
  </si>
  <si>
    <t>https://podminky.urs.cz/item/CS_URS_2025_01/771591115</t>
  </si>
  <si>
    <t>2*(1,38+1,76)</t>
  </si>
  <si>
    <t>63</t>
  </si>
  <si>
    <t>998771112</t>
  </si>
  <si>
    <t>Přesun hmot tonážní pro podlahy z dlaždic s omezením mechanizace v objektech v přes 6 do 12 m</t>
  </si>
  <si>
    <t>319589252</t>
  </si>
  <si>
    <t>Přesun hmot pro podlahy z dlaždic stanovený z hmotnosti přesunovaného materiálu vodorovná dopravní vzdálenost do 50 m s omezením mechanizace v objektech výšky přes 6 do 12 m</t>
  </si>
  <si>
    <t>https://podminky.urs.cz/item/CS_URS_2025_01/998771112</t>
  </si>
  <si>
    <t>781</t>
  </si>
  <si>
    <t>Dokončovací práce - obklady</t>
  </si>
  <si>
    <t>44</t>
  </si>
  <si>
    <t>781111011</t>
  </si>
  <si>
    <t>Ometení (oprášení) stěny při přípravě podkladu</t>
  </si>
  <si>
    <t>445221178</t>
  </si>
  <si>
    <t>Příprava podkladu před provedením obkladu oprášení (ometení) stěny</t>
  </si>
  <si>
    <t>https://podminky.urs.cz/item/CS_URS_2025_01/781111011</t>
  </si>
  <si>
    <t>2*(1,38+1,76)*2-0,6*2</t>
  </si>
  <si>
    <t>45</t>
  </si>
  <si>
    <t>781121011</t>
  </si>
  <si>
    <t>Nátěr penetrační na stěnu</t>
  </si>
  <si>
    <t>1482016898</t>
  </si>
  <si>
    <t>Příprava podkladu před provedením obkladu nátěr penetrační na stěnu</t>
  </si>
  <si>
    <t>https://podminky.urs.cz/item/CS_URS_2025_01/781121011</t>
  </si>
  <si>
    <t>46</t>
  </si>
  <si>
    <t>781151031</t>
  </si>
  <si>
    <t>Celoplošné vyrovnání podkladu stěrkou tl 3 mm</t>
  </si>
  <si>
    <t>-378454670</t>
  </si>
  <si>
    <t>Příprava podkladu před provedením obkladu celoplošné vyrovnání podkladu stěrkou, tloušťky 3 mm</t>
  </si>
  <si>
    <t>https://podminky.urs.cz/item/CS_URS_2025_01/781151031</t>
  </si>
  <si>
    <t>47</t>
  </si>
  <si>
    <t>781472216</t>
  </si>
  <si>
    <t>Montáž obkladů keramických hladkých lepených cementovým flexibilním lepidlem přes 9 do 12 ks/m2</t>
  </si>
  <si>
    <t>1351503206</t>
  </si>
  <si>
    <t>Montáž keramických obkladů stěn lepených cementovým flexibilním lepidlem hladkých přes 9 do 12 ks/m2</t>
  </si>
  <si>
    <t>https://podminky.urs.cz/item/CS_URS_2025_01/781472216</t>
  </si>
  <si>
    <t>48</t>
  </si>
  <si>
    <t>59761708</t>
  </si>
  <si>
    <t>obklad keramický nemrazuvzdorný povrch hladký/lesklý tl do 10mm přes 6 do 9ks/m2</t>
  </si>
  <si>
    <t>963211668</t>
  </si>
  <si>
    <t>11,36*1,1</t>
  </si>
  <si>
    <t>49</t>
  </si>
  <si>
    <t>781495115</t>
  </si>
  <si>
    <t>Spárování vnitřních obkladů silikonem</t>
  </si>
  <si>
    <t>105847672</t>
  </si>
  <si>
    <t>Obklad - dokončující práce ostatní práce spárování silikonem</t>
  </si>
  <si>
    <t>https://podminky.urs.cz/item/CS_URS_2025_01/781495115</t>
  </si>
  <si>
    <t>4*2</t>
  </si>
  <si>
    <t>64</t>
  </si>
  <si>
    <t>998781112</t>
  </si>
  <si>
    <t>Přesun hmot tonážní pro obklady keramické s omezením mechanizace v objektech v přes 6 do 12 m</t>
  </si>
  <si>
    <t>-1233152671</t>
  </si>
  <si>
    <t>Přesun hmot pro obklady keramické stanovený z hmotnosti přesunovaného materiálu vodorovná dopravní vzdálenost do 50 m s omezením mechanizace v objektech výšky přes 6 do 12 m</t>
  </si>
  <si>
    <t>https://podminky.urs.cz/item/CS_URS_2025_01/998781112</t>
  </si>
  <si>
    <t>783</t>
  </si>
  <si>
    <t>Dokončovací práce - nátěry</t>
  </si>
  <si>
    <t>50</t>
  </si>
  <si>
    <t>783301313</t>
  </si>
  <si>
    <t>Odmaštění zámečnických konstrukcí ředidlovým odmašťovačem</t>
  </si>
  <si>
    <t>1150818930</t>
  </si>
  <si>
    <t>Příprava podkladu zámečnických konstrukcí před provedením nátěru odmaštění odmašťovačem ředidlovým</t>
  </si>
  <si>
    <t>https://podminky.urs.cz/item/CS_URS_2025_01/783301313</t>
  </si>
  <si>
    <t>51</t>
  </si>
  <si>
    <t>783301401</t>
  </si>
  <si>
    <t>Ometení zámečnických konstrukcí</t>
  </si>
  <si>
    <t>643224993</t>
  </si>
  <si>
    <t>Příprava podkladu zámečnických konstrukcí před provedením nátěru ometení</t>
  </si>
  <si>
    <t>https://podminky.urs.cz/item/CS_URS_2025_01/783301401</t>
  </si>
  <si>
    <t>52</t>
  </si>
  <si>
    <t>783314101</t>
  </si>
  <si>
    <t>Základní jednonásobný syntetický nátěr zámečnických konstrukcí</t>
  </si>
  <si>
    <t>137595320</t>
  </si>
  <si>
    <t>Základní nátěr zámečnických konstrukcí jednonásobný syntetický</t>
  </si>
  <si>
    <t>https://podminky.urs.cz/item/CS_URS_2025_01/783314101</t>
  </si>
  <si>
    <t>53</t>
  </si>
  <si>
    <t>783315101</t>
  </si>
  <si>
    <t>Mezinátěr jednonásobný syntetický standardní zámečnických konstrukcí</t>
  </si>
  <si>
    <t>218404713</t>
  </si>
  <si>
    <t>Mezinátěr zámečnických konstrukcí jednonásobný syntetický standardní</t>
  </si>
  <si>
    <t>https://podminky.urs.cz/item/CS_URS_2025_01/783315101</t>
  </si>
  <si>
    <t>54</t>
  </si>
  <si>
    <t>783317101</t>
  </si>
  <si>
    <t>Krycí jednonásobný syntetický standardní nátěr zámečnických konstrukcí</t>
  </si>
  <si>
    <t>-2133754267</t>
  </si>
  <si>
    <t>Krycí nátěr (email) zámečnických konstrukcí jednonásobný syntetický standardní</t>
  </si>
  <si>
    <t>https://podminky.urs.cz/item/CS_URS_2025_01/783317101</t>
  </si>
  <si>
    <t>784</t>
  </si>
  <si>
    <t>Dokončovací práce - malby a tapety</t>
  </si>
  <si>
    <t>55</t>
  </si>
  <si>
    <t>784111001</t>
  </si>
  <si>
    <t>Oprášení (ometení ) podkladu v místnostech v do 3,80 m</t>
  </si>
  <si>
    <t>-239561448</t>
  </si>
  <si>
    <t>Oprášení (ometení) podkladu v místnostech výšky do 3,80 m</t>
  </si>
  <si>
    <t>https://podminky.urs.cz/item/CS_URS_2025_01/784111001</t>
  </si>
  <si>
    <t>56</t>
  </si>
  <si>
    <t>784181101</t>
  </si>
  <si>
    <t>Základní akrylátová jednonásobná bezbarvá penetrace podkladu v místnostech v do 3,80 m</t>
  </si>
  <si>
    <t>-994525029</t>
  </si>
  <si>
    <t>Penetrace podkladu jednonásobná základní akrylátová bezbarvá v místnostech výšky do 3,80 m</t>
  </si>
  <si>
    <t>https://podminky.urs.cz/item/CS_URS_2025_01/784181101</t>
  </si>
  <si>
    <t>57</t>
  </si>
  <si>
    <t>784211101</t>
  </si>
  <si>
    <t>Dvojnásobné bílé malby ze směsí za mokra výborně oděruvzdorných v místnostech v do 3,80 m</t>
  </si>
  <si>
    <t>-1916879324</t>
  </si>
  <si>
    <t>Malby z malířských směsí oděruvzdorných za mokra dvojnásobné, bílé za mokra oděruvzdorné výborně v místnostech výšky do 3,80 m</t>
  </si>
  <si>
    <t>https://podminky.urs.cz/item/CS_URS_2025_01/784211101</t>
  </si>
  <si>
    <t>Práce a dodávky M</t>
  </si>
  <si>
    <t>33-M</t>
  </si>
  <si>
    <t>Montáže dopr.zaříz.,sklad. zař. a váh</t>
  </si>
  <si>
    <t>58</t>
  </si>
  <si>
    <t>R001</t>
  </si>
  <si>
    <t>Dodávka a montáž schodišťové plošiny a konstrukce její dráhy z 1.PP do 2. NP dle PD vč. zapojení, zprovoznění, zaškolení obsluhy</t>
  </si>
  <si>
    <t>kpl</t>
  </si>
  <si>
    <t>-1343203415</t>
  </si>
  <si>
    <t>VRN</t>
  </si>
  <si>
    <t>Vedlejší rozpočtové náklady</t>
  </si>
  <si>
    <t>59</t>
  </si>
  <si>
    <t>013254000</t>
  </si>
  <si>
    <t>Dokumentace skutečného provedení stavby</t>
  </si>
  <si>
    <t>1024</t>
  </si>
  <si>
    <t>334477165</t>
  </si>
  <si>
    <t>https://podminky.urs.cz/item/CS_URS_2025_01/013254000</t>
  </si>
  <si>
    <t>60</t>
  </si>
  <si>
    <t>030001000</t>
  </si>
  <si>
    <t>Zařízení staveniště</t>
  </si>
  <si>
    <t>775562650</t>
  </si>
  <si>
    <t>https://podminky.urs.cz/item/CS_URS_2025_01/030001000</t>
  </si>
  <si>
    <t>61</t>
  </si>
  <si>
    <t>081002000</t>
  </si>
  <si>
    <t>Doprava zaměstnanců</t>
  </si>
  <si>
    <t>-1577424657</t>
  </si>
  <si>
    <t>https://podminky.urs.cz/item/CS_URS_2025_01/081002000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</si>
</sst>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42272245" TargetMode="External" /><Relationship Id="rId2" Type="http://schemas.openxmlformats.org/officeDocument/2006/relationships/hyperlink" Target="https://podminky.urs.cz/item/CS_URS_2025_01/342291121" TargetMode="External" /><Relationship Id="rId3" Type="http://schemas.openxmlformats.org/officeDocument/2006/relationships/hyperlink" Target="https://podminky.urs.cz/item/CS_URS_2025_01/612321141" TargetMode="External" /><Relationship Id="rId4" Type="http://schemas.openxmlformats.org/officeDocument/2006/relationships/hyperlink" Target="https://podminky.urs.cz/item/CS_URS_2025_01/619995001" TargetMode="External" /><Relationship Id="rId5" Type="http://schemas.openxmlformats.org/officeDocument/2006/relationships/hyperlink" Target="https://podminky.urs.cz/item/CS_URS_2025_01/468101323" TargetMode="External" /><Relationship Id="rId6" Type="http://schemas.openxmlformats.org/officeDocument/2006/relationships/hyperlink" Target="https://podminky.urs.cz/item/CS_URS_2025_01/631311115" TargetMode="External" /><Relationship Id="rId7" Type="http://schemas.openxmlformats.org/officeDocument/2006/relationships/hyperlink" Target="https://podminky.urs.cz/item/CS_URS_2025_01/631319011" TargetMode="External" /><Relationship Id="rId8" Type="http://schemas.openxmlformats.org/officeDocument/2006/relationships/hyperlink" Target="https://podminky.urs.cz/item/CS_URS_2025_01/642942111" TargetMode="External" /><Relationship Id="rId9" Type="http://schemas.openxmlformats.org/officeDocument/2006/relationships/hyperlink" Target="https://podminky.urs.cz/item/CS_URS_2025_01/962086111" TargetMode="External" /><Relationship Id="rId10" Type="http://schemas.openxmlformats.org/officeDocument/2006/relationships/hyperlink" Target="https://podminky.urs.cz/item/CS_URS_2025_01/968072245" TargetMode="External" /><Relationship Id="rId11" Type="http://schemas.openxmlformats.org/officeDocument/2006/relationships/hyperlink" Target="https://podminky.urs.cz/item/CS_URS_2025_01/781473810" TargetMode="External" /><Relationship Id="rId12" Type="http://schemas.openxmlformats.org/officeDocument/2006/relationships/hyperlink" Target="https://podminky.urs.cz/item/CS_URS_2025_01/965081213" TargetMode="External" /><Relationship Id="rId13" Type="http://schemas.openxmlformats.org/officeDocument/2006/relationships/hyperlink" Target="https://podminky.urs.cz/item/CS_URS_2025_01/952901111" TargetMode="External" /><Relationship Id="rId14" Type="http://schemas.openxmlformats.org/officeDocument/2006/relationships/hyperlink" Target="https://podminky.urs.cz/item/CS_URS_2025_01/997013213" TargetMode="External" /><Relationship Id="rId15" Type="http://schemas.openxmlformats.org/officeDocument/2006/relationships/hyperlink" Target="https://podminky.urs.cz/item/CS_URS_2025_01/997013219" TargetMode="External" /><Relationship Id="rId16" Type="http://schemas.openxmlformats.org/officeDocument/2006/relationships/hyperlink" Target="https://podminky.urs.cz/item/CS_URS_2025_01/997013501" TargetMode="External" /><Relationship Id="rId17" Type="http://schemas.openxmlformats.org/officeDocument/2006/relationships/hyperlink" Target="https://podminky.urs.cz/item/CS_URS_2025_01/997013509" TargetMode="External" /><Relationship Id="rId18" Type="http://schemas.openxmlformats.org/officeDocument/2006/relationships/hyperlink" Target="https://podminky.urs.cz/item/CS_URS_2025_01/997013631" TargetMode="External" /><Relationship Id="rId19" Type="http://schemas.openxmlformats.org/officeDocument/2006/relationships/hyperlink" Target="https://podminky.urs.cz/item/CS_URS_2025_01/998011009" TargetMode="External" /><Relationship Id="rId20" Type="http://schemas.openxmlformats.org/officeDocument/2006/relationships/hyperlink" Target="https://podminky.urs.cz/item/CS_URS_2025_01/721173722" TargetMode="External" /><Relationship Id="rId21" Type="http://schemas.openxmlformats.org/officeDocument/2006/relationships/hyperlink" Target="https://podminky.urs.cz/item/CS_URS_2025_01/722174022" TargetMode="External" /><Relationship Id="rId22" Type="http://schemas.openxmlformats.org/officeDocument/2006/relationships/hyperlink" Target="https://podminky.urs.cz/item/CS_URS_2025_01/725110811" TargetMode="External" /><Relationship Id="rId23" Type="http://schemas.openxmlformats.org/officeDocument/2006/relationships/hyperlink" Target="https://podminky.urs.cz/item/CS_URS_2025_01/725210821" TargetMode="External" /><Relationship Id="rId24" Type="http://schemas.openxmlformats.org/officeDocument/2006/relationships/hyperlink" Target="https://podminky.urs.cz/item/CS_URS_2025_01/725230811" TargetMode="External" /><Relationship Id="rId25" Type="http://schemas.openxmlformats.org/officeDocument/2006/relationships/hyperlink" Target="https://podminky.urs.cz/item/CS_URS_2025_01/725211616" TargetMode="External" /><Relationship Id="rId26" Type="http://schemas.openxmlformats.org/officeDocument/2006/relationships/hyperlink" Target="https://podminky.urs.cz/item/CS_URS_2025_01/998725112" TargetMode="External" /><Relationship Id="rId27" Type="http://schemas.openxmlformats.org/officeDocument/2006/relationships/hyperlink" Target="https://podminky.urs.cz/item/CS_URS_2025_01/741110511" TargetMode="External" /><Relationship Id="rId28" Type="http://schemas.openxmlformats.org/officeDocument/2006/relationships/hyperlink" Target="https://podminky.urs.cz/item/CS_URS_2025_01/741112022" TargetMode="External" /><Relationship Id="rId29" Type="http://schemas.openxmlformats.org/officeDocument/2006/relationships/hyperlink" Target="https://podminky.urs.cz/item/CS_URS_2025_01/741122211" TargetMode="External" /><Relationship Id="rId30" Type="http://schemas.openxmlformats.org/officeDocument/2006/relationships/hyperlink" Target="https://podminky.urs.cz/item/CS_URS_2025_01/741320106" TargetMode="External" /><Relationship Id="rId31" Type="http://schemas.openxmlformats.org/officeDocument/2006/relationships/hyperlink" Target="https://podminky.urs.cz/item/CS_URS_2025_01/HZS2232" TargetMode="External" /><Relationship Id="rId32" Type="http://schemas.openxmlformats.org/officeDocument/2006/relationships/hyperlink" Target="https://podminky.urs.cz/item/CS_URS_2025_01/741810001" TargetMode="External" /><Relationship Id="rId33" Type="http://schemas.openxmlformats.org/officeDocument/2006/relationships/hyperlink" Target="https://podminky.urs.cz/item/CS_URS_2025_01/766660001" TargetMode="External" /><Relationship Id="rId34" Type="http://schemas.openxmlformats.org/officeDocument/2006/relationships/hyperlink" Target="https://podminky.urs.cz/item/CS_URS_2025_01/998766112" TargetMode="External" /><Relationship Id="rId35" Type="http://schemas.openxmlformats.org/officeDocument/2006/relationships/hyperlink" Target="https://podminky.urs.cz/item/CS_URS_2025_01/771121027" TargetMode="External" /><Relationship Id="rId36" Type="http://schemas.openxmlformats.org/officeDocument/2006/relationships/hyperlink" Target="https://podminky.urs.cz/item/CS_URS_2025_01/771111011" TargetMode="External" /><Relationship Id="rId37" Type="http://schemas.openxmlformats.org/officeDocument/2006/relationships/hyperlink" Target="https://podminky.urs.cz/item/CS_URS_2025_01/771121011" TargetMode="External" /><Relationship Id="rId38" Type="http://schemas.openxmlformats.org/officeDocument/2006/relationships/hyperlink" Target="https://podminky.urs.cz/item/CS_URS_2025_01/771151012" TargetMode="External" /><Relationship Id="rId39" Type="http://schemas.openxmlformats.org/officeDocument/2006/relationships/hyperlink" Target="https://podminky.urs.cz/item/CS_URS_2025_01/771574416" TargetMode="External" /><Relationship Id="rId40" Type="http://schemas.openxmlformats.org/officeDocument/2006/relationships/hyperlink" Target="https://podminky.urs.cz/item/CS_URS_2025_01/771591115" TargetMode="External" /><Relationship Id="rId41" Type="http://schemas.openxmlformats.org/officeDocument/2006/relationships/hyperlink" Target="https://podminky.urs.cz/item/CS_URS_2025_01/998771112" TargetMode="External" /><Relationship Id="rId42" Type="http://schemas.openxmlformats.org/officeDocument/2006/relationships/hyperlink" Target="https://podminky.urs.cz/item/CS_URS_2025_01/781111011" TargetMode="External" /><Relationship Id="rId43" Type="http://schemas.openxmlformats.org/officeDocument/2006/relationships/hyperlink" Target="https://podminky.urs.cz/item/CS_URS_2025_01/781121011" TargetMode="External" /><Relationship Id="rId44" Type="http://schemas.openxmlformats.org/officeDocument/2006/relationships/hyperlink" Target="https://podminky.urs.cz/item/CS_URS_2025_01/781151031" TargetMode="External" /><Relationship Id="rId45" Type="http://schemas.openxmlformats.org/officeDocument/2006/relationships/hyperlink" Target="https://podminky.urs.cz/item/CS_URS_2025_01/781472216" TargetMode="External" /><Relationship Id="rId46" Type="http://schemas.openxmlformats.org/officeDocument/2006/relationships/hyperlink" Target="https://podminky.urs.cz/item/CS_URS_2025_01/781495115" TargetMode="External" /><Relationship Id="rId47" Type="http://schemas.openxmlformats.org/officeDocument/2006/relationships/hyperlink" Target="https://podminky.urs.cz/item/CS_URS_2025_01/998781112" TargetMode="External" /><Relationship Id="rId48" Type="http://schemas.openxmlformats.org/officeDocument/2006/relationships/hyperlink" Target="https://podminky.urs.cz/item/CS_URS_2025_01/783301313" TargetMode="External" /><Relationship Id="rId49" Type="http://schemas.openxmlformats.org/officeDocument/2006/relationships/hyperlink" Target="https://podminky.urs.cz/item/CS_URS_2025_01/783301401" TargetMode="External" /><Relationship Id="rId50" Type="http://schemas.openxmlformats.org/officeDocument/2006/relationships/hyperlink" Target="https://podminky.urs.cz/item/CS_URS_2025_01/783314101" TargetMode="External" /><Relationship Id="rId51" Type="http://schemas.openxmlformats.org/officeDocument/2006/relationships/hyperlink" Target="https://podminky.urs.cz/item/CS_URS_2025_01/783315101" TargetMode="External" /><Relationship Id="rId52" Type="http://schemas.openxmlformats.org/officeDocument/2006/relationships/hyperlink" Target="https://podminky.urs.cz/item/CS_URS_2025_01/783317101" TargetMode="External" /><Relationship Id="rId53" Type="http://schemas.openxmlformats.org/officeDocument/2006/relationships/hyperlink" Target="https://podminky.urs.cz/item/CS_URS_2025_01/784111001" TargetMode="External" /><Relationship Id="rId54" Type="http://schemas.openxmlformats.org/officeDocument/2006/relationships/hyperlink" Target="https://podminky.urs.cz/item/CS_URS_2025_01/784181101" TargetMode="External" /><Relationship Id="rId55" Type="http://schemas.openxmlformats.org/officeDocument/2006/relationships/hyperlink" Target="https://podminky.urs.cz/item/CS_URS_2025_01/784211101" TargetMode="External" /><Relationship Id="rId56" Type="http://schemas.openxmlformats.org/officeDocument/2006/relationships/hyperlink" Target="https://podminky.urs.cz/item/CS_URS_2025_01/013254000" TargetMode="External" /><Relationship Id="rId57" Type="http://schemas.openxmlformats.org/officeDocument/2006/relationships/hyperlink" Target="https://podminky.urs.cz/item/CS_URS_2025_01/030001000" TargetMode="External" /><Relationship Id="rId58" Type="http://schemas.openxmlformats.org/officeDocument/2006/relationships/hyperlink" Target="https://podminky.urs.cz/item/CS_URS_2025_01/081002000" TargetMode="External" /><Relationship Id="rId59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21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26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27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28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28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26</v>
      </c>
      <c r="AL14" s="20"/>
      <c r="AM14" s="20"/>
      <c r="AN14" s="32" t="s">
        <v>28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29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21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26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30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31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21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26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30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32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33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34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35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36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37</v>
      </c>
      <c r="E29" s="45"/>
      <c r="F29" s="30" t="s">
        <v>38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39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40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41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42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43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44</v>
      </c>
      <c r="U35" s="52"/>
      <c r="V35" s="52"/>
      <c r="W35" s="52"/>
      <c r="X35" s="54" t="s">
        <v>45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46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47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48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49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48</v>
      </c>
      <c r="AI60" s="40"/>
      <c r="AJ60" s="40"/>
      <c r="AK60" s="40"/>
      <c r="AL60" s="40"/>
      <c r="AM60" s="62" t="s">
        <v>49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50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51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48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49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48</v>
      </c>
      <c r="AI75" s="40"/>
      <c r="AJ75" s="40"/>
      <c r="AK75" s="40"/>
      <c r="AL75" s="40"/>
      <c r="AM75" s="62" t="s">
        <v>49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52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2025-03-27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ZŠ Aléská, Bílina - schodišťová plošina pro hendikepované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 xml:space="preserve">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27. 3. 2025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29</v>
      </c>
      <c r="AJ89" s="38"/>
      <c r="AK89" s="38"/>
      <c r="AL89" s="38"/>
      <c r="AM89" s="78" t="str">
        <f>IF(E17="","",E17)</f>
        <v xml:space="preserve"> </v>
      </c>
      <c r="AN89" s="69"/>
      <c r="AO89" s="69"/>
      <c r="AP89" s="69"/>
      <c r="AQ89" s="38"/>
      <c r="AR89" s="42"/>
      <c r="AS89" s="79" t="s">
        <v>53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27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31</v>
      </c>
      <c r="AJ90" s="38"/>
      <c r="AK90" s="38"/>
      <c r="AL90" s="38"/>
      <c r="AM90" s="78" t="str">
        <f>IF(E20="","",E20)</f>
        <v xml:space="preserve"> 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54</v>
      </c>
      <c r="D92" s="92"/>
      <c r="E92" s="92"/>
      <c r="F92" s="92"/>
      <c r="G92" s="92"/>
      <c r="H92" s="93"/>
      <c r="I92" s="94" t="s">
        <v>55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56</v>
      </c>
      <c r="AH92" s="92"/>
      <c r="AI92" s="92"/>
      <c r="AJ92" s="92"/>
      <c r="AK92" s="92"/>
      <c r="AL92" s="92"/>
      <c r="AM92" s="92"/>
      <c r="AN92" s="94" t="s">
        <v>57</v>
      </c>
      <c r="AO92" s="92"/>
      <c r="AP92" s="96"/>
      <c r="AQ92" s="97" t="s">
        <v>58</v>
      </c>
      <c r="AR92" s="42"/>
      <c r="AS92" s="98" t="s">
        <v>59</v>
      </c>
      <c r="AT92" s="99" t="s">
        <v>60</v>
      </c>
      <c r="AU92" s="99" t="s">
        <v>61</v>
      </c>
      <c r="AV92" s="99" t="s">
        <v>62</v>
      </c>
      <c r="AW92" s="99" t="s">
        <v>63</v>
      </c>
      <c r="AX92" s="99" t="s">
        <v>64</v>
      </c>
      <c r="AY92" s="99" t="s">
        <v>65</v>
      </c>
      <c r="AZ92" s="99" t="s">
        <v>66</v>
      </c>
      <c r="BA92" s="99" t="s">
        <v>67</v>
      </c>
      <c r="BB92" s="99" t="s">
        <v>68</v>
      </c>
      <c r="BC92" s="99" t="s">
        <v>69</v>
      </c>
      <c r="BD92" s="100" t="s">
        <v>70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71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ROUND(SUM(AV94:AW94),2)</f>
        <v>0</v>
      </c>
      <c r="AU94" s="113">
        <f>ROUND(AU95,5)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ROUND(AZ95,2)</f>
        <v>0</v>
      </c>
      <c r="BA94" s="112">
        <f>ROUND(BA95,2)</f>
        <v>0</v>
      </c>
      <c r="BB94" s="112">
        <f>ROUND(BB95,2)</f>
        <v>0</v>
      </c>
      <c r="BC94" s="112">
        <f>ROUND(BC95,2)</f>
        <v>0</v>
      </c>
      <c r="BD94" s="114">
        <f>ROUND(BD95,2)</f>
        <v>0</v>
      </c>
      <c r="BE94" s="6"/>
      <c r="BS94" s="115" t="s">
        <v>72</v>
      </c>
      <c r="BT94" s="115" t="s">
        <v>73</v>
      </c>
      <c r="BV94" s="115" t="s">
        <v>74</v>
      </c>
      <c r="BW94" s="115" t="s">
        <v>5</v>
      </c>
      <c r="BX94" s="115" t="s">
        <v>75</v>
      </c>
      <c r="CL94" s="115" t="s">
        <v>1</v>
      </c>
    </row>
    <row r="95" s="7" customFormat="1" ht="24.75" customHeight="1">
      <c r="A95" s="116" t="s">
        <v>76</v>
      </c>
      <c r="B95" s="117"/>
      <c r="C95" s="118"/>
      <c r="D95" s="119" t="s">
        <v>14</v>
      </c>
      <c r="E95" s="119"/>
      <c r="F95" s="119"/>
      <c r="G95" s="119"/>
      <c r="H95" s="119"/>
      <c r="I95" s="120"/>
      <c r="J95" s="119" t="s">
        <v>17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'2025-03-27 - ZŠ Aléská, B...'!J28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77</v>
      </c>
      <c r="AR95" s="123"/>
      <c r="AS95" s="124">
        <v>0</v>
      </c>
      <c r="AT95" s="125">
        <f>ROUND(SUM(AV95:AW95),2)</f>
        <v>0</v>
      </c>
      <c r="AU95" s="126">
        <f>'2025-03-27 - ZŠ Aléská, B...'!P131</f>
        <v>0</v>
      </c>
      <c r="AV95" s="125">
        <f>'2025-03-27 - ZŠ Aléská, B...'!J31</f>
        <v>0</v>
      </c>
      <c r="AW95" s="125">
        <f>'2025-03-27 - ZŠ Aléská, B...'!J32</f>
        <v>0</v>
      </c>
      <c r="AX95" s="125">
        <f>'2025-03-27 - ZŠ Aléská, B...'!J33</f>
        <v>0</v>
      </c>
      <c r="AY95" s="125">
        <f>'2025-03-27 - ZŠ Aléská, B...'!J34</f>
        <v>0</v>
      </c>
      <c r="AZ95" s="125">
        <f>'2025-03-27 - ZŠ Aléská, B...'!F31</f>
        <v>0</v>
      </c>
      <c r="BA95" s="125">
        <f>'2025-03-27 - ZŠ Aléská, B...'!F32</f>
        <v>0</v>
      </c>
      <c r="BB95" s="125">
        <f>'2025-03-27 - ZŠ Aléská, B...'!F33</f>
        <v>0</v>
      </c>
      <c r="BC95" s="125">
        <f>'2025-03-27 - ZŠ Aléská, B...'!F34</f>
        <v>0</v>
      </c>
      <c r="BD95" s="127">
        <f>'2025-03-27 - ZŠ Aléská, B...'!F35</f>
        <v>0</v>
      </c>
      <c r="BE95" s="7"/>
      <c r="BT95" s="128" t="s">
        <v>78</v>
      </c>
      <c r="BU95" s="128" t="s">
        <v>79</v>
      </c>
      <c r="BV95" s="128" t="s">
        <v>74</v>
      </c>
      <c r="BW95" s="128" t="s">
        <v>5</v>
      </c>
      <c r="BX95" s="128" t="s">
        <v>75</v>
      </c>
      <c r="CL95" s="128" t="s">
        <v>1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65CDpQoluXKmHAPNgaw3MxCRqoO8bC8Tqb2ysFIjwbj1ZEaaRLWqBlh+gppmtdrQUEB6FsCeNl1Ayfv3mOvNlg==" hashValue="i64ATAsySN0rxPjqmKg4wlbQjagTKzcVTMnXoeLVggAiWWsD00O+H8v5AUJKDb+kG4ZLd1TvdvouktAnY4Aeh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5-03-27 - ZŠ Aléská, B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</row>
    <row r="3" hidden="1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8"/>
      <c r="AT3" s="15" t="s">
        <v>80</v>
      </c>
    </row>
    <row r="4" hidden="1" s="1" customFormat="1" ht="24.96" customHeight="1">
      <c r="B4" s="18"/>
      <c r="D4" s="131" t="s">
        <v>81</v>
      </c>
      <c r="L4" s="18"/>
      <c r="M4" s="132" t="s">
        <v>10</v>
      </c>
      <c r="AT4" s="15" t="s">
        <v>4</v>
      </c>
    </row>
    <row r="5" hidden="1" s="1" customFormat="1" ht="6.96" customHeight="1">
      <c r="B5" s="18"/>
      <c r="L5" s="18"/>
    </row>
    <row r="6" hidden="1" s="2" customFormat="1" ht="12" customHeight="1">
      <c r="A6" s="36"/>
      <c r="B6" s="42"/>
      <c r="C6" s="36"/>
      <c r="D6" s="133" t="s">
        <v>16</v>
      </c>
      <c r="E6" s="36"/>
      <c r="F6" s="36"/>
      <c r="G6" s="36"/>
      <c r="H6" s="36"/>
      <c r="I6" s="36"/>
      <c r="J6" s="36"/>
      <c r="K6" s="36"/>
      <c r="L6" s="61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hidden="1" s="2" customFormat="1" ht="16.5" customHeight="1">
      <c r="A7" s="36"/>
      <c r="B7" s="42"/>
      <c r="C7" s="36"/>
      <c r="D7" s="36"/>
      <c r="E7" s="134" t="s">
        <v>17</v>
      </c>
      <c r="F7" s="36"/>
      <c r="G7" s="36"/>
      <c r="H7" s="36"/>
      <c r="I7" s="36"/>
      <c r="J7" s="36"/>
      <c r="K7" s="36"/>
      <c r="L7" s="61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hidden="1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2" customHeight="1">
      <c r="A9" s="36"/>
      <c r="B9" s="42"/>
      <c r="C9" s="36"/>
      <c r="D9" s="133" t="s">
        <v>18</v>
      </c>
      <c r="E9" s="36"/>
      <c r="F9" s="135" t="s">
        <v>1</v>
      </c>
      <c r="G9" s="36"/>
      <c r="H9" s="36"/>
      <c r="I9" s="133" t="s">
        <v>19</v>
      </c>
      <c r="J9" s="135" t="s">
        <v>1</v>
      </c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 ht="12" customHeight="1">
      <c r="A10" s="36"/>
      <c r="B10" s="42"/>
      <c r="C10" s="36"/>
      <c r="D10" s="133" t="s">
        <v>20</v>
      </c>
      <c r="E10" s="36"/>
      <c r="F10" s="135" t="s">
        <v>21</v>
      </c>
      <c r="G10" s="36"/>
      <c r="H10" s="36"/>
      <c r="I10" s="133" t="s">
        <v>22</v>
      </c>
      <c r="J10" s="136" t="str">
        <f>'Rekapitulace stavby'!AN8</f>
        <v>27. 3. 2025</v>
      </c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42"/>
      <c r="C12" s="36"/>
      <c r="D12" s="133" t="s">
        <v>24</v>
      </c>
      <c r="E12" s="36"/>
      <c r="F12" s="36"/>
      <c r="G12" s="36"/>
      <c r="H12" s="36"/>
      <c r="I12" s="133" t="s">
        <v>25</v>
      </c>
      <c r="J12" s="135" t="str">
        <f>IF('Rekapitulace stavby'!AN10="","",'Rekapitulace stavby'!AN10)</f>
        <v/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8" customHeight="1">
      <c r="A13" s="36"/>
      <c r="B13" s="42"/>
      <c r="C13" s="36"/>
      <c r="D13" s="36"/>
      <c r="E13" s="135" t="str">
        <f>IF('Rekapitulace stavby'!E11="","",'Rekapitulace stavby'!E11)</f>
        <v xml:space="preserve"> </v>
      </c>
      <c r="F13" s="36"/>
      <c r="G13" s="36"/>
      <c r="H13" s="36"/>
      <c r="I13" s="133" t="s">
        <v>26</v>
      </c>
      <c r="J13" s="135" t="str">
        <f>IF('Rekapitulace stavby'!AN11="","",'Rekapitulace stavby'!AN11)</f>
        <v/>
      </c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2" customHeight="1">
      <c r="A15" s="36"/>
      <c r="B15" s="42"/>
      <c r="C15" s="36"/>
      <c r="D15" s="133" t="s">
        <v>27</v>
      </c>
      <c r="E15" s="36"/>
      <c r="F15" s="36"/>
      <c r="G15" s="36"/>
      <c r="H15" s="36"/>
      <c r="I15" s="133" t="s">
        <v>25</v>
      </c>
      <c r="J15" s="31" t="str">
        <f>'Rekapitulace stavby'!AN13</f>
        <v>Vyplň údaj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35"/>
      <c r="G16" s="135"/>
      <c r="H16" s="135"/>
      <c r="I16" s="133" t="s">
        <v>26</v>
      </c>
      <c r="J16" s="31" t="str">
        <f>'Rekapitulace stavby'!AN14</f>
        <v>Vyplň údaj</v>
      </c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2" customHeight="1">
      <c r="A18" s="36"/>
      <c r="B18" s="42"/>
      <c r="C18" s="36"/>
      <c r="D18" s="133" t="s">
        <v>29</v>
      </c>
      <c r="E18" s="36"/>
      <c r="F18" s="36"/>
      <c r="G18" s="36"/>
      <c r="H18" s="36"/>
      <c r="I18" s="133" t="s">
        <v>25</v>
      </c>
      <c r="J18" s="135" t="str">
        <f>IF('Rekapitulace stavby'!AN16="","",'Rekapitulace stavby'!AN16)</f>
        <v/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18" customHeight="1">
      <c r="A19" s="36"/>
      <c r="B19" s="42"/>
      <c r="C19" s="36"/>
      <c r="D19" s="36"/>
      <c r="E19" s="135" t="str">
        <f>IF('Rekapitulace stavby'!E17="","",'Rekapitulace stavby'!E17)</f>
        <v xml:space="preserve"> </v>
      </c>
      <c r="F19" s="36"/>
      <c r="G19" s="36"/>
      <c r="H19" s="36"/>
      <c r="I19" s="133" t="s">
        <v>26</v>
      </c>
      <c r="J19" s="135" t="str">
        <f>IF('Rekapitulace stavby'!AN17="","",'Rekapitulace stavby'!AN17)</f>
        <v/>
      </c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2" customHeight="1">
      <c r="A21" s="36"/>
      <c r="B21" s="42"/>
      <c r="C21" s="36"/>
      <c r="D21" s="133" t="s">
        <v>31</v>
      </c>
      <c r="E21" s="36"/>
      <c r="F21" s="36"/>
      <c r="G21" s="36"/>
      <c r="H21" s="36"/>
      <c r="I21" s="133" t="s">
        <v>25</v>
      </c>
      <c r="J21" s="135" t="str">
        <f>IF('Rekapitulace stavby'!AN19="","",'Rekapitulace stavby'!AN19)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18" customHeight="1">
      <c r="A22" s="36"/>
      <c r="B22" s="42"/>
      <c r="C22" s="36"/>
      <c r="D22" s="36"/>
      <c r="E22" s="135" t="str">
        <f>IF('Rekapitulace stavby'!E20="","",'Rekapitulace stavby'!E20)</f>
        <v xml:space="preserve"> </v>
      </c>
      <c r="F22" s="36"/>
      <c r="G22" s="36"/>
      <c r="H22" s="36"/>
      <c r="I22" s="133" t="s">
        <v>26</v>
      </c>
      <c r="J22" s="135" t="str">
        <f>IF('Rekapitulace stavby'!AN20="","",'Rekapitulace stavby'!AN20)</f>
        <v/>
      </c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2" customHeight="1">
      <c r="A24" s="36"/>
      <c r="B24" s="42"/>
      <c r="C24" s="36"/>
      <c r="D24" s="133" t="s">
        <v>32</v>
      </c>
      <c r="E24" s="36"/>
      <c r="F24" s="36"/>
      <c r="G24" s="36"/>
      <c r="H24" s="36"/>
      <c r="I24" s="36"/>
      <c r="J24" s="36"/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8" customFormat="1" ht="16.5" customHeight="1">
      <c r="A25" s="137"/>
      <c r="B25" s="138"/>
      <c r="C25" s="137"/>
      <c r="D25" s="137"/>
      <c r="E25" s="139" t="s">
        <v>1</v>
      </c>
      <c r="F25" s="139"/>
      <c r="G25" s="139"/>
      <c r="H25" s="139"/>
      <c r="I25" s="137"/>
      <c r="J25" s="137"/>
      <c r="K25" s="137"/>
      <c r="L25" s="140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hidden="1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2" customFormat="1" ht="6.96" customHeight="1">
      <c r="A27" s="36"/>
      <c r="B27" s="42"/>
      <c r="C27" s="36"/>
      <c r="D27" s="141"/>
      <c r="E27" s="141"/>
      <c r="F27" s="141"/>
      <c r="G27" s="141"/>
      <c r="H27" s="141"/>
      <c r="I27" s="141"/>
      <c r="J27" s="141"/>
      <c r="K27" s="141"/>
      <c r="L27" s="61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hidden="1" s="2" customFormat="1" ht="25.44" customHeight="1">
      <c r="A28" s="36"/>
      <c r="B28" s="42"/>
      <c r="C28" s="36"/>
      <c r="D28" s="142" t="s">
        <v>33</v>
      </c>
      <c r="E28" s="36"/>
      <c r="F28" s="36"/>
      <c r="G28" s="36"/>
      <c r="H28" s="36"/>
      <c r="I28" s="36"/>
      <c r="J28" s="143">
        <f>ROUND(J131, 2)</f>
        <v>0</v>
      </c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hidden="1" s="2" customFormat="1" ht="14.4" customHeight="1">
      <c r="A30" s="36"/>
      <c r="B30" s="42"/>
      <c r="C30" s="36"/>
      <c r="D30" s="36"/>
      <c r="E30" s="36"/>
      <c r="F30" s="144" t="s">
        <v>35</v>
      </c>
      <c r="G30" s="36"/>
      <c r="H30" s="36"/>
      <c r="I30" s="144" t="s">
        <v>34</v>
      </c>
      <c r="J30" s="144" t="s">
        <v>36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14.4" customHeight="1">
      <c r="A31" s="36"/>
      <c r="B31" s="42"/>
      <c r="C31" s="36"/>
      <c r="D31" s="145" t="s">
        <v>37</v>
      </c>
      <c r="E31" s="133" t="s">
        <v>38</v>
      </c>
      <c r="F31" s="146">
        <f>ROUND((SUM(BE131:BE358)),  2)</f>
        <v>0</v>
      </c>
      <c r="G31" s="36"/>
      <c r="H31" s="36"/>
      <c r="I31" s="147">
        <v>0.20999999999999999</v>
      </c>
      <c r="J31" s="146">
        <f>ROUND(((SUM(BE131:BE358))*I31),  2)</f>
        <v>0</v>
      </c>
      <c r="K31" s="36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42"/>
      <c r="C32" s="36"/>
      <c r="D32" s="36"/>
      <c r="E32" s="133" t="s">
        <v>39</v>
      </c>
      <c r="F32" s="146">
        <f>ROUND((SUM(BF131:BF358)),  2)</f>
        <v>0</v>
      </c>
      <c r="G32" s="36"/>
      <c r="H32" s="36"/>
      <c r="I32" s="147">
        <v>0.12</v>
      </c>
      <c r="J32" s="146">
        <f>ROUND(((SUM(BF131:BF358))*I32),  2)</f>
        <v>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36"/>
      <c r="E33" s="133" t="s">
        <v>40</v>
      </c>
      <c r="F33" s="146">
        <f>ROUND((SUM(BG131:BG358)),  2)</f>
        <v>0</v>
      </c>
      <c r="G33" s="36"/>
      <c r="H33" s="36"/>
      <c r="I33" s="147">
        <v>0.20999999999999999</v>
      </c>
      <c r="J33" s="146">
        <f>0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33" t="s">
        <v>41</v>
      </c>
      <c r="F34" s="146">
        <f>ROUND((SUM(BH131:BH358)),  2)</f>
        <v>0</v>
      </c>
      <c r="G34" s="36"/>
      <c r="H34" s="36"/>
      <c r="I34" s="147">
        <v>0.12</v>
      </c>
      <c r="J34" s="146">
        <f>0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3" t="s">
        <v>42</v>
      </c>
      <c r="F35" s="146">
        <f>ROUND((SUM(BI131:BI358)),  2)</f>
        <v>0</v>
      </c>
      <c r="G35" s="36"/>
      <c r="H35" s="36"/>
      <c r="I35" s="147">
        <v>0</v>
      </c>
      <c r="J35" s="146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6.96" customHeight="1">
      <c r="A36" s="36"/>
      <c r="B36" s="42"/>
      <c r="C36" s="36"/>
      <c r="D36" s="36"/>
      <c r="E36" s="36"/>
      <c r="F36" s="36"/>
      <c r="G36" s="36"/>
      <c r="H36" s="36"/>
      <c r="I36" s="36"/>
      <c r="J36" s="36"/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25.44" customHeight="1">
      <c r="A37" s="36"/>
      <c r="B37" s="42"/>
      <c r="C37" s="148"/>
      <c r="D37" s="149" t="s">
        <v>43</v>
      </c>
      <c r="E37" s="150"/>
      <c r="F37" s="150"/>
      <c r="G37" s="151" t="s">
        <v>44</v>
      </c>
      <c r="H37" s="152" t="s">
        <v>45</v>
      </c>
      <c r="I37" s="150"/>
      <c r="J37" s="153">
        <f>SUM(J28:J35)</f>
        <v>0</v>
      </c>
      <c r="K37" s="154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1" customFormat="1" ht="14.4" customHeight="1">
      <c r="B39" s="18"/>
      <c r="L39" s="18"/>
    </row>
    <row r="40" hidden="1" s="1" customFormat="1" ht="14.4" customHeight="1">
      <c r="B40" s="18"/>
      <c r="L40" s="18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61"/>
      <c r="D50" s="155" t="s">
        <v>46</v>
      </c>
      <c r="E50" s="156"/>
      <c r="F50" s="156"/>
      <c r="G50" s="155" t="s">
        <v>47</v>
      </c>
      <c r="H50" s="156"/>
      <c r="I50" s="156"/>
      <c r="J50" s="156"/>
      <c r="K50" s="156"/>
      <c r="L50" s="61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42"/>
      <c r="C61" s="36"/>
      <c r="D61" s="157" t="s">
        <v>48</v>
      </c>
      <c r="E61" s="158"/>
      <c r="F61" s="159" t="s">
        <v>49</v>
      </c>
      <c r="G61" s="157" t="s">
        <v>48</v>
      </c>
      <c r="H61" s="158"/>
      <c r="I61" s="158"/>
      <c r="J61" s="160" t="s">
        <v>49</v>
      </c>
      <c r="K61" s="158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42"/>
      <c r="C65" s="36"/>
      <c r="D65" s="155" t="s">
        <v>50</v>
      </c>
      <c r="E65" s="161"/>
      <c r="F65" s="161"/>
      <c r="G65" s="155" t="s">
        <v>51</v>
      </c>
      <c r="H65" s="161"/>
      <c r="I65" s="161"/>
      <c r="J65" s="161"/>
      <c r="K65" s="161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42"/>
      <c r="C76" s="36"/>
      <c r="D76" s="157" t="s">
        <v>48</v>
      </c>
      <c r="E76" s="158"/>
      <c r="F76" s="159" t="s">
        <v>49</v>
      </c>
      <c r="G76" s="157" t="s">
        <v>48</v>
      </c>
      <c r="H76" s="158"/>
      <c r="I76" s="158"/>
      <c r="J76" s="160" t="s">
        <v>49</v>
      </c>
      <c r="K76" s="158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hidden="1" s="2" customFormat="1" ht="6.96" customHeight="1">
      <c r="A81" s="36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hidden="1" s="2" customFormat="1" ht="24.96" customHeight="1">
      <c r="A82" s="36"/>
      <c r="B82" s="37"/>
      <c r="C82" s="21" t="s">
        <v>82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hidden="1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hidden="1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hidden="1" s="2" customFormat="1" ht="16.5" customHeight="1">
      <c r="A85" s="36"/>
      <c r="B85" s="37"/>
      <c r="C85" s="38"/>
      <c r="D85" s="38"/>
      <c r="E85" s="74" t="str">
        <f>E7</f>
        <v>ZŠ Aléská, Bílina - schodišťová plošina pro hendikepované</v>
      </c>
      <c r="F85" s="38"/>
      <c r="G85" s="38"/>
      <c r="H85" s="38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hidden="1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hidden="1" s="2" customFormat="1" ht="12" customHeight="1">
      <c r="A87" s="36"/>
      <c r="B87" s="37"/>
      <c r="C87" s="30" t="s">
        <v>20</v>
      </c>
      <c r="D87" s="38"/>
      <c r="E87" s="38"/>
      <c r="F87" s="25" t="str">
        <f>F10</f>
        <v xml:space="preserve"> </v>
      </c>
      <c r="G87" s="38"/>
      <c r="H87" s="38"/>
      <c r="I87" s="30" t="s">
        <v>22</v>
      </c>
      <c r="J87" s="77" t="str">
        <f>IF(J10="","",J10)</f>
        <v>27. 3. 2025</v>
      </c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hidden="1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hidden="1" s="2" customFormat="1" ht="15.15" customHeight="1">
      <c r="A89" s="36"/>
      <c r="B89" s="37"/>
      <c r="C89" s="30" t="s">
        <v>24</v>
      </c>
      <c r="D89" s="38"/>
      <c r="E89" s="38"/>
      <c r="F89" s="25" t="str">
        <f>E13</f>
        <v xml:space="preserve"> </v>
      </c>
      <c r="G89" s="38"/>
      <c r="H89" s="38"/>
      <c r="I89" s="30" t="s">
        <v>29</v>
      </c>
      <c r="J89" s="34" t="str">
        <f>E19</f>
        <v xml:space="preserve"> 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hidden="1" s="2" customFormat="1" ht="15.15" customHeight="1">
      <c r="A90" s="36"/>
      <c r="B90" s="37"/>
      <c r="C90" s="30" t="s">
        <v>27</v>
      </c>
      <c r="D90" s="38"/>
      <c r="E90" s="38"/>
      <c r="F90" s="25" t="str">
        <f>IF(E16="","",E16)</f>
        <v>Vyplň údaj</v>
      </c>
      <c r="G90" s="38"/>
      <c r="H90" s="38"/>
      <c r="I90" s="30" t="s">
        <v>31</v>
      </c>
      <c r="J90" s="34" t="str">
        <f>E22</f>
        <v xml:space="preserve"> </v>
      </c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hidden="1" s="2" customFormat="1" ht="10.32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hidden="1" s="2" customFormat="1" ht="29.28" customHeight="1">
      <c r="A92" s="36"/>
      <c r="B92" s="37"/>
      <c r="C92" s="166" t="s">
        <v>83</v>
      </c>
      <c r="D92" s="167"/>
      <c r="E92" s="167"/>
      <c r="F92" s="167"/>
      <c r="G92" s="167"/>
      <c r="H92" s="167"/>
      <c r="I92" s="167"/>
      <c r="J92" s="168" t="s">
        <v>84</v>
      </c>
      <c r="K92" s="167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hidden="1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hidden="1" s="2" customFormat="1" ht="22.8" customHeight="1">
      <c r="A94" s="36"/>
      <c r="B94" s="37"/>
      <c r="C94" s="169" t="s">
        <v>85</v>
      </c>
      <c r="D94" s="38"/>
      <c r="E94" s="38"/>
      <c r="F94" s="38"/>
      <c r="G94" s="38"/>
      <c r="H94" s="38"/>
      <c r="I94" s="38"/>
      <c r="J94" s="108">
        <f>J131</f>
        <v>0</v>
      </c>
      <c r="K94" s="38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5" t="s">
        <v>86</v>
      </c>
    </row>
    <row r="95" hidden="1" s="9" customFormat="1" ht="24.96" customHeight="1">
      <c r="A95" s="9"/>
      <c r="B95" s="170"/>
      <c r="C95" s="171"/>
      <c r="D95" s="172" t="s">
        <v>87</v>
      </c>
      <c r="E95" s="173"/>
      <c r="F95" s="173"/>
      <c r="G95" s="173"/>
      <c r="H95" s="173"/>
      <c r="I95" s="173"/>
      <c r="J95" s="174">
        <f>J132</f>
        <v>0</v>
      </c>
      <c r="K95" s="171"/>
      <c r="L95" s="175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6"/>
      <c r="C96" s="177"/>
      <c r="D96" s="178" t="s">
        <v>88</v>
      </c>
      <c r="E96" s="179"/>
      <c r="F96" s="179"/>
      <c r="G96" s="179"/>
      <c r="H96" s="179"/>
      <c r="I96" s="179"/>
      <c r="J96" s="180">
        <f>J133</f>
        <v>0</v>
      </c>
      <c r="K96" s="177"/>
      <c r="L96" s="18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6"/>
      <c r="C97" s="177"/>
      <c r="D97" s="178" t="s">
        <v>89</v>
      </c>
      <c r="E97" s="179"/>
      <c r="F97" s="179"/>
      <c r="G97" s="179"/>
      <c r="H97" s="179"/>
      <c r="I97" s="179"/>
      <c r="J97" s="180">
        <f>J140</f>
        <v>0</v>
      </c>
      <c r="K97" s="177"/>
      <c r="L97" s="18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6"/>
      <c r="C98" s="177"/>
      <c r="D98" s="178" t="s">
        <v>90</v>
      </c>
      <c r="E98" s="179"/>
      <c r="F98" s="179"/>
      <c r="G98" s="179"/>
      <c r="H98" s="179"/>
      <c r="I98" s="179"/>
      <c r="J98" s="180">
        <f>J164</f>
        <v>0</v>
      </c>
      <c r="K98" s="177"/>
      <c r="L98" s="18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6"/>
      <c r="C99" s="177"/>
      <c r="D99" s="178" t="s">
        <v>91</v>
      </c>
      <c r="E99" s="179"/>
      <c r="F99" s="179"/>
      <c r="G99" s="179"/>
      <c r="H99" s="179"/>
      <c r="I99" s="179"/>
      <c r="J99" s="180">
        <f>J184</f>
        <v>0</v>
      </c>
      <c r="K99" s="177"/>
      <c r="L99" s="18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76"/>
      <c r="C100" s="177"/>
      <c r="D100" s="178" t="s">
        <v>92</v>
      </c>
      <c r="E100" s="179"/>
      <c r="F100" s="179"/>
      <c r="G100" s="179"/>
      <c r="H100" s="179"/>
      <c r="I100" s="179"/>
      <c r="J100" s="180">
        <f>J202</f>
        <v>0</v>
      </c>
      <c r="K100" s="177"/>
      <c r="L100" s="18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70"/>
      <c r="C101" s="171"/>
      <c r="D101" s="172" t="s">
        <v>93</v>
      </c>
      <c r="E101" s="173"/>
      <c r="F101" s="173"/>
      <c r="G101" s="173"/>
      <c r="H101" s="173"/>
      <c r="I101" s="173"/>
      <c r="J101" s="174">
        <f>J206</f>
        <v>0</v>
      </c>
      <c r="K101" s="171"/>
      <c r="L101" s="17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76"/>
      <c r="C102" s="177"/>
      <c r="D102" s="178" t="s">
        <v>94</v>
      </c>
      <c r="E102" s="179"/>
      <c r="F102" s="179"/>
      <c r="G102" s="179"/>
      <c r="H102" s="179"/>
      <c r="I102" s="179"/>
      <c r="J102" s="180">
        <f>J207</f>
        <v>0</v>
      </c>
      <c r="K102" s="177"/>
      <c r="L102" s="18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76"/>
      <c r="C103" s="177"/>
      <c r="D103" s="178" t="s">
        <v>95</v>
      </c>
      <c r="E103" s="179"/>
      <c r="F103" s="179"/>
      <c r="G103" s="179"/>
      <c r="H103" s="179"/>
      <c r="I103" s="179"/>
      <c r="J103" s="180">
        <f>J211</f>
        <v>0</v>
      </c>
      <c r="K103" s="177"/>
      <c r="L103" s="18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76"/>
      <c r="C104" s="177"/>
      <c r="D104" s="178" t="s">
        <v>96</v>
      </c>
      <c r="E104" s="179"/>
      <c r="F104" s="179"/>
      <c r="G104" s="179"/>
      <c r="H104" s="179"/>
      <c r="I104" s="179"/>
      <c r="J104" s="180">
        <f>J215</f>
        <v>0</v>
      </c>
      <c r="K104" s="177"/>
      <c r="L104" s="18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76"/>
      <c r="C105" s="177"/>
      <c r="D105" s="178" t="s">
        <v>97</v>
      </c>
      <c r="E105" s="179"/>
      <c r="F105" s="179"/>
      <c r="G105" s="179"/>
      <c r="H105" s="179"/>
      <c r="I105" s="179"/>
      <c r="J105" s="180">
        <f>J231</f>
        <v>0</v>
      </c>
      <c r="K105" s="177"/>
      <c r="L105" s="18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76"/>
      <c r="C106" s="177"/>
      <c r="D106" s="178" t="s">
        <v>98</v>
      </c>
      <c r="E106" s="179"/>
      <c r="F106" s="179"/>
      <c r="G106" s="179"/>
      <c r="H106" s="179"/>
      <c r="I106" s="179"/>
      <c r="J106" s="180">
        <f>J258</f>
        <v>0</v>
      </c>
      <c r="K106" s="177"/>
      <c r="L106" s="18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76"/>
      <c r="C107" s="177"/>
      <c r="D107" s="178" t="s">
        <v>99</v>
      </c>
      <c r="E107" s="179"/>
      <c r="F107" s="179"/>
      <c r="G107" s="179"/>
      <c r="H107" s="179"/>
      <c r="I107" s="179"/>
      <c r="J107" s="180">
        <f>J267</f>
        <v>0</v>
      </c>
      <c r="K107" s="177"/>
      <c r="L107" s="18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76"/>
      <c r="C108" s="177"/>
      <c r="D108" s="178" t="s">
        <v>100</v>
      </c>
      <c r="E108" s="179"/>
      <c r="F108" s="179"/>
      <c r="G108" s="179"/>
      <c r="H108" s="179"/>
      <c r="I108" s="179"/>
      <c r="J108" s="180">
        <f>J295</f>
        <v>0</v>
      </c>
      <c r="K108" s="177"/>
      <c r="L108" s="18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76"/>
      <c r="C109" s="177"/>
      <c r="D109" s="178" t="s">
        <v>101</v>
      </c>
      <c r="E109" s="179"/>
      <c r="F109" s="179"/>
      <c r="G109" s="179"/>
      <c r="H109" s="179"/>
      <c r="I109" s="179"/>
      <c r="J109" s="180">
        <f>J319</f>
        <v>0</v>
      </c>
      <c r="K109" s="177"/>
      <c r="L109" s="18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76"/>
      <c r="C110" s="177"/>
      <c r="D110" s="178" t="s">
        <v>102</v>
      </c>
      <c r="E110" s="179"/>
      <c r="F110" s="179"/>
      <c r="G110" s="179"/>
      <c r="H110" s="179"/>
      <c r="I110" s="179"/>
      <c r="J110" s="180">
        <f>J335</f>
        <v>0</v>
      </c>
      <c r="K110" s="177"/>
      <c r="L110" s="18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9" customFormat="1" ht="24.96" customHeight="1">
      <c r="A111" s="9"/>
      <c r="B111" s="170"/>
      <c r="C111" s="171"/>
      <c r="D111" s="172" t="s">
        <v>103</v>
      </c>
      <c r="E111" s="173"/>
      <c r="F111" s="173"/>
      <c r="G111" s="173"/>
      <c r="H111" s="173"/>
      <c r="I111" s="173"/>
      <c r="J111" s="174">
        <f>J345</f>
        <v>0</v>
      </c>
      <c r="K111" s="171"/>
      <c r="L111" s="175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hidden="1" s="10" customFormat="1" ht="19.92" customHeight="1">
      <c r="A112" s="10"/>
      <c r="B112" s="176"/>
      <c r="C112" s="177"/>
      <c r="D112" s="178" t="s">
        <v>104</v>
      </c>
      <c r="E112" s="179"/>
      <c r="F112" s="179"/>
      <c r="G112" s="179"/>
      <c r="H112" s="179"/>
      <c r="I112" s="179"/>
      <c r="J112" s="180">
        <f>J346</f>
        <v>0</v>
      </c>
      <c r="K112" s="177"/>
      <c r="L112" s="18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9" customFormat="1" ht="24.96" customHeight="1">
      <c r="A113" s="9"/>
      <c r="B113" s="170"/>
      <c r="C113" s="171"/>
      <c r="D113" s="172" t="s">
        <v>105</v>
      </c>
      <c r="E113" s="173"/>
      <c r="F113" s="173"/>
      <c r="G113" s="173"/>
      <c r="H113" s="173"/>
      <c r="I113" s="173"/>
      <c r="J113" s="174">
        <f>J349</f>
        <v>0</v>
      </c>
      <c r="K113" s="171"/>
      <c r="L113" s="175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hidden="1" s="2" customFormat="1" ht="21.84" customHeight="1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hidden="1" s="2" customFormat="1" ht="6.96" customHeight="1">
      <c r="A115" s="36"/>
      <c r="B115" s="64"/>
      <c r="C115" s="65"/>
      <c r="D115" s="65"/>
      <c r="E115" s="65"/>
      <c r="F115" s="65"/>
      <c r="G115" s="65"/>
      <c r="H115" s="65"/>
      <c r="I115" s="65"/>
      <c r="J115" s="65"/>
      <c r="K115" s="65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hidden="1"/>
    <row r="117" hidden="1"/>
    <row r="118" hidden="1"/>
    <row r="119" s="2" customFormat="1" ht="6.96" customHeight="1">
      <c r="A119" s="36"/>
      <c r="B119" s="66"/>
      <c r="C119" s="67"/>
      <c r="D119" s="67"/>
      <c r="E119" s="67"/>
      <c r="F119" s="67"/>
      <c r="G119" s="67"/>
      <c r="H119" s="67"/>
      <c r="I119" s="67"/>
      <c r="J119" s="67"/>
      <c r="K119" s="67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24.96" customHeight="1">
      <c r="A120" s="36"/>
      <c r="B120" s="37"/>
      <c r="C120" s="21" t="s">
        <v>106</v>
      </c>
      <c r="D120" s="38"/>
      <c r="E120" s="38"/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6.96" customHeight="1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2" customHeight="1">
      <c r="A122" s="36"/>
      <c r="B122" s="37"/>
      <c r="C122" s="30" t="s">
        <v>16</v>
      </c>
      <c r="D122" s="38"/>
      <c r="E122" s="38"/>
      <c r="F122" s="38"/>
      <c r="G122" s="38"/>
      <c r="H122" s="38"/>
      <c r="I122" s="38"/>
      <c r="J122" s="38"/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6.5" customHeight="1">
      <c r="A123" s="36"/>
      <c r="B123" s="37"/>
      <c r="C123" s="38"/>
      <c r="D123" s="38"/>
      <c r="E123" s="74" t="str">
        <f>E7</f>
        <v>ZŠ Aléská, Bílina - schodišťová plošina pro hendikepované</v>
      </c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6.96" customHeight="1">
      <c r="A124" s="36"/>
      <c r="B124" s="37"/>
      <c r="C124" s="38"/>
      <c r="D124" s="38"/>
      <c r="E124" s="38"/>
      <c r="F124" s="38"/>
      <c r="G124" s="38"/>
      <c r="H124" s="38"/>
      <c r="I124" s="38"/>
      <c r="J124" s="38"/>
      <c r="K124" s="38"/>
      <c r="L124" s="61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2" customHeight="1">
      <c r="A125" s="36"/>
      <c r="B125" s="37"/>
      <c r="C125" s="30" t="s">
        <v>20</v>
      </c>
      <c r="D125" s="38"/>
      <c r="E125" s="38"/>
      <c r="F125" s="25" t="str">
        <f>F10</f>
        <v xml:space="preserve"> </v>
      </c>
      <c r="G125" s="38"/>
      <c r="H125" s="38"/>
      <c r="I125" s="30" t="s">
        <v>22</v>
      </c>
      <c r="J125" s="77" t="str">
        <f>IF(J10="","",J10)</f>
        <v>27. 3. 2025</v>
      </c>
      <c r="K125" s="38"/>
      <c r="L125" s="61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6.96" customHeight="1">
      <c r="A126" s="36"/>
      <c r="B126" s="37"/>
      <c r="C126" s="38"/>
      <c r="D126" s="38"/>
      <c r="E126" s="38"/>
      <c r="F126" s="38"/>
      <c r="G126" s="38"/>
      <c r="H126" s="38"/>
      <c r="I126" s="38"/>
      <c r="J126" s="38"/>
      <c r="K126" s="38"/>
      <c r="L126" s="61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5.15" customHeight="1">
      <c r="A127" s="36"/>
      <c r="B127" s="37"/>
      <c r="C127" s="30" t="s">
        <v>24</v>
      </c>
      <c r="D127" s="38"/>
      <c r="E127" s="38"/>
      <c r="F127" s="25" t="str">
        <f>E13</f>
        <v xml:space="preserve"> </v>
      </c>
      <c r="G127" s="38"/>
      <c r="H127" s="38"/>
      <c r="I127" s="30" t="s">
        <v>29</v>
      </c>
      <c r="J127" s="34" t="str">
        <f>E19</f>
        <v xml:space="preserve"> </v>
      </c>
      <c r="K127" s="38"/>
      <c r="L127" s="61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5.15" customHeight="1">
      <c r="A128" s="36"/>
      <c r="B128" s="37"/>
      <c r="C128" s="30" t="s">
        <v>27</v>
      </c>
      <c r="D128" s="38"/>
      <c r="E128" s="38"/>
      <c r="F128" s="25" t="str">
        <f>IF(E16="","",E16)</f>
        <v>Vyplň údaj</v>
      </c>
      <c r="G128" s="38"/>
      <c r="H128" s="38"/>
      <c r="I128" s="30" t="s">
        <v>31</v>
      </c>
      <c r="J128" s="34" t="str">
        <f>E22</f>
        <v xml:space="preserve"> </v>
      </c>
      <c r="K128" s="38"/>
      <c r="L128" s="61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0.32" customHeight="1">
      <c r="A129" s="36"/>
      <c r="B129" s="37"/>
      <c r="C129" s="38"/>
      <c r="D129" s="38"/>
      <c r="E129" s="38"/>
      <c r="F129" s="38"/>
      <c r="G129" s="38"/>
      <c r="H129" s="38"/>
      <c r="I129" s="38"/>
      <c r="J129" s="38"/>
      <c r="K129" s="38"/>
      <c r="L129" s="61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11" customFormat="1" ht="29.28" customHeight="1">
      <c r="A130" s="182"/>
      <c r="B130" s="183"/>
      <c r="C130" s="184" t="s">
        <v>107</v>
      </c>
      <c r="D130" s="185" t="s">
        <v>58</v>
      </c>
      <c r="E130" s="185" t="s">
        <v>54</v>
      </c>
      <c r="F130" s="185" t="s">
        <v>55</v>
      </c>
      <c r="G130" s="185" t="s">
        <v>108</v>
      </c>
      <c r="H130" s="185" t="s">
        <v>109</v>
      </c>
      <c r="I130" s="185" t="s">
        <v>110</v>
      </c>
      <c r="J130" s="185" t="s">
        <v>84</v>
      </c>
      <c r="K130" s="186" t="s">
        <v>111</v>
      </c>
      <c r="L130" s="187"/>
      <c r="M130" s="98" t="s">
        <v>1</v>
      </c>
      <c r="N130" s="99" t="s">
        <v>37</v>
      </c>
      <c r="O130" s="99" t="s">
        <v>112</v>
      </c>
      <c r="P130" s="99" t="s">
        <v>113</v>
      </c>
      <c r="Q130" s="99" t="s">
        <v>114</v>
      </c>
      <c r="R130" s="99" t="s">
        <v>115</v>
      </c>
      <c r="S130" s="99" t="s">
        <v>116</v>
      </c>
      <c r="T130" s="100" t="s">
        <v>117</v>
      </c>
      <c r="U130" s="182"/>
      <c r="V130" s="182"/>
      <c r="W130" s="182"/>
      <c r="X130" s="182"/>
      <c r="Y130" s="182"/>
      <c r="Z130" s="182"/>
      <c r="AA130" s="182"/>
      <c r="AB130" s="182"/>
      <c r="AC130" s="182"/>
      <c r="AD130" s="182"/>
      <c r="AE130" s="182"/>
    </row>
    <row r="131" s="2" customFormat="1" ht="22.8" customHeight="1">
      <c r="A131" s="36"/>
      <c r="B131" s="37"/>
      <c r="C131" s="105" t="s">
        <v>118</v>
      </c>
      <c r="D131" s="38"/>
      <c r="E131" s="38"/>
      <c r="F131" s="38"/>
      <c r="G131" s="38"/>
      <c r="H131" s="38"/>
      <c r="I131" s="38"/>
      <c r="J131" s="188">
        <f>BK131</f>
        <v>0</v>
      </c>
      <c r="K131" s="38"/>
      <c r="L131" s="42"/>
      <c r="M131" s="101"/>
      <c r="N131" s="189"/>
      <c r="O131" s="102"/>
      <c r="P131" s="190">
        <f>P132+P206+P345+P349</f>
        <v>0</v>
      </c>
      <c r="Q131" s="102"/>
      <c r="R131" s="190">
        <f>R132+R206+R345+R349</f>
        <v>0.81399145000000006</v>
      </c>
      <c r="S131" s="102"/>
      <c r="T131" s="191">
        <f>T132+T206+T345+T349</f>
        <v>0.78629700000000013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5" t="s">
        <v>72</v>
      </c>
      <c r="AU131" s="15" t="s">
        <v>86</v>
      </c>
      <c r="BK131" s="192">
        <f>BK132+BK206+BK345+BK349</f>
        <v>0</v>
      </c>
    </row>
    <row r="132" s="12" customFormat="1" ht="25.92" customHeight="1">
      <c r="A132" s="12"/>
      <c r="B132" s="193"/>
      <c r="C132" s="194"/>
      <c r="D132" s="195" t="s">
        <v>72</v>
      </c>
      <c r="E132" s="196" t="s">
        <v>119</v>
      </c>
      <c r="F132" s="196" t="s">
        <v>120</v>
      </c>
      <c r="G132" s="194"/>
      <c r="H132" s="194"/>
      <c r="I132" s="197"/>
      <c r="J132" s="198">
        <f>BK132</f>
        <v>0</v>
      </c>
      <c r="K132" s="194"/>
      <c r="L132" s="199"/>
      <c r="M132" s="200"/>
      <c r="N132" s="201"/>
      <c r="O132" s="201"/>
      <c r="P132" s="202">
        <f>P133+P140+P164+P184+P202</f>
        <v>0</v>
      </c>
      <c r="Q132" s="201"/>
      <c r="R132" s="202">
        <f>R133+R140+R164+R184+R202</f>
        <v>0.30144967</v>
      </c>
      <c r="S132" s="201"/>
      <c r="T132" s="203">
        <f>T133+T140+T164+T184+T202</f>
        <v>0.72990700000000008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4" t="s">
        <v>78</v>
      </c>
      <c r="AT132" s="205" t="s">
        <v>72</v>
      </c>
      <c r="AU132" s="205" t="s">
        <v>73</v>
      </c>
      <c r="AY132" s="204" t="s">
        <v>121</v>
      </c>
      <c r="BK132" s="206">
        <f>BK133+BK140+BK164+BK184+BK202</f>
        <v>0</v>
      </c>
    </row>
    <row r="133" s="12" customFormat="1" ht="22.8" customHeight="1">
      <c r="A133" s="12"/>
      <c r="B133" s="193"/>
      <c r="C133" s="194"/>
      <c r="D133" s="195" t="s">
        <v>72</v>
      </c>
      <c r="E133" s="207" t="s">
        <v>122</v>
      </c>
      <c r="F133" s="207" t="s">
        <v>123</v>
      </c>
      <c r="G133" s="194"/>
      <c r="H133" s="194"/>
      <c r="I133" s="197"/>
      <c r="J133" s="208">
        <f>BK133</f>
        <v>0</v>
      </c>
      <c r="K133" s="194"/>
      <c r="L133" s="199"/>
      <c r="M133" s="200"/>
      <c r="N133" s="201"/>
      <c r="O133" s="201"/>
      <c r="P133" s="202">
        <f>SUM(P134:P139)</f>
        <v>0</v>
      </c>
      <c r="Q133" s="201"/>
      <c r="R133" s="202">
        <f>SUM(R134:R139)</f>
        <v>0.12729600000000002</v>
      </c>
      <c r="S133" s="201"/>
      <c r="T133" s="203">
        <f>SUM(T134:T139)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4" t="s">
        <v>78</v>
      </c>
      <c r="AT133" s="205" t="s">
        <v>72</v>
      </c>
      <c r="AU133" s="205" t="s">
        <v>78</v>
      </c>
      <c r="AY133" s="204" t="s">
        <v>121</v>
      </c>
      <c r="BK133" s="206">
        <f>SUM(BK134:BK139)</f>
        <v>0</v>
      </c>
    </row>
    <row r="134" s="2" customFormat="1" ht="24.15" customHeight="1">
      <c r="A134" s="36"/>
      <c r="B134" s="37"/>
      <c r="C134" s="209" t="s">
        <v>78</v>
      </c>
      <c r="D134" s="209" t="s">
        <v>124</v>
      </c>
      <c r="E134" s="210" t="s">
        <v>125</v>
      </c>
      <c r="F134" s="211" t="s">
        <v>126</v>
      </c>
      <c r="G134" s="212" t="s">
        <v>127</v>
      </c>
      <c r="H134" s="213">
        <v>1.6000000000000001</v>
      </c>
      <c r="I134" s="214"/>
      <c r="J134" s="215">
        <f>ROUND(I134*H134,2)</f>
        <v>0</v>
      </c>
      <c r="K134" s="211" t="s">
        <v>128</v>
      </c>
      <c r="L134" s="42"/>
      <c r="M134" s="216" t="s">
        <v>1</v>
      </c>
      <c r="N134" s="217" t="s">
        <v>38</v>
      </c>
      <c r="O134" s="89"/>
      <c r="P134" s="218">
        <f>O134*H134</f>
        <v>0</v>
      </c>
      <c r="Q134" s="218">
        <v>0.079210000000000003</v>
      </c>
      <c r="R134" s="218">
        <f>Q134*H134</f>
        <v>0.12673600000000002</v>
      </c>
      <c r="S134" s="218">
        <v>0</v>
      </c>
      <c r="T134" s="219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20" t="s">
        <v>129</v>
      </c>
      <c r="AT134" s="220" t="s">
        <v>124</v>
      </c>
      <c r="AU134" s="220" t="s">
        <v>80</v>
      </c>
      <c r="AY134" s="15" t="s">
        <v>121</v>
      </c>
      <c r="BE134" s="221">
        <f>IF(N134="základní",J134,0)</f>
        <v>0</v>
      </c>
      <c r="BF134" s="221">
        <f>IF(N134="snížená",J134,0)</f>
        <v>0</v>
      </c>
      <c r="BG134" s="221">
        <f>IF(N134="zákl. přenesená",J134,0)</f>
        <v>0</v>
      </c>
      <c r="BH134" s="221">
        <f>IF(N134="sníž. přenesená",J134,0)</f>
        <v>0</v>
      </c>
      <c r="BI134" s="221">
        <f>IF(N134="nulová",J134,0)</f>
        <v>0</v>
      </c>
      <c r="BJ134" s="15" t="s">
        <v>78</v>
      </c>
      <c r="BK134" s="221">
        <f>ROUND(I134*H134,2)</f>
        <v>0</v>
      </c>
      <c r="BL134" s="15" t="s">
        <v>129</v>
      </c>
      <c r="BM134" s="220" t="s">
        <v>130</v>
      </c>
    </row>
    <row r="135" s="2" customFormat="1">
      <c r="A135" s="36"/>
      <c r="B135" s="37"/>
      <c r="C135" s="38"/>
      <c r="D135" s="222" t="s">
        <v>131</v>
      </c>
      <c r="E135" s="38"/>
      <c r="F135" s="223" t="s">
        <v>132</v>
      </c>
      <c r="G135" s="38"/>
      <c r="H135" s="38"/>
      <c r="I135" s="224"/>
      <c r="J135" s="38"/>
      <c r="K135" s="38"/>
      <c r="L135" s="42"/>
      <c r="M135" s="225"/>
      <c r="N135" s="226"/>
      <c r="O135" s="89"/>
      <c r="P135" s="89"/>
      <c r="Q135" s="89"/>
      <c r="R135" s="89"/>
      <c r="S135" s="89"/>
      <c r="T135" s="90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5" t="s">
        <v>131</v>
      </c>
      <c r="AU135" s="15" t="s">
        <v>80</v>
      </c>
    </row>
    <row r="136" s="2" customFormat="1">
      <c r="A136" s="36"/>
      <c r="B136" s="37"/>
      <c r="C136" s="38"/>
      <c r="D136" s="227" t="s">
        <v>133</v>
      </c>
      <c r="E136" s="38"/>
      <c r="F136" s="228" t="s">
        <v>134</v>
      </c>
      <c r="G136" s="38"/>
      <c r="H136" s="38"/>
      <c r="I136" s="224"/>
      <c r="J136" s="38"/>
      <c r="K136" s="38"/>
      <c r="L136" s="42"/>
      <c r="M136" s="225"/>
      <c r="N136" s="226"/>
      <c r="O136" s="89"/>
      <c r="P136" s="89"/>
      <c r="Q136" s="89"/>
      <c r="R136" s="89"/>
      <c r="S136" s="89"/>
      <c r="T136" s="90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133</v>
      </c>
      <c r="AU136" s="15" t="s">
        <v>80</v>
      </c>
    </row>
    <row r="137" s="2" customFormat="1" ht="24.15" customHeight="1">
      <c r="A137" s="36"/>
      <c r="B137" s="37"/>
      <c r="C137" s="209" t="s">
        <v>80</v>
      </c>
      <c r="D137" s="209" t="s">
        <v>124</v>
      </c>
      <c r="E137" s="210" t="s">
        <v>135</v>
      </c>
      <c r="F137" s="211" t="s">
        <v>136</v>
      </c>
      <c r="G137" s="212" t="s">
        <v>137</v>
      </c>
      <c r="H137" s="213">
        <v>4</v>
      </c>
      <c r="I137" s="214"/>
      <c r="J137" s="215">
        <f>ROUND(I137*H137,2)</f>
        <v>0</v>
      </c>
      <c r="K137" s="211" t="s">
        <v>128</v>
      </c>
      <c r="L137" s="42"/>
      <c r="M137" s="216" t="s">
        <v>1</v>
      </c>
      <c r="N137" s="217" t="s">
        <v>38</v>
      </c>
      <c r="O137" s="89"/>
      <c r="P137" s="218">
        <f>O137*H137</f>
        <v>0</v>
      </c>
      <c r="Q137" s="218">
        <v>0.00013999999999999999</v>
      </c>
      <c r="R137" s="218">
        <f>Q137*H137</f>
        <v>0.00055999999999999995</v>
      </c>
      <c r="S137" s="218">
        <v>0</v>
      </c>
      <c r="T137" s="219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0" t="s">
        <v>129</v>
      </c>
      <c r="AT137" s="220" t="s">
        <v>124</v>
      </c>
      <c r="AU137" s="220" t="s">
        <v>80</v>
      </c>
      <c r="AY137" s="15" t="s">
        <v>121</v>
      </c>
      <c r="BE137" s="221">
        <f>IF(N137="základní",J137,0)</f>
        <v>0</v>
      </c>
      <c r="BF137" s="221">
        <f>IF(N137="snížená",J137,0)</f>
        <v>0</v>
      </c>
      <c r="BG137" s="221">
        <f>IF(N137="zákl. přenesená",J137,0)</f>
        <v>0</v>
      </c>
      <c r="BH137" s="221">
        <f>IF(N137="sníž. přenesená",J137,0)</f>
        <v>0</v>
      </c>
      <c r="BI137" s="221">
        <f>IF(N137="nulová",J137,0)</f>
        <v>0</v>
      </c>
      <c r="BJ137" s="15" t="s">
        <v>78</v>
      </c>
      <c r="BK137" s="221">
        <f>ROUND(I137*H137,2)</f>
        <v>0</v>
      </c>
      <c r="BL137" s="15" t="s">
        <v>129</v>
      </c>
      <c r="BM137" s="220" t="s">
        <v>138</v>
      </c>
    </row>
    <row r="138" s="2" customFormat="1">
      <c r="A138" s="36"/>
      <c r="B138" s="37"/>
      <c r="C138" s="38"/>
      <c r="D138" s="222" t="s">
        <v>131</v>
      </c>
      <c r="E138" s="38"/>
      <c r="F138" s="223" t="s">
        <v>139</v>
      </c>
      <c r="G138" s="38"/>
      <c r="H138" s="38"/>
      <c r="I138" s="224"/>
      <c r="J138" s="38"/>
      <c r="K138" s="38"/>
      <c r="L138" s="42"/>
      <c r="M138" s="225"/>
      <c r="N138" s="226"/>
      <c r="O138" s="89"/>
      <c r="P138" s="89"/>
      <c r="Q138" s="89"/>
      <c r="R138" s="89"/>
      <c r="S138" s="89"/>
      <c r="T138" s="90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5" t="s">
        <v>131</v>
      </c>
      <c r="AU138" s="15" t="s">
        <v>80</v>
      </c>
    </row>
    <row r="139" s="2" customFormat="1">
      <c r="A139" s="36"/>
      <c r="B139" s="37"/>
      <c r="C139" s="38"/>
      <c r="D139" s="227" t="s">
        <v>133</v>
      </c>
      <c r="E139" s="38"/>
      <c r="F139" s="228" t="s">
        <v>140</v>
      </c>
      <c r="G139" s="38"/>
      <c r="H139" s="38"/>
      <c r="I139" s="224"/>
      <c r="J139" s="38"/>
      <c r="K139" s="38"/>
      <c r="L139" s="42"/>
      <c r="M139" s="225"/>
      <c r="N139" s="226"/>
      <c r="O139" s="89"/>
      <c r="P139" s="89"/>
      <c r="Q139" s="89"/>
      <c r="R139" s="89"/>
      <c r="S139" s="89"/>
      <c r="T139" s="90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5" t="s">
        <v>133</v>
      </c>
      <c r="AU139" s="15" t="s">
        <v>80</v>
      </c>
    </row>
    <row r="140" s="12" customFormat="1" ht="22.8" customHeight="1">
      <c r="A140" s="12"/>
      <c r="B140" s="193"/>
      <c r="C140" s="194"/>
      <c r="D140" s="195" t="s">
        <v>72</v>
      </c>
      <c r="E140" s="207" t="s">
        <v>141</v>
      </c>
      <c r="F140" s="207" t="s">
        <v>142</v>
      </c>
      <c r="G140" s="194"/>
      <c r="H140" s="194"/>
      <c r="I140" s="197"/>
      <c r="J140" s="208">
        <f>BK140</f>
        <v>0</v>
      </c>
      <c r="K140" s="194"/>
      <c r="L140" s="199"/>
      <c r="M140" s="200"/>
      <c r="N140" s="201"/>
      <c r="O140" s="201"/>
      <c r="P140" s="202">
        <f>SUM(P141:P163)</f>
        <v>0</v>
      </c>
      <c r="Q140" s="201"/>
      <c r="R140" s="202">
        <f>SUM(R141:R163)</f>
        <v>0.17107927000000001</v>
      </c>
      <c r="S140" s="201"/>
      <c r="T140" s="203">
        <f>SUM(T141:T163)</f>
        <v>0.043999999999999997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4" t="s">
        <v>78</v>
      </c>
      <c r="AT140" s="205" t="s">
        <v>72</v>
      </c>
      <c r="AU140" s="205" t="s">
        <v>78</v>
      </c>
      <c r="AY140" s="204" t="s">
        <v>121</v>
      </c>
      <c r="BK140" s="206">
        <f>SUM(BK141:BK163)</f>
        <v>0</v>
      </c>
    </row>
    <row r="141" s="2" customFormat="1" ht="24.15" customHeight="1">
      <c r="A141" s="36"/>
      <c r="B141" s="37"/>
      <c r="C141" s="209" t="s">
        <v>122</v>
      </c>
      <c r="D141" s="209" t="s">
        <v>124</v>
      </c>
      <c r="E141" s="210" t="s">
        <v>143</v>
      </c>
      <c r="F141" s="211" t="s">
        <v>144</v>
      </c>
      <c r="G141" s="212" t="s">
        <v>127</v>
      </c>
      <c r="H141" s="213">
        <v>4</v>
      </c>
      <c r="I141" s="214"/>
      <c r="J141" s="215">
        <f>ROUND(I141*H141,2)</f>
        <v>0</v>
      </c>
      <c r="K141" s="211" t="s">
        <v>128</v>
      </c>
      <c r="L141" s="42"/>
      <c r="M141" s="216" t="s">
        <v>1</v>
      </c>
      <c r="N141" s="217" t="s">
        <v>38</v>
      </c>
      <c r="O141" s="89"/>
      <c r="P141" s="218">
        <f>O141*H141</f>
        <v>0</v>
      </c>
      <c r="Q141" s="218">
        <v>0.018380000000000001</v>
      </c>
      <c r="R141" s="218">
        <f>Q141*H141</f>
        <v>0.073520000000000002</v>
      </c>
      <c r="S141" s="218">
        <v>0</v>
      </c>
      <c r="T141" s="219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0" t="s">
        <v>129</v>
      </c>
      <c r="AT141" s="220" t="s">
        <v>124</v>
      </c>
      <c r="AU141" s="220" t="s">
        <v>80</v>
      </c>
      <c r="AY141" s="15" t="s">
        <v>121</v>
      </c>
      <c r="BE141" s="221">
        <f>IF(N141="základní",J141,0)</f>
        <v>0</v>
      </c>
      <c r="BF141" s="221">
        <f>IF(N141="snížená",J141,0)</f>
        <v>0</v>
      </c>
      <c r="BG141" s="221">
        <f>IF(N141="zákl. přenesená",J141,0)</f>
        <v>0</v>
      </c>
      <c r="BH141" s="221">
        <f>IF(N141="sníž. přenesená",J141,0)</f>
        <v>0</v>
      </c>
      <c r="BI141" s="221">
        <f>IF(N141="nulová",J141,0)</f>
        <v>0</v>
      </c>
      <c r="BJ141" s="15" t="s">
        <v>78</v>
      </c>
      <c r="BK141" s="221">
        <f>ROUND(I141*H141,2)</f>
        <v>0</v>
      </c>
      <c r="BL141" s="15" t="s">
        <v>129</v>
      </c>
      <c r="BM141" s="220" t="s">
        <v>145</v>
      </c>
    </row>
    <row r="142" s="2" customFormat="1">
      <c r="A142" s="36"/>
      <c r="B142" s="37"/>
      <c r="C142" s="38"/>
      <c r="D142" s="222" t="s">
        <v>131</v>
      </c>
      <c r="E142" s="38"/>
      <c r="F142" s="223" t="s">
        <v>146</v>
      </c>
      <c r="G142" s="38"/>
      <c r="H142" s="38"/>
      <c r="I142" s="224"/>
      <c r="J142" s="38"/>
      <c r="K142" s="38"/>
      <c r="L142" s="42"/>
      <c r="M142" s="225"/>
      <c r="N142" s="226"/>
      <c r="O142" s="89"/>
      <c r="P142" s="89"/>
      <c r="Q142" s="89"/>
      <c r="R142" s="89"/>
      <c r="S142" s="89"/>
      <c r="T142" s="90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5" t="s">
        <v>131</v>
      </c>
      <c r="AU142" s="15" t="s">
        <v>80</v>
      </c>
    </row>
    <row r="143" s="2" customFormat="1">
      <c r="A143" s="36"/>
      <c r="B143" s="37"/>
      <c r="C143" s="38"/>
      <c r="D143" s="227" t="s">
        <v>133</v>
      </c>
      <c r="E143" s="38"/>
      <c r="F143" s="228" t="s">
        <v>147</v>
      </c>
      <c r="G143" s="38"/>
      <c r="H143" s="38"/>
      <c r="I143" s="224"/>
      <c r="J143" s="38"/>
      <c r="K143" s="38"/>
      <c r="L143" s="42"/>
      <c r="M143" s="225"/>
      <c r="N143" s="226"/>
      <c r="O143" s="89"/>
      <c r="P143" s="89"/>
      <c r="Q143" s="89"/>
      <c r="R143" s="89"/>
      <c r="S143" s="89"/>
      <c r="T143" s="90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5" t="s">
        <v>133</v>
      </c>
      <c r="AU143" s="15" t="s">
        <v>80</v>
      </c>
    </row>
    <row r="144" s="13" customFormat="1">
      <c r="A144" s="13"/>
      <c r="B144" s="229"/>
      <c r="C144" s="230"/>
      <c r="D144" s="222" t="s">
        <v>148</v>
      </c>
      <c r="E144" s="231" t="s">
        <v>1</v>
      </c>
      <c r="F144" s="232" t="s">
        <v>149</v>
      </c>
      <c r="G144" s="230"/>
      <c r="H144" s="233">
        <v>4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148</v>
      </c>
      <c r="AU144" s="239" t="s">
        <v>80</v>
      </c>
      <c r="AV144" s="13" t="s">
        <v>80</v>
      </c>
      <c r="AW144" s="13" t="s">
        <v>30</v>
      </c>
      <c r="AX144" s="13" t="s">
        <v>78</v>
      </c>
      <c r="AY144" s="239" t="s">
        <v>121</v>
      </c>
    </row>
    <row r="145" s="2" customFormat="1" ht="24.15" customHeight="1">
      <c r="A145" s="36"/>
      <c r="B145" s="37"/>
      <c r="C145" s="209" t="s">
        <v>129</v>
      </c>
      <c r="D145" s="209" t="s">
        <v>124</v>
      </c>
      <c r="E145" s="210" t="s">
        <v>150</v>
      </c>
      <c r="F145" s="211" t="s">
        <v>151</v>
      </c>
      <c r="G145" s="212" t="s">
        <v>137</v>
      </c>
      <c r="H145" s="213">
        <v>10</v>
      </c>
      <c r="I145" s="214"/>
      <c r="J145" s="215">
        <f>ROUND(I145*H145,2)</f>
        <v>0</v>
      </c>
      <c r="K145" s="211" t="s">
        <v>128</v>
      </c>
      <c r="L145" s="42"/>
      <c r="M145" s="216" t="s">
        <v>1</v>
      </c>
      <c r="N145" s="217" t="s">
        <v>38</v>
      </c>
      <c r="O145" s="89"/>
      <c r="P145" s="218">
        <f>O145*H145</f>
        <v>0</v>
      </c>
      <c r="Q145" s="218">
        <v>0.0015</v>
      </c>
      <c r="R145" s="218">
        <f>Q145*H145</f>
        <v>0.014999999999999999</v>
      </c>
      <c r="S145" s="218">
        <v>0</v>
      </c>
      <c r="T145" s="219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0" t="s">
        <v>129</v>
      </c>
      <c r="AT145" s="220" t="s">
        <v>124</v>
      </c>
      <c r="AU145" s="220" t="s">
        <v>80</v>
      </c>
      <c r="AY145" s="15" t="s">
        <v>121</v>
      </c>
      <c r="BE145" s="221">
        <f>IF(N145="základní",J145,0)</f>
        <v>0</v>
      </c>
      <c r="BF145" s="221">
        <f>IF(N145="snížená",J145,0)</f>
        <v>0</v>
      </c>
      <c r="BG145" s="221">
        <f>IF(N145="zákl. přenesená",J145,0)</f>
        <v>0</v>
      </c>
      <c r="BH145" s="221">
        <f>IF(N145="sníž. přenesená",J145,0)</f>
        <v>0</v>
      </c>
      <c r="BI145" s="221">
        <f>IF(N145="nulová",J145,0)</f>
        <v>0</v>
      </c>
      <c r="BJ145" s="15" t="s">
        <v>78</v>
      </c>
      <c r="BK145" s="221">
        <f>ROUND(I145*H145,2)</f>
        <v>0</v>
      </c>
      <c r="BL145" s="15" t="s">
        <v>129</v>
      </c>
      <c r="BM145" s="220" t="s">
        <v>152</v>
      </c>
    </row>
    <row r="146" s="2" customFormat="1">
      <c r="A146" s="36"/>
      <c r="B146" s="37"/>
      <c r="C146" s="38"/>
      <c r="D146" s="222" t="s">
        <v>131</v>
      </c>
      <c r="E146" s="38"/>
      <c r="F146" s="223" t="s">
        <v>153</v>
      </c>
      <c r="G146" s="38"/>
      <c r="H146" s="38"/>
      <c r="I146" s="224"/>
      <c r="J146" s="38"/>
      <c r="K146" s="38"/>
      <c r="L146" s="42"/>
      <c r="M146" s="225"/>
      <c r="N146" s="226"/>
      <c r="O146" s="89"/>
      <c r="P146" s="89"/>
      <c r="Q146" s="89"/>
      <c r="R146" s="89"/>
      <c r="S146" s="89"/>
      <c r="T146" s="90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5" t="s">
        <v>131</v>
      </c>
      <c r="AU146" s="15" t="s">
        <v>80</v>
      </c>
    </row>
    <row r="147" s="2" customFormat="1">
      <c r="A147" s="36"/>
      <c r="B147" s="37"/>
      <c r="C147" s="38"/>
      <c r="D147" s="227" t="s">
        <v>133</v>
      </c>
      <c r="E147" s="38"/>
      <c r="F147" s="228" t="s">
        <v>154</v>
      </c>
      <c r="G147" s="38"/>
      <c r="H147" s="38"/>
      <c r="I147" s="224"/>
      <c r="J147" s="38"/>
      <c r="K147" s="38"/>
      <c r="L147" s="42"/>
      <c r="M147" s="225"/>
      <c r="N147" s="226"/>
      <c r="O147" s="89"/>
      <c r="P147" s="89"/>
      <c r="Q147" s="89"/>
      <c r="R147" s="89"/>
      <c r="S147" s="89"/>
      <c r="T147" s="90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5" t="s">
        <v>133</v>
      </c>
      <c r="AU147" s="15" t="s">
        <v>80</v>
      </c>
    </row>
    <row r="148" s="13" customFormat="1">
      <c r="A148" s="13"/>
      <c r="B148" s="229"/>
      <c r="C148" s="230"/>
      <c r="D148" s="222" t="s">
        <v>148</v>
      </c>
      <c r="E148" s="231" t="s">
        <v>1</v>
      </c>
      <c r="F148" s="232" t="s">
        <v>155</v>
      </c>
      <c r="G148" s="230"/>
      <c r="H148" s="233">
        <v>10</v>
      </c>
      <c r="I148" s="234"/>
      <c r="J148" s="230"/>
      <c r="K148" s="230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148</v>
      </c>
      <c r="AU148" s="239" t="s">
        <v>80</v>
      </c>
      <c r="AV148" s="13" t="s">
        <v>80</v>
      </c>
      <c r="AW148" s="13" t="s">
        <v>30</v>
      </c>
      <c r="AX148" s="13" t="s">
        <v>78</v>
      </c>
      <c r="AY148" s="239" t="s">
        <v>121</v>
      </c>
    </row>
    <row r="149" s="2" customFormat="1" ht="37.8" customHeight="1">
      <c r="A149" s="36"/>
      <c r="B149" s="37"/>
      <c r="C149" s="209" t="s">
        <v>156</v>
      </c>
      <c r="D149" s="209" t="s">
        <v>124</v>
      </c>
      <c r="E149" s="210" t="s">
        <v>157</v>
      </c>
      <c r="F149" s="211" t="s">
        <v>158</v>
      </c>
      <c r="G149" s="212" t="s">
        <v>137</v>
      </c>
      <c r="H149" s="213">
        <v>2</v>
      </c>
      <c r="I149" s="214"/>
      <c r="J149" s="215">
        <f>ROUND(I149*H149,2)</f>
        <v>0</v>
      </c>
      <c r="K149" s="211" t="s">
        <v>128</v>
      </c>
      <c r="L149" s="42"/>
      <c r="M149" s="216" t="s">
        <v>1</v>
      </c>
      <c r="N149" s="217" t="s">
        <v>38</v>
      </c>
      <c r="O149" s="89"/>
      <c r="P149" s="218">
        <f>O149*H149</f>
        <v>0</v>
      </c>
      <c r="Q149" s="218">
        <v>0</v>
      </c>
      <c r="R149" s="218">
        <f>Q149*H149</f>
        <v>0</v>
      </c>
      <c r="S149" s="218">
        <v>0.021999999999999999</v>
      </c>
      <c r="T149" s="219">
        <f>S149*H149</f>
        <v>0.043999999999999997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0" t="s">
        <v>129</v>
      </c>
      <c r="AT149" s="220" t="s">
        <v>124</v>
      </c>
      <c r="AU149" s="220" t="s">
        <v>80</v>
      </c>
      <c r="AY149" s="15" t="s">
        <v>121</v>
      </c>
      <c r="BE149" s="221">
        <f>IF(N149="základní",J149,0)</f>
        <v>0</v>
      </c>
      <c r="BF149" s="221">
        <f>IF(N149="snížená",J149,0)</f>
        <v>0</v>
      </c>
      <c r="BG149" s="221">
        <f>IF(N149="zákl. přenesená",J149,0)</f>
        <v>0</v>
      </c>
      <c r="BH149" s="221">
        <f>IF(N149="sníž. přenesená",J149,0)</f>
        <v>0</v>
      </c>
      <c r="BI149" s="221">
        <f>IF(N149="nulová",J149,0)</f>
        <v>0</v>
      </c>
      <c r="BJ149" s="15" t="s">
        <v>78</v>
      </c>
      <c r="BK149" s="221">
        <f>ROUND(I149*H149,2)</f>
        <v>0</v>
      </c>
      <c r="BL149" s="15" t="s">
        <v>129</v>
      </c>
      <c r="BM149" s="220" t="s">
        <v>159</v>
      </c>
    </row>
    <row r="150" s="2" customFormat="1">
      <c r="A150" s="36"/>
      <c r="B150" s="37"/>
      <c r="C150" s="38"/>
      <c r="D150" s="222" t="s">
        <v>131</v>
      </c>
      <c r="E150" s="38"/>
      <c r="F150" s="223" t="s">
        <v>160</v>
      </c>
      <c r="G150" s="38"/>
      <c r="H150" s="38"/>
      <c r="I150" s="224"/>
      <c r="J150" s="38"/>
      <c r="K150" s="38"/>
      <c r="L150" s="42"/>
      <c r="M150" s="225"/>
      <c r="N150" s="226"/>
      <c r="O150" s="89"/>
      <c r="P150" s="89"/>
      <c r="Q150" s="89"/>
      <c r="R150" s="89"/>
      <c r="S150" s="89"/>
      <c r="T150" s="90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5" t="s">
        <v>131</v>
      </c>
      <c r="AU150" s="15" t="s">
        <v>80</v>
      </c>
    </row>
    <row r="151" s="2" customFormat="1">
      <c r="A151" s="36"/>
      <c r="B151" s="37"/>
      <c r="C151" s="38"/>
      <c r="D151" s="227" t="s">
        <v>133</v>
      </c>
      <c r="E151" s="38"/>
      <c r="F151" s="228" t="s">
        <v>161</v>
      </c>
      <c r="G151" s="38"/>
      <c r="H151" s="38"/>
      <c r="I151" s="224"/>
      <c r="J151" s="38"/>
      <c r="K151" s="38"/>
      <c r="L151" s="42"/>
      <c r="M151" s="225"/>
      <c r="N151" s="226"/>
      <c r="O151" s="89"/>
      <c r="P151" s="89"/>
      <c r="Q151" s="89"/>
      <c r="R151" s="89"/>
      <c r="S151" s="89"/>
      <c r="T151" s="90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5" t="s">
        <v>133</v>
      </c>
      <c r="AU151" s="15" t="s">
        <v>80</v>
      </c>
    </row>
    <row r="152" s="2" customFormat="1" ht="33" customHeight="1">
      <c r="A152" s="36"/>
      <c r="B152" s="37"/>
      <c r="C152" s="209" t="s">
        <v>162</v>
      </c>
      <c r="D152" s="209" t="s">
        <v>124</v>
      </c>
      <c r="E152" s="210" t="s">
        <v>163</v>
      </c>
      <c r="F152" s="211" t="s">
        <v>164</v>
      </c>
      <c r="G152" s="212" t="s">
        <v>165</v>
      </c>
      <c r="H152" s="213">
        <v>0.021000000000000001</v>
      </c>
      <c r="I152" s="214"/>
      <c r="J152" s="215">
        <f>ROUND(I152*H152,2)</f>
        <v>0</v>
      </c>
      <c r="K152" s="211" t="s">
        <v>128</v>
      </c>
      <c r="L152" s="42"/>
      <c r="M152" s="216" t="s">
        <v>1</v>
      </c>
      <c r="N152" s="217" t="s">
        <v>38</v>
      </c>
      <c r="O152" s="89"/>
      <c r="P152" s="218">
        <f>O152*H152</f>
        <v>0</v>
      </c>
      <c r="Q152" s="218">
        <v>2.5018699999999998</v>
      </c>
      <c r="R152" s="218">
        <f>Q152*H152</f>
        <v>0.052539269999999999</v>
      </c>
      <c r="S152" s="218">
        <v>0</v>
      </c>
      <c r="T152" s="219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0" t="s">
        <v>129</v>
      </c>
      <c r="AT152" s="220" t="s">
        <v>124</v>
      </c>
      <c r="AU152" s="220" t="s">
        <v>80</v>
      </c>
      <c r="AY152" s="15" t="s">
        <v>121</v>
      </c>
      <c r="BE152" s="221">
        <f>IF(N152="základní",J152,0)</f>
        <v>0</v>
      </c>
      <c r="BF152" s="221">
        <f>IF(N152="snížená",J152,0)</f>
        <v>0</v>
      </c>
      <c r="BG152" s="221">
        <f>IF(N152="zákl. přenesená",J152,0)</f>
        <v>0</v>
      </c>
      <c r="BH152" s="221">
        <f>IF(N152="sníž. přenesená",J152,0)</f>
        <v>0</v>
      </c>
      <c r="BI152" s="221">
        <f>IF(N152="nulová",J152,0)</f>
        <v>0</v>
      </c>
      <c r="BJ152" s="15" t="s">
        <v>78</v>
      </c>
      <c r="BK152" s="221">
        <f>ROUND(I152*H152,2)</f>
        <v>0</v>
      </c>
      <c r="BL152" s="15" t="s">
        <v>129</v>
      </c>
      <c r="BM152" s="220" t="s">
        <v>166</v>
      </c>
    </row>
    <row r="153" s="2" customFormat="1">
      <c r="A153" s="36"/>
      <c r="B153" s="37"/>
      <c r="C153" s="38"/>
      <c r="D153" s="222" t="s">
        <v>131</v>
      </c>
      <c r="E153" s="38"/>
      <c r="F153" s="223" t="s">
        <v>167</v>
      </c>
      <c r="G153" s="38"/>
      <c r="H153" s="38"/>
      <c r="I153" s="224"/>
      <c r="J153" s="38"/>
      <c r="K153" s="38"/>
      <c r="L153" s="42"/>
      <c r="M153" s="225"/>
      <c r="N153" s="226"/>
      <c r="O153" s="89"/>
      <c r="P153" s="89"/>
      <c r="Q153" s="89"/>
      <c r="R153" s="89"/>
      <c r="S153" s="89"/>
      <c r="T153" s="90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5" t="s">
        <v>131</v>
      </c>
      <c r="AU153" s="15" t="s">
        <v>80</v>
      </c>
    </row>
    <row r="154" s="2" customFormat="1">
      <c r="A154" s="36"/>
      <c r="B154" s="37"/>
      <c r="C154" s="38"/>
      <c r="D154" s="227" t="s">
        <v>133</v>
      </c>
      <c r="E154" s="38"/>
      <c r="F154" s="228" t="s">
        <v>168</v>
      </c>
      <c r="G154" s="38"/>
      <c r="H154" s="38"/>
      <c r="I154" s="224"/>
      <c r="J154" s="38"/>
      <c r="K154" s="38"/>
      <c r="L154" s="42"/>
      <c r="M154" s="225"/>
      <c r="N154" s="226"/>
      <c r="O154" s="89"/>
      <c r="P154" s="89"/>
      <c r="Q154" s="89"/>
      <c r="R154" s="89"/>
      <c r="S154" s="89"/>
      <c r="T154" s="90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5" t="s">
        <v>133</v>
      </c>
      <c r="AU154" s="15" t="s">
        <v>80</v>
      </c>
    </row>
    <row r="155" s="13" customFormat="1">
      <c r="A155" s="13"/>
      <c r="B155" s="229"/>
      <c r="C155" s="230"/>
      <c r="D155" s="222" t="s">
        <v>148</v>
      </c>
      <c r="E155" s="231" t="s">
        <v>1</v>
      </c>
      <c r="F155" s="232" t="s">
        <v>169</v>
      </c>
      <c r="G155" s="230"/>
      <c r="H155" s="233">
        <v>0.021000000000000001</v>
      </c>
      <c r="I155" s="234"/>
      <c r="J155" s="230"/>
      <c r="K155" s="230"/>
      <c r="L155" s="235"/>
      <c r="M155" s="236"/>
      <c r="N155" s="237"/>
      <c r="O155" s="237"/>
      <c r="P155" s="237"/>
      <c r="Q155" s="237"/>
      <c r="R155" s="237"/>
      <c r="S155" s="237"/>
      <c r="T155" s="23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9" t="s">
        <v>148</v>
      </c>
      <c r="AU155" s="239" t="s">
        <v>80</v>
      </c>
      <c r="AV155" s="13" t="s">
        <v>80</v>
      </c>
      <c r="AW155" s="13" t="s">
        <v>30</v>
      </c>
      <c r="AX155" s="13" t="s">
        <v>78</v>
      </c>
      <c r="AY155" s="239" t="s">
        <v>121</v>
      </c>
    </row>
    <row r="156" s="2" customFormat="1" ht="24.15" customHeight="1">
      <c r="A156" s="36"/>
      <c r="B156" s="37"/>
      <c r="C156" s="209" t="s">
        <v>170</v>
      </c>
      <c r="D156" s="209" t="s">
        <v>124</v>
      </c>
      <c r="E156" s="210" t="s">
        <v>171</v>
      </c>
      <c r="F156" s="211" t="s">
        <v>172</v>
      </c>
      <c r="G156" s="212" t="s">
        <v>165</v>
      </c>
      <c r="H156" s="213">
        <v>0.021000000000000001</v>
      </c>
      <c r="I156" s="214"/>
      <c r="J156" s="215">
        <f>ROUND(I156*H156,2)</f>
        <v>0</v>
      </c>
      <c r="K156" s="211" t="s">
        <v>128</v>
      </c>
      <c r="L156" s="42"/>
      <c r="M156" s="216" t="s">
        <v>1</v>
      </c>
      <c r="N156" s="217" t="s">
        <v>38</v>
      </c>
      <c r="O156" s="89"/>
      <c r="P156" s="218">
        <f>O156*H156</f>
        <v>0</v>
      </c>
      <c r="Q156" s="218">
        <v>0</v>
      </c>
      <c r="R156" s="218">
        <f>Q156*H156</f>
        <v>0</v>
      </c>
      <c r="S156" s="218">
        <v>0</v>
      </c>
      <c r="T156" s="219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0" t="s">
        <v>129</v>
      </c>
      <c r="AT156" s="220" t="s">
        <v>124</v>
      </c>
      <c r="AU156" s="220" t="s">
        <v>80</v>
      </c>
      <c r="AY156" s="15" t="s">
        <v>121</v>
      </c>
      <c r="BE156" s="221">
        <f>IF(N156="základní",J156,0)</f>
        <v>0</v>
      </c>
      <c r="BF156" s="221">
        <f>IF(N156="snížená",J156,0)</f>
        <v>0</v>
      </c>
      <c r="BG156" s="221">
        <f>IF(N156="zákl. přenesená",J156,0)</f>
        <v>0</v>
      </c>
      <c r="BH156" s="221">
        <f>IF(N156="sníž. přenesená",J156,0)</f>
        <v>0</v>
      </c>
      <c r="BI156" s="221">
        <f>IF(N156="nulová",J156,0)</f>
        <v>0</v>
      </c>
      <c r="BJ156" s="15" t="s">
        <v>78</v>
      </c>
      <c r="BK156" s="221">
        <f>ROUND(I156*H156,2)</f>
        <v>0</v>
      </c>
      <c r="BL156" s="15" t="s">
        <v>129</v>
      </c>
      <c r="BM156" s="220" t="s">
        <v>173</v>
      </c>
    </row>
    <row r="157" s="2" customFormat="1">
      <c r="A157" s="36"/>
      <c r="B157" s="37"/>
      <c r="C157" s="38"/>
      <c r="D157" s="222" t="s">
        <v>131</v>
      </c>
      <c r="E157" s="38"/>
      <c r="F157" s="223" t="s">
        <v>174</v>
      </c>
      <c r="G157" s="38"/>
      <c r="H157" s="38"/>
      <c r="I157" s="224"/>
      <c r="J157" s="38"/>
      <c r="K157" s="38"/>
      <c r="L157" s="42"/>
      <c r="M157" s="225"/>
      <c r="N157" s="226"/>
      <c r="O157" s="89"/>
      <c r="P157" s="89"/>
      <c r="Q157" s="89"/>
      <c r="R157" s="89"/>
      <c r="S157" s="89"/>
      <c r="T157" s="90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5" t="s">
        <v>131</v>
      </c>
      <c r="AU157" s="15" t="s">
        <v>80</v>
      </c>
    </row>
    <row r="158" s="2" customFormat="1">
      <c r="A158" s="36"/>
      <c r="B158" s="37"/>
      <c r="C158" s="38"/>
      <c r="D158" s="227" t="s">
        <v>133</v>
      </c>
      <c r="E158" s="38"/>
      <c r="F158" s="228" t="s">
        <v>175</v>
      </c>
      <c r="G158" s="38"/>
      <c r="H158" s="38"/>
      <c r="I158" s="224"/>
      <c r="J158" s="38"/>
      <c r="K158" s="38"/>
      <c r="L158" s="42"/>
      <c r="M158" s="225"/>
      <c r="N158" s="226"/>
      <c r="O158" s="89"/>
      <c r="P158" s="89"/>
      <c r="Q158" s="89"/>
      <c r="R158" s="89"/>
      <c r="S158" s="89"/>
      <c r="T158" s="90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5" t="s">
        <v>133</v>
      </c>
      <c r="AU158" s="15" t="s">
        <v>80</v>
      </c>
    </row>
    <row r="159" s="2" customFormat="1" ht="24.15" customHeight="1">
      <c r="A159" s="36"/>
      <c r="B159" s="37"/>
      <c r="C159" s="209" t="s">
        <v>176</v>
      </c>
      <c r="D159" s="209" t="s">
        <v>124</v>
      </c>
      <c r="E159" s="210" t="s">
        <v>177</v>
      </c>
      <c r="F159" s="211" t="s">
        <v>178</v>
      </c>
      <c r="G159" s="212" t="s">
        <v>179</v>
      </c>
      <c r="H159" s="213">
        <v>1</v>
      </c>
      <c r="I159" s="214"/>
      <c r="J159" s="215">
        <f>ROUND(I159*H159,2)</f>
        <v>0</v>
      </c>
      <c r="K159" s="211" t="s">
        <v>128</v>
      </c>
      <c r="L159" s="42"/>
      <c r="M159" s="216" t="s">
        <v>1</v>
      </c>
      <c r="N159" s="217" t="s">
        <v>38</v>
      </c>
      <c r="O159" s="89"/>
      <c r="P159" s="218">
        <f>O159*H159</f>
        <v>0</v>
      </c>
      <c r="Q159" s="218">
        <v>0.017770000000000001</v>
      </c>
      <c r="R159" s="218">
        <f>Q159*H159</f>
        <v>0.017770000000000001</v>
      </c>
      <c r="S159" s="218">
        <v>0</v>
      </c>
      <c r="T159" s="219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0" t="s">
        <v>129</v>
      </c>
      <c r="AT159" s="220" t="s">
        <v>124</v>
      </c>
      <c r="AU159" s="220" t="s">
        <v>80</v>
      </c>
      <c r="AY159" s="15" t="s">
        <v>121</v>
      </c>
      <c r="BE159" s="221">
        <f>IF(N159="základní",J159,0)</f>
        <v>0</v>
      </c>
      <c r="BF159" s="221">
        <f>IF(N159="snížená",J159,0)</f>
        <v>0</v>
      </c>
      <c r="BG159" s="221">
        <f>IF(N159="zákl. přenesená",J159,0)</f>
        <v>0</v>
      </c>
      <c r="BH159" s="221">
        <f>IF(N159="sníž. přenesená",J159,0)</f>
        <v>0</v>
      </c>
      <c r="BI159" s="221">
        <f>IF(N159="nulová",J159,0)</f>
        <v>0</v>
      </c>
      <c r="BJ159" s="15" t="s">
        <v>78</v>
      </c>
      <c r="BK159" s="221">
        <f>ROUND(I159*H159,2)</f>
        <v>0</v>
      </c>
      <c r="BL159" s="15" t="s">
        <v>129</v>
      </c>
      <c r="BM159" s="220" t="s">
        <v>180</v>
      </c>
    </row>
    <row r="160" s="2" customFormat="1">
      <c r="A160" s="36"/>
      <c r="B160" s="37"/>
      <c r="C160" s="38"/>
      <c r="D160" s="222" t="s">
        <v>131</v>
      </c>
      <c r="E160" s="38"/>
      <c r="F160" s="223" t="s">
        <v>181</v>
      </c>
      <c r="G160" s="38"/>
      <c r="H160" s="38"/>
      <c r="I160" s="224"/>
      <c r="J160" s="38"/>
      <c r="K160" s="38"/>
      <c r="L160" s="42"/>
      <c r="M160" s="225"/>
      <c r="N160" s="226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131</v>
      </c>
      <c r="AU160" s="15" t="s">
        <v>80</v>
      </c>
    </row>
    <row r="161" s="2" customFormat="1">
      <c r="A161" s="36"/>
      <c r="B161" s="37"/>
      <c r="C161" s="38"/>
      <c r="D161" s="227" t="s">
        <v>133</v>
      </c>
      <c r="E161" s="38"/>
      <c r="F161" s="228" t="s">
        <v>182</v>
      </c>
      <c r="G161" s="38"/>
      <c r="H161" s="38"/>
      <c r="I161" s="224"/>
      <c r="J161" s="38"/>
      <c r="K161" s="38"/>
      <c r="L161" s="42"/>
      <c r="M161" s="225"/>
      <c r="N161" s="226"/>
      <c r="O161" s="89"/>
      <c r="P161" s="89"/>
      <c r="Q161" s="89"/>
      <c r="R161" s="89"/>
      <c r="S161" s="89"/>
      <c r="T161" s="90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5" t="s">
        <v>133</v>
      </c>
      <c r="AU161" s="15" t="s">
        <v>80</v>
      </c>
    </row>
    <row r="162" s="2" customFormat="1" ht="33" customHeight="1">
      <c r="A162" s="36"/>
      <c r="B162" s="37"/>
      <c r="C162" s="240" t="s">
        <v>141</v>
      </c>
      <c r="D162" s="240" t="s">
        <v>183</v>
      </c>
      <c r="E162" s="241" t="s">
        <v>184</v>
      </c>
      <c r="F162" s="242" t="s">
        <v>185</v>
      </c>
      <c r="G162" s="243" t="s">
        <v>179</v>
      </c>
      <c r="H162" s="244">
        <v>1</v>
      </c>
      <c r="I162" s="245"/>
      <c r="J162" s="246">
        <f>ROUND(I162*H162,2)</f>
        <v>0</v>
      </c>
      <c r="K162" s="242" t="s">
        <v>128</v>
      </c>
      <c r="L162" s="247"/>
      <c r="M162" s="248" t="s">
        <v>1</v>
      </c>
      <c r="N162" s="249" t="s">
        <v>38</v>
      </c>
      <c r="O162" s="89"/>
      <c r="P162" s="218">
        <f>O162*H162</f>
        <v>0</v>
      </c>
      <c r="Q162" s="218">
        <v>0.012250000000000001</v>
      </c>
      <c r="R162" s="218">
        <f>Q162*H162</f>
        <v>0.012250000000000001</v>
      </c>
      <c r="S162" s="218">
        <v>0</v>
      </c>
      <c r="T162" s="219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0" t="s">
        <v>186</v>
      </c>
      <c r="AT162" s="220" t="s">
        <v>183</v>
      </c>
      <c r="AU162" s="220" t="s">
        <v>80</v>
      </c>
      <c r="AY162" s="15" t="s">
        <v>121</v>
      </c>
      <c r="BE162" s="221">
        <f>IF(N162="základní",J162,0)</f>
        <v>0</v>
      </c>
      <c r="BF162" s="221">
        <f>IF(N162="snížená",J162,0)</f>
        <v>0</v>
      </c>
      <c r="BG162" s="221">
        <f>IF(N162="zákl. přenesená",J162,0)</f>
        <v>0</v>
      </c>
      <c r="BH162" s="221">
        <f>IF(N162="sníž. přenesená",J162,0)</f>
        <v>0</v>
      </c>
      <c r="BI162" s="221">
        <f>IF(N162="nulová",J162,0)</f>
        <v>0</v>
      </c>
      <c r="BJ162" s="15" t="s">
        <v>78</v>
      </c>
      <c r="BK162" s="221">
        <f>ROUND(I162*H162,2)</f>
        <v>0</v>
      </c>
      <c r="BL162" s="15" t="s">
        <v>129</v>
      </c>
      <c r="BM162" s="220" t="s">
        <v>187</v>
      </c>
    </row>
    <row r="163" s="2" customFormat="1">
      <c r="A163" s="36"/>
      <c r="B163" s="37"/>
      <c r="C163" s="38"/>
      <c r="D163" s="222" t="s">
        <v>131</v>
      </c>
      <c r="E163" s="38"/>
      <c r="F163" s="223" t="s">
        <v>185</v>
      </c>
      <c r="G163" s="38"/>
      <c r="H163" s="38"/>
      <c r="I163" s="224"/>
      <c r="J163" s="38"/>
      <c r="K163" s="38"/>
      <c r="L163" s="42"/>
      <c r="M163" s="225"/>
      <c r="N163" s="226"/>
      <c r="O163" s="89"/>
      <c r="P163" s="89"/>
      <c r="Q163" s="89"/>
      <c r="R163" s="89"/>
      <c r="S163" s="89"/>
      <c r="T163" s="90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131</v>
      </c>
      <c r="AU163" s="15" t="s">
        <v>80</v>
      </c>
    </row>
    <row r="164" s="12" customFormat="1" ht="22.8" customHeight="1">
      <c r="A164" s="12"/>
      <c r="B164" s="193"/>
      <c r="C164" s="194"/>
      <c r="D164" s="195" t="s">
        <v>72</v>
      </c>
      <c r="E164" s="207" t="s">
        <v>188</v>
      </c>
      <c r="F164" s="207" t="s">
        <v>189</v>
      </c>
      <c r="G164" s="194"/>
      <c r="H164" s="194"/>
      <c r="I164" s="197"/>
      <c r="J164" s="208">
        <f>BK164</f>
        <v>0</v>
      </c>
      <c r="K164" s="194"/>
      <c r="L164" s="199"/>
      <c r="M164" s="200"/>
      <c r="N164" s="201"/>
      <c r="O164" s="201"/>
      <c r="P164" s="202">
        <f>SUM(P165:P183)</f>
        <v>0</v>
      </c>
      <c r="Q164" s="201"/>
      <c r="R164" s="202">
        <f>SUM(R165:R183)</f>
        <v>0.0030744000000000001</v>
      </c>
      <c r="S164" s="201"/>
      <c r="T164" s="203">
        <f>SUM(T165:T183)</f>
        <v>0.68590700000000004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4" t="s">
        <v>78</v>
      </c>
      <c r="AT164" s="205" t="s">
        <v>72</v>
      </c>
      <c r="AU164" s="205" t="s">
        <v>78</v>
      </c>
      <c r="AY164" s="204" t="s">
        <v>121</v>
      </c>
      <c r="BK164" s="206">
        <f>SUM(BK165:BK183)</f>
        <v>0</v>
      </c>
    </row>
    <row r="165" s="2" customFormat="1" ht="24.15" customHeight="1">
      <c r="A165" s="36"/>
      <c r="B165" s="37"/>
      <c r="C165" s="209" t="s">
        <v>190</v>
      </c>
      <c r="D165" s="209" t="s">
        <v>124</v>
      </c>
      <c r="E165" s="210" t="s">
        <v>191</v>
      </c>
      <c r="F165" s="211" t="s">
        <v>192</v>
      </c>
      <c r="G165" s="212" t="s">
        <v>127</v>
      </c>
      <c r="H165" s="213">
        <v>1.8</v>
      </c>
      <c r="I165" s="214"/>
      <c r="J165" s="215">
        <f>ROUND(I165*H165,2)</f>
        <v>0</v>
      </c>
      <c r="K165" s="211" t="s">
        <v>128</v>
      </c>
      <c r="L165" s="42"/>
      <c r="M165" s="216" t="s">
        <v>1</v>
      </c>
      <c r="N165" s="217" t="s">
        <v>38</v>
      </c>
      <c r="O165" s="89"/>
      <c r="P165" s="218">
        <f>O165*H165</f>
        <v>0</v>
      </c>
      <c r="Q165" s="218">
        <v>0</v>
      </c>
      <c r="R165" s="218">
        <f>Q165*H165</f>
        <v>0</v>
      </c>
      <c r="S165" s="218">
        <v>0.128</v>
      </c>
      <c r="T165" s="219">
        <f>S165*H165</f>
        <v>0.23040000000000002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0" t="s">
        <v>129</v>
      </c>
      <c r="AT165" s="220" t="s">
        <v>124</v>
      </c>
      <c r="AU165" s="220" t="s">
        <v>80</v>
      </c>
      <c r="AY165" s="15" t="s">
        <v>121</v>
      </c>
      <c r="BE165" s="221">
        <f>IF(N165="základní",J165,0)</f>
        <v>0</v>
      </c>
      <c r="BF165" s="221">
        <f>IF(N165="snížená",J165,0)</f>
        <v>0</v>
      </c>
      <c r="BG165" s="221">
        <f>IF(N165="zákl. přenesená",J165,0)</f>
        <v>0</v>
      </c>
      <c r="BH165" s="221">
        <f>IF(N165="sníž. přenesená",J165,0)</f>
        <v>0</v>
      </c>
      <c r="BI165" s="221">
        <f>IF(N165="nulová",J165,0)</f>
        <v>0</v>
      </c>
      <c r="BJ165" s="15" t="s">
        <v>78</v>
      </c>
      <c r="BK165" s="221">
        <f>ROUND(I165*H165,2)</f>
        <v>0</v>
      </c>
      <c r="BL165" s="15" t="s">
        <v>129</v>
      </c>
      <c r="BM165" s="220" t="s">
        <v>193</v>
      </c>
    </row>
    <row r="166" s="2" customFormat="1">
      <c r="A166" s="36"/>
      <c r="B166" s="37"/>
      <c r="C166" s="38"/>
      <c r="D166" s="222" t="s">
        <v>131</v>
      </c>
      <c r="E166" s="38"/>
      <c r="F166" s="223" t="s">
        <v>194</v>
      </c>
      <c r="G166" s="38"/>
      <c r="H166" s="38"/>
      <c r="I166" s="224"/>
      <c r="J166" s="38"/>
      <c r="K166" s="38"/>
      <c r="L166" s="42"/>
      <c r="M166" s="225"/>
      <c r="N166" s="226"/>
      <c r="O166" s="89"/>
      <c r="P166" s="89"/>
      <c r="Q166" s="89"/>
      <c r="R166" s="89"/>
      <c r="S166" s="89"/>
      <c r="T166" s="90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5" t="s">
        <v>131</v>
      </c>
      <c r="AU166" s="15" t="s">
        <v>80</v>
      </c>
    </row>
    <row r="167" s="2" customFormat="1">
      <c r="A167" s="36"/>
      <c r="B167" s="37"/>
      <c r="C167" s="38"/>
      <c r="D167" s="227" t="s">
        <v>133</v>
      </c>
      <c r="E167" s="38"/>
      <c r="F167" s="228" t="s">
        <v>195</v>
      </c>
      <c r="G167" s="38"/>
      <c r="H167" s="38"/>
      <c r="I167" s="224"/>
      <c r="J167" s="38"/>
      <c r="K167" s="38"/>
      <c r="L167" s="42"/>
      <c r="M167" s="225"/>
      <c r="N167" s="226"/>
      <c r="O167" s="89"/>
      <c r="P167" s="89"/>
      <c r="Q167" s="89"/>
      <c r="R167" s="89"/>
      <c r="S167" s="89"/>
      <c r="T167" s="90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5" t="s">
        <v>133</v>
      </c>
      <c r="AU167" s="15" t="s">
        <v>80</v>
      </c>
    </row>
    <row r="168" s="13" customFormat="1">
      <c r="A168" s="13"/>
      <c r="B168" s="229"/>
      <c r="C168" s="230"/>
      <c r="D168" s="222" t="s">
        <v>148</v>
      </c>
      <c r="E168" s="231" t="s">
        <v>1</v>
      </c>
      <c r="F168" s="232" t="s">
        <v>196</v>
      </c>
      <c r="G168" s="230"/>
      <c r="H168" s="233">
        <v>1.8</v>
      </c>
      <c r="I168" s="234"/>
      <c r="J168" s="230"/>
      <c r="K168" s="230"/>
      <c r="L168" s="235"/>
      <c r="M168" s="236"/>
      <c r="N168" s="237"/>
      <c r="O168" s="237"/>
      <c r="P168" s="237"/>
      <c r="Q168" s="237"/>
      <c r="R168" s="237"/>
      <c r="S168" s="237"/>
      <c r="T168" s="23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9" t="s">
        <v>148</v>
      </c>
      <c r="AU168" s="239" t="s">
        <v>80</v>
      </c>
      <c r="AV168" s="13" t="s">
        <v>80</v>
      </c>
      <c r="AW168" s="13" t="s">
        <v>30</v>
      </c>
      <c r="AX168" s="13" t="s">
        <v>78</v>
      </c>
      <c r="AY168" s="239" t="s">
        <v>121</v>
      </c>
    </row>
    <row r="169" s="2" customFormat="1" ht="24.15" customHeight="1">
      <c r="A169" s="36"/>
      <c r="B169" s="37"/>
      <c r="C169" s="209" t="s">
        <v>186</v>
      </c>
      <c r="D169" s="209" t="s">
        <v>124</v>
      </c>
      <c r="E169" s="210" t="s">
        <v>197</v>
      </c>
      <c r="F169" s="211" t="s">
        <v>198</v>
      </c>
      <c r="G169" s="212" t="s">
        <v>127</v>
      </c>
      <c r="H169" s="213">
        <v>1.5</v>
      </c>
      <c r="I169" s="214"/>
      <c r="J169" s="215">
        <f>ROUND(I169*H169,2)</f>
        <v>0</v>
      </c>
      <c r="K169" s="211" t="s">
        <v>128</v>
      </c>
      <c r="L169" s="42"/>
      <c r="M169" s="216" t="s">
        <v>1</v>
      </c>
      <c r="N169" s="217" t="s">
        <v>38</v>
      </c>
      <c r="O169" s="89"/>
      <c r="P169" s="218">
        <f>O169*H169</f>
        <v>0</v>
      </c>
      <c r="Q169" s="218">
        <v>0</v>
      </c>
      <c r="R169" s="218">
        <f>Q169*H169</f>
        <v>0</v>
      </c>
      <c r="S169" s="218">
        <v>0.041000000000000002</v>
      </c>
      <c r="T169" s="219">
        <f>S169*H169</f>
        <v>0.061499999999999999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0" t="s">
        <v>129</v>
      </c>
      <c r="AT169" s="220" t="s">
        <v>124</v>
      </c>
      <c r="AU169" s="220" t="s">
        <v>80</v>
      </c>
      <c r="AY169" s="15" t="s">
        <v>121</v>
      </c>
      <c r="BE169" s="221">
        <f>IF(N169="základní",J169,0)</f>
        <v>0</v>
      </c>
      <c r="BF169" s="221">
        <f>IF(N169="snížená",J169,0)</f>
        <v>0</v>
      </c>
      <c r="BG169" s="221">
        <f>IF(N169="zákl. přenesená",J169,0)</f>
        <v>0</v>
      </c>
      <c r="BH169" s="221">
        <f>IF(N169="sníž. přenesená",J169,0)</f>
        <v>0</v>
      </c>
      <c r="BI169" s="221">
        <f>IF(N169="nulová",J169,0)</f>
        <v>0</v>
      </c>
      <c r="BJ169" s="15" t="s">
        <v>78</v>
      </c>
      <c r="BK169" s="221">
        <f>ROUND(I169*H169,2)</f>
        <v>0</v>
      </c>
      <c r="BL169" s="15" t="s">
        <v>129</v>
      </c>
      <c r="BM169" s="220" t="s">
        <v>199</v>
      </c>
    </row>
    <row r="170" s="2" customFormat="1">
      <c r="A170" s="36"/>
      <c r="B170" s="37"/>
      <c r="C170" s="38"/>
      <c r="D170" s="222" t="s">
        <v>131</v>
      </c>
      <c r="E170" s="38"/>
      <c r="F170" s="223" t="s">
        <v>200</v>
      </c>
      <c r="G170" s="38"/>
      <c r="H170" s="38"/>
      <c r="I170" s="224"/>
      <c r="J170" s="38"/>
      <c r="K170" s="38"/>
      <c r="L170" s="42"/>
      <c r="M170" s="225"/>
      <c r="N170" s="226"/>
      <c r="O170" s="89"/>
      <c r="P170" s="89"/>
      <c r="Q170" s="89"/>
      <c r="R170" s="89"/>
      <c r="S170" s="89"/>
      <c r="T170" s="90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5" t="s">
        <v>131</v>
      </c>
      <c r="AU170" s="15" t="s">
        <v>80</v>
      </c>
    </row>
    <row r="171" s="2" customFormat="1">
      <c r="A171" s="36"/>
      <c r="B171" s="37"/>
      <c r="C171" s="38"/>
      <c r="D171" s="227" t="s">
        <v>133</v>
      </c>
      <c r="E171" s="38"/>
      <c r="F171" s="228" t="s">
        <v>201</v>
      </c>
      <c r="G171" s="38"/>
      <c r="H171" s="38"/>
      <c r="I171" s="224"/>
      <c r="J171" s="38"/>
      <c r="K171" s="38"/>
      <c r="L171" s="42"/>
      <c r="M171" s="225"/>
      <c r="N171" s="226"/>
      <c r="O171" s="89"/>
      <c r="P171" s="89"/>
      <c r="Q171" s="89"/>
      <c r="R171" s="89"/>
      <c r="S171" s="89"/>
      <c r="T171" s="90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5" t="s">
        <v>133</v>
      </c>
      <c r="AU171" s="15" t="s">
        <v>80</v>
      </c>
    </row>
    <row r="172" s="13" customFormat="1">
      <c r="A172" s="13"/>
      <c r="B172" s="229"/>
      <c r="C172" s="230"/>
      <c r="D172" s="222" t="s">
        <v>148</v>
      </c>
      <c r="E172" s="231" t="s">
        <v>1</v>
      </c>
      <c r="F172" s="232" t="s">
        <v>202</v>
      </c>
      <c r="G172" s="230"/>
      <c r="H172" s="233">
        <v>1.5</v>
      </c>
      <c r="I172" s="234"/>
      <c r="J172" s="230"/>
      <c r="K172" s="230"/>
      <c r="L172" s="235"/>
      <c r="M172" s="236"/>
      <c r="N172" s="237"/>
      <c r="O172" s="237"/>
      <c r="P172" s="237"/>
      <c r="Q172" s="237"/>
      <c r="R172" s="237"/>
      <c r="S172" s="237"/>
      <c r="T172" s="23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9" t="s">
        <v>148</v>
      </c>
      <c r="AU172" s="239" t="s">
        <v>80</v>
      </c>
      <c r="AV172" s="13" t="s">
        <v>80</v>
      </c>
      <c r="AW172" s="13" t="s">
        <v>30</v>
      </c>
      <c r="AX172" s="13" t="s">
        <v>78</v>
      </c>
      <c r="AY172" s="239" t="s">
        <v>121</v>
      </c>
    </row>
    <row r="173" s="2" customFormat="1" ht="24.15" customHeight="1">
      <c r="A173" s="36"/>
      <c r="B173" s="37"/>
      <c r="C173" s="209" t="s">
        <v>188</v>
      </c>
      <c r="D173" s="209" t="s">
        <v>124</v>
      </c>
      <c r="E173" s="210" t="s">
        <v>203</v>
      </c>
      <c r="F173" s="211" t="s">
        <v>204</v>
      </c>
      <c r="G173" s="212" t="s">
        <v>127</v>
      </c>
      <c r="H173" s="213">
        <v>11.359999999999999</v>
      </c>
      <c r="I173" s="214"/>
      <c r="J173" s="215">
        <f>ROUND(I173*H173,2)</f>
        <v>0</v>
      </c>
      <c r="K173" s="211" t="s">
        <v>128</v>
      </c>
      <c r="L173" s="42"/>
      <c r="M173" s="216" t="s">
        <v>1</v>
      </c>
      <c r="N173" s="217" t="s">
        <v>38</v>
      </c>
      <c r="O173" s="89"/>
      <c r="P173" s="218">
        <f>O173*H173</f>
        <v>0</v>
      </c>
      <c r="Q173" s="218">
        <v>0</v>
      </c>
      <c r="R173" s="218">
        <f>Q173*H173</f>
        <v>0</v>
      </c>
      <c r="S173" s="218">
        <v>0.027199999999999998</v>
      </c>
      <c r="T173" s="219">
        <f>S173*H173</f>
        <v>0.30899199999999999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0" t="s">
        <v>129</v>
      </c>
      <c r="AT173" s="220" t="s">
        <v>124</v>
      </c>
      <c r="AU173" s="220" t="s">
        <v>80</v>
      </c>
      <c r="AY173" s="15" t="s">
        <v>121</v>
      </c>
      <c r="BE173" s="221">
        <f>IF(N173="základní",J173,0)</f>
        <v>0</v>
      </c>
      <c r="BF173" s="221">
        <f>IF(N173="snížená",J173,0)</f>
        <v>0</v>
      </c>
      <c r="BG173" s="221">
        <f>IF(N173="zákl. přenesená",J173,0)</f>
        <v>0</v>
      </c>
      <c r="BH173" s="221">
        <f>IF(N173="sníž. přenesená",J173,0)</f>
        <v>0</v>
      </c>
      <c r="BI173" s="221">
        <f>IF(N173="nulová",J173,0)</f>
        <v>0</v>
      </c>
      <c r="BJ173" s="15" t="s">
        <v>78</v>
      </c>
      <c r="BK173" s="221">
        <f>ROUND(I173*H173,2)</f>
        <v>0</v>
      </c>
      <c r="BL173" s="15" t="s">
        <v>129</v>
      </c>
      <c r="BM173" s="220" t="s">
        <v>205</v>
      </c>
    </row>
    <row r="174" s="2" customFormat="1">
      <c r="A174" s="36"/>
      <c r="B174" s="37"/>
      <c r="C174" s="38"/>
      <c r="D174" s="222" t="s">
        <v>131</v>
      </c>
      <c r="E174" s="38"/>
      <c r="F174" s="223" t="s">
        <v>206</v>
      </c>
      <c r="G174" s="38"/>
      <c r="H174" s="38"/>
      <c r="I174" s="224"/>
      <c r="J174" s="38"/>
      <c r="K174" s="38"/>
      <c r="L174" s="42"/>
      <c r="M174" s="225"/>
      <c r="N174" s="226"/>
      <c r="O174" s="89"/>
      <c r="P174" s="89"/>
      <c r="Q174" s="89"/>
      <c r="R174" s="89"/>
      <c r="S174" s="89"/>
      <c r="T174" s="90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5" t="s">
        <v>131</v>
      </c>
      <c r="AU174" s="15" t="s">
        <v>80</v>
      </c>
    </row>
    <row r="175" s="2" customFormat="1">
      <c r="A175" s="36"/>
      <c r="B175" s="37"/>
      <c r="C175" s="38"/>
      <c r="D175" s="227" t="s">
        <v>133</v>
      </c>
      <c r="E175" s="38"/>
      <c r="F175" s="228" t="s">
        <v>207</v>
      </c>
      <c r="G175" s="38"/>
      <c r="H175" s="38"/>
      <c r="I175" s="224"/>
      <c r="J175" s="38"/>
      <c r="K175" s="38"/>
      <c r="L175" s="42"/>
      <c r="M175" s="225"/>
      <c r="N175" s="226"/>
      <c r="O175" s="89"/>
      <c r="P175" s="89"/>
      <c r="Q175" s="89"/>
      <c r="R175" s="89"/>
      <c r="S175" s="89"/>
      <c r="T175" s="90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5" t="s">
        <v>133</v>
      </c>
      <c r="AU175" s="15" t="s">
        <v>80</v>
      </c>
    </row>
    <row r="176" s="13" customFormat="1">
      <c r="A176" s="13"/>
      <c r="B176" s="229"/>
      <c r="C176" s="230"/>
      <c r="D176" s="222" t="s">
        <v>148</v>
      </c>
      <c r="E176" s="231" t="s">
        <v>1</v>
      </c>
      <c r="F176" s="232" t="s">
        <v>208</v>
      </c>
      <c r="G176" s="230"/>
      <c r="H176" s="233">
        <v>11.359999999999999</v>
      </c>
      <c r="I176" s="234"/>
      <c r="J176" s="230"/>
      <c r="K176" s="230"/>
      <c r="L176" s="235"/>
      <c r="M176" s="236"/>
      <c r="N176" s="237"/>
      <c r="O176" s="237"/>
      <c r="P176" s="237"/>
      <c r="Q176" s="237"/>
      <c r="R176" s="237"/>
      <c r="S176" s="237"/>
      <c r="T176" s="23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9" t="s">
        <v>148</v>
      </c>
      <c r="AU176" s="239" t="s">
        <v>80</v>
      </c>
      <c r="AV176" s="13" t="s">
        <v>80</v>
      </c>
      <c r="AW176" s="13" t="s">
        <v>30</v>
      </c>
      <c r="AX176" s="13" t="s">
        <v>78</v>
      </c>
      <c r="AY176" s="239" t="s">
        <v>121</v>
      </c>
    </row>
    <row r="177" s="2" customFormat="1" ht="24.15" customHeight="1">
      <c r="A177" s="36"/>
      <c r="B177" s="37"/>
      <c r="C177" s="209" t="s">
        <v>209</v>
      </c>
      <c r="D177" s="209" t="s">
        <v>124</v>
      </c>
      <c r="E177" s="210" t="s">
        <v>210</v>
      </c>
      <c r="F177" s="211" t="s">
        <v>211</v>
      </c>
      <c r="G177" s="212" t="s">
        <v>127</v>
      </c>
      <c r="H177" s="213">
        <v>2.4289999999999998</v>
      </c>
      <c r="I177" s="214"/>
      <c r="J177" s="215">
        <f>ROUND(I177*H177,2)</f>
        <v>0</v>
      </c>
      <c r="K177" s="211" t="s">
        <v>128</v>
      </c>
      <c r="L177" s="42"/>
      <c r="M177" s="216" t="s">
        <v>1</v>
      </c>
      <c r="N177" s="217" t="s">
        <v>38</v>
      </c>
      <c r="O177" s="89"/>
      <c r="P177" s="218">
        <f>O177*H177</f>
        <v>0</v>
      </c>
      <c r="Q177" s="218">
        <v>0</v>
      </c>
      <c r="R177" s="218">
        <f>Q177*H177</f>
        <v>0</v>
      </c>
      <c r="S177" s="218">
        <v>0.035000000000000003</v>
      </c>
      <c r="T177" s="219">
        <f>S177*H177</f>
        <v>0.085015000000000007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0" t="s">
        <v>129</v>
      </c>
      <c r="AT177" s="220" t="s">
        <v>124</v>
      </c>
      <c r="AU177" s="220" t="s">
        <v>80</v>
      </c>
      <c r="AY177" s="15" t="s">
        <v>121</v>
      </c>
      <c r="BE177" s="221">
        <f>IF(N177="základní",J177,0)</f>
        <v>0</v>
      </c>
      <c r="BF177" s="221">
        <f>IF(N177="snížená",J177,0)</f>
        <v>0</v>
      </c>
      <c r="BG177" s="221">
        <f>IF(N177="zákl. přenesená",J177,0)</f>
        <v>0</v>
      </c>
      <c r="BH177" s="221">
        <f>IF(N177="sníž. přenesená",J177,0)</f>
        <v>0</v>
      </c>
      <c r="BI177" s="221">
        <f>IF(N177="nulová",J177,0)</f>
        <v>0</v>
      </c>
      <c r="BJ177" s="15" t="s">
        <v>78</v>
      </c>
      <c r="BK177" s="221">
        <f>ROUND(I177*H177,2)</f>
        <v>0</v>
      </c>
      <c r="BL177" s="15" t="s">
        <v>129</v>
      </c>
      <c r="BM177" s="220" t="s">
        <v>212</v>
      </c>
    </row>
    <row r="178" s="2" customFormat="1">
      <c r="A178" s="36"/>
      <c r="B178" s="37"/>
      <c r="C178" s="38"/>
      <c r="D178" s="222" t="s">
        <v>131</v>
      </c>
      <c r="E178" s="38"/>
      <c r="F178" s="223" t="s">
        <v>213</v>
      </c>
      <c r="G178" s="38"/>
      <c r="H178" s="38"/>
      <c r="I178" s="224"/>
      <c r="J178" s="38"/>
      <c r="K178" s="38"/>
      <c r="L178" s="42"/>
      <c r="M178" s="225"/>
      <c r="N178" s="226"/>
      <c r="O178" s="89"/>
      <c r="P178" s="89"/>
      <c r="Q178" s="89"/>
      <c r="R178" s="89"/>
      <c r="S178" s="89"/>
      <c r="T178" s="90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5" t="s">
        <v>131</v>
      </c>
      <c r="AU178" s="15" t="s">
        <v>80</v>
      </c>
    </row>
    <row r="179" s="2" customFormat="1">
      <c r="A179" s="36"/>
      <c r="B179" s="37"/>
      <c r="C179" s="38"/>
      <c r="D179" s="227" t="s">
        <v>133</v>
      </c>
      <c r="E179" s="38"/>
      <c r="F179" s="228" t="s">
        <v>214</v>
      </c>
      <c r="G179" s="38"/>
      <c r="H179" s="38"/>
      <c r="I179" s="224"/>
      <c r="J179" s="38"/>
      <c r="K179" s="38"/>
      <c r="L179" s="42"/>
      <c r="M179" s="225"/>
      <c r="N179" s="226"/>
      <c r="O179" s="89"/>
      <c r="P179" s="89"/>
      <c r="Q179" s="89"/>
      <c r="R179" s="89"/>
      <c r="S179" s="89"/>
      <c r="T179" s="90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5" t="s">
        <v>133</v>
      </c>
      <c r="AU179" s="15" t="s">
        <v>80</v>
      </c>
    </row>
    <row r="180" s="13" customFormat="1">
      <c r="A180" s="13"/>
      <c r="B180" s="229"/>
      <c r="C180" s="230"/>
      <c r="D180" s="222" t="s">
        <v>148</v>
      </c>
      <c r="E180" s="231" t="s">
        <v>1</v>
      </c>
      <c r="F180" s="232" t="s">
        <v>215</v>
      </c>
      <c r="G180" s="230"/>
      <c r="H180" s="233">
        <v>2.4289999999999998</v>
      </c>
      <c r="I180" s="234"/>
      <c r="J180" s="230"/>
      <c r="K180" s="230"/>
      <c r="L180" s="235"/>
      <c r="M180" s="236"/>
      <c r="N180" s="237"/>
      <c r="O180" s="237"/>
      <c r="P180" s="237"/>
      <c r="Q180" s="237"/>
      <c r="R180" s="237"/>
      <c r="S180" s="237"/>
      <c r="T180" s="23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9" t="s">
        <v>148</v>
      </c>
      <c r="AU180" s="239" t="s">
        <v>80</v>
      </c>
      <c r="AV180" s="13" t="s">
        <v>80</v>
      </c>
      <c r="AW180" s="13" t="s">
        <v>30</v>
      </c>
      <c r="AX180" s="13" t="s">
        <v>78</v>
      </c>
      <c r="AY180" s="239" t="s">
        <v>121</v>
      </c>
    </row>
    <row r="181" s="2" customFormat="1" ht="24.15" customHeight="1">
      <c r="A181" s="36"/>
      <c r="B181" s="37"/>
      <c r="C181" s="209" t="s">
        <v>216</v>
      </c>
      <c r="D181" s="209" t="s">
        <v>124</v>
      </c>
      <c r="E181" s="210" t="s">
        <v>217</v>
      </c>
      <c r="F181" s="211" t="s">
        <v>218</v>
      </c>
      <c r="G181" s="212" t="s">
        <v>127</v>
      </c>
      <c r="H181" s="213">
        <v>76.859999999999999</v>
      </c>
      <c r="I181" s="214"/>
      <c r="J181" s="215">
        <f>ROUND(I181*H181,2)</f>
        <v>0</v>
      </c>
      <c r="K181" s="211" t="s">
        <v>128</v>
      </c>
      <c r="L181" s="42"/>
      <c r="M181" s="216" t="s">
        <v>1</v>
      </c>
      <c r="N181" s="217" t="s">
        <v>38</v>
      </c>
      <c r="O181" s="89"/>
      <c r="P181" s="218">
        <f>O181*H181</f>
        <v>0</v>
      </c>
      <c r="Q181" s="218">
        <v>4.0000000000000003E-05</v>
      </c>
      <c r="R181" s="218">
        <f>Q181*H181</f>
        <v>0.0030744000000000001</v>
      </c>
      <c r="S181" s="218">
        <v>0</v>
      </c>
      <c r="T181" s="219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0" t="s">
        <v>129</v>
      </c>
      <c r="AT181" s="220" t="s">
        <v>124</v>
      </c>
      <c r="AU181" s="220" t="s">
        <v>80</v>
      </c>
      <c r="AY181" s="15" t="s">
        <v>121</v>
      </c>
      <c r="BE181" s="221">
        <f>IF(N181="základní",J181,0)</f>
        <v>0</v>
      </c>
      <c r="BF181" s="221">
        <f>IF(N181="snížená",J181,0)</f>
        <v>0</v>
      </c>
      <c r="BG181" s="221">
        <f>IF(N181="zákl. přenesená",J181,0)</f>
        <v>0</v>
      </c>
      <c r="BH181" s="221">
        <f>IF(N181="sníž. přenesená",J181,0)</f>
        <v>0</v>
      </c>
      <c r="BI181" s="221">
        <f>IF(N181="nulová",J181,0)</f>
        <v>0</v>
      </c>
      <c r="BJ181" s="15" t="s">
        <v>78</v>
      </c>
      <c r="BK181" s="221">
        <f>ROUND(I181*H181,2)</f>
        <v>0</v>
      </c>
      <c r="BL181" s="15" t="s">
        <v>129</v>
      </c>
      <c r="BM181" s="220" t="s">
        <v>219</v>
      </c>
    </row>
    <row r="182" s="2" customFormat="1">
      <c r="A182" s="36"/>
      <c r="B182" s="37"/>
      <c r="C182" s="38"/>
      <c r="D182" s="222" t="s">
        <v>131</v>
      </c>
      <c r="E182" s="38"/>
      <c r="F182" s="223" t="s">
        <v>220</v>
      </c>
      <c r="G182" s="38"/>
      <c r="H182" s="38"/>
      <c r="I182" s="224"/>
      <c r="J182" s="38"/>
      <c r="K182" s="38"/>
      <c r="L182" s="42"/>
      <c r="M182" s="225"/>
      <c r="N182" s="226"/>
      <c r="O182" s="89"/>
      <c r="P182" s="89"/>
      <c r="Q182" s="89"/>
      <c r="R182" s="89"/>
      <c r="S182" s="89"/>
      <c r="T182" s="90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5" t="s">
        <v>131</v>
      </c>
      <c r="AU182" s="15" t="s">
        <v>80</v>
      </c>
    </row>
    <row r="183" s="2" customFormat="1">
      <c r="A183" s="36"/>
      <c r="B183" s="37"/>
      <c r="C183" s="38"/>
      <c r="D183" s="227" t="s">
        <v>133</v>
      </c>
      <c r="E183" s="38"/>
      <c r="F183" s="228" t="s">
        <v>221</v>
      </c>
      <c r="G183" s="38"/>
      <c r="H183" s="38"/>
      <c r="I183" s="224"/>
      <c r="J183" s="38"/>
      <c r="K183" s="38"/>
      <c r="L183" s="42"/>
      <c r="M183" s="225"/>
      <c r="N183" s="226"/>
      <c r="O183" s="89"/>
      <c r="P183" s="89"/>
      <c r="Q183" s="89"/>
      <c r="R183" s="89"/>
      <c r="S183" s="89"/>
      <c r="T183" s="90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5" t="s">
        <v>133</v>
      </c>
      <c r="AU183" s="15" t="s">
        <v>80</v>
      </c>
    </row>
    <row r="184" s="12" customFormat="1" ht="22.8" customHeight="1">
      <c r="A184" s="12"/>
      <c r="B184" s="193"/>
      <c r="C184" s="194"/>
      <c r="D184" s="195" t="s">
        <v>72</v>
      </c>
      <c r="E184" s="207" t="s">
        <v>222</v>
      </c>
      <c r="F184" s="207" t="s">
        <v>223</v>
      </c>
      <c r="G184" s="194"/>
      <c r="H184" s="194"/>
      <c r="I184" s="197"/>
      <c r="J184" s="208">
        <f>BK184</f>
        <v>0</v>
      </c>
      <c r="K184" s="194"/>
      <c r="L184" s="199"/>
      <c r="M184" s="200"/>
      <c r="N184" s="201"/>
      <c r="O184" s="201"/>
      <c r="P184" s="202">
        <f>SUM(P185:P201)</f>
        <v>0</v>
      </c>
      <c r="Q184" s="201"/>
      <c r="R184" s="202">
        <f>SUM(R185:R201)</f>
        <v>0</v>
      </c>
      <c r="S184" s="201"/>
      <c r="T184" s="203">
        <f>SUM(T185:T201)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4" t="s">
        <v>78</v>
      </c>
      <c r="AT184" s="205" t="s">
        <v>72</v>
      </c>
      <c r="AU184" s="205" t="s">
        <v>78</v>
      </c>
      <c r="AY184" s="204" t="s">
        <v>121</v>
      </c>
      <c r="BK184" s="206">
        <f>SUM(BK185:BK201)</f>
        <v>0</v>
      </c>
    </row>
    <row r="185" s="2" customFormat="1" ht="24.15" customHeight="1">
      <c r="A185" s="36"/>
      <c r="B185" s="37"/>
      <c r="C185" s="209" t="s">
        <v>8</v>
      </c>
      <c r="D185" s="209" t="s">
        <v>124</v>
      </c>
      <c r="E185" s="210" t="s">
        <v>224</v>
      </c>
      <c r="F185" s="211" t="s">
        <v>225</v>
      </c>
      <c r="G185" s="212" t="s">
        <v>226</v>
      </c>
      <c r="H185" s="213">
        <v>0.78600000000000003</v>
      </c>
      <c r="I185" s="214"/>
      <c r="J185" s="215">
        <f>ROUND(I185*H185,2)</f>
        <v>0</v>
      </c>
      <c r="K185" s="211" t="s">
        <v>128</v>
      </c>
      <c r="L185" s="42"/>
      <c r="M185" s="216" t="s">
        <v>1</v>
      </c>
      <c r="N185" s="217" t="s">
        <v>38</v>
      </c>
      <c r="O185" s="89"/>
      <c r="P185" s="218">
        <f>O185*H185</f>
        <v>0</v>
      </c>
      <c r="Q185" s="218">
        <v>0</v>
      </c>
      <c r="R185" s="218">
        <f>Q185*H185</f>
        <v>0</v>
      </c>
      <c r="S185" s="218">
        <v>0</v>
      </c>
      <c r="T185" s="219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0" t="s">
        <v>129</v>
      </c>
      <c r="AT185" s="220" t="s">
        <v>124</v>
      </c>
      <c r="AU185" s="220" t="s">
        <v>80</v>
      </c>
      <c r="AY185" s="15" t="s">
        <v>121</v>
      </c>
      <c r="BE185" s="221">
        <f>IF(N185="základní",J185,0)</f>
        <v>0</v>
      </c>
      <c r="BF185" s="221">
        <f>IF(N185="snížená",J185,0)</f>
        <v>0</v>
      </c>
      <c r="BG185" s="221">
        <f>IF(N185="zákl. přenesená",J185,0)</f>
        <v>0</v>
      </c>
      <c r="BH185" s="221">
        <f>IF(N185="sníž. přenesená",J185,0)</f>
        <v>0</v>
      </c>
      <c r="BI185" s="221">
        <f>IF(N185="nulová",J185,0)</f>
        <v>0</v>
      </c>
      <c r="BJ185" s="15" t="s">
        <v>78</v>
      </c>
      <c r="BK185" s="221">
        <f>ROUND(I185*H185,2)</f>
        <v>0</v>
      </c>
      <c r="BL185" s="15" t="s">
        <v>129</v>
      </c>
      <c r="BM185" s="220" t="s">
        <v>227</v>
      </c>
    </row>
    <row r="186" s="2" customFormat="1">
      <c r="A186" s="36"/>
      <c r="B186" s="37"/>
      <c r="C186" s="38"/>
      <c r="D186" s="222" t="s">
        <v>131</v>
      </c>
      <c r="E186" s="38"/>
      <c r="F186" s="223" t="s">
        <v>228</v>
      </c>
      <c r="G186" s="38"/>
      <c r="H186" s="38"/>
      <c r="I186" s="224"/>
      <c r="J186" s="38"/>
      <c r="K186" s="38"/>
      <c r="L186" s="42"/>
      <c r="M186" s="225"/>
      <c r="N186" s="226"/>
      <c r="O186" s="89"/>
      <c r="P186" s="89"/>
      <c r="Q186" s="89"/>
      <c r="R186" s="89"/>
      <c r="S186" s="89"/>
      <c r="T186" s="90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5" t="s">
        <v>131</v>
      </c>
      <c r="AU186" s="15" t="s">
        <v>80</v>
      </c>
    </row>
    <row r="187" s="2" customFormat="1">
      <c r="A187" s="36"/>
      <c r="B187" s="37"/>
      <c r="C187" s="38"/>
      <c r="D187" s="227" t="s">
        <v>133</v>
      </c>
      <c r="E187" s="38"/>
      <c r="F187" s="228" t="s">
        <v>229</v>
      </c>
      <c r="G187" s="38"/>
      <c r="H187" s="38"/>
      <c r="I187" s="224"/>
      <c r="J187" s="38"/>
      <c r="K187" s="38"/>
      <c r="L187" s="42"/>
      <c r="M187" s="225"/>
      <c r="N187" s="226"/>
      <c r="O187" s="89"/>
      <c r="P187" s="89"/>
      <c r="Q187" s="89"/>
      <c r="R187" s="89"/>
      <c r="S187" s="89"/>
      <c r="T187" s="90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5" t="s">
        <v>133</v>
      </c>
      <c r="AU187" s="15" t="s">
        <v>80</v>
      </c>
    </row>
    <row r="188" s="2" customFormat="1" ht="33" customHeight="1">
      <c r="A188" s="36"/>
      <c r="B188" s="37"/>
      <c r="C188" s="209" t="s">
        <v>230</v>
      </c>
      <c r="D188" s="209" t="s">
        <v>124</v>
      </c>
      <c r="E188" s="210" t="s">
        <v>231</v>
      </c>
      <c r="F188" s="211" t="s">
        <v>232</v>
      </c>
      <c r="G188" s="212" t="s">
        <v>226</v>
      </c>
      <c r="H188" s="213">
        <v>6.6779999999999999</v>
      </c>
      <c r="I188" s="214"/>
      <c r="J188" s="215">
        <f>ROUND(I188*H188,2)</f>
        <v>0</v>
      </c>
      <c r="K188" s="211" t="s">
        <v>128</v>
      </c>
      <c r="L188" s="42"/>
      <c r="M188" s="216" t="s">
        <v>1</v>
      </c>
      <c r="N188" s="217" t="s">
        <v>38</v>
      </c>
      <c r="O188" s="89"/>
      <c r="P188" s="218">
        <f>O188*H188</f>
        <v>0</v>
      </c>
      <c r="Q188" s="218">
        <v>0</v>
      </c>
      <c r="R188" s="218">
        <f>Q188*H188</f>
        <v>0</v>
      </c>
      <c r="S188" s="218">
        <v>0</v>
      </c>
      <c r="T188" s="219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0" t="s">
        <v>129</v>
      </c>
      <c r="AT188" s="220" t="s">
        <v>124</v>
      </c>
      <c r="AU188" s="220" t="s">
        <v>80</v>
      </c>
      <c r="AY188" s="15" t="s">
        <v>121</v>
      </c>
      <c r="BE188" s="221">
        <f>IF(N188="základní",J188,0)</f>
        <v>0</v>
      </c>
      <c r="BF188" s="221">
        <f>IF(N188="snížená",J188,0)</f>
        <v>0</v>
      </c>
      <c r="BG188" s="221">
        <f>IF(N188="zákl. přenesená",J188,0)</f>
        <v>0</v>
      </c>
      <c r="BH188" s="221">
        <f>IF(N188="sníž. přenesená",J188,0)</f>
        <v>0</v>
      </c>
      <c r="BI188" s="221">
        <f>IF(N188="nulová",J188,0)</f>
        <v>0</v>
      </c>
      <c r="BJ188" s="15" t="s">
        <v>78</v>
      </c>
      <c r="BK188" s="221">
        <f>ROUND(I188*H188,2)</f>
        <v>0</v>
      </c>
      <c r="BL188" s="15" t="s">
        <v>129</v>
      </c>
      <c r="BM188" s="220" t="s">
        <v>233</v>
      </c>
    </row>
    <row r="189" s="2" customFormat="1">
      <c r="A189" s="36"/>
      <c r="B189" s="37"/>
      <c r="C189" s="38"/>
      <c r="D189" s="222" t="s">
        <v>131</v>
      </c>
      <c r="E189" s="38"/>
      <c r="F189" s="223" t="s">
        <v>234</v>
      </c>
      <c r="G189" s="38"/>
      <c r="H189" s="38"/>
      <c r="I189" s="224"/>
      <c r="J189" s="38"/>
      <c r="K189" s="38"/>
      <c r="L189" s="42"/>
      <c r="M189" s="225"/>
      <c r="N189" s="226"/>
      <c r="O189" s="89"/>
      <c r="P189" s="89"/>
      <c r="Q189" s="89"/>
      <c r="R189" s="89"/>
      <c r="S189" s="89"/>
      <c r="T189" s="90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5" t="s">
        <v>131</v>
      </c>
      <c r="AU189" s="15" t="s">
        <v>80</v>
      </c>
    </row>
    <row r="190" s="2" customFormat="1">
      <c r="A190" s="36"/>
      <c r="B190" s="37"/>
      <c r="C190" s="38"/>
      <c r="D190" s="227" t="s">
        <v>133</v>
      </c>
      <c r="E190" s="38"/>
      <c r="F190" s="228" t="s">
        <v>235</v>
      </c>
      <c r="G190" s="38"/>
      <c r="H190" s="38"/>
      <c r="I190" s="224"/>
      <c r="J190" s="38"/>
      <c r="K190" s="38"/>
      <c r="L190" s="42"/>
      <c r="M190" s="225"/>
      <c r="N190" s="226"/>
      <c r="O190" s="89"/>
      <c r="P190" s="89"/>
      <c r="Q190" s="89"/>
      <c r="R190" s="89"/>
      <c r="S190" s="89"/>
      <c r="T190" s="90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5" t="s">
        <v>133</v>
      </c>
      <c r="AU190" s="15" t="s">
        <v>80</v>
      </c>
    </row>
    <row r="191" s="13" customFormat="1">
      <c r="A191" s="13"/>
      <c r="B191" s="229"/>
      <c r="C191" s="230"/>
      <c r="D191" s="222" t="s">
        <v>148</v>
      </c>
      <c r="E191" s="231" t="s">
        <v>1</v>
      </c>
      <c r="F191" s="232" t="s">
        <v>236</v>
      </c>
      <c r="G191" s="230"/>
      <c r="H191" s="233">
        <v>6.6779999999999999</v>
      </c>
      <c r="I191" s="234"/>
      <c r="J191" s="230"/>
      <c r="K191" s="230"/>
      <c r="L191" s="235"/>
      <c r="M191" s="236"/>
      <c r="N191" s="237"/>
      <c r="O191" s="237"/>
      <c r="P191" s="237"/>
      <c r="Q191" s="237"/>
      <c r="R191" s="237"/>
      <c r="S191" s="237"/>
      <c r="T191" s="23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9" t="s">
        <v>148</v>
      </c>
      <c r="AU191" s="239" t="s">
        <v>80</v>
      </c>
      <c r="AV191" s="13" t="s">
        <v>80</v>
      </c>
      <c r="AW191" s="13" t="s">
        <v>30</v>
      </c>
      <c r="AX191" s="13" t="s">
        <v>78</v>
      </c>
      <c r="AY191" s="239" t="s">
        <v>121</v>
      </c>
    </row>
    <row r="192" s="2" customFormat="1" ht="24.15" customHeight="1">
      <c r="A192" s="36"/>
      <c r="B192" s="37"/>
      <c r="C192" s="209" t="s">
        <v>237</v>
      </c>
      <c r="D192" s="209" t="s">
        <v>124</v>
      </c>
      <c r="E192" s="210" t="s">
        <v>238</v>
      </c>
      <c r="F192" s="211" t="s">
        <v>239</v>
      </c>
      <c r="G192" s="212" t="s">
        <v>226</v>
      </c>
      <c r="H192" s="213">
        <v>0.78600000000000003</v>
      </c>
      <c r="I192" s="214"/>
      <c r="J192" s="215">
        <f>ROUND(I192*H192,2)</f>
        <v>0</v>
      </c>
      <c r="K192" s="211" t="s">
        <v>128</v>
      </c>
      <c r="L192" s="42"/>
      <c r="M192" s="216" t="s">
        <v>1</v>
      </c>
      <c r="N192" s="217" t="s">
        <v>38</v>
      </c>
      <c r="O192" s="89"/>
      <c r="P192" s="218">
        <f>O192*H192</f>
        <v>0</v>
      </c>
      <c r="Q192" s="218">
        <v>0</v>
      </c>
      <c r="R192" s="218">
        <f>Q192*H192</f>
        <v>0</v>
      </c>
      <c r="S192" s="218">
        <v>0</v>
      </c>
      <c r="T192" s="219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20" t="s">
        <v>129</v>
      </c>
      <c r="AT192" s="220" t="s">
        <v>124</v>
      </c>
      <c r="AU192" s="220" t="s">
        <v>80</v>
      </c>
      <c r="AY192" s="15" t="s">
        <v>121</v>
      </c>
      <c r="BE192" s="221">
        <f>IF(N192="základní",J192,0)</f>
        <v>0</v>
      </c>
      <c r="BF192" s="221">
        <f>IF(N192="snížená",J192,0)</f>
        <v>0</v>
      </c>
      <c r="BG192" s="221">
        <f>IF(N192="zákl. přenesená",J192,0)</f>
        <v>0</v>
      </c>
      <c r="BH192" s="221">
        <f>IF(N192="sníž. přenesená",J192,0)</f>
        <v>0</v>
      </c>
      <c r="BI192" s="221">
        <f>IF(N192="nulová",J192,0)</f>
        <v>0</v>
      </c>
      <c r="BJ192" s="15" t="s">
        <v>78</v>
      </c>
      <c r="BK192" s="221">
        <f>ROUND(I192*H192,2)</f>
        <v>0</v>
      </c>
      <c r="BL192" s="15" t="s">
        <v>129</v>
      </c>
      <c r="BM192" s="220" t="s">
        <v>240</v>
      </c>
    </row>
    <row r="193" s="2" customFormat="1">
      <c r="A193" s="36"/>
      <c r="B193" s="37"/>
      <c r="C193" s="38"/>
      <c r="D193" s="222" t="s">
        <v>131</v>
      </c>
      <c r="E193" s="38"/>
      <c r="F193" s="223" t="s">
        <v>241</v>
      </c>
      <c r="G193" s="38"/>
      <c r="H193" s="38"/>
      <c r="I193" s="224"/>
      <c r="J193" s="38"/>
      <c r="K193" s="38"/>
      <c r="L193" s="42"/>
      <c r="M193" s="225"/>
      <c r="N193" s="226"/>
      <c r="O193" s="89"/>
      <c r="P193" s="89"/>
      <c r="Q193" s="89"/>
      <c r="R193" s="89"/>
      <c r="S193" s="89"/>
      <c r="T193" s="90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5" t="s">
        <v>131</v>
      </c>
      <c r="AU193" s="15" t="s">
        <v>80</v>
      </c>
    </row>
    <row r="194" s="2" customFormat="1">
      <c r="A194" s="36"/>
      <c r="B194" s="37"/>
      <c r="C194" s="38"/>
      <c r="D194" s="227" t="s">
        <v>133</v>
      </c>
      <c r="E194" s="38"/>
      <c r="F194" s="228" t="s">
        <v>242</v>
      </c>
      <c r="G194" s="38"/>
      <c r="H194" s="38"/>
      <c r="I194" s="224"/>
      <c r="J194" s="38"/>
      <c r="K194" s="38"/>
      <c r="L194" s="42"/>
      <c r="M194" s="225"/>
      <c r="N194" s="226"/>
      <c r="O194" s="89"/>
      <c r="P194" s="89"/>
      <c r="Q194" s="89"/>
      <c r="R194" s="89"/>
      <c r="S194" s="89"/>
      <c r="T194" s="90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5" t="s">
        <v>133</v>
      </c>
      <c r="AU194" s="15" t="s">
        <v>80</v>
      </c>
    </row>
    <row r="195" s="2" customFormat="1" ht="24.15" customHeight="1">
      <c r="A195" s="36"/>
      <c r="B195" s="37"/>
      <c r="C195" s="209" t="s">
        <v>243</v>
      </c>
      <c r="D195" s="209" t="s">
        <v>124</v>
      </c>
      <c r="E195" s="210" t="s">
        <v>244</v>
      </c>
      <c r="F195" s="211" t="s">
        <v>245</v>
      </c>
      <c r="G195" s="212" t="s">
        <v>226</v>
      </c>
      <c r="H195" s="213">
        <v>10.388</v>
      </c>
      <c r="I195" s="214"/>
      <c r="J195" s="215">
        <f>ROUND(I195*H195,2)</f>
        <v>0</v>
      </c>
      <c r="K195" s="211" t="s">
        <v>128</v>
      </c>
      <c r="L195" s="42"/>
      <c r="M195" s="216" t="s">
        <v>1</v>
      </c>
      <c r="N195" s="217" t="s">
        <v>38</v>
      </c>
      <c r="O195" s="89"/>
      <c r="P195" s="218">
        <f>O195*H195</f>
        <v>0</v>
      </c>
      <c r="Q195" s="218">
        <v>0</v>
      </c>
      <c r="R195" s="218">
        <f>Q195*H195</f>
        <v>0</v>
      </c>
      <c r="S195" s="218">
        <v>0</v>
      </c>
      <c r="T195" s="219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20" t="s">
        <v>129</v>
      </c>
      <c r="AT195" s="220" t="s">
        <v>124</v>
      </c>
      <c r="AU195" s="220" t="s">
        <v>80</v>
      </c>
      <c r="AY195" s="15" t="s">
        <v>121</v>
      </c>
      <c r="BE195" s="221">
        <f>IF(N195="základní",J195,0)</f>
        <v>0</v>
      </c>
      <c r="BF195" s="221">
        <f>IF(N195="snížená",J195,0)</f>
        <v>0</v>
      </c>
      <c r="BG195" s="221">
        <f>IF(N195="zákl. přenesená",J195,0)</f>
        <v>0</v>
      </c>
      <c r="BH195" s="221">
        <f>IF(N195="sníž. přenesená",J195,0)</f>
        <v>0</v>
      </c>
      <c r="BI195" s="221">
        <f>IF(N195="nulová",J195,0)</f>
        <v>0</v>
      </c>
      <c r="BJ195" s="15" t="s">
        <v>78</v>
      </c>
      <c r="BK195" s="221">
        <f>ROUND(I195*H195,2)</f>
        <v>0</v>
      </c>
      <c r="BL195" s="15" t="s">
        <v>129</v>
      </c>
      <c r="BM195" s="220" t="s">
        <v>246</v>
      </c>
    </row>
    <row r="196" s="2" customFormat="1">
      <c r="A196" s="36"/>
      <c r="B196" s="37"/>
      <c r="C196" s="38"/>
      <c r="D196" s="222" t="s">
        <v>131</v>
      </c>
      <c r="E196" s="38"/>
      <c r="F196" s="223" t="s">
        <v>247</v>
      </c>
      <c r="G196" s="38"/>
      <c r="H196" s="38"/>
      <c r="I196" s="224"/>
      <c r="J196" s="38"/>
      <c r="K196" s="38"/>
      <c r="L196" s="42"/>
      <c r="M196" s="225"/>
      <c r="N196" s="226"/>
      <c r="O196" s="89"/>
      <c r="P196" s="89"/>
      <c r="Q196" s="89"/>
      <c r="R196" s="89"/>
      <c r="S196" s="89"/>
      <c r="T196" s="90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5" t="s">
        <v>131</v>
      </c>
      <c r="AU196" s="15" t="s">
        <v>80</v>
      </c>
    </row>
    <row r="197" s="2" customFormat="1">
      <c r="A197" s="36"/>
      <c r="B197" s="37"/>
      <c r="C197" s="38"/>
      <c r="D197" s="227" t="s">
        <v>133</v>
      </c>
      <c r="E197" s="38"/>
      <c r="F197" s="228" t="s">
        <v>248</v>
      </c>
      <c r="G197" s="38"/>
      <c r="H197" s="38"/>
      <c r="I197" s="224"/>
      <c r="J197" s="38"/>
      <c r="K197" s="38"/>
      <c r="L197" s="42"/>
      <c r="M197" s="225"/>
      <c r="N197" s="226"/>
      <c r="O197" s="89"/>
      <c r="P197" s="89"/>
      <c r="Q197" s="89"/>
      <c r="R197" s="89"/>
      <c r="S197" s="89"/>
      <c r="T197" s="90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5" t="s">
        <v>133</v>
      </c>
      <c r="AU197" s="15" t="s">
        <v>80</v>
      </c>
    </row>
    <row r="198" s="13" customFormat="1">
      <c r="A198" s="13"/>
      <c r="B198" s="229"/>
      <c r="C198" s="230"/>
      <c r="D198" s="222" t="s">
        <v>148</v>
      </c>
      <c r="E198" s="231" t="s">
        <v>1</v>
      </c>
      <c r="F198" s="232" t="s">
        <v>249</v>
      </c>
      <c r="G198" s="230"/>
      <c r="H198" s="233">
        <v>10.388</v>
      </c>
      <c r="I198" s="234"/>
      <c r="J198" s="230"/>
      <c r="K198" s="230"/>
      <c r="L198" s="235"/>
      <c r="M198" s="236"/>
      <c r="N198" s="237"/>
      <c r="O198" s="237"/>
      <c r="P198" s="237"/>
      <c r="Q198" s="237"/>
      <c r="R198" s="237"/>
      <c r="S198" s="237"/>
      <c r="T198" s="23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9" t="s">
        <v>148</v>
      </c>
      <c r="AU198" s="239" t="s">
        <v>80</v>
      </c>
      <c r="AV198" s="13" t="s">
        <v>80</v>
      </c>
      <c r="AW198" s="13" t="s">
        <v>30</v>
      </c>
      <c r="AX198" s="13" t="s">
        <v>78</v>
      </c>
      <c r="AY198" s="239" t="s">
        <v>121</v>
      </c>
    </row>
    <row r="199" s="2" customFormat="1" ht="33" customHeight="1">
      <c r="A199" s="36"/>
      <c r="B199" s="37"/>
      <c r="C199" s="209" t="s">
        <v>250</v>
      </c>
      <c r="D199" s="209" t="s">
        <v>124</v>
      </c>
      <c r="E199" s="210" t="s">
        <v>251</v>
      </c>
      <c r="F199" s="211" t="s">
        <v>252</v>
      </c>
      <c r="G199" s="212" t="s">
        <v>226</v>
      </c>
      <c r="H199" s="213">
        <v>0.74199999999999999</v>
      </c>
      <c r="I199" s="214"/>
      <c r="J199" s="215">
        <f>ROUND(I199*H199,2)</f>
        <v>0</v>
      </c>
      <c r="K199" s="211" t="s">
        <v>128</v>
      </c>
      <c r="L199" s="42"/>
      <c r="M199" s="216" t="s">
        <v>1</v>
      </c>
      <c r="N199" s="217" t="s">
        <v>38</v>
      </c>
      <c r="O199" s="89"/>
      <c r="P199" s="218">
        <f>O199*H199</f>
        <v>0</v>
      </c>
      <c r="Q199" s="218">
        <v>0</v>
      </c>
      <c r="R199" s="218">
        <f>Q199*H199</f>
        <v>0</v>
      </c>
      <c r="S199" s="218">
        <v>0</v>
      </c>
      <c r="T199" s="219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0" t="s">
        <v>129</v>
      </c>
      <c r="AT199" s="220" t="s">
        <v>124</v>
      </c>
      <c r="AU199" s="220" t="s">
        <v>80</v>
      </c>
      <c r="AY199" s="15" t="s">
        <v>121</v>
      </c>
      <c r="BE199" s="221">
        <f>IF(N199="základní",J199,0)</f>
        <v>0</v>
      </c>
      <c r="BF199" s="221">
        <f>IF(N199="snížená",J199,0)</f>
        <v>0</v>
      </c>
      <c r="BG199" s="221">
        <f>IF(N199="zákl. přenesená",J199,0)</f>
        <v>0</v>
      </c>
      <c r="BH199" s="221">
        <f>IF(N199="sníž. přenesená",J199,0)</f>
        <v>0</v>
      </c>
      <c r="BI199" s="221">
        <f>IF(N199="nulová",J199,0)</f>
        <v>0</v>
      </c>
      <c r="BJ199" s="15" t="s">
        <v>78</v>
      </c>
      <c r="BK199" s="221">
        <f>ROUND(I199*H199,2)</f>
        <v>0</v>
      </c>
      <c r="BL199" s="15" t="s">
        <v>129</v>
      </c>
      <c r="BM199" s="220" t="s">
        <v>253</v>
      </c>
    </row>
    <row r="200" s="2" customFormat="1">
      <c r="A200" s="36"/>
      <c r="B200" s="37"/>
      <c r="C200" s="38"/>
      <c r="D200" s="222" t="s">
        <v>131</v>
      </c>
      <c r="E200" s="38"/>
      <c r="F200" s="223" t="s">
        <v>254</v>
      </c>
      <c r="G200" s="38"/>
      <c r="H200" s="38"/>
      <c r="I200" s="224"/>
      <c r="J200" s="38"/>
      <c r="K200" s="38"/>
      <c r="L200" s="42"/>
      <c r="M200" s="225"/>
      <c r="N200" s="226"/>
      <c r="O200" s="89"/>
      <c r="P200" s="89"/>
      <c r="Q200" s="89"/>
      <c r="R200" s="89"/>
      <c r="S200" s="89"/>
      <c r="T200" s="90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5" t="s">
        <v>131</v>
      </c>
      <c r="AU200" s="15" t="s">
        <v>80</v>
      </c>
    </row>
    <row r="201" s="2" customFormat="1">
      <c r="A201" s="36"/>
      <c r="B201" s="37"/>
      <c r="C201" s="38"/>
      <c r="D201" s="227" t="s">
        <v>133</v>
      </c>
      <c r="E201" s="38"/>
      <c r="F201" s="228" t="s">
        <v>255</v>
      </c>
      <c r="G201" s="38"/>
      <c r="H201" s="38"/>
      <c r="I201" s="224"/>
      <c r="J201" s="38"/>
      <c r="K201" s="38"/>
      <c r="L201" s="42"/>
      <c r="M201" s="225"/>
      <c r="N201" s="226"/>
      <c r="O201" s="89"/>
      <c r="P201" s="89"/>
      <c r="Q201" s="89"/>
      <c r="R201" s="89"/>
      <c r="S201" s="89"/>
      <c r="T201" s="90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5" t="s">
        <v>133</v>
      </c>
      <c r="AU201" s="15" t="s">
        <v>80</v>
      </c>
    </row>
    <row r="202" s="12" customFormat="1" ht="22.8" customHeight="1">
      <c r="A202" s="12"/>
      <c r="B202" s="193"/>
      <c r="C202" s="194"/>
      <c r="D202" s="195" t="s">
        <v>72</v>
      </c>
      <c r="E202" s="207" t="s">
        <v>256</v>
      </c>
      <c r="F202" s="207" t="s">
        <v>257</v>
      </c>
      <c r="G202" s="194"/>
      <c r="H202" s="194"/>
      <c r="I202" s="197"/>
      <c r="J202" s="208">
        <f>BK202</f>
        <v>0</v>
      </c>
      <c r="K202" s="194"/>
      <c r="L202" s="199"/>
      <c r="M202" s="200"/>
      <c r="N202" s="201"/>
      <c r="O202" s="201"/>
      <c r="P202" s="202">
        <f>SUM(P203:P205)</f>
        <v>0</v>
      </c>
      <c r="Q202" s="201"/>
      <c r="R202" s="202">
        <f>SUM(R203:R205)</f>
        <v>0</v>
      </c>
      <c r="S202" s="201"/>
      <c r="T202" s="203">
        <f>SUM(T203:T205)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4" t="s">
        <v>78</v>
      </c>
      <c r="AT202" s="205" t="s">
        <v>72</v>
      </c>
      <c r="AU202" s="205" t="s">
        <v>78</v>
      </c>
      <c r="AY202" s="204" t="s">
        <v>121</v>
      </c>
      <c r="BK202" s="206">
        <f>SUM(BK203:BK205)</f>
        <v>0</v>
      </c>
    </row>
    <row r="203" s="2" customFormat="1" ht="24.15" customHeight="1">
      <c r="A203" s="36"/>
      <c r="B203" s="37"/>
      <c r="C203" s="209" t="s">
        <v>258</v>
      </c>
      <c r="D203" s="209" t="s">
        <v>124</v>
      </c>
      <c r="E203" s="210" t="s">
        <v>259</v>
      </c>
      <c r="F203" s="211" t="s">
        <v>260</v>
      </c>
      <c r="G203" s="212" t="s">
        <v>226</v>
      </c>
      <c r="H203" s="213">
        <v>0.32800000000000001</v>
      </c>
      <c r="I203" s="214"/>
      <c r="J203" s="215">
        <f>ROUND(I203*H203,2)</f>
        <v>0</v>
      </c>
      <c r="K203" s="211" t="s">
        <v>128</v>
      </c>
      <c r="L203" s="42"/>
      <c r="M203" s="216" t="s">
        <v>1</v>
      </c>
      <c r="N203" s="217" t="s">
        <v>38</v>
      </c>
      <c r="O203" s="89"/>
      <c r="P203" s="218">
        <f>O203*H203</f>
        <v>0</v>
      </c>
      <c r="Q203" s="218">
        <v>0</v>
      </c>
      <c r="R203" s="218">
        <f>Q203*H203</f>
        <v>0</v>
      </c>
      <c r="S203" s="218">
        <v>0</v>
      </c>
      <c r="T203" s="219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20" t="s">
        <v>129</v>
      </c>
      <c r="AT203" s="220" t="s">
        <v>124</v>
      </c>
      <c r="AU203" s="220" t="s">
        <v>80</v>
      </c>
      <c r="AY203" s="15" t="s">
        <v>121</v>
      </c>
      <c r="BE203" s="221">
        <f>IF(N203="základní",J203,0)</f>
        <v>0</v>
      </c>
      <c r="BF203" s="221">
        <f>IF(N203="snížená",J203,0)</f>
        <v>0</v>
      </c>
      <c r="BG203" s="221">
        <f>IF(N203="zákl. přenesená",J203,0)</f>
        <v>0</v>
      </c>
      <c r="BH203" s="221">
        <f>IF(N203="sníž. přenesená",J203,0)</f>
        <v>0</v>
      </c>
      <c r="BI203" s="221">
        <f>IF(N203="nulová",J203,0)</f>
        <v>0</v>
      </c>
      <c r="BJ203" s="15" t="s">
        <v>78</v>
      </c>
      <c r="BK203" s="221">
        <f>ROUND(I203*H203,2)</f>
        <v>0</v>
      </c>
      <c r="BL203" s="15" t="s">
        <v>129</v>
      </c>
      <c r="BM203" s="220" t="s">
        <v>261</v>
      </c>
    </row>
    <row r="204" s="2" customFormat="1">
      <c r="A204" s="36"/>
      <c r="B204" s="37"/>
      <c r="C204" s="38"/>
      <c r="D204" s="222" t="s">
        <v>131</v>
      </c>
      <c r="E204" s="38"/>
      <c r="F204" s="223" t="s">
        <v>262</v>
      </c>
      <c r="G204" s="38"/>
      <c r="H204" s="38"/>
      <c r="I204" s="224"/>
      <c r="J204" s="38"/>
      <c r="K204" s="38"/>
      <c r="L204" s="42"/>
      <c r="M204" s="225"/>
      <c r="N204" s="226"/>
      <c r="O204" s="89"/>
      <c r="P204" s="89"/>
      <c r="Q204" s="89"/>
      <c r="R204" s="89"/>
      <c r="S204" s="89"/>
      <c r="T204" s="90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5" t="s">
        <v>131</v>
      </c>
      <c r="AU204" s="15" t="s">
        <v>80</v>
      </c>
    </row>
    <row r="205" s="2" customFormat="1">
      <c r="A205" s="36"/>
      <c r="B205" s="37"/>
      <c r="C205" s="38"/>
      <c r="D205" s="227" t="s">
        <v>133</v>
      </c>
      <c r="E205" s="38"/>
      <c r="F205" s="228" t="s">
        <v>263</v>
      </c>
      <c r="G205" s="38"/>
      <c r="H205" s="38"/>
      <c r="I205" s="224"/>
      <c r="J205" s="38"/>
      <c r="K205" s="38"/>
      <c r="L205" s="42"/>
      <c r="M205" s="225"/>
      <c r="N205" s="226"/>
      <c r="O205" s="89"/>
      <c r="P205" s="89"/>
      <c r="Q205" s="89"/>
      <c r="R205" s="89"/>
      <c r="S205" s="89"/>
      <c r="T205" s="90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5" t="s">
        <v>133</v>
      </c>
      <c r="AU205" s="15" t="s">
        <v>80</v>
      </c>
    </row>
    <row r="206" s="12" customFormat="1" ht="25.92" customHeight="1">
      <c r="A206" s="12"/>
      <c r="B206" s="193"/>
      <c r="C206" s="194"/>
      <c r="D206" s="195" t="s">
        <v>72</v>
      </c>
      <c r="E206" s="196" t="s">
        <v>264</v>
      </c>
      <c r="F206" s="196" t="s">
        <v>265</v>
      </c>
      <c r="G206" s="194"/>
      <c r="H206" s="194"/>
      <c r="I206" s="197"/>
      <c r="J206" s="198">
        <f>BK206</f>
        <v>0</v>
      </c>
      <c r="K206" s="194"/>
      <c r="L206" s="199"/>
      <c r="M206" s="200"/>
      <c r="N206" s="201"/>
      <c r="O206" s="201"/>
      <c r="P206" s="202">
        <f>P207+P211+P215+P231+P258+P267+P295+P319+P335</f>
        <v>0</v>
      </c>
      <c r="Q206" s="201"/>
      <c r="R206" s="202">
        <f>R207+R211+R215+R231+R258+R267+R295+R319+R335</f>
        <v>0.51254178000000006</v>
      </c>
      <c r="S206" s="201"/>
      <c r="T206" s="203">
        <f>T207+T211+T215+T231+T258+T267+T295+T319+T335</f>
        <v>0.056390000000000003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4" t="s">
        <v>80</v>
      </c>
      <c r="AT206" s="205" t="s">
        <v>72</v>
      </c>
      <c r="AU206" s="205" t="s">
        <v>73</v>
      </c>
      <c r="AY206" s="204" t="s">
        <v>121</v>
      </c>
      <c r="BK206" s="206">
        <f>BK207+BK211+BK215+BK231+BK258+BK267+BK295+BK319+BK335</f>
        <v>0</v>
      </c>
    </row>
    <row r="207" s="12" customFormat="1" ht="22.8" customHeight="1">
      <c r="A207" s="12"/>
      <c r="B207" s="193"/>
      <c r="C207" s="194"/>
      <c r="D207" s="195" t="s">
        <v>72</v>
      </c>
      <c r="E207" s="207" t="s">
        <v>266</v>
      </c>
      <c r="F207" s="207" t="s">
        <v>267</v>
      </c>
      <c r="G207" s="194"/>
      <c r="H207" s="194"/>
      <c r="I207" s="197"/>
      <c r="J207" s="208">
        <f>BK207</f>
        <v>0</v>
      </c>
      <c r="K207" s="194"/>
      <c r="L207" s="199"/>
      <c r="M207" s="200"/>
      <c r="N207" s="201"/>
      <c r="O207" s="201"/>
      <c r="P207" s="202">
        <f>SUM(P208:P210)</f>
        <v>0</v>
      </c>
      <c r="Q207" s="201"/>
      <c r="R207" s="202">
        <f>SUM(R208:R210)</f>
        <v>0.00072000000000000005</v>
      </c>
      <c r="S207" s="201"/>
      <c r="T207" s="203">
        <f>SUM(T208:T210)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4" t="s">
        <v>80</v>
      </c>
      <c r="AT207" s="205" t="s">
        <v>72</v>
      </c>
      <c r="AU207" s="205" t="s">
        <v>78</v>
      </c>
      <c r="AY207" s="204" t="s">
        <v>121</v>
      </c>
      <c r="BK207" s="206">
        <f>SUM(BK208:BK210)</f>
        <v>0</v>
      </c>
    </row>
    <row r="208" s="2" customFormat="1" ht="16.5" customHeight="1">
      <c r="A208" s="36"/>
      <c r="B208" s="37"/>
      <c r="C208" s="209" t="s">
        <v>268</v>
      </c>
      <c r="D208" s="209" t="s">
        <v>124</v>
      </c>
      <c r="E208" s="210" t="s">
        <v>269</v>
      </c>
      <c r="F208" s="211" t="s">
        <v>270</v>
      </c>
      <c r="G208" s="212" t="s">
        <v>137</v>
      </c>
      <c r="H208" s="213">
        <v>2</v>
      </c>
      <c r="I208" s="214"/>
      <c r="J208" s="215">
        <f>ROUND(I208*H208,2)</f>
        <v>0</v>
      </c>
      <c r="K208" s="211" t="s">
        <v>128</v>
      </c>
      <c r="L208" s="42"/>
      <c r="M208" s="216" t="s">
        <v>1</v>
      </c>
      <c r="N208" s="217" t="s">
        <v>38</v>
      </c>
      <c r="O208" s="89"/>
      <c r="P208" s="218">
        <f>O208*H208</f>
        <v>0</v>
      </c>
      <c r="Q208" s="218">
        <v>0.00036000000000000002</v>
      </c>
      <c r="R208" s="218">
        <f>Q208*H208</f>
        <v>0.00072000000000000005</v>
      </c>
      <c r="S208" s="218">
        <v>0</v>
      </c>
      <c r="T208" s="219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20" t="s">
        <v>129</v>
      </c>
      <c r="AT208" s="220" t="s">
        <v>124</v>
      </c>
      <c r="AU208" s="220" t="s">
        <v>80</v>
      </c>
      <c r="AY208" s="15" t="s">
        <v>121</v>
      </c>
      <c r="BE208" s="221">
        <f>IF(N208="základní",J208,0)</f>
        <v>0</v>
      </c>
      <c r="BF208" s="221">
        <f>IF(N208="snížená",J208,0)</f>
        <v>0</v>
      </c>
      <c r="BG208" s="221">
        <f>IF(N208="zákl. přenesená",J208,0)</f>
        <v>0</v>
      </c>
      <c r="BH208" s="221">
        <f>IF(N208="sníž. přenesená",J208,0)</f>
        <v>0</v>
      </c>
      <c r="BI208" s="221">
        <f>IF(N208="nulová",J208,0)</f>
        <v>0</v>
      </c>
      <c r="BJ208" s="15" t="s">
        <v>78</v>
      </c>
      <c r="BK208" s="221">
        <f>ROUND(I208*H208,2)</f>
        <v>0</v>
      </c>
      <c r="BL208" s="15" t="s">
        <v>129</v>
      </c>
      <c r="BM208" s="220" t="s">
        <v>271</v>
      </c>
    </row>
    <row r="209" s="2" customFormat="1">
      <c r="A209" s="36"/>
      <c r="B209" s="37"/>
      <c r="C209" s="38"/>
      <c r="D209" s="222" t="s">
        <v>131</v>
      </c>
      <c r="E209" s="38"/>
      <c r="F209" s="223" t="s">
        <v>272</v>
      </c>
      <c r="G209" s="38"/>
      <c r="H209" s="38"/>
      <c r="I209" s="224"/>
      <c r="J209" s="38"/>
      <c r="K209" s="38"/>
      <c r="L209" s="42"/>
      <c r="M209" s="225"/>
      <c r="N209" s="226"/>
      <c r="O209" s="89"/>
      <c r="P209" s="89"/>
      <c r="Q209" s="89"/>
      <c r="R209" s="89"/>
      <c r="S209" s="89"/>
      <c r="T209" s="90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5" t="s">
        <v>131</v>
      </c>
      <c r="AU209" s="15" t="s">
        <v>80</v>
      </c>
    </row>
    <row r="210" s="2" customFormat="1">
      <c r="A210" s="36"/>
      <c r="B210" s="37"/>
      <c r="C210" s="38"/>
      <c r="D210" s="227" t="s">
        <v>133</v>
      </c>
      <c r="E210" s="38"/>
      <c r="F210" s="228" t="s">
        <v>273</v>
      </c>
      <c r="G210" s="38"/>
      <c r="H210" s="38"/>
      <c r="I210" s="224"/>
      <c r="J210" s="38"/>
      <c r="K210" s="38"/>
      <c r="L210" s="42"/>
      <c r="M210" s="225"/>
      <c r="N210" s="226"/>
      <c r="O210" s="89"/>
      <c r="P210" s="89"/>
      <c r="Q210" s="89"/>
      <c r="R210" s="89"/>
      <c r="S210" s="89"/>
      <c r="T210" s="90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5" t="s">
        <v>133</v>
      </c>
      <c r="AU210" s="15" t="s">
        <v>80</v>
      </c>
    </row>
    <row r="211" s="12" customFormat="1" ht="22.8" customHeight="1">
      <c r="A211" s="12"/>
      <c r="B211" s="193"/>
      <c r="C211" s="194"/>
      <c r="D211" s="195" t="s">
        <v>72</v>
      </c>
      <c r="E211" s="207" t="s">
        <v>274</v>
      </c>
      <c r="F211" s="207" t="s">
        <v>275</v>
      </c>
      <c r="G211" s="194"/>
      <c r="H211" s="194"/>
      <c r="I211" s="197"/>
      <c r="J211" s="208">
        <f>BK211</f>
        <v>0</v>
      </c>
      <c r="K211" s="194"/>
      <c r="L211" s="199"/>
      <c r="M211" s="200"/>
      <c r="N211" s="201"/>
      <c r="O211" s="201"/>
      <c r="P211" s="202">
        <f>SUM(P212:P214)</f>
        <v>0</v>
      </c>
      <c r="Q211" s="201"/>
      <c r="R211" s="202">
        <f>SUM(R212:R214)</f>
        <v>0.0048000000000000004</v>
      </c>
      <c r="S211" s="201"/>
      <c r="T211" s="203">
        <f>SUM(T212:T214)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04" t="s">
        <v>80</v>
      </c>
      <c r="AT211" s="205" t="s">
        <v>72</v>
      </c>
      <c r="AU211" s="205" t="s">
        <v>78</v>
      </c>
      <c r="AY211" s="204" t="s">
        <v>121</v>
      </c>
      <c r="BK211" s="206">
        <f>SUM(BK212:BK214)</f>
        <v>0</v>
      </c>
    </row>
    <row r="212" s="2" customFormat="1" ht="24.15" customHeight="1">
      <c r="A212" s="36"/>
      <c r="B212" s="37"/>
      <c r="C212" s="209" t="s">
        <v>276</v>
      </c>
      <c r="D212" s="209" t="s">
        <v>124</v>
      </c>
      <c r="E212" s="210" t="s">
        <v>277</v>
      </c>
      <c r="F212" s="211" t="s">
        <v>278</v>
      </c>
      <c r="G212" s="212" t="s">
        <v>137</v>
      </c>
      <c r="H212" s="213">
        <v>6</v>
      </c>
      <c r="I212" s="214"/>
      <c r="J212" s="215">
        <f>ROUND(I212*H212,2)</f>
        <v>0</v>
      </c>
      <c r="K212" s="211" t="s">
        <v>128</v>
      </c>
      <c r="L212" s="42"/>
      <c r="M212" s="216" t="s">
        <v>1</v>
      </c>
      <c r="N212" s="217" t="s">
        <v>38</v>
      </c>
      <c r="O212" s="89"/>
      <c r="P212" s="218">
        <f>O212*H212</f>
        <v>0</v>
      </c>
      <c r="Q212" s="218">
        <v>0.00080000000000000004</v>
      </c>
      <c r="R212" s="218">
        <f>Q212*H212</f>
        <v>0.0048000000000000004</v>
      </c>
      <c r="S212" s="218">
        <v>0</v>
      </c>
      <c r="T212" s="219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20" t="s">
        <v>129</v>
      </c>
      <c r="AT212" s="220" t="s">
        <v>124</v>
      </c>
      <c r="AU212" s="220" t="s">
        <v>80</v>
      </c>
      <c r="AY212" s="15" t="s">
        <v>121</v>
      </c>
      <c r="BE212" s="221">
        <f>IF(N212="základní",J212,0)</f>
        <v>0</v>
      </c>
      <c r="BF212" s="221">
        <f>IF(N212="snížená",J212,0)</f>
        <v>0</v>
      </c>
      <c r="BG212" s="221">
        <f>IF(N212="zákl. přenesená",J212,0)</f>
        <v>0</v>
      </c>
      <c r="BH212" s="221">
        <f>IF(N212="sníž. přenesená",J212,0)</f>
        <v>0</v>
      </c>
      <c r="BI212" s="221">
        <f>IF(N212="nulová",J212,0)</f>
        <v>0</v>
      </c>
      <c r="BJ212" s="15" t="s">
        <v>78</v>
      </c>
      <c r="BK212" s="221">
        <f>ROUND(I212*H212,2)</f>
        <v>0</v>
      </c>
      <c r="BL212" s="15" t="s">
        <v>129</v>
      </c>
      <c r="BM212" s="220" t="s">
        <v>279</v>
      </c>
    </row>
    <row r="213" s="2" customFormat="1">
      <c r="A213" s="36"/>
      <c r="B213" s="37"/>
      <c r="C213" s="38"/>
      <c r="D213" s="222" t="s">
        <v>131</v>
      </c>
      <c r="E213" s="38"/>
      <c r="F213" s="223" t="s">
        <v>280</v>
      </c>
      <c r="G213" s="38"/>
      <c r="H213" s="38"/>
      <c r="I213" s="224"/>
      <c r="J213" s="38"/>
      <c r="K213" s="38"/>
      <c r="L213" s="42"/>
      <c r="M213" s="225"/>
      <c r="N213" s="226"/>
      <c r="O213" s="89"/>
      <c r="P213" s="89"/>
      <c r="Q213" s="89"/>
      <c r="R213" s="89"/>
      <c r="S213" s="89"/>
      <c r="T213" s="90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5" t="s">
        <v>131</v>
      </c>
      <c r="AU213" s="15" t="s">
        <v>80</v>
      </c>
    </row>
    <row r="214" s="2" customFormat="1">
      <c r="A214" s="36"/>
      <c r="B214" s="37"/>
      <c r="C214" s="38"/>
      <c r="D214" s="227" t="s">
        <v>133</v>
      </c>
      <c r="E214" s="38"/>
      <c r="F214" s="228" t="s">
        <v>281</v>
      </c>
      <c r="G214" s="38"/>
      <c r="H214" s="38"/>
      <c r="I214" s="224"/>
      <c r="J214" s="38"/>
      <c r="K214" s="38"/>
      <c r="L214" s="42"/>
      <c r="M214" s="225"/>
      <c r="N214" s="226"/>
      <c r="O214" s="89"/>
      <c r="P214" s="89"/>
      <c r="Q214" s="89"/>
      <c r="R214" s="89"/>
      <c r="S214" s="89"/>
      <c r="T214" s="90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5" t="s">
        <v>133</v>
      </c>
      <c r="AU214" s="15" t="s">
        <v>80</v>
      </c>
    </row>
    <row r="215" s="12" customFormat="1" ht="22.8" customHeight="1">
      <c r="A215" s="12"/>
      <c r="B215" s="193"/>
      <c r="C215" s="194"/>
      <c r="D215" s="195" t="s">
        <v>72</v>
      </c>
      <c r="E215" s="207" t="s">
        <v>282</v>
      </c>
      <c r="F215" s="207" t="s">
        <v>283</v>
      </c>
      <c r="G215" s="194"/>
      <c r="H215" s="194"/>
      <c r="I215" s="197"/>
      <c r="J215" s="208">
        <f>BK215</f>
        <v>0</v>
      </c>
      <c r="K215" s="194"/>
      <c r="L215" s="199"/>
      <c r="M215" s="200"/>
      <c r="N215" s="201"/>
      <c r="O215" s="201"/>
      <c r="P215" s="202">
        <f>SUM(P216:P230)</f>
        <v>0</v>
      </c>
      <c r="Q215" s="201"/>
      <c r="R215" s="202">
        <f>SUM(R216:R230)</f>
        <v>0.021229999999999999</v>
      </c>
      <c r="S215" s="201"/>
      <c r="T215" s="203">
        <f>SUM(T216:T230)</f>
        <v>0.056390000000000003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4" t="s">
        <v>80</v>
      </c>
      <c r="AT215" s="205" t="s">
        <v>72</v>
      </c>
      <c r="AU215" s="205" t="s">
        <v>78</v>
      </c>
      <c r="AY215" s="204" t="s">
        <v>121</v>
      </c>
      <c r="BK215" s="206">
        <f>SUM(BK216:BK230)</f>
        <v>0</v>
      </c>
    </row>
    <row r="216" s="2" customFormat="1" ht="16.5" customHeight="1">
      <c r="A216" s="36"/>
      <c r="B216" s="37"/>
      <c r="C216" s="209" t="s">
        <v>284</v>
      </c>
      <c r="D216" s="209" t="s">
        <v>124</v>
      </c>
      <c r="E216" s="210" t="s">
        <v>285</v>
      </c>
      <c r="F216" s="211" t="s">
        <v>286</v>
      </c>
      <c r="G216" s="212" t="s">
        <v>287</v>
      </c>
      <c r="H216" s="213">
        <v>1</v>
      </c>
      <c r="I216" s="214"/>
      <c r="J216" s="215">
        <f>ROUND(I216*H216,2)</f>
        <v>0</v>
      </c>
      <c r="K216" s="211" t="s">
        <v>128</v>
      </c>
      <c r="L216" s="42"/>
      <c r="M216" s="216" t="s">
        <v>1</v>
      </c>
      <c r="N216" s="217" t="s">
        <v>38</v>
      </c>
      <c r="O216" s="89"/>
      <c r="P216" s="218">
        <f>O216*H216</f>
        <v>0</v>
      </c>
      <c r="Q216" s="218">
        <v>0</v>
      </c>
      <c r="R216" s="218">
        <f>Q216*H216</f>
        <v>0</v>
      </c>
      <c r="S216" s="218">
        <v>0.01933</v>
      </c>
      <c r="T216" s="219">
        <f>S216*H216</f>
        <v>0.01933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20" t="s">
        <v>129</v>
      </c>
      <c r="AT216" s="220" t="s">
        <v>124</v>
      </c>
      <c r="AU216" s="220" t="s">
        <v>80</v>
      </c>
      <c r="AY216" s="15" t="s">
        <v>121</v>
      </c>
      <c r="BE216" s="221">
        <f>IF(N216="základní",J216,0)</f>
        <v>0</v>
      </c>
      <c r="BF216" s="221">
        <f>IF(N216="snížená",J216,0)</f>
        <v>0</v>
      </c>
      <c r="BG216" s="221">
        <f>IF(N216="zákl. přenesená",J216,0)</f>
        <v>0</v>
      </c>
      <c r="BH216" s="221">
        <f>IF(N216="sníž. přenesená",J216,0)</f>
        <v>0</v>
      </c>
      <c r="BI216" s="221">
        <f>IF(N216="nulová",J216,0)</f>
        <v>0</v>
      </c>
      <c r="BJ216" s="15" t="s">
        <v>78</v>
      </c>
      <c r="BK216" s="221">
        <f>ROUND(I216*H216,2)</f>
        <v>0</v>
      </c>
      <c r="BL216" s="15" t="s">
        <v>129</v>
      </c>
      <c r="BM216" s="220" t="s">
        <v>288</v>
      </c>
    </row>
    <row r="217" s="2" customFormat="1">
      <c r="A217" s="36"/>
      <c r="B217" s="37"/>
      <c r="C217" s="38"/>
      <c r="D217" s="222" t="s">
        <v>131</v>
      </c>
      <c r="E217" s="38"/>
      <c r="F217" s="223" t="s">
        <v>289</v>
      </c>
      <c r="G217" s="38"/>
      <c r="H217" s="38"/>
      <c r="I217" s="224"/>
      <c r="J217" s="38"/>
      <c r="K217" s="38"/>
      <c r="L217" s="42"/>
      <c r="M217" s="225"/>
      <c r="N217" s="226"/>
      <c r="O217" s="89"/>
      <c r="P217" s="89"/>
      <c r="Q217" s="89"/>
      <c r="R217" s="89"/>
      <c r="S217" s="89"/>
      <c r="T217" s="90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5" t="s">
        <v>131</v>
      </c>
      <c r="AU217" s="15" t="s">
        <v>80</v>
      </c>
    </row>
    <row r="218" s="2" customFormat="1">
      <c r="A218" s="36"/>
      <c r="B218" s="37"/>
      <c r="C218" s="38"/>
      <c r="D218" s="227" t="s">
        <v>133</v>
      </c>
      <c r="E218" s="38"/>
      <c r="F218" s="228" t="s">
        <v>290</v>
      </c>
      <c r="G218" s="38"/>
      <c r="H218" s="38"/>
      <c r="I218" s="224"/>
      <c r="J218" s="38"/>
      <c r="K218" s="38"/>
      <c r="L218" s="42"/>
      <c r="M218" s="225"/>
      <c r="N218" s="226"/>
      <c r="O218" s="89"/>
      <c r="P218" s="89"/>
      <c r="Q218" s="89"/>
      <c r="R218" s="89"/>
      <c r="S218" s="89"/>
      <c r="T218" s="90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5" t="s">
        <v>133</v>
      </c>
      <c r="AU218" s="15" t="s">
        <v>80</v>
      </c>
    </row>
    <row r="219" s="2" customFormat="1" ht="16.5" customHeight="1">
      <c r="A219" s="36"/>
      <c r="B219" s="37"/>
      <c r="C219" s="209" t="s">
        <v>7</v>
      </c>
      <c r="D219" s="209" t="s">
        <v>124</v>
      </c>
      <c r="E219" s="210" t="s">
        <v>291</v>
      </c>
      <c r="F219" s="211" t="s">
        <v>292</v>
      </c>
      <c r="G219" s="212" t="s">
        <v>287</v>
      </c>
      <c r="H219" s="213">
        <v>1</v>
      </c>
      <c r="I219" s="214"/>
      <c r="J219" s="215">
        <f>ROUND(I219*H219,2)</f>
        <v>0</v>
      </c>
      <c r="K219" s="211" t="s">
        <v>128</v>
      </c>
      <c r="L219" s="42"/>
      <c r="M219" s="216" t="s">
        <v>1</v>
      </c>
      <c r="N219" s="217" t="s">
        <v>38</v>
      </c>
      <c r="O219" s="89"/>
      <c r="P219" s="218">
        <f>O219*H219</f>
        <v>0</v>
      </c>
      <c r="Q219" s="218">
        <v>0</v>
      </c>
      <c r="R219" s="218">
        <f>Q219*H219</f>
        <v>0</v>
      </c>
      <c r="S219" s="218">
        <v>0.019460000000000002</v>
      </c>
      <c r="T219" s="219">
        <f>S219*H219</f>
        <v>0.019460000000000002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20" t="s">
        <v>129</v>
      </c>
      <c r="AT219" s="220" t="s">
        <v>124</v>
      </c>
      <c r="AU219" s="220" t="s">
        <v>80</v>
      </c>
      <c r="AY219" s="15" t="s">
        <v>121</v>
      </c>
      <c r="BE219" s="221">
        <f>IF(N219="základní",J219,0)</f>
        <v>0</v>
      </c>
      <c r="BF219" s="221">
        <f>IF(N219="snížená",J219,0)</f>
        <v>0</v>
      </c>
      <c r="BG219" s="221">
        <f>IF(N219="zákl. přenesená",J219,0)</f>
        <v>0</v>
      </c>
      <c r="BH219" s="221">
        <f>IF(N219="sníž. přenesená",J219,0)</f>
        <v>0</v>
      </c>
      <c r="BI219" s="221">
        <f>IF(N219="nulová",J219,0)</f>
        <v>0</v>
      </c>
      <c r="BJ219" s="15" t="s">
        <v>78</v>
      </c>
      <c r="BK219" s="221">
        <f>ROUND(I219*H219,2)</f>
        <v>0</v>
      </c>
      <c r="BL219" s="15" t="s">
        <v>129</v>
      </c>
      <c r="BM219" s="220" t="s">
        <v>293</v>
      </c>
    </row>
    <row r="220" s="2" customFormat="1">
      <c r="A220" s="36"/>
      <c r="B220" s="37"/>
      <c r="C220" s="38"/>
      <c r="D220" s="222" t="s">
        <v>131</v>
      </c>
      <c r="E220" s="38"/>
      <c r="F220" s="223" t="s">
        <v>294</v>
      </c>
      <c r="G220" s="38"/>
      <c r="H220" s="38"/>
      <c r="I220" s="224"/>
      <c r="J220" s="38"/>
      <c r="K220" s="38"/>
      <c r="L220" s="42"/>
      <c r="M220" s="225"/>
      <c r="N220" s="226"/>
      <c r="O220" s="89"/>
      <c r="P220" s="89"/>
      <c r="Q220" s="89"/>
      <c r="R220" s="89"/>
      <c r="S220" s="89"/>
      <c r="T220" s="90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5" t="s">
        <v>131</v>
      </c>
      <c r="AU220" s="15" t="s">
        <v>80</v>
      </c>
    </row>
    <row r="221" s="2" customFormat="1">
      <c r="A221" s="36"/>
      <c r="B221" s="37"/>
      <c r="C221" s="38"/>
      <c r="D221" s="227" t="s">
        <v>133</v>
      </c>
      <c r="E221" s="38"/>
      <c r="F221" s="228" t="s">
        <v>295</v>
      </c>
      <c r="G221" s="38"/>
      <c r="H221" s="38"/>
      <c r="I221" s="224"/>
      <c r="J221" s="38"/>
      <c r="K221" s="38"/>
      <c r="L221" s="42"/>
      <c r="M221" s="225"/>
      <c r="N221" s="226"/>
      <c r="O221" s="89"/>
      <c r="P221" s="89"/>
      <c r="Q221" s="89"/>
      <c r="R221" s="89"/>
      <c r="S221" s="89"/>
      <c r="T221" s="90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5" t="s">
        <v>133</v>
      </c>
      <c r="AU221" s="15" t="s">
        <v>80</v>
      </c>
    </row>
    <row r="222" s="2" customFormat="1" ht="16.5" customHeight="1">
      <c r="A222" s="36"/>
      <c r="B222" s="37"/>
      <c r="C222" s="209" t="s">
        <v>296</v>
      </c>
      <c r="D222" s="209" t="s">
        <v>124</v>
      </c>
      <c r="E222" s="210" t="s">
        <v>297</v>
      </c>
      <c r="F222" s="211" t="s">
        <v>298</v>
      </c>
      <c r="G222" s="212" t="s">
        <v>287</v>
      </c>
      <c r="H222" s="213">
        <v>1</v>
      </c>
      <c r="I222" s="214"/>
      <c r="J222" s="215">
        <f>ROUND(I222*H222,2)</f>
        <v>0</v>
      </c>
      <c r="K222" s="211" t="s">
        <v>128</v>
      </c>
      <c r="L222" s="42"/>
      <c r="M222" s="216" t="s">
        <v>1</v>
      </c>
      <c r="N222" s="217" t="s">
        <v>38</v>
      </c>
      <c r="O222" s="89"/>
      <c r="P222" s="218">
        <f>O222*H222</f>
        <v>0</v>
      </c>
      <c r="Q222" s="218">
        <v>0</v>
      </c>
      <c r="R222" s="218">
        <f>Q222*H222</f>
        <v>0</v>
      </c>
      <c r="S222" s="218">
        <v>0.017600000000000001</v>
      </c>
      <c r="T222" s="219">
        <f>S222*H222</f>
        <v>0.017600000000000001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20" t="s">
        <v>129</v>
      </c>
      <c r="AT222" s="220" t="s">
        <v>124</v>
      </c>
      <c r="AU222" s="220" t="s">
        <v>80</v>
      </c>
      <c r="AY222" s="15" t="s">
        <v>121</v>
      </c>
      <c r="BE222" s="221">
        <f>IF(N222="základní",J222,0)</f>
        <v>0</v>
      </c>
      <c r="BF222" s="221">
        <f>IF(N222="snížená",J222,0)</f>
        <v>0</v>
      </c>
      <c r="BG222" s="221">
        <f>IF(N222="zákl. přenesená",J222,0)</f>
        <v>0</v>
      </c>
      <c r="BH222" s="221">
        <f>IF(N222="sníž. přenesená",J222,0)</f>
        <v>0</v>
      </c>
      <c r="BI222" s="221">
        <f>IF(N222="nulová",J222,0)</f>
        <v>0</v>
      </c>
      <c r="BJ222" s="15" t="s">
        <v>78</v>
      </c>
      <c r="BK222" s="221">
        <f>ROUND(I222*H222,2)</f>
        <v>0</v>
      </c>
      <c r="BL222" s="15" t="s">
        <v>129</v>
      </c>
      <c r="BM222" s="220" t="s">
        <v>299</v>
      </c>
    </row>
    <row r="223" s="2" customFormat="1">
      <c r="A223" s="36"/>
      <c r="B223" s="37"/>
      <c r="C223" s="38"/>
      <c r="D223" s="222" t="s">
        <v>131</v>
      </c>
      <c r="E223" s="38"/>
      <c r="F223" s="223" t="s">
        <v>298</v>
      </c>
      <c r="G223" s="38"/>
      <c r="H223" s="38"/>
      <c r="I223" s="224"/>
      <c r="J223" s="38"/>
      <c r="K223" s="38"/>
      <c r="L223" s="42"/>
      <c r="M223" s="225"/>
      <c r="N223" s="226"/>
      <c r="O223" s="89"/>
      <c r="P223" s="89"/>
      <c r="Q223" s="89"/>
      <c r="R223" s="89"/>
      <c r="S223" s="89"/>
      <c r="T223" s="90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5" t="s">
        <v>131</v>
      </c>
      <c r="AU223" s="15" t="s">
        <v>80</v>
      </c>
    </row>
    <row r="224" s="2" customFormat="1">
      <c r="A224" s="36"/>
      <c r="B224" s="37"/>
      <c r="C224" s="38"/>
      <c r="D224" s="227" t="s">
        <v>133</v>
      </c>
      <c r="E224" s="38"/>
      <c r="F224" s="228" t="s">
        <v>300</v>
      </c>
      <c r="G224" s="38"/>
      <c r="H224" s="38"/>
      <c r="I224" s="224"/>
      <c r="J224" s="38"/>
      <c r="K224" s="38"/>
      <c r="L224" s="42"/>
      <c r="M224" s="225"/>
      <c r="N224" s="226"/>
      <c r="O224" s="89"/>
      <c r="P224" s="89"/>
      <c r="Q224" s="89"/>
      <c r="R224" s="89"/>
      <c r="S224" s="89"/>
      <c r="T224" s="90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5" t="s">
        <v>133</v>
      </c>
      <c r="AU224" s="15" t="s">
        <v>80</v>
      </c>
    </row>
    <row r="225" s="2" customFormat="1" ht="24.15" customHeight="1">
      <c r="A225" s="36"/>
      <c r="B225" s="37"/>
      <c r="C225" s="209" t="s">
        <v>301</v>
      </c>
      <c r="D225" s="209" t="s">
        <v>124</v>
      </c>
      <c r="E225" s="210" t="s">
        <v>302</v>
      </c>
      <c r="F225" s="211" t="s">
        <v>303</v>
      </c>
      <c r="G225" s="212" t="s">
        <v>287</v>
      </c>
      <c r="H225" s="213">
        <v>1</v>
      </c>
      <c r="I225" s="214"/>
      <c r="J225" s="215">
        <f>ROUND(I225*H225,2)</f>
        <v>0</v>
      </c>
      <c r="K225" s="211" t="s">
        <v>128</v>
      </c>
      <c r="L225" s="42"/>
      <c r="M225" s="216" t="s">
        <v>1</v>
      </c>
      <c r="N225" s="217" t="s">
        <v>38</v>
      </c>
      <c r="O225" s="89"/>
      <c r="P225" s="218">
        <f>O225*H225</f>
        <v>0</v>
      </c>
      <c r="Q225" s="218">
        <v>0.021229999999999999</v>
      </c>
      <c r="R225" s="218">
        <f>Q225*H225</f>
        <v>0.021229999999999999</v>
      </c>
      <c r="S225" s="218">
        <v>0</v>
      </c>
      <c r="T225" s="219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20" t="s">
        <v>129</v>
      </c>
      <c r="AT225" s="220" t="s">
        <v>124</v>
      </c>
      <c r="AU225" s="220" t="s">
        <v>80</v>
      </c>
      <c r="AY225" s="15" t="s">
        <v>121</v>
      </c>
      <c r="BE225" s="221">
        <f>IF(N225="základní",J225,0)</f>
        <v>0</v>
      </c>
      <c r="BF225" s="221">
        <f>IF(N225="snížená",J225,0)</f>
        <v>0</v>
      </c>
      <c r="BG225" s="221">
        <f>IF(N225="zákl. přenesená",J225,0)</f>
        <v>0</v>
      </c>
      <c r="BH225" s="221">
        <f>IF(N225="sníž. přenesená",J225,0)</f>
        <v>0</v>
      </c>
      <c r="BI225" s="221">
        <f>IF(N225="nulová",J225,0)</f>
        <v>0</v>
      </c>
      <c r="BJ225" s="15" t="s">
        <v>78</v>
      </c>
      <c r="BK225" s="221">
        <f>ROUND(I225*H225,2)</f>
        <v>0</v>
      </c>
      <c r="BL225" s="15" t="s">
        <v>129</v>
      </c>
      <c r="BM225" s="220" t="s">
        <v>304</v>
      </c>
    </row>
    <row r="226" s="2" customFormat="1">
      <c r="A226" s="36"/>
      <c r="B226" s="37"/>
      <c r="C226" s="38"/>
      <c r="D226" s="222" t="s">
        <v>131</v>
      </c>
      <c r="E226" s="38"/>
      <c r="F226" s="223" t="s">
        <v>305</v>
      </c>
      <c r="G226" s="38"/>
      <c r="H226" s="38"/>
      <c r="I226" s="224"/>
      <c r="J226" s="38"/>
      <c r="K226" s="38"/>
      <c r="L226" s="42"/>
      <c r="M226" s="225"/>
      <c r="N226" s="226"/>
      <c r="O226" s="89"/>
      <c r="P226" s="89"/>
      <c r="Q226" s="89"/>
      <c r="R226" s="89"/>
      <c r="S226" s="89"/>
      <c r="T226" s="90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5" t="s">
        <v>131</v>
      </c>
      <c r="AU226" s="15" t="s">
        <v>80</v>
      </c>
    </row>
    <row r="227" s="2" customFormat="1">
      <c r="A227" s="36"/>
      <c r="B227" s="37"/>
      <c r="C227" s="38"/>
      <c r="D227" s="227" t="s">
        <v>133</v>
      </c>
      <c r="E227" s="38"/>
      <c r="F227" s="228" t="s">
        <v>306</v>
      </c>
      <c r="G227" s="38"/>
      <c r="H227" s="38"/>
      <c r="I227" s="224"/>
      <c r="J227" s="38"/>
      <c r="K227" s="38"/>
      <c r="L227" s="42"/>
      <c r="M227" s="225"/>
      <c r="N227" s="226"/>
      <c r="O227" s="89"/>
      <c r="P227" s="89"/>
      <c r="Q227" s="89"/>
      <c r="R227" s="89"/>
      <c r="S227" s="89"/>
      <c r="T227" s="90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5" t="s">
        <v>133</v>
      </c>
      <c r="AU227" s="15" t="s">
        <v>80</v>
      </c>
    </row>
    <row r="228" s="2" customFormat="1" ht="33" customHeight="1">
      <c r="A228" s="36"/>
      <c r="B228" s="37"/>
      <c r="C228" s="209" t="s">
        <v>307</v>
      </c>
      <c r="D228" s="209" t="s">
        <v>124</v>
      </c>
      <c r="E228" s="210" t="s">
        <v>308</v>
      </c>
      <c r="F228" s="211" t="s">
        <v>309</v>
      </c>
      <c r="G228" s="212" t="s">
        <v>226</v>
      </c>
      <c r="H228" s="213">
        <v>0.021000000000000001</v>
      </c>
      <c r="I228" s="214"/>
      <c r="J228" s="215">
        <f>ROUND(I228*H228,2)</f>
        <v>0</v>
      </c>
      <c r="K228" s="211" t="s">
        <v>128</v>
      </c>
      <c r="L228" s="42"/>
      <c r="M228" s="216" t="s">
        <v>1</v>
      </c>
      <c r="N228" s="217" t="s">
        <v>38</v>
      </c>
      <c r="O228" s="89"/>
      <c r="P228" s="218">
        <f>O228*H228</f>
        <v>0</v>
      </c>
      <c r="Q228" s="218">
        <v>0</v>
      </c>
      <c r="R228" s="218">
        <f>Q228*H228</f>
        <v>0</v>
      </c>
      <c r="S228" s="218">
        <v>0</v>
      </c>
      <c r="T228" s="219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20" t="s">
        <v>129</v>
      </c>
      <c r="AT228" s="220" t="s">
        <v>124</v>
      </c>
      <c r="AU228" s="220" t="s">
        <v>80</v>
      </c>
      <c r="AY228" s="15" t="s">
        <v>121</v>
      </c>
      <c r="BE228" s="221">
        <f>IF(N228="základní",J228,0)</f>
        <v>0</v>
      </c>
      <c r="BF228" s="221">
        <f>IF(N228="snížená",J228,0)</f>
        <v>0</v>
      </c>
      <c r="BG228" s="221">
        <f>IF(N228="zákl. přenesená",J228,0)</f>
        <v>0</v>
      </c>
      <c r="BH228" s="221">
        <f>IF(N228="sníž. přenesená",J228,0)</f>
        <v>0</v>
      </c>
      <c r="BI228" s="221">
        <f>IF(N228="nulová",J228,0)</f>
        <v>0</v>
      </c>
      <c r="BJ228" s="15" t="s">
        <v>78</v>
      </c>
      <c r="BK228" s="221">
        <f>ROUND(I228*H228,2)</f>
        <v>0</v>
      </c>
      <c r="BL228" s="15" t="s">
        <v>129</v>
      </c>
      <c r="BM228" s="220" t="s">
        <v>310</v>
      </c>
    </row>
    <row r="229" s="2" customFormat="1">
      <c r="A229" s="36"/>
      <c r="B229" s="37"/>
      <c r="C229" s="38"/>
      <c r="D229" s="222" t="s">
        <v>131</v>
      </c>
      <c r="E229" s="38"/>
      <c r="F229" s="223" t="s">
        <v>311</v>
      </c>
      <c r="G229" s="38"/>
      <c r="H229" s="38"/>
      <c r="I229" s="224"/>
      <c r="J229" s="38"/>
      <c r="K229" s="38"/>
      <c r="L229" s="42"/>
      <c r="M229" s="225"/>
      <c r="N229" s="226"/>
      <c r="O229" s="89"/>
      <c r="P229" s="89"/>
      <c r="Q229" s="89"/>
      <c r="R229" s="89"/>
      <c r="S229" s="89"/>
      <c r="T229" s="90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5" t="s">
        <v>131</v>
      </c>
      <c r="AU229" s="15" t="s">
        <v>80</v>
      </c>
    </row>
    <row r="230" s="2" customFormat="1">
      <c r="A230" s="36"/>
      <c r="B230" s="37"/>
      <c r="C230" s="38"/>
      <c r="D230" s="227" t="s">
        <v>133</v>
      </c>
      <c r="E230" s="38"/>
      <c r="F230" s="228" t="s">
        <v>312</v>
      </c>
      <c r="G230" s="38"/>
      <c r="H230" s="38"/>
      <c r="I230" s="224"/>
      <c r="J230" s="38"/>
      <c r="K230" s="38"/>
      <c r="L230" s="42"/>
      <c r="M230" s="225"/>
      <c r="N230" s="226"/>
      <c r="O230" s="89"/>
      <c r="P230" s="89"/>
      <c r="Q230" s="89"/>
      <c r="R230" s="89"/>
      <c r="S230" s="89"/>
      <c r="T230" s="90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5" t="s">
        <v>133</v>
      </c>
      <c r="AU230" s="15" t="s">
        <v>80</v>
      </c>
    </row>
    <row r="231" s="12" customFormat="1" ht="22.8" customHeight="1">
      <c r="A231" s="12"/>
      <c r="B231" s="193"/>
      <c r="C231" s="194"/>
      <c r="D231" s="195" t="s">
        <v>72</v>
      </c>
      <c r="E231" s="207" t="s">
        <v>313</v>
      </c>
      <c r="F231" s="207" t="s">
        <v>314</v>
      </c>
      <c r="G231" s="194"/>
      <c r="H231" s="194"/>
      <c r="I231" s="197"/>
      <c r="J231" s="208">
        <f>BK231</f>
        <v>0</v>
      </c>
      <c r="K231" s="194"/>
      <c r="L231" s="199"/>
      <c r="M231" s="200"/>
      <c r="N231" s="201"/>
      <c r="O231" s="201"/>
      <c r="P231" s="202">
        <f>SUM(P232:P257)</f>
        <v>0</v>
      </c>
      <c r="Q231" s="201"/>
      <c r="R231" s="202">
        <f>SUM(R232:R257)</f>
        <v>0.0081399999999999997</v>
      </c>
      <c r="S231" s="201"/>
      <c r="T231" s="203">
        <f>SUM(T232:T257)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04" t="s">
        <v>80</v>
      </c>
      <c r="AT231" s="205" t="s">
        <v>72</v>
      </c>
      <c r="AU231" s="205" t="s">
        <v>78</v>
      </c>
      <c r="AY231" s="204" t="s">
        <v>121</v>
      </c>
      <c r="BK231" s="206">
        <f>SUM(BK232:BK257)</f>
        <v>0</v>
      </c>
    </row>
    <row r="232" s="2" customFormat="1" ht="24.15" customHeight="1">
      <c r="A232" s="36"/>
      <c r="B232" s="37"/>
      <c r="C232" s="209" t="s">
        <v>315</v>
      </c>
      <c r="D232" s="209" t="s">
        <v>124</v>
      </c>
      <c r="E232" s="210" t="s">
        <v>316</v>
      </c>
      <c r="F232" s="211" t="s">
        <v>317</v>
      </c>
      <c r="G232" s="212" t="s">
        <v>137</v>
      </c>
      <c r="H232" s="213">
        <v>20</v>
      </c>
      <c r="I232" s="214"/>
      <c r="J232" s="215">
        <f>ROUND(I232*H232,2)</f>
        <v>0</v>
      </c>
      <c r="K232" s="211" t="s">
        <v>128</v>
      </c>
      <c r="L232" s="42"/>
      <c r="M232" s="216" t="s">
        <v>1</v>
      </c>
      <c r="N232" s="217" t="s">
        <v>38</v>
      </c>
      <c r="O232" s="89"/>
      <c r="P232" s="218">
        <f>O232*H232</f>
        <v>0</v>
      </c>
      <c r="Q232" s="218">
        <v>0</v>
      </c>
      <c r="R232" s="218">
        <f>Q232*H232</f>
        <v>0</v>
      </c>
      <c r="S232" s="218">
        <v>0</v>
      </c>
      <c r="T232" s="219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20" t="s">
        <v>250</v>
      </c>
      <c r="AT232" s="220" t="s">
        <v>124</v>
      </c>
      <c r="AU232" s="220" t="s">
        <v>80</v>
      </c>
      <c r="AY232" s="15" t="s">
        <v>121</v>
      </c>
      <c r="BE232" s="221">
        <f>IF(N232="základní",J232,0)</f>
        <v>0</v>
      </c>
      <c r="BF232" s="221">
        <f>IF(N232="snížená",J232,0)</f>
        <v>0</v>
      </c>
      <c r="BG232" s="221">
        <f>IF(N232="zákl. přenesená",J232,0)</f>
        <v>0</v>
      </c>
      <c r="BH232" s="221">
        <f>IF(N232="sníž. přenesená",J232,0)</f>
        <v>0</v>
      </c>
      <c r="BI232" s="221">
        <f>IF(N232="nulová",J232,0)</f>
        <v>0</v>
      </c>
      <c r="BJ232" s="15" t="s">
        <v>78</v>
      </c>
      <c r="BK232" s="221">
        <f>ROUND(I232*H232,2)</f>
        <v>0</v>
      </c>
      <c r="BL232" s="15" t="s">
        <v>250</v>
      </c>
      <c r="BM232" s="220" t="s">
        <v>318</v>
      </c>
    </row>
    <row r="233" s="2" customFormat="1">
      <c r="A233" s="36"/>
      <c r="B233" s="37"/>
      <c r="C233" s="38"/>
      <c r="D233" s="222" t="s">
        <v>131</v>
      </c>
      <c r="E233" s="38"/>
      <c r="F233" s="223" t="s">
        <v>319</v>
      </c>
      <c r="G233" s="38"/>
      <c r="H233" s="38"/>
      <c r="I233" s="224"/>
      <c r="J233" s="38"/>
      <c r="K233" s="38"/>
      <c r="L233" s="42"/>
      <c r="M233" s="225"/>
      <c r="N233" s="226"/>
      <c r="O233" s="89"/>
      <c r="P233" s="89"/>
      <c r="Q233" s="89"/>
      <c r="R233" s="89"/>
      <c r="S233" s="89"/>
      <c r="T233" s="90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5" t="s">
        <v>131</v>
      </c>
      <c r="AU233" s="15" t="s">
        <v>80</v>
      </c>
    </row>
    <row r="234" s="2" customFormat="1">
      <c r="A234" s="36"/>
      <c r="B234" s="37"/>
      <c r="C234" s="38"/>
      <c r="D234" s="227" t="s">
        <v>133</v>
      </c>
      <c r="E234" s="38"/>
      <c r="F234" s="228" t="s">
        <v>320</v>
      </c>
      <c r="G234" s="38"/>
      <c r="H234" s="38"/>
      <c r="I234" s="224"/>
      <c r="J234" s="38"/>
      <c r="K234" s="38"/>
      <c r="L234" s="42"/>
      <c r="M234" s="225"/>
      <c r="N234" s="226"/>
      <c r="O234" s="89"/>
      <c r="P234" s="89"/>
      <c r="Q234" s="89"/>
      <c r="R234" s="89"/>
      <c r="S234" s="89"/>
      <c r="T234" s="90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5" t="s">
        <v>133</v>
      </c>
      <c r="AU234" s="15" t="s">
        <v>80</v>
      </c>
    </row>
    <row r="235" s="2" customFormat="1" ht="16.5" customHeight="1">
      <c r="A235" s="36"/>
      <c r="B235" s="37"/>
      <c r="C235" s="240" t="s">
        <v>321</v>
      </c>
      <c r="D235" s="240" t="s">
        <v>183</v>
      </c>
      <c r="E235" s="241" t="s">
        <v>322</v>
      </c>
      <c r="F235" s="242" t="s">
        <v>323</v>
      </c>
      <c r="G235" s="243" t="s">
        <v>137</v>
      </c>
      <c r="H235" s="244">
        <v>25</v>
      </c>
      <c r="I235" s="245"/>
      <c r="J235" s="246">
        <f>ROUND(I235*H235,2)</f>
        <v>0</v>
      </c>
      <c r="K235" s="242" t="s">
        <v>128</v>
      </c>
      <c r="L235" s="247"/>
      <c r="M235" s="248" t="s">
        <v>1</v>
      </c>
      <c r="N235" s="249" t="s">
        <v>38</v>
      </c>
      <c r="O235" s="89"/>
      <c r="P235" s="218">
        <f>O235*H235</f>
        <v>0</v>
      </c>
      <c r="Q235" s="218">
        <v>0.00012999999999999999</v>
      </c>
      <c r="R235" s="218">
        <f>Q235*H235</f>
        <v>0.0032499999999999999</v>
      </c>
      <c r="S235" s="218">
        <v>0</v>
      </c>
      <c r="T235" s="219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20" t="s">
        <v>324</v>
      </c>
      <c r="AT235" s="220" t="s">
        <v>183</v>
      </c>
      <c r="AU235" s="220" t="s">
        <v>80</v>
      </c>
      <c r="AY235" s="15" t="s">
        <v>121</v>
      </c>
      <c r="BE235" s="221">
        <f>IF(N235="základní",J235,0)</f>
        <v>0</v>
      </c>
      <c r="BF235" s="221">
        <f>IF(N235="snížená",J235,0)</f>
        <v>0</v>
      </c>
      <c r="BG235" s="221">
        <f>IF(N235="zákl. přenesená",J235,0)</f>
        <v>0</v>
      </c>
      <c r="BH235" s="221">
        <f>IF(N235="sníž. přenesená",J235,0)</f>
        <v>0</v>
      </c>
      <c r="BI235" s="221">
        <f>IF(N235="nulová",J235,0)</f>
        <v>0</v>
      </c>
      <c r="BJ235" s="15" t="s">
        <v>78</v>
      </c>
      <c r="BK235" s="221">
        <f>ROUND(I235*H235,2)</f>
        <v>0</v>
      </c>
      <c r="BL235" s="15" t="s">
        <v>250</v>
      </c>
      <c r="BM235" s="220" t="s">
        <v>325</v>
      </c>
    </row>
    <row r="236" s="2" customFormat="1">
      <c r="A236" s="36"/>
      <c r="B236" s="37"/>
      <c r="C236" s="38"/>
      <c r="D236" s="222" t="s">
        <v>131</v>
      </c>
      <c r="E236" s="38"/>
      <c r="F236" s="223" t="s">
        <v>323</v>
      </c>
      <c r="G236" s="38"/>
      <c r="H236" s="38"/>
      <c r="I236" s="224"/>
      <c r="J236" s="38"/>
      <c r="K236" s="38"/>
      <c r="L236" s="42"/>
      <c r="M236" s="225"/>
      <c r="N236" s="226"/>
      <c r="O236" s="89"/>
      <c r="P236" s="89"/>
      <c r="Q236" s="89"/>
      <c r="R236" s="89"/>
      <c r="S236" s="89"/>
      <c r="T236" s="90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5" t="s">
        <v>131</v>
      </c>
      <c r="AU236" s="15" t="s">
        <v>80</v>
      </c>
    </row>
    <row r="237" s="2" customFormat="1" ht="24.15" customHeight="1">
      <c r="A237" s="36"/>
      <c r="B237" s="37"/>
      <c r="C237" s="209" t="s">
        <v>326</v>
      </c>
      <c r="D237" s="209" t="s">
        <v>124</v>
      </c>
      <c r="E237" s="210" t="s">
        <v>327</v>
      </c>
      <c r="F237" s="211" t="s">
        <v>328</v>
      </c>
      <c r="G237" s="212" t="s">
        <v>179</v>
      </c>
      <c r="H237" s="213">
        <v>1</v>
      </c>
      <c r="I237" s="214"/>
      <c r="J237" s="215">
        <f>ROUND(I237*H237,2)</f>
        <v>0</v>
      </c>
      <c r="K237" s="211" t="s">
        <v>128</v>
      </c>
      <c r="L237" s="42"/>
      <c r="M237" s="216" t="s">
        <v>1</v>
      </c>
      <c r="N237" s="217" t="s">
        <v>38</v>
      </c>
      <c r="O237" s="89"/>
      <c r="P237" s="218">
        <f>O237*H237</f>
        <v>0</v>
      </c>
      <c r="Q237" s="218">
        <v>0</v>
      </c>
      <c r="R237" s="218">
        <f>Q237*H237</f>
        <v>0</v>
      </c>
      <c r="S237" s="218">
        <v>0</v>
      </c>
      <c r="T237" s="219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20" t="s">
        <v>250</v>
      </c>
      <c r="AT237" s="220" t="s">
        <v>124</v>
      </c>
      <c r="AU237" s="220" t="s">
        <v>80</v>
      </c>
      <c r="AY237" s="15" t="s">
        <v>121</v>
      </c>
      <c r="BE237" s="221">
        <f>IF(N237="základní",J237,0)</f>
        <v>0</v>
      </c>
      <c r="BF237" s="221">
        <f>IF(N237="snížená",J237,0)</f>
        <v>0</v>
      </c>
      <c r="BG237" s="221">
        <f>IF(N237="zákl. přenesená",J237,0)</f>
        <v>0</v>
      </c>
      <c r="BH237" s="221">
        <f>IF(N237="sníž. přenesená",J237,0)</f>
        <v>0</v>
      </c>
      <c r="BI237" s="221">
        <f>IF(N237="nulová",J237,0)</f>
        <v>0</v>
      </c>
      <c r="BJ237" s="15" t="s">
        <v>78</v>
      </c>
      <c r="BK237" s="221">
        <f>ROUND(I237*H237,2)</f>
        <v>0</v>
      </c>
      <c r="BL237" s="15" t="s">
        <v>250</v>
      </c>
      <c r="BM237" s="220" t="s">
        <v>329</v>
      </c>
    </row>
    <row r="238" s="2" customFormat="1">
      <c r="A238" s="36"/>
      <c r="B238" s="37"/>
      <c r="C238" s="38"/>
      <c r="D238" s="222" t="s">
        <v>131</v>
      </c>
      <c r="E238" s="38"/>
      <c r="F238" s="223" t="s">
        <v>330</v>
      </c>
      <c r="G238" s="38"/>
      <c r="H238" s="38"/>
      <c r="I238" s="224"/>
      <c r="J238" s="38"/>
      <c r="K238" s="38"/>
      <c r="L238" s="42"/>
      <c r="M238" s="225"/>
      <c r="N238" s="226"/>
      <c r="O238" s="89"/>
      <c r="P238" s="89"/>
      <c r="Q238" s="89"/>
      <c r="R238" s="89"/>
      <c r="S238" s="89"/>
      <c r="T238" s="90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5" t="s">
        <v>131</v>
      </c>
      <c r="AU238" s="15" t="s">
        <v>80</v>
      </c>
    </row>
    <row r="239" s="2" customFormat="1">
      <c r="A239" s="36"/>
      <c r="B239" s="37"/>
      <c r="C239" s="38"/>
      <c r="D239" s="227" t="s">
        <v>133</v>
      </c>
      <c r="E239" s="38"/>
      <c r="F239" s="228" t="s">
        <v>331</v>
      </c>
      <c r="G239" s="38"/>
      <c r="H239" s="38"/>
      <c r="I239" s="224"/>
      <c r="J239" s="38"/>
      <c r="K239" s="38"/>
      <c r="L239" s="42"/>
      <c r="M239" s="225"/>
      <c r="N239" s="226"/>
      <c r="O239" s="89"/>
      <c r="P239" s="89"/>
      <c r="Q239" s="89"/>
      <c r="R239" s="89"/>
      <c r="S239" s="89"/>
      <c r="T239" s="90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5" t="s">
        <v>133</v>
      </c>
      <c r="AU239" s="15" t="s">
        <v>80</v>
      </c>
    </row>
    <row r="240" s="2" customFormat="1" ht="24.15" customHeight="1">
      <c r="A240" s="36"/>
      <c r="B240" s="37"/>
      <c r="C240" s="240" t="s">
        <v>332</v>
      </c>
      <c r="D240" s="240" t="s">
        <v>183</v>
      </c>
      <c r="E240" s="241" t="s">
        <v>333</v>
      </c>
      <c r="F240" s="242" t="s">
        <v>334</v>
      </c>
      <c r="G240" s="243" t="s">
        <v>179</v>
      </c>
      <c r="H240" s="244">
        <v>1</v>
      </c>
      <c r="I240" s="245"/>
      <c r="J240" s="246">
        <f>ROUND(I240*H240,2)</f>
        <v>0</v>
      </c>
      <c r="K240" s="242" t="s">
        <v>128</v>
      </c>
      <c r="L240" s="247"/>
      <c r="M240" s="248" t="s">
        <v>1</v>
      </c>
      <c r="N240" s="249" t="s">
        <v>38</v>
      </c>
      <c r="O240" s="89"/>
      <c r="P240" s="218">
        <f>O240*H240</f>
        <v>0</v>
      </c>
      <c r="Q240" s="218">
        <v>0.00024000000000000001</v>
      </c>
      <c r="R240" s="218">
        <f>Q240*H240</f>
        <v>0.00024000000000000001</v>
      </c>
      <c r="S240" s="218">
        <v>0</v>
      </c>
      <c r="T240" s="219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20" t="s">
        <v>324</v>
      </c>
      <c r="AT240" s="220" t="s">
        <v>183</v>
      </c>
      <c r="AU240" s="220" t="s">
        <v>80</v>
      </c>
      <c r="AY240" s="15" t="s">
        <v>121</v>
      </c>
      <c r="BE240" s="221">
        <f>IF(N240="základní",J240,0)</f>
        <v>0</v>
      </c>
      <c r="BF240" s="221">
        <f>IF(N240="snížená",J240,0)</f>
        <v>0</v>
      </c>
      <c r="BG240" s="221">
        <f>IF(N240="zákl. přenesená",J240,0)</f>
        <v>0</v>
      </c>
      <c r="BH240" s="221">
        <f>IF(N240="sníž. přenesená",J240,0)</f>
        <v>0</v>
      </c>
      <c r="BI240" s="221">
        <f>IF(N240="nulová",J240,0)</f>
        <v>0</v>
      </c>
      <c r="BJ240" s="15" t="s">
        <v>78</v>
      </c>
      <c r="BK240" s="221">
        <f>ROUND(I240*H240,2)</f>
        <v>0</v>
      </c>
      <c r="BL240" s="15" t="s">
        <v>250</v>
      </c>
      <c r="BM240" s="220" t="s">
        <v>335</v>
      </c>
    </row>
    <row r="241" s="2" customFormat="1">
      <c r="A241" s="36"/>
      <c r="B241" s="37"/>
      <c r="C241" s="38"/>
      <c r="D241" s="222" t="s">
        <v>131</v>
      </c>
      <c r="E241" s="38"/>
      <c r="F241" s="223" t="s">
        <v>334</v>
      </c>
      <c r="G241" s="38"/>
      <c r="H241" s="38"/>
      <c r="I241" s="224"/>
      <c r="J241" s="38"/>
      <c r="K241" s="38"/>
      <c r="L241" s="42"/>
      <c r="M241" s="225"/>
      <c r="N241" s="226"/>
      <c r="O241" s="89"/>
      <c r="P241" s="89"/>
      <c r="Q241" s="89"/>
      <c r="R241" s="89"/>
      <c r="S241" s="89"/>
      <c r="T241" s="90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5" t="s">
        <v>131</v>
      </c>
      <c r="AU241" s="15" t="s">
        <v>80</v>
      </c>
    </row>
    <row r="242" s="2" customFormat="1" ht="24.15" customHeight="1">
      <c r="A242" s="36"/>
      <c r="B242" s="37"/>
      <c r="C242" s="209" t="s">
        <v>336</v>
      </c>
      <c r="D242" s="209" t="s">
        <v>124</v>
      </c>
      <c r="E242" s="210" t="s">
        <v>337</v>
      </c>
      <c r="F242" s="211" t="s">
        <v>338</v>
      </c>
      <c r="G242" s="212" t="s">
        <v>137</v>
      </c>
      <c r="H242" s="213">
        <v>25</v>
      </c>
      <c r="I242" s="214"/>
      <c r="J242" s="215">
        <f>ROUND(I242*H242,2)</f>
        <v>0</v>
      </c>
      <c r="K242" s="211" t="s">
        <v>128</v>
      </c>
      <c r="L242" s="42"/>
      <c r="M242" s="216" t="s">
        <v>1</v>
      </c>
      <c r="N242" s="217" t="s">
        <v>38</v>
      </c>
      <c r="O242" s="89"/>
      <c r="P242" s="218">
        <f>O242*H242</f>
        <v>0</v>
      </c>
      <c r="Q242" s="218">
        <v>0</v>
      </c>
      <c r="R242" s="218">
        <f>Q242*H242</f>
        <v>0</v>
      </c>
      <c r="S242" s="218">
        <v>0</v>
      </c>
      <c r="T242" s="219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20" t="s">
        <v>250</v>
      </c>
      <c r="AT242" s="220" t="s">
        <v>124</v>
      </c>
      <c r="AU242" s="220" t="s">
        <v>80</v>
      </c>
      <c r="AY242" s="15" t="s">
        <v>121</v>
      </c>
      <c r="BE242" s="221">
        <f>IF(N242="základní",J242,0)</f>
        <v>0</v>
      </c>
      <c r="BF242" s="221">
        <f>IF(N242="snížená",J242,0)</f>
        <v>0</v>
      </c>
      <c r="BG242" s="221">
        <f>IF(N242="zákl. přenesená",J242,0)</f>
        <v>0</v>
      </c>
      <c r="BH242" s="221">
        <f>IF(N242="sníž. přenesená",J242,0)</f>
        <v>0</v>
      </c>
      <c r="BI242" s="221">
        <f>IF(N242="nulová",J242,0)</f>
        <v>0</v>
      </c>
      <c r="BJ242" s="15" t="s">
        <v>78</v>
      </c>
      <c r="BK242" s="221">
        <f>ROUND(I242*H242,2)</f>
        <v>0</v>
      </c>
      <c r="BL242" s="15" t="s">
        <v>250</v>
      </c>
      <c r="BM242" s="220" t="s">
        <v>339</v>
      </c>
    </row>
    <row r="243" s="2" customFormat="1">
      <c r="A243" s="36"/>
      <c r="B243" s="37"/>
      <c r="C243" s="38"/>
      <c r="D243" s="222" t="s">
        <v>131</v>
      </c>
      <c r="E243" s="38"/>
      <c r="F243" s="223" t="s">
        <v>340</v>
      </c>
      <c r="G243" s="38"/>
      <c r="H243" s="38"/>
      <c r="I243" s="224"/>
      <c r="J243" s="38"/>
      <c r="K243" s="38"/>
      <c r="L243" s="42"/>
      <c r="M243" s="225"/>
      <c r="N243" s="226"/>
      <c r="O243" s="89"/>
      <c r="P243" s="89"/>
      <c r="Q243" s="89"/>
      <c r="R243" s="89"/>
      <c r="S243" s="89"/>
      <c r="T243" s="90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5" t="s">
        <v>131</v>
      </c>
      <c r="AU243" s="15" t="s">
        <v>80</v>
      </c>
    </row>
    <row r="244" s="2" customFormat="1">
      <c r="A244" s="36"/>
      <c r="B244" s="37"/>
      <c r="C244" s="38"/>
      <c r="D244" s="227" t="s">
        <v>133</v>
      </c>
      <c r="E244" s="38"/>
      <c r="F244" s="228" t="s">
        <v>341</v>
      </c>
      <c r="G244" s="38"/>
      <c r="H244" s="38"/>
      <c r="I244" s="224"/>
      <c r="J244" s="38"/>
      <c r="K244" s="38"/>
      <c r="L244" s="42"/>
      <c r="M244" s="225"/>
      <c r="N244" s="226"/>
      <c r="O244" s="89"/>
      <c r="P244" s="89"/>
      <c r="Q244" s="89"/>
      <c r="R244" s="89"/>
      <c r="S244" s="89"/>
      <c r="T244" s="90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5" t="s">
        <v>133</v>
      </c>
      <c r="AU244" s="15" t="s">
        <v>80</v>
      </c>
    </row>
    <row r="245" s="2" customFormat="1" ht="24.15" customHeight="1">
      <c r="A245" s="36"/>
      <c r="B245" s="37"/>
      <c r="C245" s="240" t="s">
        <v>342</v>
      </c>
      <c r="D245" s="240" t="s">
        <v>183</v>
      </c>
      <c r="E245" s="241" t="s">
        <v>343</v>
      </c>
      <c r="F245" s="242" t="s">
        <v>344</v>
      </c>
      <c r="G245" s="243" t="s">
        <v>137</v>
      </c>
      <c r="H245" s="244">
        <v>25</v>
      </c>
      <c r="I245" s="245"/>
      <c r="J245" s="246">
        <f>ROUND(I245*H245,2)</f>
        <v>0</v>
      </c>
      <c r="K245" s="242" t="s">
        <v>128</v>
      </c>
      <c r="L245" s="247"/>
      <c r="M245" s="248" t="s">
        <v>1</v>
      </c>
      <c r="N245" s="249" t="s">
        <v>38</v>
      </c>
      <c r="O245" s="89"/>
      <c r="P245" s="218">
        <f>O245*H245</f>
        <v>0</v>
      </c>
      <c r="Q245" s="218">
        <v>0.00017000000000000001</v>
      </c>
      <c r="R245" s="218">
        <f>Q245*H245</f>
        <v>0.0042500000000000003</v>
      </c>
      <c r="S245" s="218">
        <v>0</v>
      </c>
      <c r="T245" s="219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220" t="s">
        <v>324</v>
      </c>
      <c r="AT245" s="220" t="s">
        <v>183</v>
      </c>
      <c r="AU245" s="220" t="s">
        <v>80</v>
      </c>
      <c r="AY245" s="15" t="s">
        <v>121</v>
      </c>
      <c r="BE245" s="221">
        <f>IF(N245="základní",J245,0)</f>
        <v>0</v>
      </c>
      <c r="BF245" s="221">
        <f>IF(N245="snížená",J245,0)</f>
        <v>0</v>
      </c>
      <c r="BG245" s="221">
        <f>IF(N245="zákl. přenesená",J245,0)</f>
        <v>0</v>
      </c>
      <c r="BH245" s="221">
        <f>IF(N245="sníž. přenesená",J245,0)</f>
        <v>0</v>
      </c>
      <c r="BI245" s="221">
        <f>IF(N245="nulová",J245,0)</f>
        <v>0</v>
      </c>
      <c r="BJ245" s="15" t="s">
        <v>78</v>
      </c>
      <c r="BK245" s="221">
        <f>ROUND(I245*H245,2)</f>
        <v>0</v>
      </c>
      <c r="BL245" s="15" t="s">
        <v>250</v>
      </c>
      <c r="BM245" s="220" t="s">
        <v>345</v>
      </c>
    </row>
    <row r="246" s="2" customFormat="1">
      <c r="A246" s="36"/>
      <c r="B246" s="37"/>
      <c r="C246" s="38"/>
      <c r="D246" s="222" t="s">
        <v>131</v>
      </c>
      <c r="E246" s="38"/>
      <c r="F246" s="223" t="s">
        <v>344</v>
      </c>
      <c r="G246" s="38"/>
      <c r="H246" s="38"/>
      <c r="I246" s="224"/>
      <c r="J246" s="38"/>
      <c r="K246" s="38"/>
      <c r="L246" s="42"/>
      <c r="M246" s="225"/>
      <c r="N246" s="226"/>
      <c r="O246" s="89"/>
      <c r="P246" s="89"/>
      <c r="Q246" s="89"/>
      <c r="R246" s="89"/>
      <c r="S246" s="89"/>
      <c r="T246" s="90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5" t="s">
        <v>131</v>
      </c>
      <c r="AU246" s="15" t="s">
        <v>80</v>
      </c>
    </row>
    <row r="247" s="2" customFormat="1" ht="33" customHeight="1">
      <c r="A247" s="36"/>
      <c r="B247" s="37"/>
      <c r="C247" s="209" t="s">
        <v>346</v>
      </c>
      <c r="D247" s="209" t="s">
        <v>124</v>
      </c>
      <c r="E247" s="210" t="s">
        <v>347</v>
      </c>
      <c r="F247" s="211" t="s">
        <v>348</v>
      </c>
      <c r="G247" s="212" t="s">
        <v>179</v>
      </c>
      <c r="H247" s="213">
        <v>1</v>
      </c>
      <c r="I247" s="214"/>
      <c r="J247" s="215">
        <f>ROUND(I247*H247,2)</f>
        <v>0</v>
      </c>
      <c r="K247" s="211" t="s">
        <v>128</v>
      </c>
      <c r="L247" s="42"/>
      <c r="M247" s="216" t="s">
        <v>1</v>
      </c>
      <c r="N247" s="217" t="s">
        <v>38</v>
      </c>
      <c r="O247" s="89"/>
      <c r="P247" s="218">
        <f>O247*H247</f>
        <v>0</v>
      </c>
      <c r="Q247" s="218">
        <v>0</v>
      </c>
      <c r="R247" s="218">
        <f>Q247*H247</f>
        <v>0</v>
      </c>
      <c r="S247" s="218">
        <v>0</v>
      </c>
      <c r="T247" s="219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20" t="s">
        <v>250</v>
      </c>
      <c r="AT247" s="220" t="s">
        <v>124</v>
      </c>
      <c r="AU247" s="220" t="s">
        <v>80</v>
      </c>
      <c r="AY247" s="15" t="s">
        <v>121</v>
      </c>
      <c r="BE247" s="221">
        <f>IF(N247="základní",J247,0)</f>
        <v>0</v>
      </c>
      <c r="BF247" s="221">
        <f>IF(N247="snížená",J247,0)</f>
        <v>0</v>
      </c>
      <c r="BG247" s="221">
        <f>IF(N247="zákl. přenesená",J247,0)</f>
        <v>0</v>
      </c>
      <c r="BH247" s="221">
        <f>IF(N247="sníž. přenesená",J247,0)</f>
        <v>0</v>
      </c>
      <c r="BI247" s="221">
        <f>IF(N247="nulová",J247,0)</f>
        <v>0</v>
      </c>
      <c r="BJ247" s="15" t="s">
        <v>78</v>
      </c>
      <c r="BK247" s="221">
        <f>ROUND(I247*H247,2)</f>
        <v>0</v>
      </c>
      <c r="BL247" s="15" t="s">
        <v>250</v>
      </c>
      <c r="BM247" s="220" t="s">
        <v>349</v>
      </c>
    </row>
    <row r="248" s="2" customFormat="1">
      <c r="A248" s="36"/>
      <c r="B248" s="37"/>
      <c r="C248" s="38"/>
      <c r="D248" s="222" t="s">
        <v>131</v>
      </c>
      <c r="E248" s="38"/>
      <c r="F248" s="223" t="s">
        <v>350</v>
      </c>
      <c r="G248" s="38"/>
      <c r="H248" s="38"/>
      <c r="I248" s="224"/>
      <c r="J248" s="38"/>
      <c r="K248" s="38"/>
      <c r="L248" s="42"/>
      <c r="M248" s="225"/>
      <c r="N248" s="226"/>
      <c r="O248" s="89"/>
      <c r="P248" s="89"/>
      <c r="Q248" s="89"/>
      <c r="R248" s="89"/>
      <c r="S248" s="89"/>
      <c r="T248" s="90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5" t="s">
        <v>131</v>
      </c>
      <c r="AU248" s="15" t="s">
        <v>80</v>
      </c>
    </row>
    <row r="249" s="2" customFormat="1">
      <c r="A249" s="36"/>
      <c r="B249" s="37"/>
      <c r="C249" s="38"/>
      <c r="D249" s="227" t="s">
        <v>133</v>
      </c>
      <c r="E249" s="38"/>
      <c r="F249" s="228" t="s">
        <v>351</v>
      </c>
      <c r="G249" s="38"/>
      <c r="H249" s="38"/>
      <c r="I249" s="224"/>
      <c r="J249" s="38"/>
      <c r="K249" s="38"/>
      <c r="L249" s="42"/>
      <c r="M249" s="225"/>
      <c r="N249" s="226"/>
      <c r="O249" s="89"/>
      <c r="P249" s="89"/>
      <c r="Q249" s="89"/>
      <c r="R249" s="89"/>
      <c r="S249" s="89"/>
      <c r="T249" s="90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5" t="s">
        <v>133</v>
      </c>
      <c r="AU249" s="15" t="s">
        <v>80</v>
      </c>
    </row>
    <row r="250" s="2" customFormat="1" ht="24.15" customHeight="1">
      <c r="A250" s="36"/>
      <c r="B250" s="37"/>
      <c r="C250" s="240" t="s">
        <v>352</v>
      </c>
      <c r="D250" s="240" t="s">
        <v>183</v>
      </c>
      <c r="E250" s="241" t="s">
        <v>353</v>
      </c>
      <c r="F250" s="242" t="s">
        <v>354</v>
      </c>
      <c r="G250" s="243" t="s">
        <v>179</v>
      </c>
      <c r="H250" s="244">
        <v>1</v>
      </c>
      <c r="I250" s="245"/>
      <c r="J250" s="246">
        <f>ROUND(I250*H250,2)</f>
        <v>0</v>
      </c>
      <c r="K250" s="242" t="s">
        <v>128</v>
      </c>
      <c r="L250" s="247"/>
      <c r="M250" s="248" t="s">
        <v>1</v>
      </c>
      <c r="N250" s="249" t="s">
        <v>38</v>
      </c>
      <c r="O250" s="89"/>
      <c r="P250" s="218">
        <f>O250*H250</f>
        <v>0</v>
      </c>
      <c r="Q250" s="218">
        <v>0.00040000000000000002</v>
      </c>
      <c r="R250" s="218">
        <f>Q250*H250</f>
        <v>0.00040000000000000002</v>
      </c>
      <c r="S250" s="218">
        <v>0</v>
      </c>
      <c r="T250" s="219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20" t="s">
        <v>324</v>
      </c>
      <c r="AT250" s="220" t="s">
        <v>183</v>
      </c>
      <c r="AU250" s="220" t="s">
        <v>80</v>
      </c>
      <c r="AY250" s="15" t="s">
        <v>121</v>
      </c>
      <c r="BE250" s="221">
        <f>IF(N250="základní",J250,0)</f>
        <v>0</v>
      </c>
      <c r="BF250" s="221">
        <f>IF(N250="snížená",J250,0)</f>
        <v>0</v>
      </c>
      <c r="BG250" s="221">
        <f>IF(N250="zákl. přenesená",J250,0)</f>
        <v>0</v>
      </c>
      <c r="BH250" s="221">
        <f>IF(N250="sníž. přenesená",J250,0)</f>
        <v>0</v>
      </c>
      <c r="BI250" s="221">
        <f>IF(N250="nulová",J250,0)</f>
        <v>0</v>
      </c>
      <c r="BJ250" s="15" t="s">
        <v>78</v>
      </c>
      <c r="BK250" s="221">
        <f>ROUND(I250*H250,2)</f>
        <v>0</v>
      </c>
      <c r="BL250" s="15" t="s">
        <v>250</v>
      </c>
      <c r="BM250" s="220" t="s">
        <v>355</v>
      </c>
    </row>
    <row r="251" s="2" customFormat="1">
      <c r="A251" s="36"/>
      <c r="B251" s="37"/>
      <c r="C251" s="38"/>
      <c r="D251" s="222" t="s">
        <v>131</v>
      </c>
      <c r="E251" s="38"/>
      <c r="F251" s="223" t="s">
        <v>354</v>
      </c>
      <c r="G251" s="38"/>
      <c r="H251" s="38"/>
      <c r="I251" s="224"/>
      <c r="J251" s="38"/>
      <c r="K251" s="38"/>
      <c r="L251" s="42"/>
      <c r="M251" s="225"/>
      <c r="N251" s="226"/>
      <c r="O251" s="89"/>
      <c r="P251" s="89"/>
      <c r="Q251" s="89"/>
      <c r="R251" s="89"/>
      <c r="S251" s="89"/>
      <c r="T251" s="90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5" t="s">
        <v>131</v>
      </c>
      <c r="AU251" s="15" t="s">
        <v>80</v>
      </c>
    </row>
    <row r="252" s="2" customFormat="1" ht="16.5" customHeight="1">
      <c r="A252" s="36"/>
      <c r="B252" s="37"/>
      <c r="C252" s="209" t="s">
        <v>324</v>
      </c>
      <c r="D252" s="209" t="s">
        <v>124</v>
      </c>
      <c r="E252" s="210" t="s">
        <v>356</v>
      </c>
      <c r="F252" s="211" t="s">
        <v>357</v>
      </c>
      <c r="G252" s="212" t="s">
        <v>358</v>
      </c>
      <c r="H252" s="213">
        <v>8</v>
      </c>
      <c r="I252" s="214"/>
      <c r="J252" s="215">
        <f>ROUND(I252*H252,2)</f>
        <v>0</v>
      </c>
      <c r="K252" s="211" t="s">
        <v>128</v>
      </c>
      <c r="L252" s="42"/>
      <c r="M252" s="216" t="s">
        <v>1</v>
      </c>
      <c r="N252" s="217" t="s">
        <v>38</v>
      </c>
      <c r="O252" s="89"/>
      <c r="P252" s="218">
        <f>O252*H252</f>
        <v>0</v>
      </c>
      <c r="Q252" s="218">
        <v>0</v>
      </c>
      <c r="R252" s="218">
        <f>Q252*H252</f>
        <v>0</v>
      </c>
      <c r="S252" s="218">
        <v>0</v>
      </c>
      <c r="T252" s="219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20" t="s">
        <v>250</v>
      </c>
      <c r="AT252" s="220" t="s">
        <v>124</v>
      </c>
      <c r="AU252" s="220" t="s">
        <v>80</v>
      </c>
      <c r="AY252" s="15" t="s">
        <v>121</v>
      </c>
      <c r="BE252" s="221">
        <f>IF(N252="základní",J252,0)</f>
        <v>0</v>
      </c>
      <c r="BF252" s="221">
        <f>IF(N252="snížená",J252,0)</f>
        <v>0</v>
      </c>
      <c r="BG252" s="221">
        <f>IF(N252="zákl. přenesená",J252,0)</f>
        <v>0</v>
      </c>
      <c r="BH252" s="221">
        <f>IF(N252="sníž. přenesená",J252,0)</f>
        <v>0</v>
      </c>
      <c r="BI252" s="221">
        <f>IF(N252="nulová",J252,0)</f>
        <v>0</v>
      </c>
      <c r="BJ252" s="15" t="s">
        <v>78</v>
      </c>
      <c r="BK252" s="221">
        <f>ROUND(I252*H252,2)</f>
        <v>0</v>
      </c>
      <c r="BL252" s="15" t="s">
        <v>250</v>
      </c>
      <c r="BM252" s="220" t="s">
        <v>359</v>
      </c>
    </row>
    <row r="253" s="2" customFormat="1">
      <c r="A253" s="36"/>
      <c r="B253" s="37"/>
      <c r="C253" s="38"/>
      <c r="D253" s="222" t="s">
        <v>131</v>
      </c>
      <c r="E253" s="38"/>
      <c r="F253" s="223" t="s">
        <v>360</v>
      </c>
      <c r="G253" s="38"/>
      <c r="H253" s="38"/>
      <c r="I253" s="224"/>
      <c r="J253" s="38"/>
      <c r="K253" s="38"/>
      <c r="L253" s="42"/>
      <c r="M253" s="225"/>
      <c r="N253" s="226"/>
      <c r="O253" s="89"/>
      <c r="P253" s="89"/>
      <c r="Q253" s="89"/>
      <c r="R253" s="89"/>
      <c r="S253" s="89"/>
      <c r="T253" s="90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5" t="s">
        <v>131</v>
      </c>
      <c r="AU253" s="15" t="s">
        <v>80</v>
      </c>
    </row>
    <row r="254" s="2" customFormat="1">
      <c r="A254" s="36"/>
      <c r="B254" s="37"/>
      <c r="C254" s="38"/>
      <c r="D254" s="227" t="s">
        <v>133</v>
      </c>
      <c r="E254" s="38"/>
      <c r="F254" s="228" t="s">
        <v>361</v>
      </c>
      <c r="G254" s="38"/>
      <c r="H254" s="38"/>
      <c r="I254" s="224"/>
      <c r="J254" s="38"/>
      <c r="K254" s="38"/>
      <c r="L254" s="42"/>
      <c r="M254" s="225"/>
      <c r="N254" s="226"/>
      <c r="O254" s="89"/>
      <c r="P254" s="89"/>
      <c r="Q254" s="89"/>
      <c r="R254" s="89"/>
      <c r="S254" s="89"/>
      <c r="T254" s="90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5" t="s">
        <v>133</v>
      </c>
      <c r="AU254" s="15" t="s">
        <v>80</v>
      </c>
    </row>
    <row r="255" s="2" customFormat="1" ht="24.15" customHeight="1">
      <c r="A255" s="36"/>
      <c r="B255" s="37"/>
      <c r="C255" s="209" t="s">
        <v>362</v>
      </c>
      <c r="D255" s="209" t="s">
        <v>124</v>
      </c>
      <c r="E255" s="210" t="s">
        <v>363</v>
      </c>
      <c r="F255" s="211" t="s">
        <v>364</v>
      </c>
      <c r="G255" s="212" t="s">
        <v>179</v>
      </c>
      <c r="H255" s="213">
        <v>1</v>
      </c>
      <c r="I255" s="214"/>
      <c r="J255" s="215">
        <f>ROUND(I255*H255,2)</f>
        <v>0</v>
      </c>
      <c r="K255" s="211" t="s">
        <v>128</v>
      </c>
      <c r="L255" s="42"/>
      <c r="M255" s="216" t="s">
        <v>1</v>
      </c>
      <c r="N255" s="217" t="s">
        <v>38</v>
      </c>
      <c r="O255" s="89"/>
      <c r="P255" s="218">
        <f>O255*H255</f>
        <v>0</v>
      </c>
      <c r="Q255" s="218">
        <v>0</v>
      </c>
      <c r="R255" s="218">
        <f>Q255*H255</f>
        <v>0</v>
      </c>
      <c r="S255" s="218">
        <v>0</v>
      </c>
      <c r="T255" s="219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20" t="s">
        <v>250</v>
      </c>
      <c r="AT255" s="220" t="s">
        <v>124</v>
      </c>
      <c r="AU255" s="220" t="s">
        <v>80</v>
      </c>
      <c r="AY255" s="15" t="s">
        <v>121</v>
      </c>
      <c r="BE255" s="221">
        <f>IF(N255="základní",J255,0)</f>
        <v>0</v>
      </c>
      <c r="BF255" s="221">
        <f>IF(N255="snížená",J255,0)</f>
        <v>0</v>
      </c>
      <c r="BG255" s="221">
        <f>IF(N255="zákl. přenesená",J255,0)</f>
        <v>0</v>
      </c>
      <c r="BH255" s="221">
        <f>IF(N255="sníž. přenesená",J255,0)</f>
        <v>0</v>
      </c>
      <c r="BI255" s="221">
        <f>IF(N255="nulová",J255,0)</f>
        <v>0</v>
      </c>
      <c r="BJ255" s="15" t="s">
        <v>78</v>
      </c>
      <c r="BK255" s="221">
        <f>ROUND(I255*H255,2)</f>
        <v>0</v>
      </c>
      <c r="BL255" s="15" t="s">
        <v>250</v>
      </c>
      <c r="BM255" s="220" t="s">
        <v>365</v>
      </c>
    </row>
    <row r="256" s="2" customFormat="1">
      <c r="A256" s="36"/>
      <c r="B256" s="37"/>
      <c r="C256" s="38"/>
      <c r="D256" s="222" t="s">
        <v>131</v>
      </c>
      <c r="E256" s="38"/>
      <c r="F256" s="223" t="s">
        <v>366</v>
      </c>
      <c r="G256" s="38"/>
      <c r="H256" s="38"/>
      <c r="I256" s="224"/>
      <c r="J256" s="38"/>
      <c r="K256" s="38"/>
      <c r="L256" s="42"/>
      <c r="M256" s="225"/>
      <c r="N256" s="226"/>
      <c r="O256" s="89"/>
      <c r="P256" s="89"/>
      <c r="Q256" s="89"/>
      <c r="R256" s="89"/>
      <c r="S256" s="89"/>
      <c r="T256" s="90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5" t="s">
        <v>131</v>
      </c>
      <c r="AU256" s="15" t="s">
        <v>80</v>
      </c>
    </row>
    <row r="257" s="2" customFormat="1">
      <c r="A257" s="36"/>
      <c r="B257" s="37"/>
      <c r="C257" s="38"/>
      <c r="D257" s="227" t="s">
        <v>133</v>
      </c>
      <c r="E257" s="38"/>
      <c r="F257" s="228" t="s">
        <v>367</v>
      </c>
      <c r="G257" s="38"/>
      <c r="H257" s="38"/>
      <c r="I257" s="224"/>
      <c r="J257" s="38"/>
      <c r="K257" s="38"/>
      <c r="L257" s="42"/>
      <c r="M257" s="225"/>
      <c r="N257" s="226"/>
      <c r="O257" s="89"/>
      <c r="P257" s="89"/>
      <c r="Q257" s="89"/>
      <c r="R257" s="89"/>
      <c r="S257" s="89"/>
      <c r="T257" s="90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T257" s="15" t="s">
        <v>133</v>
      </c>
      <c r="AU257" s="15" t="s">
        <v>80</v>
      </c>
    </row>
    <row r="258" s="12" customFormat="1" ht="22.8" customHeight="1">
      <c r="A258" s="12"/>
      <c r="B258" s="193"/>
      <c r="C258" s="194"/>
      <c r="D258" s="195" t="s">
        <v>72</v>
      </c>
      <c r="E258" s="207" t="s">
        <v>368</v>
      </c>
      <c r="F258" s="207" t="s">
        <v>369</v>
      </c>
      <c r="G258" s="194"/>
      <c r="H258" s="194"/>
      <c r="I258" s="197"/>
      <c r="J258" s="208">
        <f>BK258</f>
        <v>0</v>
      </c>
      <c r="K258" s="194"/>
      <c r="L258" s="199"/>
      <c r="M258" s="200"/>
      <c r="N258" s="201"/>
      <c r="O258" s="201"/>
      <c r="P258" s="202">
        <f>SUM(P259:P266)</f>
        <v>0</v>
      </c>
      <c r="Q258" s="201"/>
      <c r="R258" s="202">
        <f>SUM(R259:R266)</f>
        <v>0.014500000000000001</v>
      </c>
      <c r="S258" s="201"/>
      <c r="T258" s="203">
        <f>SUM(T259:T266)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04" t="s">
        <v>80</v>
      </c>
      <c r="AT258" s="205" t="s">
        <v>72</v>
      </c>
      <c r="AU258" s="205" t="s">
        <v>78</v>
      </c>
      <c r="AY258" s="204" t="s">
        <v>121</v>
      </c>
      <c r="BK258" s="206">
        <f>SUM(BK259:BK266)</f>
        <v>0</v>
      </c>
    </row>
    <row r="259" s="2" customFormat="1" ht="24.15" customHeight="1">
      <c r="A259" s="36"/>
      <c r="B259" s="37"/>
      <c r="C259" s="209" t="s">
        <v>370</v>
      </c>
      <c r="D259" s="209" t="s">
        <v>124</v>
      </c>
      <c r="E259" s="210" t="s">
        <v>371</v>
      </c>
      <c r="F259" s="211" t="s">
        <v>372</v>
      </c>
      <c r="G259" s="212" t="s">
        <v>179</v>
      </c>
      <c r="H259" s="213">
        <v>1</v>
      </c>
      <c r="I259" s="214"/>
      <c r="J259" s="215">
        <f>ROUND(I259*H259,2)</f>
        <v>0</v>
      </c>
      <c r="K259" s="211" t="s">
        <v>128</v>
      </c>
      <c r="L259" s="42"/>
      <c r="M259" s="216" t="s">
        <v>1</v>
      </c>
      <c r="N259" s="217" t="s">
        <v>38</v>
      </c>
      <c r="O259" s="89"/>
      <c r="P259" s="218">
        <f>O259*H259</f>
        <v>0</v>
      </c>
      <c r="Q259" s="218">
        <v>0</v>
      </c>
      <c r="R259" s="218">
        <f>Q259*H259</f>
        <v>0</v>
      </c>
      <c r="S259" s="218">
        <v>0</v>
      </c>
      <c r="T259" s="219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20" t="s">
        <v>250</v>
      </c>
      <c r="AT259" s="220" t="s">
        <v>124</v>
      </c>
      <c r="AU259" s="220" t="s">
        <v>80</v>
      </c>
      <c r="AY259" s="15" t="s">
        <v>121</v>
      </c>
      <c r="BE259" s="221">
        <f>IF(N259="základní",J259,0)</f>
        <v>0</v>
      </c>
      <c r="BF259" s="221">
        <f>IF(N259="snížená",J259,0)</f>
        <v>0</v>
      </c>
      <c r="BG259" s="221">
        <f>IF(N259="zákl. přenesená",J259,0)</f>
        <v>0</v>
      </c>
      <c r="BH259" s="221">
        <f>IF(N259="sníž. přenesená",J259,0)</f>
        <v>0</v>
      </c>
      <c r="BI259" s="221">
        <f>IF(N259="nulová",J259,0)</f>
        <v>0</v>
      </c>
      <c r="BJ259" s="15" t="s">
        <v>78</v>
      </c>
      <c r="BK259" s="221">
        <f>ROUND(I259*H259,2)</f>
        <v>0</v>
      </c>
      <c r="BL259" s="15" t="s">
        <v>250</v>
      </c>
      <c r="BM259" s="220" t="s">
        <v>373</v>
      </c>
    </row>
    <row r="260" s="2" customFormat="1">
      <c r="A260" s="36"/>
      <c r="B260" s="37"/>
      <c r="C260" s="38"/>
      <c r="D260" s="222" t="s">
        <v>131</v>
      </c>
      <c r="E260" s="38"/>
      <c r="F260" s="223" t="s">
        <v>374</v>
      </c>
      <c r="G260" s="38"/>
      <c r="H260" s="38"/>
      <c r="I260" s="224"/>
      <c r="J260" s="38"/>
      <c r="K260" s="38"/>
      <c r="L260" s="42"/>
      <c r="M260" s="225"/>
      <c r="N260" s="226"/>
      <c r="O260" s="89"/>
      <c r="P260" s="89"/>
      <c r="Q260" s="89"/>
      <c r="R260" s="89"/>
      <c r="S260" s="89"/>
      <c r="T260" s="90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5" t="s">
        <v>131</v>
      </c>
      <c r="AU260" s="15" t="s">
        <v>80</v>
      </c>
    </row>
    <row r="261" s="2" customFormat="1">
      <c r="A261" s="36"/>
      <c r="B261" s="37"/>
      <c r="C261" s="38"/>
      <c r="D261" s="227" t="s">
        <v>133</v>
      </c>
      <c r="E261" s="38"/>
      <c r="F261" s="228" t="s">
        <v>375</v>
      </c>
      <c r="G261" s="38"/>
      <c r="H261" s="38"/>
      <c r="I261" s="224"/>
      <c r="J261" s="38"/>
      <c r="K261" s="38"/>
      <c r="L261" s="42"/>
      <c r="M261" s="225"/>
      <c r="N261" s="226"/>
      <c r="O261" s="89"/>
      <c r="P261" s="89"/>
      <c r="Q261" s="89"/>
      <c r="R261" s="89"/>
      <c r="S261" s="89"/>
      <c r="T261" s="90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5" t="s">
        <v>133</v>
      </c>
      <c r="AU261" s="15" t="s">
        <v>80</v>
      </c>
    </row>
    <row r="262" s="2" customFormat="1" ht="24.15" customHeight="1">
      <c r="A262" s="36"/>
      <c r="B262" s="37"/>
      <c r="C262" s="240" t="s">
        <v>376</v>
      </c>
      <c r="D262" s="240" t="s">
        <v>183</v>
      </c>
      <c r="E262" s="241" t="s">
        <v>377</v>
      </c>
      <c r="F262" s="242" t="s">
        <v>378</v>
      </c>
      <c r="G262" s="243" t="s">
        <v>179</v>
      </c>
      <c r="H262" s="244">
        <v>1</v>
      </c>
      <c r="I262" s="245"/>
      <c r="J262" s="246">
        <f>ROUND(I262*H262,2)</f>
        <v>0</v>
      </c>
      <c r="K262" s="242" t="s">
        <v>128</v>
      </c>
      <c r="L262" s="247"/>
      <c r="M262" s="248" t="s">
        <v>1</v>
      </c>
      <c r="N262" s="249" t="s">
        <v>38</v>
      </c>
      <c r="O262" s="89"/>
      <c r="P262" s="218">
        <f>O262*H262</f>
        <v>0</v>
      </c>
      <c r="Q262" s="218">
        <v>0.014500000000000001</v>
      </c>
      <c r="R262" s="218">
        <f>Q262*H262</f>
        <v>0.014500000000000001</v>
      </c>
      <c r="S262" s="218">
        <v>0</v>
      </c>
      <c r="T262" s="219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20" t="s">
        <v>324</v>
      </c>
      <c r="AT262" s="220" t="s">
        <v>183</v>
      </c>
      <c r="AU262" s="220" t="s">
        <v>80</v>
      </c>
      <c r="AY262" s="15" t="s">
        <v>121</v>
      </c>
      <c r="BE262" s="221">
        <f>IF(N262="základní",J262,0)</f>
        <v>0</v>
      </c>
      <c r="BF262" s="221">
        <f>IF(N262="snížená",J262,0)</f>
        <v>0</v>
      </c>
      <c r="BG262" s="221">
        <f>IF(N262="zákl. přenesená",J262,0)</f>
        <v>0</v>
      </c>
      <c r="BH262" s="221">
        <f>IF(N262="sníž. přenesená",J262,0)</f>
        <v>0</v>
      </c>
      <c r="BI262" s="221">
        <f>IF(N262="nulová",J262,0)</f>
        <v>0</v>
      </c>
      <c r="BJ262" s="15" t="s">
        <v>78</v>
      </c>
      <c r="BK262" s="221">
        <f>ROUND(I262*H262,2)</f>
        <v>0</v>
      </c>
      <c r="BL262" s="15" t="s">
        <v>250</v>
      </c>
      <c r="BM262" s="220" t="s">
        <v>379</v>
      </c>
    </row>
    <row r="263" s="2" customFormat="1">
      <c r="A263" s="36"/>
      <c r="B263" s="37"/>
      <c r="C263" s="38"/>
      <c r="D263" s="222" t="s">
        <v>131</v>
      </c>
      <c r="E263" s="38"/>
      <c r="F263" s="223" t="s">
        <v>378</v>
      </c>
      <c r="G263" s="38"/>
      <c r="H263" s="38"/>
      <c r="I263" s="224"/>
      <c r="J263" s="38"/>
      <c r="K263" s="38"/>
      <c r="L263" s="42"/>
      <c r="M263" s="225"/>
      <c r="N263" s="226"/>
      <c r="O263" s="89"/>
      <c r="P263" s="89"/>
      <c r="Q263" s="89"/>
      <c r="R263" s="89"/>
      <c r="S263" s="89"/>
      <c r="T263" s="90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5" t="s">
        <v>131</v>
      </c>
      <c r="AU263" s="15" t="s">
        <v>80</v>
      </c>
    </row>
    <row r="264" s="2" customFormat="1" ht="33" customHeight="1">
      <c r="A264" s="36"/>
      <c r="B264" s="37"/>
      <c r="C264" s="209" t="s">
        <v>380</v>
      </c>
      <c r="D264" s="209" t="s">
        <v>124</v>
      </c>
      <c r="E264" s="210" t="s">
        <v>381</v>
      </c>
      <c r="F264" s="211" t="s">
        <v>382</v>
      </c>
      <c r="G264" s="212" t="s">
        <v>226</v>
      </c>
      <c r="H264" s="213">
        <v>0.014999999999999999</v>
      </c>
      <c r="I264" s="214"/>
      <c r="J264" s="215">
        <f>ROUND(I264*H264,2)</f>
        <v>0</v>
      </c>
      <c r="K264" s="211" t="s">
        <v>128</v>
      </c>
      <c r="L264" s="42"/>
      <c r="M264" s="216" t="s">
        <v>1</v>
      </c>
      <c r="N264" s="217" t="s">
        <v>38</v>
      </c>
      <c r="O264" s="89"/>
      <c r="P264" s="218">
        <f>O264*H264</f>
        <v>0</v>
      </c>
      <c r="Q264" s="218">
        <v>0</v>
      </c>
      <c r="R264" s="218">
        <f>Q264*H264</f>
        <v>0</v>
      </c>
      <c r="S264" s="218">
        <v>0</v>
      </c>
      <c r="T264" s="219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20" t="s">
        <v>250</v>
      </c>
      <c r="AT264" s="220" t="s">
        <v>124</v>
      </c>
      <c r="AU264" s="220" t="s">
        <v>80</v>
      </c>
      <c r="AY264" s="15" t="s">
        <v>121</v>
      </c>
      <c r="BE264" s="221">
        <f>IF(N264="základní",J264,0)</f>
        <v>0</v>
      </c>
      <c r="BF264" s="221">
        <f>IF(N264="snížená",J264,0)</f>
        <v>0</v>
      </c>
      <c r="BG264" s="221">
        <f>IF(N264="zákl. přenesená",J264,0)</f>
        <v>0</v>
      </c>
      <c r="BH264" s="221">
        <f>IF(N264="sníž. přenesená",J264,0)</f>
        <v>0</v>
      </c>
      <c r="BI264" s="221">
        <f>IF(N264="nulová",J264,0)</f>
        <v>0</v>
      </c>
      <c r="BJ264" s="15" t="s">
        <v>78</v>
      </c>
      <c r="BK264" s="221">
        <f>ROUND(I264*H264,2)</f>
        <v>0</v>
      </c>
      <c r="BL264" s="15" t="s">
        <v>250</v>
      </c>
      <c r="BM264" s="220" t="s">
        <v>383</v>
      </c>
    </row>
    <row r="265" s="2" customFormat="1">
      <c r="A265" s="36"/>
      <c r="B265" s="37"/>
      <c r="C265" s="38"/>
      <c r="D265" s="222" t="s">
        <v>131</v>
      </c>
      <c r="E265" s="38"/>
      <c r="F265" s="223" t="s">
        <v>384</v>
      </c>
      <c r="G265" s="38"/>
      <c r="H265" s="38"/>
      <c r="I265" s="224"/>
      <c r="J265" s="38"/>
      <c r="K265" s="38"/>
      <c r="L265" s="42"/>
      <c r="M265" s="225"/>
      <c r="N265" s="226"/>
      <c r="O265" s="89"/>
      <c r="P265" s="89"/>
      <c r="Q265" s="89"/>
      <c r="R265" s="89"/>
      <c r="S265" s="89"/>
      <c r="T265" s="90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5" t="s">
        <v>131</v>
      </c>
      <c r="AU265" s="15" t="s">
        <v>80</v>
      </c>
    </row>
    <row r="266" s="2" customFormat="1">
      <c r="A266" s="36"/>
      <c r="B266" s="37"/>
      <c r="C266" s="38"/>
      <c r="D266" s="227" t="s">
        <v>133</v>
      </c>
      <c r="E266" s="38"/>
      <c r="F266" s="228" t="s">
        <v>385</v>
      </c>
      <c r="G266" s="38"/>
      <c r="H266" s="38"/>
      <c r="I266" s="224"/>
      <c r="J266" s="38"/>
      <c r="K266" s="38"/>
      <c r="L266" s="42"/>
      <c r="M266" s="225"/>
      <c r="N266" s="226"/>
      <c r="O266" s="89"/>
      <c r="P266" s="89"/>
      <c r="Q266" s="89"/>
      <c r="R266" s="89"/>
      <c r="S266" s="89"/>
      <c r="T266" s="90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T266" s="15" t="s">
        <v>133</v>
      </c>
      <c r="AU266" s="15" t="s">
        <v>80</v>
      </c>
    </row>
    <row r="267" s="12" customFormat="1" ht="22.8" customHeight="1">
      <c r="A267" s="12"/>
      <c r="B267" s="193"/>
      <c r="C267" s="194"/>
      <c r="D267" s="195" t="s">
        <v>72</v>
      </c>
      <c r="E267" s="207" t="s">
        <v>386</v>
      </c>
      <c r="F267" s="207" t="s">
        <v>387</v>
      </c>
      <c r="G267" s="194"/>
      <c r="H267" s="194"/>
      <c r="I267" s="197"/>
      <c r="J267" s="208">
        <f>BK267</f>
        <v>0</v>
      </c>
      <c r="K267" s="194"/>
      <c r="L267" s="199"/>
      <c r="M267" s="200"/>
      <c r="N267" s="201"/>
      <c r="O267" s="201"/>
      <c r="P267" s="202">
        <f>SUM(P268:P294)</f>
        <v>0</v>
      </c>
      <c r="Q267" s="201"/>
      <c r="R267" s="202">
        <f>SUM(R268:R294)</f>
        <v>0.093792420000000015</v>
      </c>
      <c r="S267" s="201"/>
      <c r="T267" s="203">
        <f>SUM(T268:T294)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04" t="s">
        <v>80</v>
      </c>
      <c r="AT267" s="205" t="s">
        <v>72</v>
      </c>
      <c r="AU267" s="205" t="s">
        <v>78</v>
      </c>
      <c r="AY267" s="204" t="s">
        <v>121</v>
      </c>
      <c r="BK267" s="206">
        <f>SUM(BK268:BK294)</f>
        <v>0</v>
      </c>
    </row>
    <row r="268" s="2" customFormat="1" ht="24.15" customHeight="1">
      <c r="A268" s="36"/>
      <c r="B268" s="37"/>
      <c r="C268" s="209" t="s">
        <v>388</v>
      </c>
      <c r="D268" s="209" t="s">
        <v>124</v>
      </c>
      <c r="E268" s="210" t="s">
        <v>389</v>
      </c>
      <c r="F268" s="211" t="s">
        <v>390</v>
      </c>
      <c r="G268" s="212" t="s">
        <v>127</v>
      </c>
      <c r="H268" s="213">
        <v>2.4289999999999998</v>
      </c>
      <c r="I268" s="214"/>
      <c r="J268" s="215">
        <f>ROUND(I268*H268,2)</f>
        <v>0</v>
      </c>
      <c r="K268" s="211" t="s">
        <v>128</v>
      </c>
      <c r="L268" s="42"/>
      <c r="M268" s="216" t="s">
        <v>1</v>
      </c>
      <c r="N268" s="217" t="s">
        <v>38</v>
      </c>
      <c r="O268" s="89"/>
      <c r="P268" s="218">
        <f>O268*H268</f>
        <v>0</v>
      </c>
      <c r="Q268" s="218">
        <v>0</v>
      </c>
      <c r="R268" s="218">
        <f>Q268*H268</f>
        <v>0</v>
      </c>
      <c r="S268" s="218">
        <v>0</v>
      </c>
      <c r="T268" s="219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20" t="s">
        <v>250</v>
      </c>
      <c r="AT268" s="220" t="s">
        <v>124</v>
      </c>
      <c r="AU268" s="220" t="s">
        <v>80</v>
      </c>
      <c r="AY268" s="15" t="s">
        <v>121</v>
      </c>
      <c r="BE268" s="221">
        <f>IF(N268="základní",J268,0)</f>
        <v>0</v>
      </c>
      <c r="BF268" s="221">
        <f>IF(N268="snížená",J268,0)</f>
        <v>0</v>
      </c>
      <c r="BG268" s="221">
        <f>IF(N268="zákl. přenesená",J268,0)</f>
        <v>0</v>
      </c>
      <c r="BH268" s="221">
        <f>IF(N268="sníž. přenesená",J268,0)</f>
        <v>0</v>
      </c>
      <c r="BI268" s="221">
        <f>IF(N268="nulová",J268,0)</f>
        <v>0</v>
      </c>
      <c r="BJ268" s="15" t="s">
        <v>78</v>
      </c>
      <c r="BK268" s="221">
        <f>ROUND(I268*H268,2)</f>
        <v>0</v>
      </c>
      <c r="BL268" s="15" t="s">
        <v>250</v>
      </c>
      <c r="BM268" s="220" t="s">
        <v>391</v>
      </c>
    </row>
    <row r="269" s="2" customFormat="1">
      <c r="A269" s="36"/>
      <c r="B269" s="37"/>
      <c r="C269" s="38"/>
      <c r="D269" s="222" t="s">
        <v>131</v>
      </c>
      <c r="E269" s="38"/>
      <c r="F269" s="223" t="s">
        <v>392</v>
      </c>
      <c r="G269" s="38"/>
      <c r="H269" s="38"/>
      <c r="I269" s="224"/>
      <c r="J269" s="38"/>
      <c r="K269" s="38"/>
      <c r="L269" s="42"/>
      <c r="M269" s="225"/>
      <c r="N269" s="226"/>
      <c r="O269" s="89"/>
      <c r="P269" s="89"/>
      <c r="Q269" s="89"/>
      <c r="R269" s="89"/>
      <c r="S269" s="89"/>
      <c r="T269" s="90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5" t="s">
        <v>131</v>
      </c>
      <c r="AU269" s="15" t="s">
        <v>80</v>
      </c>
    </row>
    <row r="270" s="2" customFormat="1">
      <c r="A270" s="36"/>
      <c r="B270" s="37"/>
      <c r="C270" s="38"/>
      <c r="D270" s="227" t="s">
        <v>133</v>
      </c>
      <c r="E270" s="38"/>
      <c r="F270" s="228" t="s">
        <v>393</v>
      </c>
      <c r="G270" s="38"/>
      <c r="H270" s="38"/>
      <c r="I270" s="224"/>
      <c r="J270" s="38"/>
      <c r="K270" s="38"/>
      <c r="L270" s="42"/>
      <c r="M270" s="225"/>
      <c r="N270" s="226"/>
      <c r="O270" s="89"/>
      <c r="P270" s="89"/>
      <c r="Q270" s="89"/>
      <c r="R270" s="89"/>
      <c r="S270" s="89"/>
      <c r="T270" s="90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5" t="s">
        <v>133</v>
      </c>
      <c r="AU270" s="15" t="s">
        <v>80</v>
      </c>
    </row>
    <row r="271" s="2" customFormat="1" ht="16.5" customHeight="1">
      <c r="A271" s="36"/>
      <c r="B271" s="37"/>
      <c r="C271" s="209" t="s">
        <v>394</v>
      </c>
      <c r="D271" s="209" t="s">
        <v>124</v>
      </c>
      <c r="E271" s="210" t="s">
        <v>395</v>
      </c>
      <c r="F271" s="211" t="s">
        <v>396</v>
      </c>
      <c r="G271" s="212" t="s">
        <v>127</v>
      </c>
      <c r="H271" s="213">
        <v>2.4289999999999998</v>
      </c>
      <c r="I271" s="214"/>
      <c r="J271" s="215">
        <f>ROUND(I271*H271,2)</f>
        <v>0</v>
      </c>
      <c r="K271" s="211" t="s">
        <v>128</v>
      </c>
      <c r="L271" s="42"/>
      <c r="M271" s="216" t="s">
        <v>1</v>
      </c>
      <c r="N271" s="217" t="s">
        <v>38</v>
      </c>
      <c r="O271" s="89"/>
      <c r="P271" s="218">
        <f>O271*H271</f>
        <v>0</v>
      </c>
      <c r="Q271" s="218">
        <v>0</v>
      </c>
      <c r="R271" s="218">
        <f>Q271*H271</f>
        <v>0</v>
      </c>
      <c r="S271" s="218">
        <v>0</v>
      </c>
      <c r="T271" s="219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20" t="s">
        <v>250</v>
      </c>
      <c r="AT271" s="220" t="s">
        <v>124</v>
      </c>
      <c r="AU271" s="220" t="s">
        <v>80</v>
      </c>
      <c r="AY271" s="15" t="s">
        <v>121</v>
      </c>
      <c r="BE271" s="221">
        <f>IF(N271="základní",J271,0)</f>
        <v>0</v>
      </c>
      <c r="BF271" s="221">
        <f>IF(N271="snížená",J271,0)</f>
        <v>0</v>
      </c>
      <c r="BG271" s="221">
        <f>IF(N271="zákl. přenesená",J271,0)</f>
        <v>0</v>
      </c>
      <c r="BH271" s="221">
        <f>IF(N271="sníž. přenesená",J271,0)</f>
        <v>0</v>
      </c>
      <c r="BI271" s="221">
        <f>IF(N271="nulová",J271,0)</f>
        <v>0</v>
      </c>
      <c r="BJ271" s="15" t="s">
        <v>78</v>
      </c>
      <c r="BK271" s="221">
        <f>ROUND(I271*H271,2)</f>
        <v>0</v>
      </c>
      <c r="BL271" s="15" t="s">
        <v>250</v>
      </c>
      <c r="BM271" s="220" t="s">
        <v>397</v>
      </c>
    </row>
    <row r="272" s="2" customFormat="1">
      <c r="A272" s="36"/>
      <c r="B272" s="37"/>
      <c r="C272" s="38"/>
      <c r="D272" s="222" t="s">
        <v>131</v>
      </c>
      <c r="E272" s="38"/>
      <c r="F272" s="223" t="s">
        <v>398</v>
      </c>
      <c r="G272" s="38"/>
      <c r="H272" s="38"/>
      <c r="I272" s="224"/>
      <c r="J272" s="38"/>
      <c r="K272" s="38"/>
      <c r="L272" s="42"/>
      <c r="M272" s="225"/>
      <c r="N272" s="226"/>
      <c r="O272" s="89"/>
      <c r="P272" s="89"/>
      <c r="Q272" s="89"/>
      <c r="R272" s="89"/>
      <c r="S272" s="89"/>
      <c r="T272" s="90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5" t="s">
        <v>131</v>
      </c>
      <c r="AU272" s="15" t="s">
        <v>80</v>
      </c>
    </row>
    <row r="273" s="2" customFormat="1">
      <c r="A273" s="36"/>
      <c r="B273" s="37"/>
      <c r="C273" s="38"/>
      <c r="D273" s="227" t="s">
        <v>133</v>
      </c>
      <c r="E273" s="38"/>
      <c r="F273" s="228" t="s">
        <v>399</v>
      </c>
      <c r="G273" s="38"/>
      <c r="H273" s="38"/>
      <c r="I273" s="224"/>
      <c r="J273" s="38"/>
      <c r="K273" s="38"/>
      <c r="L273" s="42"/>
      <c r="M273" s="225"/>
      <c r="N273" s="226"/>
      <c r="O273" s="89"/>
      <c r="P273" s="89"/>
      <c r="Q273" s="89"/>
      <c r="R273" s="89"/>
      <c r="S273" s="89"/>
      <c r="T273" s="90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5" t="s">
        <v>133</v>
      </c>
      <c r="AU273" s="15" t="s">
        <v>80</v>
      </c>
    </row>
    <row r="274" s="13" customFormat="1">
      <c r="A274" s="13"/>
      <c r="B274" s="229"/>
      <c r="C274" s="230"/>
      <c r="D274" s="222" t="s">
        <v>148</v>
      </c>
      <c r="E274" s="231" t="s">
        <v>1</v>
      </c>
      <c r="F274" s="232" t="s">
        <v>400</v>
      </c>
      <c r="G274" s="230"/>
      <c r="H274" s="233">
        <v>2.4289999999999998</v>
      </c>
      <c r="I274" s="234"/>
      <c r="J274" s="230"/>
      <c r="K274" s="230"/>
      <c r="L274" s="235"/>
      <c r="M274" s="236"/>
      <c r="N274" s="237"/>
      <c r="O274" s="237"/>
      <c r="P274" s="237"/>
      <c r="Q274" s="237"/>
      <c r="R274" s="237"/>
      <c r="S274" s="237"/>
      <c r="T274" s="23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9" t="s">
        <v>148</v>
      </c>
      <c r="AU274" s="239" t="s">
        <v>80</v>
      </c>
      <c r="AV274" s="13" t="s">
        <v>80</v>
      </c>
      <c r="AW274" s="13" t="s">
        <v>30</v>
      </c>
      <c r="AX274" s="13" t="s">
        <v>78</v>
      </c>
      <c r="AY274" s="239" t="s">
        <v>121</v>
      </c>
    </row>
    <row r="275" s="2" customFormat="1" ht="16.5" customHeight="1">
      <c r="A275" s="36"/>
      <c r="B275" s="37"/>
      <c r="C275" s="209" t="s">
        <v>401</v>
      </c>
      <c r="D275" s="209" t="s">
        <v>124</v>
      </c>
      <c r="E275" s="210" t="s">
        <v>402</v>
      </c>
      <c r="F275" s="211" t="s">
        <v>403</v>
      </c>
      <c r="G275" s="212" t="s">
        <v>127</v>
      </c>
      <c r="H275" s="213">
        <v>4.8579999999999997</v>
      </c>
      <c r="I275" s="214"/>
      <c r="J275" s="215">
        <f>ROUND(I275*H275,2)</f>
        <v>0</v>
      </c>
      <c r="K275" s="211" t="s">
        <v>128</v>
      </c>
      <c r="L275" s="42"/>
      <c r="M275" s="216" t="s">
        <v>1</v>
      </c>
      <c r="N275" s="217" t="s">
        <v>38</v>
      </c>
      <c r="O275" s="89"/>
      <c r="P275" s="218">
        <f>O275*H275</f>
        <v>0</v>
      </c>
      <c r="Q275" s="218">
        <v>0.00029999999999999997</v>
      </c>
      <c r="R275" s="218">
        <f>Q275*H275</f>
        <v>0.0014573999999999998</v>
      </c>
      <c r="S275" s="218">
        <v>0</v>
      </c>
      <c r="T275" s="219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220" t="s">
        <v>250</v>
      </c>
      <c r="AT275" s="220" t="s">
        <v>124</v>
      </c>
      <c r="AU275" s="220" t="s">
        <v>80</v>
      </c>
      <c r="AY275" s="15" t="s">
        <v>121</v>
      </c>
      <c r="BE275" s="221">
        <f>IF(N275="základní",J275,0)</f>
        <v>0</v>
      </c>
      <c r="BF275" s="221">
        <f>IF(N275="snížená",J275,0)</f>
        <v>0</v>
      </c>
      <c r="BG275" s="221">
        <f>IF(N275="zákl. přenesená",J275,0)</f>
        <v>0</v>
      </c>
      <c r="BH275" s="221">
        <f>IF(N275="sníž. přenesená",J275,0)</f>
        <v>0</v>
      </c>
      <c r="BI275" s="221">
        <f>IF(N275="nulová",J275,0)</f>
        <v>0</v>
      </c>
      <c r="BJ275" s="15" t="s">
        <v>78</v>
      </c>
      <c r="BK275" s="221">
        <f>ROUND(I275*H275,2)</f>
        <v>0</v>
      </c>
      <c r="BL275" s="15" t="s">
        <v>250</v>
      </c>
      <c r="BM275" s="220" t="s">
        <v>404</v>
      </c>
    </row>
    <row r="276" s="2" customFormat="1">
      <c r="A276" s="36"/>
      <c r="B276" s="37"/>
      <c r="C276" s="38"/>
      <c r="D276" s="222" t="s">
        <v>131</v>
      </c>
      <c r="E276" s="38"/>
      <c r="F276" s="223" t="s">
        <v>405</v>
      </c>
      <c r="G276" s="38"/>
      <c r="H276" s="38"/>
      <c r="I276" s="224"/>
      <c r="J276" s="38"/>
      <c r="K276" s="38"/>
      <c r="L276" s="42"/>
      <c r="M276" s="225"/>
      <c r="N276" s="226"/>
      <c r="O276" s="89"/>
      <c r="P276" s="89"/>
      <c r="Q276" s="89"/>
      <c r="R276" s="89"/>
      <c r="S276" s="89"/>
      <c r="T276" s="90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5" t="s">
        <v>131</v>
      </c>
      <c r="AU276" s="15" t="s">
        <v>80</v>
      </c>
    </row>
    <row r="277" s="2" customFormat="1">
      <c r="A277" s="36"/>
      <c r="B277" s="37"/>
      <c r="C277" s="38"/>
      <c r="D277" s="227" t="s">
        <v>133</v>
      </c>
      <c r="E277" s="38"/>
      <c r="F277" s="228" t="s">
        <v>406</v>
      </c>
      <c r="G277" s="38"/>
      <c r="H277" s="38"/>
      <c r="I277" s="224"/>
      <c r="J277" s="38"/>
      <c r="K277" s="38"/>
      <c r="L277" s="42"/>
      <c r="M277" s="225"/>
      <c r="N277" s="226"/>
      <c r="O277" s="89"/>
      <c r="P277" s="89"/>
      <c r="Q277" s="89"/>
      <c r="R277" s="89"/>
      <c r="S277" s="89"/>
      <c r="T277" s="90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5" t="s">
        <v>133</v>
      </c>
      <c r="AU277" s="15" t="s">
        <v>80</v>
      </c>
    </row>
    <row r="278" s="13" customFormat="1">
      <c r="A278" s="13"/>
      <c r="B278" s="229"/>
      <c r="C278" s="230"/>
      <c r="D278" s="222" t="s">
        <v>148</v>
      </c>
      <c r="E278" s="231" t="s">
        <v>1</v>
      </c>
      <c r="F278" s="232" t="s">
        <v>407</v>
      </c>
      <c r="G278" s="230"/>
      <c r="H278" s="233">
        <v>4.8579999999999997</v>
      </c>
      <c r="I278" s="234"/>
      <c r="J278" s="230"/>
      <c r="K278" s="230"/>
      <c r="L278" s="235"/>
      <c r="M278" s="236"/>
      <c r="N278" s="237"/>
      <c r="O278" s="237"/>
      <c r="P278" s="237"/>
      <c r="Q278" s="237"/>
      <c r="R278" s="237"/>
      <c r="S278" s="237"/>
      <c r="T278" s="23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9" t="s">
        <v>148</v>
      </c>
      <c r="AU278" s="239" t="s">
        <v>80</v>
      </c>
      <c r="AV278" s="13" t="s">
        <v>80</v>
      </c>
      <c r="AW278" s="13" t="s">
        <v>30</v>
      </c>
      <c r="AX278" s="13" t="s">
        <v>78</v>
      </c>
      <c r="AY278" s="239" t="s">
        <v>121</v>
      </c>
    </row>
    <row r="279" s="2" customFormat="1" ht="24.15" customHeight="1">
      <c r="A279" s="36"/>
      <c r="B279" s="37"/>
      <c r="C279" s="209" t="s">
        <v>408</v>
      </c>
      <c r="D279" s="209" t="s">
        <v>124</v>
      </c>
      <c r="E279" s="210" t="s">
        <v>409</v>
      </c>
      <c r="F279" s="211" t="s">
        <v>410</v>
      </c>
      <c r="G279" s="212" t="s">
        <v>127</v>
      </c>
      <c r="H279" s="213">
        <v>2.4289999999999998</v>
      </c>
      <c r="I279" s="214"/>
      <c r="J279" s="215">
        <f>ROUND(I279*H279,2)</f>
        <v>0</v>
      </c>
      <c r="K279" s="211" t="s">
        <v>128</v>
      </c>
      <c r="L279" s="42"/>
      <c r="M279" s="216" t="s">
        <v>1</v>
      </c>
      <c r="N279" s="217" t="s">
        <v>38</v>
      </c>
      <c r="O279" s="89"/>
      <c r="P279" s="218">
        <f>O279*H279</f>
        <v>0</v>
      </c>
      <c r="Q279" s="218">
        <v>0.0075799999999999999</v>
      </c>
      <c r="R279" s="218">
        <f>Q279*H279</f>
        <v>0.018411819999999999</v>
      </c>
      <c r="S279" s="218">
        <v>0</v>
      </c>
      <c r="T279" s="219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220" t="s">
        <v>250</v>
      </c>
      <c r="AT279" s="220" t="s">
        <v>124</v>
      </c>
      <c r="AU279" s="220" t="s">
        <v>80</v>
      </c>
      <c r="AY279" s="15" t="s">
        <v>121</v>
      </c>
      <c r="BE279" s="221">
        <f>IF(N279="základní",J279,0)</f>
        <v>0</v>
      </c>
      <c r="BF279" s="221">
        <f>IF(N279="snížená",J279,0)</f>
        <v>0</v>
      </c>
      <c r="BG279" s="221">
        <f>IF(N279="zákl. přenesená",J279,0)</f>
        <v>0</v>
      </c>
      <c r="BH279" s="221">
        <f>IF(N279="sníž. přenesená",J279,0)</f>
        <v>0</v>
      </c>
      <c r="BI279" s="221">
        <f>IF(N279="nulová",J279,0)</f>
        <v>0</v>
      </c>
      <c r="BJ279" s="15" t="s">
        <v>78</v>
      </c>
      <c r="BK279" s="221">
        <f>ROUND(I279*H279,2)</f>
        <v>0</v>
      </c>
      <c r="BL279" s="15" t="s">
        <v>250</v>
      </c>
      <c r="BM279" s="220" t="s">
        <v>411</v>
      </c>
    </row>
    <row r="280" s="2" customFormat="1">
      <c r="A280" s="36"/>
      <c r="B280" s="37"/>
      <c r="C280" s="38"/>
      <c r="D280" s="222" t="s">
        <v>131</v>
      </c>
      <c r="E280" s="38"/>
      <c r="F280" s="223" t="s">
        <v>412</v>
      </c>
      <c r="G280" s="38"/>
      <c r="H280" s="38"/>
      <c r="I280" s="224"/>
      <c r="J280" s="38"/>
      <c r="K280" s="38"/>
      <c r="L280" s="42"/>
      <c r="M280" s="225"/>
      <c r="N280" s="226"/>
      <c r="O280" s="89"/>
      <c r="P280" s="89"/>
      <c r="Q280" s="89"/>
      <c r="R280" s="89"/>
      <c r="S280" s="89"/>
      <c r="T280" s="90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5" t="s">
        <v>131</v>
      </c>
      <c r="AU280" s="15" t="s">
        <v>80</v>
      </c>
    </row>
    <row r="281" s="2" customFormat="1">
      <c r="A281" s="36"/>
      <c r="B281" s="37"/>
      <c r="C281" s="38"/>
      <c r="D281" s="227" t="s">
        <v>133</v>
      </c>
      <c r="E281" s="38"/>
      <c r="F281" s="228" t="s">
        <v>413</v>
      </c>
      <c r="G281" s="38"/>
      <c r="H281" s="38"/>
      <c r="I281" s="224"/>
      <c r="J281" s="38"/>
      <c r="K281" s="38"/>
      <c r="L281" s="42"/>
      <c r="M281" s="225"/>
      <c r="N281" s="226"/>
      <c r="O281" s="89"/>
      <c r="P281" s="89"/>
      <c r="Q281" s="89"/>
      <c r="R281" s="89"/>
      <c r="S281" s="89"/>
      <c r="T281" s="90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5" t="s">
        <v>133</v>
      </c>
      <c r="AU281" s="15" t="s">
        <v>80</v>
      </c>
    </row>
    <row r="282" s="2" customFormat="1" ht="33" customHeight="1">
      <c r="A282" s="36"/>
      <c r="B282" s="37"/>
      <c r="C282" s="209" t="s">
        <v>414</v>
      </c>
      <c r="D282" s="209" t="s">
        <v>124</v>
      </c>
      <c r="E282" s="210" t="s">
        <v>415</v>
      </c>
      <c r="F282" s="211" t="s">
        <v>416</v>
      </c>
      <c r="G282" s="212" t="s">
        <v>127</v>
      </c>
      <c r="H282" s="213">
        <v>2.4289999999999998</v>
      </c>
      <c r="I282" s="214"/>
      <c r="J282" s="215">
        <f>ROUND(I282*H282,2)</f>
        <v>0</v>
      </c>
      <c r="K282" s="211" t="s">
        <v>128</v>
      </c>
      <c r="L282" s="42"/>
      <c r="M282" s="216" t="s">
        <v>1</v>
      </c>
      <c r="N282" s="217" t="s">
        <v>38</v>
      </c>
      <c r="O282" s="89"/>
      <c r="P282" s="218">
        <f>O282*H282</f>
        <v>0</v>
      </c>
      <c r="Q282" s="218">
        <v>0.0060000000000000001</v>
      </c>
      <c r="R282" s="218">
        <f>Q282*H282</f>
        <v>0.014573999999999998</v>
      </c>
      <c r="S282" s="218">
        <v>0</v>
      </c>
      <c r="T282" s="219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220" t="s">
        <v>250</v>
      </c>
      <c r="AT282" s="220" t="s">
        <v>124</v>
      </c>
      <c r="AU282" s="220" t="s">
        <v>80</v>
      </c>
      <c r="AY282" s="15" t="s">
        <v>121</v>
      </c>
      <c r="BE282" s="221">
        <f>IF(N282="základní",J282,0)</f>
        <v>0</v>
      </c>
      <c r="BF282" s="221">
        <f>IF(N282="snížená",J282,0)</f>
        <v>0</v>
      </c>
      <c r="BG282" s="221">
        <f>IF(N282="zákl. přenesená",J282,0)</f>
        <v>0</v>
      </c>
      <c r="BH282" s="221">
        <f>IF(N282="sníž. přenesená",J282,0)</f>
        <v>0</v>
      </c>
      <c r="BI282" s="221">
        <f>IF(N282="nulová",J282,0)</f>
        <v>0</v>
      </c>
      <c r="BJ282" s="15" t="s">
        <v>78</v>
      </c>
      <c r="BK282" s="221">
        <f>ROUND(I282*H282,2)</f>
        <v>0</v>
      </c>
      <c r="BL282" s="15" t="s">
        <v>250</v>
      </c>
      <c r="BM282" s="220" t="s">
        <v>417</v>
      </c>
    </row>
    <row r="283" s="2" customFormat="1">
      <c r="A283" s="36"/>
      <c r="B283" s="37"/>
      <c r="C283" s="38"/>
      <c r="D283" s="222" t="s">
        <v>131</v>
      </c>
      <c r="E283" s="38"/>
      <c r="F283" s="223" t="s">
        <v>418</v>
      </c>
      <c r="G283" s="38"/>
      <c r="H283" s="38"/>
      <c r="I283" s="224"/>
      <c r="J283" s="38"/>
      <c r="K283" s="38"/>
      <c r="L283" s="42"/>
      <c r="M283" s="225"/>
      <c r="N283" s="226"/>
      <c r="O283" s="89"/>
      <c r="P283" s="89"/>
      <c r="Q283" s="89"/>
      <c r="R283" s="89"/>
      <c r="S283" s="89"/>
      <c r="T283" s="90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T283" s="15" t="s">
        <v>131</v>
      </c>
      <c r="AU283" s="15" t="s">
        <v>80</v>
      </c>
    </row>
    <row r="284" s="2" customFormat="1">
      <c r="A284" s="36"/>
      <c r="B284" s="37"/>
      <c r="C284" s="38"/>
      <c r="D284" s="227" t="s">
        <v>133</v>
      </c>
      <c r="E284" s="38"/>
      <c r="F284" s="228" t="s">
        <v>419</v>
      </c>
      <c r="G284" s="38"/>
      <c r="H284" s="38"/>
      <c r="I284" s="224"/>
      <c r="J284" s="38"/>
      <c r="K284" s="38"/>
      <c r="L284" s="42"/>
      <c r="M284" s="225"/>
      <c r="N284" s="226"/>
      <c r="O284" s="89"/>
      <c r="P284" s="89"/>
      <c r="Q284" s="89"/>
      <c r="R284" s="89"/>
      <c r="S284" s="89"/>
      <c r="T284" s="90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5" t="s">
        <v>133</v>
      </c>
      <c r="AU284" s="15" t="s">
        <v>80</v>
      </c>
    </row>
    <row r="285" s="2" customFormat="1" ht="33" customHeight="1">
      <c r="A285" s="36"/>
      <c r="B285" s="37"/>
      <c r="C285" s="240" t="s">
        <v>420</v>
      </c>
      <c r="D285" s="240" t="s">
        <v>183</v>
      </c>
      <c r="E285" s="241" t="s">
        <v>421</v>
      </c>
      <c r="F285" s="242" t="s">
        <v>422</v>
      </c>
      <c r="G285" s="243" t="s">
        <v>127</v>
      </c>
      <c r="H285" s="244">
        <v>2.6720000000000002</v>
      </c>
      <c r="I285" s="245"/>
      <c r="J285" s="246">
        <f>ROUND(I285*H285,2)</f>
        <v>0</v>
      </c>
      <c r="K285" s="242" t="s">
        <v>128</v>
      </c>
      <c r="L285" s="247"/>
      <c r="M285" s="248" t="s">
        <v>1</v>
      </c>
      <c r="N285" s="249" t="s">
        <v>38</v>
      </c>
      <c r="O285" s="89"/>
      <c r="P285" s="218">
        <f>O285*H285</f>
        <v>0</v>
      </c>
      <c r="Q285" s="218">
        <v>0.021999999999999999</v>
      </c>
      <c r="R285" s="218">
        <f>Q285*H285</f>
        <v>0.058784000000000003</v>
      </c>
      <c r="S285" s="218">
        <v>0</v>
      </c>
      <c r="T285" s="219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20" t="s">
        <v>324</v>
      </c>
      <c r="AT285" s="220" t="s">
        <v>183</v>
      </c>
      <c r="AU285" s="220" t="s">
        <v>80</v>
      </c>
      <c r="AY285" s="15" t="s">
        <v>121</v>
      </c>
      <c r="BE285" s="221">
        <f>IF(N285="základní",J285,0)</f>
        <v>0</v>
      </c>
      <c r="BF285" s="221">
        <f>IF(N285="snížená",J285,0)</f>
        <v>0</v>
      </c>
      <c r="BG285" s="221">
        <f>IF(N285="zákl. přenesená",J285,0)</f>
        <v>0</v>
      </c>
      <c r="BH285" s="221">
        <f>IF(N285="sníž. přenesená",J285,0)</f>
        <v>0</v>
      </c>
      <c r="BI285" s="221">
        <f>IF(N285="nulová",J285,0)</f>
        <v>0</v>
      </c>
      <c r="BJ285" s="15" t="s">
        <v>78</v>
      </c>
      <c r="BK285" s="221">
        <f>ROUND(I285*H285,2)</f>
        <v>0</v>
      </c>
      <c r="BL285" s="15" t="s">
        <v>250</v>
      </c>
      <c r="BM285" s="220" t="s">
        <v>423</v>
      </c>
    </row>
    <row r="286" s="2" customFormat="1">
      <c r="A286" s="36"/>
      <c r="B286" s="37"/>
      <c r="C286" s="38"/>
      <c r="D286" s="222" t="s">
        <v>131</v>
      </c>
      <c r="E286" s="38"/>
      <c r="F286" s="223" t="s">
        <v>422</v>
      </c>
      <c r="G286" s="38"/>
      <c r="H286" s="38"/>
      <c r="I286" s="224"/>
      <c r="J286" s="38"/>
      <c r="K286" s="38"/>
      <c r="L286" s="42"/>
      <c r="M286" s="225"/>
      <c r="N286" s="226"/>
      <c r="O286" s="89"/>
      <c r="P286" s="89"/>
      <c r="Q286" s="89"/>
      <c r="R286" s="89"/>
      <c r="S286" s="89"/>
      <c r="T286" s="90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T286" s="15" t="s">
        <v>131</v>
      </c>
      <c r="AU286" s="15" t="s">
        <v>80</v>
      </c>
    </row>
    <row r="287" s="13" customFormat="1">
      <c r="A287" s="13"/>
      <c r="B287" s="229"/>
      <c r="C287" s="230"/>
      <c r="D287" s="222" t="s">
        <v>148</v>
      </c>
      <c r="E287" s="231" t="s">
        <v>1</v>
      </c>
      <c r="F287" s="232" t="s">
        <v>424</v>
      </c>
      <c r="G287" s="230"/>
      <c r="H287" s="233">
        <v>2.6720000000000002</v>
      </c>
      <c r="I287" s="234"/>
      <c r="J287" s="230"/>
      <c r="K287" s="230"/>
      <c r="L287" s="235"/>
      <c r="M287" s="236"/>
      <c r="N287" s="237"/>
      <c r="O287" s="237"/>
      <c r="P287" s="237"/>
      <c r="Q287" s="237"/>
      <c r="R287" s="237"/>
      <c r="S287" s="237"/>
      <c r="T287" s="23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9" t="s">
        <v>148</v>
      </c>
      <c r="AU287" s="239" t="s">
        <v>80</v>
      </c>
      <c r="AV287" s="13" t="s">
        <v>80</v>
      </c>
      <c r="AW287" s="13" t="s">
        <v>30</v>
      </c>
      <c r="AX287" s="13" t="s">
        <v>78</v>
      </c>
      <c r="AY287" s="239" t="s">
        <v>121</v>
      </c>
    </row>
    <row r="288" s="2" customFormat="1" ht="16.5" customHeight="1">
      <c r="A288" s="36"/>
      <c r="B288" s="37"/>
      <c r="C288" s="209" t="s">
        <v>425</v>
      </c>
      <c r="D288" s="209" t="s">
        <v>124</v>
      </c>
      <c r="E288" s="210" t="s">
        <v>426</v>
      </c>
      <c r="F288" s="211" t="s">
        <v>427</v>
      </c>
      <c r="G288" s="212" t="s">
        <v>137</v>
      </c>
      <c r="H288" s="213">
        <v>6.2800000000000002</v>
      </c>
      <c r="I288" s="214"/>
      <c r="J288" s="215">
        <f>ROUND(I288*H288,2)</f>
        <v>0</v>
      </c>
      <c r="K288" s="211" t="s">
        <v>128</v>
      </c>
      <c r="L288" s="42"/>
      <c r="M288" s="216" t="s">
        <v>1</v>
      </c>
      <c r="N288" s="217" t="s">
        <v>38</v>
      </c>
      <c r="O288" s="89"/>
      <c r="P288" s="218">
        <f>O288*H288</f>
        <v>0</v>
      </c>
      <c r="Q288" s="218">
        <v>9.0000000000000006E-05</v>
      </c>
      <c r="R288" s="218">
        <f>Q288*H288</f>
        <v>0.00056520000000000008</v>
      </c>
      <c r="S288" s="218">
        <v>0</v>
      </c>
      <c r="T288" s="219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220" t="s">
        <v>250</v>
      </c>
      <c r="AT288" s="220" t="s">
        <v>124</v>
      </c>
      <c r="AU288" s="220" t="s">
        <v>80</v>
      </c>
      <c r="AY288" s="15" t="s">
        <v>121</v>
      </c>
      <c r="BE288" s="221">
        <f>IF(N288="základní",J288,0)</f>
        <v>0</v>
      </c>
      <c r="BF288" s="221">
        <f>IF(N288="snížená",J288,0)</f>
        <v>0</v>
      </c>
      <c r="BG288" s="221">
        <f>IF(N288="zákl. přenesená",J288,0)</f>
        <v>0</v>
      </c>
      <c r="BH288" s="221">
        <f>IF(N288="sníž. přenesená",J288,0)</f>
        <v>0</v>
      </c>
      <c r="BI288" s="221">
        <f>IF(N288="nulová",J288,0)</f>
        <v>0</v>
      </c>
      <c r="BJ288" s="15" t="s">
        <v>78</v>
      </c>
      <c r="BK288" s="221">
        <f>ROUND(I288*H288,2)</f>
        <v>0</v>
      </c>
      <c r="BL288" s="15" t="s">
        <v>250</v>
      </c>
      <c r="BM288" s="220" t="s">
        <v>428</v>
      </c>
    </row>
    <row r="289" s="2" customFormat="1">
      <c r="A289" s="36"/>
      <c r="B289" s="37"/>
      <c r="C289" s="38"/>
      <c r="D289" s="222" t="s">
        <v>131</v>
      </c>
      <c r="E289" s="38"/>
      <c r="F289" s="223" t="s">
        <v>429</v>
      </c>
      <c r="G289" s="38"/>
      <c r="H289" s="38"/>
      <c r="I289" s="224"/>
      <c r="J289" s="38"/>
      <c r="K289" s="38"/>
      <c r="L289" s="42"/>
      <c r="M289" s="225"/>
      <c r="N289" s="226"/>
      <c r="O289" s="89"/>
      <c r="P289" s="89"/>
      <c r="Q289" s="89"/>
      <c r="R289" s="89"/>
      <c r="S289" s="89"/>
      <c r="T289" s="90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T289" s="15" t="s">
        <v>131</v>
      </c>
      <c r="AU289" s="15" t="s">
        <v>80</v>
      </c>
    </row>
    <row r="290" s="2" customFormat="1">
      <c r="A290" s="36"/>
      <c r="B290" s="37"/>
      <c r="C290" s="38"/>
      <c r="D290" s="227" t="s">
        <v>133</v>
      </c>
      <c r="E290" s="38"/>
      <c r="F290" s="228" t="s">
        <v>430</v>
      </c>
      <c r="G290" s="38"/>
      <c r="H290" s="38"/>
      <c r="I290" s="224"/>
      <c r="J290" s="38"/>
      <c r="K290" s="38"/>
      <c r="L290" s="42"/>
      <c r="M290" s="225"/>
      <c r="N290" s="226"/>
      <c r="O290" s="89"/>
      <c r="P290" s="89"/>
      <c r="Q290" s="89"/>
      <c r="R290" s="89"/>
      <c r="S290" s="89"/>
      <c r="T290" s="90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T290" s="15" t="s">
        <v>133</v>
      </c>
      <c r="AU290" s="15" t="s">
        <v>80</v>
      </c>
    </row>
    <row r="291" s="13" customFormat="1">
      <c r="A291" s="13"/>
      <c r="B291" s="229"/>
      <c r="C291" s="230"/>
      <c r="D291" s="222" t="s">
        <v>148</v>
      </c>
      <c r="E291" s="231" t="s">
        <v>1</v>
      </c>
      <c r="F291" s="232" t="s">
        <v>431</v>
      </c>
      <c r="G291" s="230"/>
      <c r="H291" s="233">
        <v>6.2800000000000002</v>
      </c>
      <c r="I291" s="234"/>
      <c r="J291" s="230"/>
      <c r="K291" s="230"/>
      <c r="L291" s="235"/>
      <c r="M291" s="236"/>
      <c r="N291" s="237"/>
      <c r="O291" s="237"/>
      <c r="P291" s="237"/>
      <c r="Q291" s="237"/>
      <c r="R291" s="237"/>
      <c r="S291" s="237"/>
      <c r="T291" s="238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9" t="s">
        <v>148</v>
      </c>
      <c r="AU291" s="239" t="s">
        <v>80</v>
      </c>
      <c r="AV291" s="13" t="s">
        <v>80</v>
      </c>
      <c r="AW291" s="13" t="s">
        <v>30</v>
      </c>
      <c r="AX291" s="13" t="s">
        <v>78</v>
      </c>
      <c r="AY291" s="239" t="s">
        <v>121</v>
      </c>
    </row>
    <row r="292" s="2" customFormat="1" ht="33" customHeight="1">
      <c r="A292" s="36"/>
      <c r="B292" s="37"/>
      <c r="C292" s="209" t="s">
        <v>432</v>
      </c>
      <c r="D292" s="209" t="s">
        <v>124</v>
      </c>
      <c r="E292" s="210" t="s">
        <v>433</v>
      </c>
      <c r="F292" s="211" t="s">
        <v>434</v>
      </c>
      <c r="G292" s="212" t="s">
        <v>226</v>
      </c>
      <c r="H292" s="213">
        <v>0.094</v>
      </c>
      <c r="I292" s="214"/>
      <c r="J292" s="215">
        <f>ROUND(I292*H292,2)</f>
        <v>0</v>
      </c>
      <c r="K292" s="211" t="s">
        <v>128</v>
      </c>
      <c r="L292" s="42"/>
      <c r="M292" s="216" t="s">
        <v>1</v>
      </c>
      <c r="N292" s="217" t="s">
        <v>38</v>
      </c>
      <c r="O292" s="89"/>
      <c r="P292" s="218">
        <f>O292*H292</f>
        <v>0</v>
      </c>
      <c r="Q292" s="218">
        <v>0</v>
      </c>
      <c r="R292" s="218">
        <f>Q292*H292</f>
        <v>0</v>
      </c>
      <c r="S292" s="218">
        <v>0</v>
      </c>
      <c r="T292" s="219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220" t="s">
        <v>250</v>
      </c>
      <c r="AT292" s="220" t="s">
        <v>124</v>
      </c>
      <c r="AU292" s="220" t="s">
        <v>80</v>
      </c>
      <c r="AY292" s="15" t="s">
        <v>121</v>
      </c>
      <c r="BE292" s="221">
        <f>IF(N292="základní",J292,0)</f>
        <v>0</v>
      </c>
      <c r="BF292" s="221">
        <f>IF(N292="snížená",J292,0)</f>
        <v>0</v>
      </c>
      <c r="BG292" s="221">
        <f>IF(N292="zákl. přenesená",J292,0)</f>
        <v>0</v>
      </c>
      <c r="BH292" s="221">
        <f>IF(N292="sníž. přenesená",J292,0)</f>
        <v>0</v>
      </c>
      <c r="BI292" s="221">
        <f>IF(N292="nulová",J292,0)</f>
        <v>0</v>
      </c>
      <c r="BJ292" s="15" t="s">
        <v>78</v>
      </c>
      <c r="BK292" s="221">
        <f>ROUND(I292*H292,2)</f>
        <v>0</v>
      </c>
      <c r="BL292" s="15" t="s">
        <v>250</v>
      </c>
      <c r="BM292" s="220" t="s">
        <v>435</v>
      </c>
    </row>
    <row r="293" s="2" customFormat="1">
      <c r="A293" s="36"/>
      <c r="B293" s="37"/>
      <c r="C293" s="38"/>
      <c r="D293" s="222" t="s">
        <v>131</v>
      </c>
      <c r="E293" s="38"/>
      <c r="F293" s="223" t="s">
        <v>436</v>
      </c>
      <c r="G293" s="38"/>
      <c r="H293" s="38"/>
      <c r="I293" s="224"/>
      <c r="J293" s="38"/>
      <c r="K293" s="38"/>
      <c r="L293" s="42"/>
      <c r="M293" s="225"/>
      <c r="N293" s="226"/>
      <c r="O293" s="89"/>
      <c r="P293" s="89"/>
      <c r="Q293" s="89"/>
      <c r="R293" s="89"/>
      <c r="S293" s="89"/>
      <c r="T293" s="90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T293" s="15" t="s">
        <v>131</v>
      </c>
      <c r="AU293" s="15" t="s">
        <v>80</v>
      </c>
    </row>
    <row r="294" s="2" customFormat="1">
      <c r="A294" s="36"/>
      <c r="B294" s="37"/>
      <c r="C294" s="38"/>
      <c r="D294" s="227" t="s">
        <v>133</v>
      </c>
      <c r="E294" s="38"/>
      <c r="F294" s="228" t="s">
        <v>437</v>
      </c>
      <c r="G294" s="38"/>
      <c r="H294" s="38"/>
      <c r="I294" s="224"/>
      <c r="J294" s="38"/>
      <c r="K294" s="38"/>
      <c r="L294" s="42"/>
      <c r="M294" s="225"/>
      <c r="N294" s="226"/>
      <c r="O294" s="89"/>
      <c r="P294" s="89"/>
      <c r="Q294" s="89"/>
      <c r="R294" s="89"/>
      <c r="S294" s="89"/>
      <c r="T294" s="90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5" t="s">
        <v>133</v>
      </c>
      <c r="AU294" s="15" t="s">
        <v>80</v>
      </c>
    </row>
    <row r="295" s="12" customFormat="1" ht="22.8" customHeight="1">
      <c r="A295" s="12"/>
      <c r="B295" s="193"/>
      <c r="C295" s="194"/>
      <c r="D295" s="195" t="s">
        <v>72</v>
      </c>
      <c r="E295" s="207" t="s">
        <v>438</v>
      </c>
      <c r="F295" s="207" t="s">
        <v>439</v>
      </c>
      <c r="G295" s="194"/>
      <c r="H295" s="194"/>
      <c r="I295" s="197"/>
      <c r="J295" s="208">
        <f>BK295</f>
        <v>0</v>
      </c>
      <c r="K295" s="194"/>
      <c r="L295" s="199"/>
      <c r="M295" s="200"/>
      <c r="N295" s="201"/>
      <c r="O295" s="201"/>
      <c r="P295" s="202">
        <f>SUM(P296:P318)</f>
        <v>0</v>
      </c>
      <c r="Q295" s="201"/>
      <c r="R295" s="202">
        <f>SUM(R296:R318)</f>
        <v>0.35345936</v>
      </c>
      <c r="S295" s="201"/>
      <c r="T295" s="203">
        <f>SUM(T296:T318)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04" t="s">
        <v>80</v>
      </c>
      <c r="AT295" s="205" t="s">
        <v>72</v>
      </c>
      <c r="AU295" s="205" t="s">
        <v>78</v>
      </c>
      <c r="AY295" s="204" t="s">
        <v>121</v>
      </c>
      <c r="BK295" s="206">
        <f>SUM(BK296:BK318)</f>
        <v>0</v>
      </c>
    </row>
    <row r="296" s="2" customFormat="1" ht="16.5" customHeight="1">
      <c r="A296" s="36"/>
      <c r="B296" s="37"/>
      <c r="C296" s="209" t="s">
        <v>440</v>
      </c>
      <c r="D296" s="209" t="s">
        <v>124</v>
      </c>
      <c r="E296" s="210" t="s">
        <v>441</v>
      </c>
      <c r="F296" s="211" t="s">
        <v>442</v>
      </c>
      <c r="G296" s="212" t="s">
        <v>127</v>
      </c>
      <c r="H296" s="213">
        <v>11.359999999999999</v>
      </c>
      <c r="I296" s="214"/>
      <c r="J296" s="215">
        <f>ROUND(I296*H296,2)</f>
        <v>0</v>
      </c>
      <c r="K296" s="211" t="s">
        <v>128</v>
      </c>
      <c r="L296" s="42"/>
      <c r="M296" s="216" t="s">
        <v>1</v>
      </c>
      <c r="N296" s="217" t="s">
        <v>38</v>
      </c>
      <c r="O296" s="89"/>
      <c r="P296" s="218">
        <f>O296*H296</f>
        <v>0</v>
      </c>
      <c r="Q296" s="218">
        <v>0</v>
      </c>
      <c r="R296" s="218">
        <f>Q296*H296</f>
        <v>0</v>
      </c>
      <c r="S296" s="218">
        <v>0</v>
      </c>
      <c r="T296" s="219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20" t="s">
        <v>250</v>
      </c>
      <c r="AT296" s="220" t="s">
        <v>124</v>
      </c>
      <c r="AU296" s="220" t="s">
        <v>80</v>
      </c>
      <c r="AY296" s="15" t="s">
        <v>121</v>
      </c>
      <c r="BE296" s="221">
        <f>IF(N296="základní",J296,0)</f>
        <v>0</v>
      </c>
      <c r="BF296" s="221">
        <f>IF(N296="snížená",J296,0)</f>
        <v>0</v>
      </c>
      <c r="BG296" s="221">
        <f>IF(N296="zákl. přenesená",J296,0)</f>
        <v>0</v>
      </c>
      <c r="BH296" s="221">
        <f>IF(N296="sníž. přenesená",J296,0)</f>
        <v>0</v>
      </c>
      <c r="BI296" s="221">
        <f>IF(N296="nulová",J296,0)</f>
        <v>0</v>
      </c>
      <c r="BJ296" s="15" t="s">
        <v>78</v>
      </c>
      <c r="BK296" s="221">
        <f>ROUND(I296*H296,2)</f>
        <v>0</v>
      </c>
      <c r="BL296" s="15" t="s">
        <v>250</v>
      </c>
      <c r="BM296" s="220" t="s">
        <v>443</v>
      </c>
    </row>
    <row r="297" s="2" customFormat="1">
      <c r="A297" s="36"/>
      <c r="B297" s="37"/>
      <c r="C297" s="38"/>
      <c r="D297" s="222" t="s">
        <v>131</v>
      </c>
      <c r="E297" s="38"/>
      <c r="F297" s="223" t="s">
        <v>444</v>
      </c>
      <c r="G297" s="38"/>
      <c r="H297" s="38"/>
      <c r="I297" s="224"/>
      <c r="J297" s="38"/>
      <c r="K297" s="38"/>
      <c r="L297" s="42"/>
      <c r="M297" s="225"/>
      <c r="N297" s="226"/>
      <c r="O297" s="89"/>
      <c r="P297" s="89"/>
      <c r="Q297" s="89"/>
      <c r="R297" s="89"/>
      <c r="S297" s="89"/>
      <c r="T297" s="90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T297" s="15" t="s">
        <v>131</v>
      </c>
      <c r="AU297" s="15" t="s">
        <v>80</v>
      </c>
    </row>
    <row r="298" s="2" customFormat="1">
      <c r="A298" s="36"/>
      <c r="B298" s="37"/>
      <c r="C298" s="38"/>
      <c r="D298" s="227" t="s">
        <v>133</v>
      </c>
      <c r="E298" s="38"/>
      <c r="F298" s="228" t="s">
        <v>445</v>
      </c>
      <c r="G298" s="38"/>
      <c r="H298" s="38"/>
      <c r="I298" s="224"/>
      <c r="J298" s="38"/>
      <c r="K298" s="38"/>
      <c r="L298" s="42"/>
      <c r="M298" s="225"/>
      <c r="N298" s="226"/>
      <c r="O298" s="89"/>
      <c r="P298" s="89"/>
      <c r="Q298" s="89"/>
      <c r="R298" s="89"/>
      <c r="S298" s="89"/>
      <c r="T298" s="90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T298" s="15" t="s">
        <v>133</v>
      </c>
      <c r="AU298" s="15" t="s">
        <v>80</v>
      </c>
    </row>
    <row r="299" s="13" customFormat="1">
      <c r="A299" s="13"/>
      <c r="B299" s="229"/>
      <c r="C299" s="230"/>
      <c r="D299" s="222" t="s">
        <v>148</v>
      </c>
      <c r="E299" s="231" t="s">
        <v>1</v>
      </c>
      <c r="F299" s="232" t="s">
        <v>446</v>
      </c>
      <c r="G299" s="230"/>
      <c r="H299" s="233">
        <v>11.359999999999999</v>
      </c>
      <c r="I299" s="234"/>
      <c r="J299" s="230"/>
      <c r="K299" s="230"/>
      <c r="L299" s="235"/>
      <c r="M299" s="236"/>
      <c r="N299" s="237"/>
      <c r="O299" s="237"/>
      <c r="P299" s="237"/>
      <c r="Q299" s="237"/>
      <c r="R299" s="237"/>
      <c r="S299" s="237"/>
      <c r="T299" s="238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9" t="s">
        <v>148</v>
      </c>
      <c r="AU299" s="239" t="s">
        <v>80</v>
      </c>
      <c r="AV299" s="13" t="s">
        <v>80</v>
      </c>
      <c r="AW299" s="13" t="s">
        <v>30</v>
      </c>
      <c r="AX299" s="13" t="s">
        <v>78</v>
      </c>
      <c r="AY299" s="239" t="s">
        <v>121</v>
      </c>
    </row>
    <row r="300" s="2" customFormat="1" ht="16.5" customHeight="1">
      <c r="A300" s="36"/>
      <c r="B300" s="37"/>
      <c r="C300" s="209" t="s">
        <v>447</v>
      </c>
      <c r="D300" s="209" t="s">
        <v>124</v>
      </c>
      <c r="E300" s="210" t="s">
        <v>448</v>
      </c>
      <c r="F300" s="211" t="s">
        <v>449</v>
      </c>
      <c r="G300" s="212" t="s">
        <v>127</v>
      </c>
      <c r="H300" s="213">
        <v>11.359999999999999</v>
      </c>
      <c r="I300" s="214"/>
      <c r="J300" s="215">
        <f>ROUND(I300*H300,2)</f>
        <v>0</v>
      </c>
      <c r="K300" s="211" t="s">
        <v>128</v>
      </c>
      <c r="L300" s="42"/>
      <c r="M300" s="216" t="s">
        <v>1</v>
      </c>
      <c r="N300" s="217" t="s">
        <v>38</v>
      </c>
      <c r="O300" s="89"/>
      <c r="P300" s="218">
        <f>O300*H300</f>
        <v>0</v>
      </c>
      <c r="Q300" s="218">
        <v>0.00029999999999999997</v>
      </c>
      <c r="R300" s="218">
        <f>Q300*H300</f>
        <v>0.0034079999999999996</v>
      </c>
      <c r="S300" s="218">
        <v>0</v>
      </c>
      <c r="T300" s="219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220" t="s">
        <v>250</v>
      </c>
      <c r="AT300" s="220" t="s">
        <v>124</v>
      </c>
      <c r="AU300" s="220" t="s">
        <v>80</v>
      </c>
      <c r="AY300" s="15" t="s">
        <v>121</v>
      </c>
      <c r="BE300" s="221">
        <f>IF(N300="základní",J300,0)</f>
        <v>0</v>
      </c>
      <c r="BF300" s="221">
        <f>IF(N300="snížená",J300,0)</f>
        <v>0</v>
      </c>
      <c r="BG300" s="221">
        <f>IF(N300="zákl. přenesená",J300,0)</f>
        <v>0</v>
      </c>
      <c r="BH300" s="221">
        <f>IF(N300="sníž. přenesená",J300,0)</f>
        <v>0</v>
      </c>
      <c r="BI300" s="221">
        <f>IF(N300="nulová",J300,0)</f>
        <v>0</v>
      </c>
      <c r="BJ300" s="15" t="s">
        <v>78</v>
      </c>
      <c r="BK300" s="221">
        <f>ROUND(I300*H300,2)</f>
        <v>0</v>
      </c>
      <c r="BL300" s="15" t="s">
        <v>250</v>
      </c>
      <c r="BM300" s="220" t="s">
        <v>450</v>
      </c>
    </row>
    <row r="301" s="2" customFormat="1">
      <c r="A301" s="36"/>
      <c r="B301" s="37"/>
      <c r="C301" s="38"/>
      <c r="D301" s="222" t="s">
        <v>131</v>
      </c>
      <c r="E301" s="38"/>
      <c r="F301" s="223" t="s">
        <v>451</v>
      </c>
      <c r="G301" s="38"/>
      <c r="H301" s="38"/>
      <c r="I301" s="224"/>
      <c r="J301" s="38"/>
      <c r="K301" s="38"/>
      <c r="L301" s="42"/>
      <c r="M301" s="225"/>
      <c r="N301" s="226"/>
      <c r="O301" s="89"/>
      <c r="P301" s="89"/>
      <c r="Q301" s="89"/>
      <c r="R301" s="89"/>
      <c r="S301" s="89"/>
      <c r="T301" s="90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15" t="s">
        <v>131</v>
      </c>
      <c r="AU301" s="15" t="s">
        <v>80</v>
      </c>
    </row>
    <row r="302" s="2" customFormat="1">
      <c r="A302" s="36"/>
      <c r="B302" s="37"/>
      <c r="C302" s="38"/>
      <c r="D302" s="227" t="s">
        <v>133</v>
      </c>
      <c r="E302" s="38"/>
      <c r="F302" s="228" t="s">
        <v>452</v>
      </c>
      <c r="G302" s="38"/>
      <c r="H302" s="38"/>
      <c r="I302" s="224"/>
      <c r="J302" s="38"/>
      <c r="K302" s="38"/>
      <c r="L302" s="42"/>
      <c r="M302" s="225"/>
      <c r="N302" s="226"/>
      <c r="O302" s="89"/>
      <c r="P302" s="89"/>
      <c r="Q302" s="89"/>
      <c r="R302" s="89"/>
      <c r="S302" s="89"/>
      <c r="T302" s="90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T302" s="15" t="s">
        <v>133</v>
      </c>
      <c r="AU302" s="15" t="s">
        <v>80</v>
      </c>
    </row>
    <row r="303" s="2" customFormat="1" ht="16.5" customHeight="1">
      <c r="A303" s="36"/>
      <c r="B303" s="37"/>
      <c r="C303" s="209" t="s">
        <v>453</v>
      </c>
      <c r="D303" s="209" t="s">
        <v>124</v>
      </c>
      <c r="E303" s="210" t="s">
        <v>454</v>
      </c>
      <c r="F303" s="211" t="s">
        <v>455</v>
      </c>
      <c r="G303" s="212" t="s">
        <v>127</v>
      </c>
      <c r="H303" s="213">
        <v>11.359999999999999</v>
      </c>
      <c r="I303" s="214"/>
      <c r="J303" s="215">
        <f>ROUND(I303*H303,2)</f>
        <v>0</v>
      </c>
      <c r="K303" s="211" t="s">
        <v>128</v>
      </c>
      <c r="L303" s="42"/>
      <c r="M303" s="216" t="s">
        <v>1</v>
      </c>
      <c r="N303" s="217" t="s">
        <v>38</v>
      </c>
      <c r="O303" s="89"/>
      <c r="P303" s="218">
        <f>O303*H303</f>
        <v>0</v>
      </c>
      <c r="Q303" s="218">
        <v>0.0044999999999999997</v>
      </c>
      <c r="R303" s="218">
        <f>Q303*H303</f>
        <v>0.051119999999999992</v>
      </c>
      <c r="S303" s="218">
        <v>0</v>
      </c>
      <c r="T303" s="219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220" t="s">
        <v>250</v>
      </c>
      <c r="AT303" s="220" t="s">
        <v>124</v>
      </c>
      <c r="AU303" s="220" t="s">
        <v>80</v>
      </c>
      <c r="AY303" s="15" t="s">
        <v>121</v>
      </c>
      <c r="BE303" s="221">
        <f>IF(N303="základní",J303,0)</f>
        <v>0</v>
      </c>
      <c r="BF303" s="221">
        <f>IF(N303="snížená",J303,0)</f>
        <v>0</v>
      </c>
      <c r="BG303" s="221">
        <f>IF(N303="zákl. přenesená",J303,0)</f>
        <v>0</v>
      </c>
      <c r="BH303" s="221">
        <f>IF(N303="sníž. přenesená",J303,0)</f>
        <v>0</v>
      </c>
      <c r="BI303" s="221">
        <f>IF(N303="nulová",J303,0)</f>
        <v>0</v>
      </c>
      <c r="BJ303" s="15" t="s">
        <v>78</v>
      </c>
      <c r="BK303" s="221">
        <f>ROUND(I303*H303,2)</f>
        <v>0</v>
      </c>
      <c r="BL303" s="15" t="s">
        <v>250</v>
      </c>
      <c r="BM303" s="220" t="s">
        <v>456</v>
      </c>
    </row>
    <row r="304" s="2" customFormat="1">
      <c r="A304" s="36"/>
      <c r="B304" s="37"/>
      <c r="C304" s="38"/>
      <c r="D304" s="222" t="s">
        <v>131</v>
      </c>
      <c r="E304" s="38"/>
      <c r="F304" s="223" t="s">
        <v>457</v>
      </c>
      <c r="G304" s="38"/>
      <c r="H304" s="38"/>
      <c r="I304" s="224"/>
      <c r="J304" s="38"/>
      <c r="K304" s="38"/>
      <c r="L304" s="42"/>
      <c r="M304" s="225"/>
      <c r="N304" s="226"/>
      <c r="O304" s="89"/>
      <c r="P304" s="89"/>
      <c r="Q304" s="89"/>
      <c r="R304" s="89"/>
      <c r="S304" s="89"/>
      <c r="T304" s="90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T304" s="15" t="s">
        <v>131</v>
      </c>
      <c r="AU304" s="15" t="s">
        <v>80</v>
      </c>
    </row>
    <row r="305" s="2" customFormat="1">
      <c r="A305" s="36"/>
      <c r="B305" s="37"/>
      <c r="C305" s="38"/>
      <c r="D305" s="227" t="s">
        <v>133</v>
      </c>
      <c r="E305" s="38"/>
      <c r="F305" s="228" t="s">
        <v>458</v>
      </c>
      <c r="G305" s="38"/>
      <c r="H305" s="38"/>
      <c r="I305" s="224"/>
      <c r="J305" s="38"/>
      <c r="K305" s="38"/>
      <c r="L305" s="42"/>
      <c r="M305" s="225"/>
      <c r="N305" s="226"/>
      <c r="O305" s="89"/>
      <c r="P305" s="89"/>
      <c r="Q305" s="89"/>
      <c r="R305" s="89"/>
      <c r="S305" s="89"/>
      <c r="T305" s="90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T305" s="15" t="s">
        <v>133</v>
      </c>
      <c r="AU305" s="15" t="s">
        <v>80</v>
      </c>
    </row>
    <row r="306" s="2" customFormat="1" ht="33" customHeight="1">
      <c r="A306" s="36"/>
      <c r="B306" s="37"/>
      <c r="C306" s="209" t="s">
        <v>459</v>
      </c>
      <c r="D306" s="209" t="s">
        <v>124</v>
      </c>
      <c r="E306" s="210" t="s">
        <v>460</v>
      </c>
      <c r="F306" s="211" t="s">
        <v>461</v>
      </c>
      <c r="G306" s="212" t="s">
        <v>127</v>
      </c>
      <c r="H306" s="213">
        <v>11.359999999999999</v>
      </c>
      <c r="I306" s="214"/>
      <c r="J306" s="215">
        <f>ROUND(I306*H306,2)</f>
        <v>0</v>
      </c>
      <c r="K306" s="211" t="s">
        <v>128</v>
      </c>
      <c r="L306" s="42"/>
      <c r="M306" s="216" t="s">
        <v>1</v>
      </c>
      <c r="N306" s="217" t="s">
        <v>38</v>
      </c>
      <c r="O306" s="89"/>
      <c r="P306" s="218">
        <f>O306*H306</f>
        <v>0</v>
      </c>
      <c r="Q306" s="218">
        <v>0.0060000000000000001</v>
      </c>
      <c r="R306" s="218">
        <f>Q306*H306</f>
        <v>0.068159999999999998</v>
      </c>
      <c r="S306" s="218">
        <v>0</v>
      </c>
      <c r="T306" s="219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220" t="s">
        <v>250</v>
      </c>
      <c r="AT306" s="220" t="s">
        <v>124</v>
      </c>
      <c r="AU306" s="220" t="s">
        <v>80</v>
      </c>
      <c r="AY306" s="15" t="s">
        <v>121</v>
      </c>
      <c r="BE306" s="221">
        <f>IF(N306="základní",J306,0)</f>
        <v>0</v>
      </c>
      <c r="BF306" s="221">
        <f>IF(N306="snížená",J306,0)</f>
        <v>0</v>
      </c>
      <c r="BG306" s="221">
        <f>IF(N306="zákl. přenesená",J306,0)</f>
        <v>0</v>
      </c>
      <c r="BH306" s="221">
        <f>IF(N306="sníž. přenesená",J306,0)</f>
        <v>0</v>
      </c>
      <c r="BI306" s="221">
        <f>IF(N306="nulová",J306,0)</f>
        <v>0</v>
      </c>
      <c r="BJ306" s="15" t="s">
        <v>78</v>
      </c>
      <c r="BK306" s="221">
        <f>ROUND(I306*H306,2)</f>
        <v>0</v>
      </c>
      <c r="BL306" s="15" t="s">
        <v>250</v>
      </c>
      <c r="BM306" s="220" t="s">
        <v>462</v>
      </c>
    </row>
    <row r="307" s="2" customFormat="1">
      <c r="A307" s="36"/>
      <c r="B307" s="37"/>
      <c r="C307" s="38"/>
      <c r="D307" s="222" t="s">
        <v>131</v>
      </c>
      <c r="E307" s="38"/>
      <c r="F307" s="223" t="s">
        <v>463</v>
      </c>
      <c r="G307" s="38"/>
      <c r="H307" s="38"/>
      <c r="I307" s="224"/>
      <c r="J307" s="38"/>
      <c r="K307" s="38"/>
      <c r="L307" s="42"/>
      <c r="M307" s="225"/>
      <c r="N307" s="226"/>
      <c r="O307" s="89"/>
      <c r="P307" s="89"/>
      <c r="Q307" s="89"/>
      <c r="R307" s="89"/>
      <c r="S307" s="89"/>
      <c r="T307" s="90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T307" s="15" t="s">
        <v>131</v>
      </c>
      <c r="AU307" s="15" t="s">
        <v>80</v>
      </c>
    </row>
    <row r="308" s="2" customFormat="1">
      <c r="A308" s="36"/>
      <c r="B308" s="37"/>
      <c r="C308" s="38"/>
      <c r="D308" s="227" t="s">
        <v>133</v>
      </c>
      <c r="E308" s="38"/>
      <c r="F308" s="228" t="s">
        <v>464</v>
      </c>
      <c r="G308" s="38"/>
      <c r="H308" s="38"/>
      <c r="I308" s="224"/>
      <c r="J308" s="38"/>
      <c r="K308" s="38"/>
      <c r="L308" s="42"/>
      <c r="M308" s="225"/>
      <c r="N308" s="226"/>
      <c r="O308" s="89"/>
      <c r="P308" s="89"/>
      <c r="Q308" s="89"/>
      <c r="R308" s="89"/>
      <c r="S308" s="89"/>
      <c r="T308" s="90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T308" s="15" t="s">
        <v>133</v>
      </c>
      <c r="AU308" s="15" t="s">
        <v>80</v>
      </c>
    </row>
    <row r="309" s="2" customFormat="1" ht="24.15" customHeight="1">
      <c r="A309" s="36"/>
      <c r="B309" s="37"/>
      <c r="C309" s="240" t="s">
        <v>465</v>
      </c>
      <c r="D309" s="240" t="s">
        <v>183</v>
      </c>
      <c r="E309" s="241" t="s">
        <v>466</v>
      </c>
      <c r="F309" s="242" t="s">
        <v>467</v>
      </c>
      <c r="G309" s="243" t="s">
        <v>127</v>
      </c>
      <c r="H309" s="244">
        <v>12.496</v>
      </c>
      <c r="I309" s="245"/>
      <c r="J309" s="246">
        <f>ROUND(I309*H309,2)</f>
        <v>0</v>
      </c>
      <c r="K309" s="242" t="s">
        <v>128</v>
      </c>
      <c r="L309" s="247"/>
      <c r="M309" s="248" t="s">
        <v>1</v>
      </c>
      <c r="N309" s="249" t="s">
        <v>38</v>
      </c>
      <c r="O309" s="89"/>
      <c r="P309" s="218">
        <f>O309*H309</f>
        <v>0</v>
      </c>
      <c r="Q309" s="218">
        <v>0.018409999999999999</v>
      </c>
      <c r="R309" s="218">
        <f>Q309*H309</f>
        <v>0.23005136000000001</v>
      </c>
      <c r="S309" s="218">
        <v>0</v>
      </c>
      <c r="T309" s="219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220" t="s">
        <v>324</v>
      </c>
      <c r="AT309" s="220" t="s">
        <v>183</v>
      </c>
      <c r="AU309" s="220" t="s">
        <v>80</v>
      </c>
      <c r="AY309" s="15" t="s">
        <v>121</v>
      </c>
      <c r="BE309" s="221">
        <f>IF(N309="základní",J309,0)</f>
        <v>0</v>
      </c>
      <c r="BF309" s="221">
        <f>IF(N309="snížená",J309,0)</f>
        <v>0</v>
      </c>
      <c r="BG309" s="221">
        <f>IF(N309="zákl. přenesená",J309,0)</f>
        <v>0</v>
      </c>
      <c r="BH309" s="221">
        <f>IF(N309="sníž. přenesená",J309,0)</f>
        <v>0</v>
      </c>
      <c r="BI309" s="221">
        <f>IF(N309="nulová",J309,0)</f>
        <v>0</v>
      </c>
      <c r="BJ309" s="15" t="s">
        <v>78</v>
      </c>
      <c r="BK309" s="221">
        <f>ROUND(I309*H309,2)</f>
        <v>0</v>
      </c>
      <c r="BL309" s="15" t="s">
        <v>250</v>
      </c>
      <c r="BM309" s="220" t="s">
        <v>468</v>
      </c>
    </row>
    <row r="310" s="2" customFormat="1">
      <c r="A310" s="36"/>
      <c r="B310" s="37"/>
      <c r="C310" s="38"/>
      <c r="D310" s="222" t="s">
        <v>131</v>
      </c>
      <c r="E310" s="38"/>
      <c r="F310" s="223" t="s">
        <v>467</v>
      </c>
      <c r="G310" s="38"/>
      <c r="H310" s="38"/>
      <c r="I310" s="224"/>
      <c r="J310" s="38"/>
      <c r="K310" s="38"/>
      <c r="L310" s="42"/>
      <c r="M310" s="225"/>
      <c r="N310" s="226"/>
      <c r="O310" s="89"/>
      <c r="P310" s="89"/>
      <c r="Q310" s="89"/>
      <c r="R310" s="89"/>
      <c r="S310" s="89"/>
      <c r="T310" s="90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T310" s="15" t="s">
        <v>131</v>
      </c>
      <c r="AU310" s="15" t="s">
        <v>80</v>
      </c>
    </row>
    <row r="311" s="13" customFormat="1">
      <c r="A311" s="13"/>
      <c r="B311" s="229"/>
      <c r="C311" s="230"/>
      <c r="D311" s="222" t="s">
        <v>148</v>
      </c>
      <c r="E311" s="231" t="s">
        <v>1</v>
      </c>
      <c r="F311" s="232" t="s">
        <v>469</v>
      </c>
      <c r="G311" s="230"/>
      <c r="H311" s="233">
        <v>12.496</v>
      </c>
      <c r="I311" s="234"/>
      <c r="J311" s="230"/>
      <c r="K311" s="230"/>
      <c r="L311" s="235"/>
      <c r="M311" s="236"/>
      <c r="N311" s="237"/>
      <c r="O311" s="237"/>
      <c r="P311" s="237"/>
      <c r="Q311" s="237"/>
      <c r="R311" s="237"/>
      <c r="S311" s="237"/>
      <c r="T311" s="238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9" t="s">
        <v>148</v>
      </c>
      <c r="AU311" s="239" t="s">
        <v>80</v>
      </c>
      <c r="AV311" s="13" t="s">
        <v>80</v>
      </c>
      <c r="AW311" s="13" t="s">
        <v>30</v>
      </c>
      <c r="AX311" s="13" t="s">
        <v>78</v>
      </c>
      <c r="AY311" s="239" t="s">
        <v>121</v>
      </c>
    </row>
    <row r="312" s="2" customFormat="1" ht="16.5" customHeight="1">
      <c r="A312" s="36"/>
      <c r="B312" s="37"/>
      <c r="C312" s="209" t="s">
        <v>470</v>
      </c>
      <c r="D312" s="209" t="s">
        <v>124</v>
      </c>
      <c r="E312" s="210" t="s">
        <v>471</v>
      </c>
      <c r="F312" s="211" t="s">
        <v>472</v>
      </c>
      <c r="G312" s="212" t="s">
        <v>137</v>
      </c>
      <c r="H312" s="213">
        <v>8</v>
      </c>
      <c r="I312" s="214"/>
      <c r="J312" s="215">
        <f>ROUND(I312*H312,2)</f>
        <v>0</v>
      </c>
      <c r="K312" s="211" t="s">
        <v>128</v>
      </c>
      <c r="L312" s="42"/>
      <c r="M312" s="216" t="s">
        <v>1</v>
      </c>
      <c r="N312" s="217" t="s">
        <v>38</v>
      </c>
      <c r="O312" s="89"/>
      <c r="P312" s="218">
        <f>O312*H312</f>
        <v>0</v>
      </c>
      <c r="Q312" s="218">
        <v>9.0000000000000006E-05</v>
      </c>
      <c r="R312" s="218">
        <f>Q312*H312</f>
        <v>0.00072000000000000005</v>
      </c>
      <c r="S312" s="218">
        <v>0</v>
      </c>
      <c r="T312" s="219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220" t="s">
        <v>250</v>
      </c>
      <c r="AT312" s="220" t="s">
        <v>124</v>
      </c>
      <c r="AU312" s="220" t="s">
        <v>80</v>
      </c>
      <c r="AY312" s="15" t="s">
        <v>121</v>
      </c>
      <c r="BE312" s="221">
        <f>IF(N312="základní",J312,0)</f>
        <v>0</v>
      </c>
      <c r="BF312" s="221">
        <f>IF(N312="snížená",J312,0)</f>
        <v>0</v>
      </c>
      <c r="BG312" s="221">
        <f>IF(N312="zákl. přenesená",J312,0)</f>
        <v>0</v>
      </c>
      <c r="BH312" s="221">
        <f>IF(N312="sníž. přenesená",J312,0)</f>
        <v>0</v>
      </c>
      <c r="BI312" s="221">
        <f>IF(N312="nulová",J312,0)</f>
        <v>0</v>
      </c>
      <c r="BJ312" s="15" t="s">
        <v>78</v>
      </c>
      <c r="BK312" s="221">
        <f>ROUND(I312*H312,2)</f>
        <v>0</v>
      </c>
      <c r="BL312" s="15" t="s">
        <v>250</v>
      </c>
      <c r="BM312" s="220" t="s">
        <v>473</v>
      </c>
    </row>
    <row r="313" s="2" customFormat="1">
      <c r="A313" s="36"/>
      <c r="B313" s="37"/>
      <c r="C313" s="38"/>
      <c r="D313" s="222" t="s">
        <v>131</v>
      </c>
      <c r="E313" s="38"/>
      <c r="F313" s="223" t="s">
        <v>474</v>
      </c>
      <c r="G313" s="38"/>
      <c r="H313" s="38"/>
      <c r="I313" s="224"/>
      <c r="J313" s="38"/>
      <c r="K313" s="38"/>
      <c r="L313" s="42"/>
      <c r="M313" s="225"/>
      <c r="N313" s="226"/>
      <c r="O313" s="89"/>
      <c r="P313" s="89"/>
      <c r="Q313" s="89"/>
      <c r="R313" s="89"/>
      <c r="S313" s="89"/>
      <c r="T313" s="90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T313" s="15" t="s">
        <v>131</v>
      </c>
      <c r="AU313" s="15" t="s">
        <v>80</v>
      </c>
    </row>
    <row r="314" s="2" customFormat="1">
      <c r="A314" s="36"/>
      <c r="B314" s="37"/>
      <c r="C314" s="38"/>
      <c r="D314" s="227" t="s">
        <v>133</v>
      </c>
      <c r="E314" s="38"/>
      <c r="F314" s="228" t="s">
        <v>475</v>
      </c>
      <c r="G314" s="38"/>
      <c r="H314" s="38"/>
      <c r="I314" s="224"/>
      <c r="J314" s="38"/>
      <c r="K314" s="38"/>
      <c r="L314" s="42"/>
      <c r="M314" s="225"/>
      <c r="N314" s="226"/>
      <c r="O314" s="89"/>
      <c r="P314" s="89"/>
      <c r="Q314" s="89"/>
      <c r="R314" s="89"/>
      <c r="S314" s="89"/>
      <c r="T314" s="90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T314" s="15" t="s">
        <v>133</v>
      </c>
      <c r="AU314" s="15" t="s">
        <v>80</v>
      </c>
    </row>
    <row r="315" s="13" customFormat="1">
      <c r="A315" s="13"/>
      <c r="B315" s="229"/>
      <c r="C315" s="230"/>
      <c r="D315" s="222" t="s">
        <v>148</v>
      </c>
      <c r="E315" s="231" t="s">
        <v>1</v>
      </c>
      <c r="F315" s="232" t="s">
        <v>476</v>
      </c>
      <c r="G315" s="230"/>
      <c r="H315" s="233">
        <v>8</v>
      </c>
      <c r="I315" s="234"/>
      <c r="J315" s="230"/>
      <c r="K315" s="230"/>
      <c r="L315" s="235"/>
      <c r="M315" s="236"/>
      <c r="N315" s="237"/>
      <c r="O315" s="237"/>
      <c r="P315" s="237"/>
      <c r="Q315" s="237"/>
      <c r="R315" s="237"/>
      <c r="S315" s="237"/>
      <c r="T315" s="238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9" t="s">
        <v>148</v>
      </c>
      <c r="AU315" s="239" t="s">
        <v>80</v>
      </c>
      <c r="AV315" s="13" t="s">
        <v>80</v>
      </c>
      <c r="AW315" s="13" t="s">
        <v>30</v>
      </c>
      <c r="AX315" s="13" t="s">
        <v>78</v>
      </c>
      <c r="AY315" s="239" t="s">
        <v>121</v>
      </c>
    </row>
    <row r="316" s="2" customFormat="1" ht="33" customHeight="1">
      <c r="A316" s="36"/>
      <c r="B316" s="37"/>
      <c r="C316" s="209" t="s">
        <v>477</v>
      </c>
      <c r="D316" s="209" t="s">
        <v>124</v>
      </c>
      <c r="E316" s="210" t="s">
        <v>478</v>
      </c>
      <c r="F316" s="211" t="s">
        <v>479</v>
      </c>
      <c r="G316" s="212" t="s">
        <v>226</v>
      </c>
      <c r="H316" s="213">
        <v>0.35299999999999998</v>
      </c>
      <c r="I316" s="214"/>
      <c r="J316" s="215">
        <f>ROUND(I316*H316,2)</f>
        <v>0</v>
      </c>
      <c r="K316" s="211" t="s">
        <v>128</v>
      </c>
      <c r="L316" s="42"/>
      <c r="M316" s="216" t="s">
        <v>1</v>
      </c>
      <c r="N316" s="217" t="s">
        <v>38</v>
      </c>
      <c r="O316" s="89"/>
      <c r="P316" s="218">
        <f>O316*H316</f>
        <v>0</v>
      </c>
      <c r="Q316" s="218">
        <v>0</v>
      </c>
      <c r="R316" s="218">
        <f>Q316*H316</f>
        <v>0</v>
      </c>
      <c r="S316" s="218">
        <v>0</v>
      </c>
      <c r="T316" s="219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220" t="s">
        <v>250</v>
      </c>
      <c r="AT316" s="220" t="s">
        <v>124</v>
      </c>
      <c r="AU316" s="220" t="s">
        <v>80</v>
      </c>
      <c r="AY316" s="15" t="s">
        <v>121</v>
      </c>
      <c r="BE316" s="221">
        <f>IF(N316="základní",J316,0)</f>
        <v>0</v>
      </c>
      <c r="BF316" s="221">
        <f>IF(N316="snížená",J316,0)</f>
        <v>0</v>
      </c>
      <c r="BG316" s="221">
        <f>IF(N316="zákl. přenesená",J316,0)</f>
        <v>0</v>
      </c>
      <c r="BH316" s="221">
        <f>IF(N316="sníž. přenesená",J316,0)</f>
        <v>0</v>
      </c>
      <c r="BI316" s="221">
        <f>IF(N316="nulová",J316,0)</f>
        <v>0</v>
      </c>
      <c r="BJ316" s="15" t="s">
        <v>78</v>
      </c>
      <c r="BK316" s="221">
        <f>ROUND(I316*H316,2)</f>
        <v>0</v>
      </c>
      <c r="BL316" s="15" t="s">
        <v>250</v>
      </c>
      <c r="BM316" s="220" t="s">
        <v>480</v>
      </c>
    </row>
    <row r="317" s="2" customFormat="1">
      <c r="A317" s="36"/>
      <c r="B317" s="37"/>
      <c r="C317" s="38"/>
      <c r="D317" s="222" t="s">
        <v>131</v>
      </c>
      <c r="E317" s="38"/>
      <c r="F317" s="223" t="s">
        <v>481</v>
      </c>
      <c r="G317" s="38"/>
      <c r="H317" s="38"/>
      <c r="I317" s="224"/>
      <c r="J317" s="38"/>
      <c r="K317" s="38"/>
      <c r="L317" s="42"/>
      <c r="M317" s="225"/>
      <c r="N317" s="226"/>
      <c r="O317" s="89"/>
      <c r="P317" s="89"/>
      <c r="Q317" s="89"/>
      <c r="R317" s="89"/>
      <c r="S317" s="89"/>
      <c r="T317" s="90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T317" s="15" t="s">
        <v>131</v>
      </c>
      <c r="AU317" s="15" t="s">
        <v>80</v>
      </c>
    </row>
    <row r="318" s="2" customFormat="1">
      <c r="A318" s="36"/>
      <c r="B318" s="37"/>
      <c r="C318" s="38"/>
      <c r="D318" s="227" t="s">
        <v>133</v>
      </c>
      <c r="E318" s="38"/>
      <c r="F318" s="228" t="s">
        <v>482</v>
      </c>
      <c r="G318" s="38"/>
      <c r="H318" s="38"/>
      <c r="I318" s="224"/>
      <c r="J318" s="38"/>
      <c r="K318" s="38"/>
      <c r="L318" s="42"/>
      <c r="M318" s="225"/>
      <c r="N318" s="226"/>
      <c r="O318" s="89"/>
      <c r="P318" s="89"/>
      <c r="Q318" s="89"/>
      <c r="R318" s="89"/>
      <c r="S318" s="89"/>
      <c r="T318" s="90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T318" s="15" t="s">
        <v>133</v>
      </c>
      <c r="AU318" s="15" t="s">
        <v>80</v>
      </c>
    </row>
    <row r="319" s="12" customFormat="1" ht="22.8" customHeight="1">
      <c r="A319" s="12"/>
      <c r="B319" s="193"/>
      <c r="C319" s="194"/>
      <c r="D319" s="195" t="s">
        <v>72</v>
      </c>
      <c r="E319" s="207" t="s">
        <v>483</v>
      </c>
      <c r="F319" s="207" t="s">
        <v>484</v>
      </c>
      <c r="G319" s="194"/>
      <c r="H319" s="194"/>
      <c r="I319" s="197"/>
      <c r="J319" s="208">
        <f>BK319</f>
        <v>0</v>
      </c>
      <c r="K319" s="194"/>
      <c r="L319" s="199"/>
      <c r="M319" s="200"/>
      <c r="N319" s="201"/>
      <c r="O319" s="201"/>
      <c r="P319" s="202">
        <f>SUM(P320:P334)</f>
        <v>0</v>
      </c>
      <c r="Q319" s="201"/>
      <c r="R319" s="202">
        <f>SUM(R320:R334)</f>
        <v>0.00089999999999999998</v>
      </c>
      <c r="S319" s="201"/>
      <c r="T319" s="203">
        <f>SUM(T320:T334)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04" t="s">
        <v>80</v>
      </c>
      <c r="AT319" s="205" t="s">
        <v>72</v>
      </c>
      <c r="AU319" s="205" t="s">
        <v>78</v>
      </c>
      <c r="AY319" s="204" t="s">
        <v>121</v>
      </c>
      <c r="BK319" s="206">
        <f>SUM(BK320:BK334)</f>
        <v>0</v>
      </c>
    </row>
    <row r="320" s="2" customFormat="1" ht="24.15" customHeight="1">
      <c r="A320" s="36"/>
      <c r="B320" s="37"/>
      <c r="C320" s="209" t="s">
        <v>485</v>
      </c>
      <c r="D320" s="209" t="s">
        <v>124</v>
      </c>
      <c r="E320" s="210" t="s">
        <v>486</v>
      </c>
      <c r="F320" s="211" t="s">
        <v>487</v>
      </c>
      <c r="G320" s="212" t="s">
        <v>127</v>
      </c>
      <c r="H320" s="213">
        <v>2</v>
      </c>
      <c r="I320" s="214"/>
      <c r="J320" s="215">
        <f>ROUND(I320*H320,2)</f>
        <v>0</v>
      </c>
      <c r="K320" s="211" t="s">
        <v>128</v>
      </c>
      <c r="L320" s="42"/>
      <c r="M320" s="216" t="s">
        <v>1</v>
      </c>
      <c r="N320" s="217" t="s">
        <v>38</v>
      </c>
      <c r="O320" s="89"/>
      <c r="P320" s="218">
        <f>O320*H320</f>
        <v>0</v>
      </c>
      <c r="Q320" s="218">
        <v>6.9999999999999994E-05</v>
      </c>
      <c r="R320" s="218">
        <f>Q320*H320</f>
        <v>0.00013999999999999999</v>
      </c>
      <c r="S320" s="218">
        <v>0</v>
      </c>
      <c r="T320" s="219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220" t="s">
        <v>250</v>
      </c>
      <c r="AT320" s="220" t="s">
        <v>124</v>
      </c>
      <c r="AU320" s="220" t="s">
        <v>80</v>
      </c>
      <c r="AY320" s="15" t="s">
        <v>121</v>
      </c>
      <c r="BE320" s="221">
        <f>IF(N320="základní",J320,0)</f>
        <v>0</v>
      </c>
      <c r="BF320" s="221">
        <f>IF(N320="snížená",J320,0)</f>
        <v>0</v>
      </c>
      <c r="BG320" s="221">
        <f>IF(N320="zákl. přenesená",J320,0)</f>
        <v>0</v>
      </c>
      <c r="BH320" s="221">
        <f>IF(N320="sníž. přenesená",J320,0)</f>
        <v>0</v>
      </c>
      <c r="BI320" s="221">
        <f>IF(N320="nulová",J320,0)</f>
        <v>0</v>
      </c>
      <c r="BJ320" s="15" t="s">
        <v>78</v>
      </c>
      <c r="BK320" s="221">
        <f>ROUND(I320*H320,2)</f>
        <v>0</v>
      </c>
      <c r="BL320" s="15" t="s">
        <v>250</v>
      </c>
      <c r="BM320" s="220" t="s">
        <v>488</v>
      </c>
    </row>
    <row r="321" s="2" customFormat="1">
      <c r="A321" s="36"/>
      <c r="B321" s="37"/>
      <c r="C321" s="38"/>
      <c r="D321" s="222" t="s">
        <v>131</v>
      </c>
      <c r="E321" s="38"/>
      <c r="F321" s="223" t="s">
        <v>489</v>
      </c>
      <c r="G321" s="38"/>
      <c r="H321" s="38"/>
      <c r="I321" s="224"/>
      <c r="J321" s="38"/>
      <c r="K321" s="38"/>
      <c r="L321" s="42"/>
      <c r="M321" s="225"/>
      <c r="N321" s="226"/>
      <c r="O321" s="89"/>
      <c r="P321" s="89"/>
      <c r="Q321" s="89"/>
      <c r="R321" s="89"/>
      <c r="S321" s="89"/>
      <c r="T321" s="90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T321" s="15" t="s">
        <v>131</v>
      </c>
      <c r="AU321" s="15" t="s">
        <v>80</v>
      </c>
    </row>
    <row r="322" s="2" customFormat="1">
      <c r="A322" s="36"/>
      <c r="B322" s="37"/>
      <c r="C322" s="38"/>
      <c r="D322" s="227" t="s">
        <v>133</v>
      </c>
      <c r="E322" s="38"/>
      <c r="F322" s="228" t="s">
        <v>490</v>
      </c>
      <c r="G322" s="38"/>
      <c r="H322" s="38"/>
      <c r="I322" s="224"/>
      <c r="J322" s="38"/>
      <c r="K322" s="38"/>
      <c r="L322" s="42"/>
      <c r="M322" s="225"/>
      <c r="N322" s="226"/>
      <c r="O322" s="89"/>
      <c r="P322" s="89"/>
      <c r="Q322" s="89"/>
      <c r="R322" s="89"/>
      <c r="S322" s="89"/>
      <c r="T322" s="90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T322" s="15" t="s">
        <v>133</v>
      </c>
      <c r="AU322" s="15" t="s">
        <v>80</v>
      </c>
    </row>
    <row r="323" s="2" customFormat="1" ht="16.5" customHeight="1">
      <c r="A323" s="36"/>
      <c r="B323" s="37"/>
      <c r="C323" s="209" t="s">
        <v>491</v>
      </c>
      <c r="D323" s="209" t="s">
        <v>124</v>
      </c>
      <c r="E323" s="210" t="s">
        <v>492</v>
      </c>
      <c r="F323" s="211" t="s">
        <v>493</v>
      </c>
      <c r="G323" s="212" t="s">
        <v>127</v>
      </c>
      <c r="H323" s="213">
        <v>2</v>
      </c>
      <c r="I323" s="214"/>
      <c r="J323" s="215">
        <f>ROUND(I323*H323,2)</f>
        <v>0</v>
      </c>
      <c r="K323" s="211" t="s">
        <v>128</v>
      </c>
      <c r="L323" s="42"/>
      <c r="M323" s="216" t="s">
        <v>1</v>
      </c>
      <c r="N323" s="217" t="s">
        <v>38</v>
      </c>
      <c r="O323" s="89"/>
      <c r="P323" s="218">
        <f>O323*H323</f>
        <v>0</v>
      </c>
      <c r="Q323" s="218">
        <v>0</v>
      </c>
      <c r="R323" s="218">
        <f>Q323*H323</f>
        <v>0</v>
      </c>
      <c r="S323" s="218">
        <v>0</v>
      </c>
      <c r="T323" s="219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220" t="s">
        <v>250</v>
      </c>
      <c r="AT323" s="220" t="s">
        <v>124</v>
      </c>
      <c r="AU323" s="220" t="s">
        <v>80</v>
      </c>
      <c r="AY323" s="15" t="s">
        <v>121</v>
      </c>
      <c r="BE323" s="221">
        <f>IF(N323="základní",J323,0)</f>
        <v>0</v>
      </c>
      <c r="BF323" s="221">
        <f>IF(N323="snížená",J323,0)</f>
        <v>0</v>
      </c>
      <c r="BG323" s="221">
        <f>IF(N323="zákl. přenesená",J323,0)</f>
        <v>0</v>
      </c>
      <c r="BH323" s="221">
        <f>IF(N323="sníž. přenesená",J323,0)</f>
        <v>0</v>
      </c>
      <c r="BI323" s="221">
        <f>IF(N323="nulová",J323,0)</f>
        <v>0</v>
      </c>
      <c r="BJ323" s="15" t="s">
        <v>78</v>
      </c>
      <c r="BK323" s="221">
        <f>ROUND(I323*H323,2)</f>
        <v>0</v>
      </c>
      <c r="BL323" s="15" t="s">
        <v>250</v>
      </c>
      <c r="BM323" s="220" t="s">
        <v>494</v>
      </c>
    </row>
    <row r="324" s="2" customFormat="1">
      <c r="A324" s="36"/>
      <c r="B324" s="37"/>
      <c r="C324" s="38"/>
      <c r="D324" s="222" t="s">
        <v>131</v>
      </c>
      <c r="E324" s="38"/>
      <c r="F324" s="223" t="s">
        <v>495</v>
      </c>
      <c r="G324" s="38"/>
      <c r="H324" s="38"/>
      <c r="I324" s="224"/>
      <c r="J324" s="38"/>
      <c r="K324" s="38"/>
      <c r="L324" s="42"/>
      <c r="M324" s="225"/>
      <c r="N324" s="226"/>
      <c r="O324" s="89"/>
      <c r="P324" s="89"/>
      <c r="Q324" s="89"/>
      <c r="R324" s="89"/>
      <c r="S324" s="89"/>
      <c r="T324" s="90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T324" s="15" t="s">
        <v>131</v>
      </c>
      <c r="AU324" s="15" t="s">
        <v>80</v>
      </c>
    </row>
    <row r="325" s="2" customFormat="1">
      <c r="A325" s="36"/>
      <c r="B325" s="37"/>
      <c r="C325" s="38"/>
      <c r="D325" s="227" t="s">
        <v>133</v>
      </c>
      <c r="E325" s="38"/>
      <c r="F325" s="228" t="s">
        <v>496</v>
      </c>
      <c r="G325" s="38"/>
      <c r="H325" s="38"/>
      <c r="I325" s="224"/>
      <c r="J325" s="38"/>
      <c r="K325" s="38"/>
      <c r="L325" s="42"/>
      <c r="M325" s="225"/>
      <c r="N325" s="226"/>
      <c r="O325" s="89"/>
      <c r="P325" s="89"/>
      <c r="Q325" s="89"/>
      <c r="R325" s="89"/>
      <c r="S325" s="89"/>
      <c r="T325" s="90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T325" s="15" t="s">
        <v>133</v>
      </c>
      <c r="AU325" s="15" t="s">
        <v>80</v>
      </c>
    </row>
    <row r="326" s="2" customFormat="1" ht="24.15" customHeight="1">
      <c r="A326" s="36"/>
      <c r="B326" s="37"/>
      <c r="C326" s="209" t="s">
        <v>497</v>
      </c>
      <c r="D326" s="209" t="s">
        <v>124</v>
      </c>
      <c r="E326" s="210" t="s">
        <v>498</v>
      </c>
      <c r="F326" s="211" t="s">
        <v>499</v>
      </c>
      <c r="G326" s="212" t="s">
        <v>127</v>
      </c>
      <c r="H326" s="213">
        <v>2</v>
      </c>
      <c r="I326" s="214"/>
      <c r="J326" s="215">
        <f>ROUND(I326*H326,2)</f>
        <v>0</v>
      </c>
      <c r="K326" s="211" t="s">
        <v>128</v>
      </c>
      <c r="L326" s="42"/>
      <c r="M326" s="216" t="s">
        <v>1</v>
      </c>
      <c r="N326" s="217" t="s">
        <v>38</v>
      </c>
      <c r="O326" s="89"/>
      <c r="P326" s="218">
        <f>O326*H326</f>
        <v>0</v>
      </c>
      <c r="Q326" s="218">
        <v>0.00013999999999999999</v>
      </c>
      <c r="R326" s="218">
        <f>Q326*H326</f>
        <v>0.00027999999999999998</v>
      </c>
      <c r="S326" s="218">
        <v>0</v>
      </c>
      <c r="T326" s="219">
        <f>S326*H326</f>
        <v>0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R326" s="220" t="s">
        <v>250</v>
      </c>
      <c r="AT326" s="220" t="s">
        <v>124</v>
      </c>
      <c r="AU326" s="220" t="s">
        <v>80</v>
      </c>
      <c r="AY326" s="15" t="s">
        <v>121</v>
      </c>
      <c r="BE326" s="221">
        <f>IF(N326="základní",J326,0)</f>
        <v>0</v>
      </c>
      <c r="BF326" s="221">
        <f>IF(N326="snížená",J326,0)</f>
        <v>0</v>
      </c>
      <c r="BG326" s="221">
        <f>IF(N326="zákl. přenesená",J326,0)</f>
        <v>0</v>
      </c>
      <c r="BH326" s="221">
        <f>IF(N326="sníž. přenesená",J326,0)</f>
        <v>0</v>
      </c>
      <c r="BI326" s="221">
        <f>IF(N326="nulová",J326,0)</f>
        <v>0</v>
      </c>
      <c r="BJ326" s="15" t="s">
        <v>78</v>
      </c>
      <c r="BK326" s="221">
        <f>ROUND(I326*H326,2)</f>
        <v>0</v>
      </c>
      <c r="BL326" s="15" t="s">
        <v>250</v>
      </c>
      <c r="BM326" s="220" t="s">
        <v>500</v>
      </c>
    </row>
    <row r="327" s="2" customFormat="1">
      <c r="A327" s="36"/>
      <c r="B327" s="37"/>
      <c r="C327" s="38"/>
      <c r="D327" s="222" t="s">
        <v>131</v>
      </c>
      <c r="E327" s="38"/>
      <c r="F327" s="223" t="s">
        <v>501</v>
      </c>
      <c r="G327" s="38"/>
      <c r="H327" s="38"/>
      <c r="I327" s="224"/>
      <c r="J327" s="38"/>
      <c r="K327" s="38"/>
      <c r="L327" s="42"/>
      <c r="M327" s="225"/>
      <c r="N327" s="226"/>
      <c r="O327" s="89"/>
      <c r="P327" s="89"/>
      <c r="Q327" s="89"/>
      <c r="R327" s="89"/>
      <c r="S327" s="89"/>
      <c r="T327" s="90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T327" s="15" t="s">
        <v>131</v>
      </c>
      <c r="AU327" s="15" t="s">
        <v>80</v>
      </c>
    </row>
    <row r="328" s="2" customFormat="1">
      <c r="A328" s="36"/>
      <c r="B328" s="37"/>
      <c r="C328" s="38"/>
      <c r="D328" s="227" t="s">
        <v>133</v>
      </c>
      <c r="E328" s="38"/>
      <c r="F328" s="228" t="s">
        <v>502</v>
      </c>
      <c r="G328" s="38"/>
      <c r="H328" s="38"/>
      <c r="I328" s="224"/>
      <c r="J328" s="38"/>
      <c r="K328" s="38"/>
      <c r="L328" s="42"/>
      <c r="M328" s="225"/>
      <c r="N328" s="226"/>
      <c r="O328" s="89"/>
      <c r="P328" s="89"/>
      <c r="Q328" s="89"/>
      <c r="R328" s="89"/>
      <c r="S328" s="89"/>
      <c r="T328" s="90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T328" s="15" t="s">
        <v>133</v>
      </c>
      <c r="AU328" s="15" t="s">
        <v>80</v>
      </c>
    </row>
    <row r="329" s="2" customFormat="1" ht="24.15" customHeight="1">
      <c r="A329" s="36"/>
      <c r="B329" s="37"/>
      <c r="C329" s="209" t="s">
        <v>503</v>
      </c>
      <c r="D329" s="209" t="s">
        <v>124</v>
      </c>
      <c r="E329" s="210" t="s">
        <v>504</v>
      </c>
      <c r="F329" s="211" t="s">
        <v>505</v>
      </c>
      <c r="G329" s="212" t="s">
        <v>127</v>
      </c>
      <c r="H329" s="213">
        <v>2</v>
      </c>
      <c r="I329" s="214"/>
      <c r="J329" s="215">
        <f>ROUND(I329*H329,2)</f>
        <v>0</v>
      </c>
      <c r="K329" s="211" t="s">
        <v>128</v>
      </c>
      <c r="L329" s="42"/>
      <c r="M329" s="216" t="s">
        <v>1</v>
      </c>
      <c r="N329" s="217" t="s">
        <v>38</v>
      </c>
      <c r="O329" s="89"/>
      <c r="P329" s="218">
        <f>O329*H329</f>
        <v>0</v>
      </c>
      <c r="Q329" s="218">
        <v>0.00012</v>
      </c>
      <c r="R329" s="218">
        <f>Q329*H329</f>
        <v>0.00024000000000000001</v>
      </c>
      <c r="S329" s="218">
        <v>0</v>
      </c>
      <c r="T329" s="219">
        <f>S329*H329</f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220" t="s">
        <v>250</v>
      </c>
      <c r="AT329" s="220" t="s">
        <v>124</v>
      </c>
      <c r="AU329" s="220" t="s">
        <v>80</v>
      </c>
      <c r="AY329" s="15" t="s">
        <v>121</v>
      </c>
      <c r="BE329" s="221">
        <f>IF(N329="základní",J329,0)</f>
        <v>0</v>
      </c>
      <c r="BF329" s="221">
        <f>IF(N329="snížená",J329,0)</f>
        <v>0</v>
      </c>
      <c r="BG329" s="221">
        <f>IF(N329="zákl. přenesená",J329,0)</f>
        <v>0</v>
      </c>
      <c r="BH329" s="221">
        <f>IF(N329="sníž. přenesená",J329,0)</f>
        <v>0</v>
      </c>
      <c r="BI329" s="221">
        <f>IF(N329="nulová",J329,0)</f>
        <v>0</v>
      </c>
      <c r="BJ329" s="15" t="s">
        <v>78</v>
      </c>
      <c r="BK329" s="221">
        <f>ROUND(I329*H329,2)</f>
        <v>0</v>
      </c>
      <c r="BL329" s="15" t="s">
        <v>250</v>
      </c>
      <c r="BM329" s="220" t="s">
        <v>506</v>
      </c>
    </row>
    <row r="330" s="2" customFormat="1">
      <c r="A330" s="36"/>
      <c r="B330" s="37"/>
      <c r="C330" s="38"/>
      <c r="D330" s="222" t="s">
        <v>131</v>
      </c>
      <c r="E330" s="38"/>
      <c r="F330" s="223" t="s">
        <v>507</v>
      </c>
      <c r="G330" s="38"/>
      <c r="H330" s="38"/>
      <c r="I330" s="224"/>
      <c r="J330" s="38"/>
      <c r="K330" s="38"/>
      <c r="L330" s="42"/>
      <c r="M330" s="225"/>
      <c r="N330" s="226"/>
      <c r="O330" s="89"/>
      <c r="P330" s="89"/>
      <c r="Q330" s="89"/>
      <c r="R330" s="89"/>
      <c r="S330" s="89"/>
      <c r="T330" s="90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T330" s="15" t="s">
        <v>131</v>
      </c>
      <c r="AU330" s="15" t="s">
        <v>80</v>
      </c>
    </row>
    <row r="331" s="2" customFormat="1">
      <c r="A331" s="36"/>
      <c r="B331" s="37"/>
      <c r="C331" s="38"/>
      <c r="D331" s="227" t="s">
        <v>133</v>
      </c>
      <c r="E331" s="38"/>
      <c r="F331" s="228" t="s">
        <v>508</v>
      </c>
      <c r="G331" s="38"/>
      <c r="H331" s="38"/>
      <c r="I331" s="224"/>
      <c r="J331" s="38"/>
      <c r="K331" s="38"/>
      <c r="L331" s="42"/>
      <c r="M331" s="225"/>
      <c r="N331" s="226"/>
      <c r="O331" s="89"/>
      <c r="P331" s="89"/>
      <c r="Q331" s="89"/>
      <c r="R331" s="89"/>
      <c r="S331" s="89"/>
      <c r="T331" s="90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T331" s="15" t="s">
        <v>133</v>
      </c>
      <c r="AU331" s="15" t="s">
        <v>80</v>
      </c>
    </row>
    <row r="332" s="2" customFormat="1" ht="24.15" customHeight="1">
      <c r="A332" s="36"/>
      <c r="B332" s="37"/>
      <c r="C332" s="209" t="s">
        <v>509</v>
      </c>
      <c r="D332" s="209" t="s">
        <v>124</v>
      </c>
      <c r="E332" s="210" t="s">
        <v>510</v>
      </c>
      <c r="F332" s="211" t="s">
        <v>511</v>
      </c>
      <c r="G332" s="212" t="s">
        <v>127</v>
      </c>
      <c r="H332" s="213">
        <v>2</v>
      </c>
      <c r="I332" s="214"/>
      <c r="J332" s="215">
        <f>ROUND(I332*H332,2)</f>
        <v>0</v>
      </c>
      <c r="K332" s="211" t="s">
        <v>128</v>
      </c>
      <c r="L332" s="42"/>
      <c r="M332" s="216" t="s">
        <v>1</v>
      </c>
      <c r="N332" s="217" t="s">
        <v>38</v>
      </c>
      <c r="O332" s="89"/>
      <c r="P332" s="218">
        <f>O332*H332</f>
        <v>0</v>
      </c>
      <c r="Q332" s="218">
        <v>0.00012</v>
      </c>
      <c r="R332" s="218">
        <f>Q332*H332</f>
        <v>0.00024000000000000001</v>
      </c>
      <c r="S332" s="218">
        <v>0</v>
      </c>
      <c r="T332" s="219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220" t="s">
        <v>250</v>
      </c>
      <c r="AT332" s="220" t="s">
        <v>124</v>
      </c>
      <c r="AU332" s="220" t="s">
        <v>80</v>
      </c>
      <c r="AY332" s="15" t="s">
        <v>121</v>
      </c>
      <c r="BE332" s="221">
        <f>IF(N332="základní",J332,0)</f>
        <v>0</v>
      </c>
      <c r="BF332" s="221">
        <f>IF(N332="snížená",J332,0)</f>
        <v>0</v>
      </c>
      <c r="BG332" s="221">
        <f>IF(N332="zákl. přenesená",J332,0)</f>
        <v>0</v>
      </c>
      <c r="BH332" s="221">
        <f>IF(N332="sníž. přenesená",J332,0)</f>
        <v>0</v>
      </c>
      <c r="BI332" s="221">
        <f>IF(N332="nulová",J332,0)</f>
        <v>0</v>
      </c>
      <c r="BJ332" s="15" t="s">
        <v>78</v>
      </c>
      <c r="BK332" s="221">
        <f>ROUND(I332*H332,2)</f>
        <v>0</v>
      </c>
      <c r="BL332" s="15" t="s">
        <v>250</v>
      </c>
      <c r="BM332" s="220" t="s">
        <v>512</v>
      </c>
    </row>
    <row r="333" s="2" customFormat="1">
      <c r="A333" s="36"/>
      <c r="B333" s="37"/>
      <c r="C333" s="38"/>
      <c r="D333" s="222" t="s">
        <v>131</v>
      </c>
      <c r="E333" s="38"/>
      <c r="F333" s="223" t="s">
        <v>513</v>
      </c>
      <c r="G333" s="38"/>
      <c r="H333" s="38"/>
      <c r="I333" s="224"/>
      <c r="J333" s="38"/>
      <c r="K333" s="38"/>
      <c r="L333" s="42"/>
      <c r="M333" s="225"/>
      <c r="N333" s="226"/>
      <c r="O333" s="89"/>
      <c r="P333" s="89"/>
      <c r="Q333" s="89"/>
      <c r="R333" s="89"/>
      <c r="S333" s="89"/>
      <c r="T333" s="90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T333" s="15" t="s">
        <v>131</v>
      </c>
      <c r="AU333" s="15" t="s">
        <v>80</v>
      </c>
    </row>
    <row r="334" s="2" customFormat="1">
      <c r="A334" s="36"/>
      <c r="B334" s="37"/>
      <c r="C334" s="38"/>
      <c r="D334" s="227" t="s">
        <v>133</v>
      </c>
      <c r="E334" s="38"/>
      <c r="F334" s="228" t="s">
        <v>514</v>
      </c>
      <c r="G334" s="38"/>
      <c r="H334" s="38"/>
      <c r="I334" s="224"/>
      <c r="J334" s="38"/>
      <c r="K334" s="38"/>
      <c r="L334" s="42"/>
      <c r="M334" s="225"/>
      <c r="N334" s="226"/>
      <c r="O334" s="89"/>
      <c r="P334" s="89"/>
      <c r="Q334" s="89"/>
      <c r="R334" s="89"/>
      <c r="S334" s="89"/>
      <c r="T334" s="90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T334" s="15" t="s">
        <v>133</v>
      </c>
      <c r="AU334" s="15" t="s">
        <v>80</v>
      </c>
    </row>
    <row r="335" s="12" customFormat="1" ht="22.8" customHeight="1">
      <c r="A335" s="12"/>
      <c r="B335" s="193"/>
      <c r="C335" s="194"/>
      <c r="D335" s="195" t="s">
        <v>72</v>
      </c>
      <c r="E335" s="207" t="s">
        <v>515</v>
      </c>
      <c r="F335" s="207" t="s">
        <v>516</v>
      </c>
      <c r="G335" s="194"/>
      <c r="H335" s="194"/>
      <c r="I335" s="197"/>
      <c r="J335" s="208">
        <f>BK335</f>
        <v>0</v>
      </c>
      <c r="K335" s="194"/>
      <c r="L335" s="199"/>
      <c r="M335" s="200"/>
      <c r="N335" s="201"/>
      <c r="O335" s="201"/>
      <c r="P335" s="202">
        <f>SUM(P336:P344)</f>
        <v>0</v>
      </c>
      <c r="Q335" s="201"/>
      <c r="R335" s="202">
        <f>SUM(R336:R344)</f>
        <v>0.014999999999999999</v>
      </c>
      <c r="S335" s="201"/>
      <c r="T335" s="203">
        <f>SUM(T336:T344)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04" t="s">
        <v>80</v>
      </c>
      <c r="AT335" s="205" t="s">
        <v>72</v>
      </c>
      <c r="AU335" s="205" t="s">
        <v>78</v>
      </c>
      <c r="AY335" s="204" t="s">
        <v>121</v>
      </c>
      <c r="BK335" s="206">
        <f>SUM(BK336:BK344)</f>
        <v>0</v>
      </c>
    </row>
    <row r="336" s="2" customFormat="1" ht="24.15" customHeight="1">
      <c r="A336" s="36"/>
      <c r="B336" s="37"/>
      <c r="C336" s="209" t="s">
        <v>517</v>
      </c>
      <c r="D336" s="209" t="s">
        <v>124</v>
      </c>
      <c r="E336" s="210" t="s">
        <v>518</v>
      </c>
      <c r="F336" s="211" t="s">
        <v>519</v>
      </c>
      <c r="G336" s="212" t="s">
        <v>127</v>
      </c>
      <c r="H336" s="213">
        <v>30</v>
      </c>
      <c r="I336" s="214"/>
      <c r="J336" s="215">
        <f>ROUND(I336*H336,2)</f>
        <v>0</v>
      </c>
      <c r="K336" s="211" t="s">
        <v>128</v>
      </c>
      <c r="L336" s="42"/>
      <c r="M336" s="216" t="s">
        <v>1</v>
      </c>
      <c r="N336" s="217" t="s">
        <v>38</v>
      </c>
      <c r="O336" s="89"/>
      <c r="P336" s="218">
        <f>O336*H336</f>
        <v>0</v>
      </c>
      <c r="Q336" s="218">
        <v>0</v>
      </c>
      <c r="R336" s="218">
        <f>Q336*H336</f>
        <v>0</v>
      </c>
      <c r="S336" s="218">
        <v>0</v>
      </c>
      <c r="T336" s="219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220" t="s">
        <v>250</v>
      </c>
      <c r="AT336" s="220" t="s">
        <v>124</v>
      </c>
      <c r="AU336" s="220" t="s">
        <v>80</v>
      </c>
      <c r="AY336" s="15" t="s">
        <v>121</v>
      </c>
      <c r="BE336" s="221">
        <f>IF(N336="základní",J336,0)</f>
        <v>0</v>
      </c>
      <c r="BF336" s="221">
        <f>IF(N336="snížená",J336,0)</f>
        <v>0</v>
      </c>
      <c r="BG336" s="221">
        <f>IF(N336="zákl. přenesená",J336,0)</f>
        <v>0</v>
      </c>
      <c r="BH336" s="221">
        <f>IF(N336="sníž. přenesená",J336,0)</f>
        <v>0</v>
      </c>
      <c r="BI336" s="221">
        <f>IF(N336="nulová",J336,0)</f>
        <v>0</v>
      </c>
      <c r="BJ336" s="15" t="s">
        <v>78</v>
      </c>
      <c r="BK336" s="221">
        <f>ROUND(I336*H336,2)</f>
        <v>0</v>
      </c>
      <c r="BL336" s="15" t="s">
        <v>250</v>
      </c>
      <c r="BM336" s="220" t="s">
        <v>520</v>
      </c>
    </row>
    <row r="337" s="2" customFormat="1">
      <c r="A337" s="36"/>
      <c r="B337" s="37"/>
      <c r="C337" s="38"/>
      <c r="D337" s="222" t="s">
        <v>131</v>
      </c>
      <c r="E337" s="38"/>
      <c r="F337" s="223" t="s">
        <v>521</v>
      </c>
      <c r="G337" s="38"/>
      <c r="H337" s="38"/>
      <c r="I337" s="224"/>
      <c r="J337" s="38"/>
      <c r="K337" s="38"/>
      <c r="L337" s="42"/>
      <c r="M337" s="225"/>
      <c r="N337" s="226"/>
      <c r="O337" s="89"/>
      <c r="P337" s="89"/>
      <c r="Q337" s="89"/>
      <c r="R337" s="89"/>
      <c r="S337" s="89"/>
      <c r="T337" s="90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T337" s="15" t="s">
        <v>131</v>
      </c>
      <c r="AU337" s="15" t="s">
        <v>80</v>
      </c>
    </row>
    <row r="338" s="2" customFormat="1">
      <c r="A338" s="36"/>
      <c r="B338" s="37"/>
      <c r="C338" s="38"/>
      <c r="D338" s="227" t="s">
        <v>133</v>
      </c>
      <c r="E338" s="38"/>
      <c r="F338" s="228" t="s">
        <v>522</v>
      </c>
      <c r="G338" s="38"/>
      <c r="H338" s="38"/>
      <c r="I338" s="224"/>
      <c r="J338" s="38"/>
      <c r="K338" s="38"/>
      <c r="L338" s="42"/>
      <c r="M338" s="225"/>
      <c r="N338" s="226"/>
      <c r="O338" s="89"/>
      <c r="P338" s="89"/>
      <c r="Q338" s="89"/>
      <c r="R338" s="89"/>
      <c r="S338" s="89"/>
      <c r="T338" s="90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T338" s="15" t="s">
        <v>133</v>
      </c>
      <c r="AU338" s="15" t="s">
        <v>80</v>
      </c>
    </row>
    <row r="339" s="2" customFormat="1" ht="24.15" customHeight="1">
      <c r="A339" s="36"/>
      <c r="B339" s="37"/>
      <c r="C339" s="209" t="s">
        <v>523</v>
      </c>
      <c r="D339" s="209" t="s">
        <v>124</v>
      </c>
      <c r="E339" s="210" t="s">
        <v>524</v>
      </c>
      <c r="F339" s="211" t="s">
        <v>525</v>
      </c>
      <c r="G339" s="212" t="s">
        <v>127</v>
      </c>
      <c r="H339" s="213">
        <v>30</v>
      </c>
      <c r="I339" s="214"/>
      <c r="J339" s="215">
        <f>ROUND(I339*H339,2)</f>
        <v>0</v>
      </c>
      <c r="K339" s="211" t="s">
        <v>128</v>
      </c>
      <c r="L339" s="42"/>
      <c r="M339" s="216" t="s">
        <v>1</v>
      </c>
      <c r="N339" s="217" t="s">
        <v>38</v>
      </c>
      <c r="O339" s="89"/>
      <c r="P339" s="218">
        <f>O339*H339</f>
        <v>0</v>
      </c>
      <c r="Q339" s="218">
        <v>0.00021000000000000001</v>
      </c>
      <c r="R339" s="218">
        <f>Q339*H339</f>
        <v>0.0063</v>
      </c>
      <c r="S339" s="218">
        <v>0</v>
      </c>
      <c r="T339" s="219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220" t="s">
        <v>250</v>
      </c>
      <c r="AT339" s="220" t="s">
        <v>124</v>
      </c>
      <c r="AU339" s="220" t="s">
        <v>80</v>
      </c>
      <c r="AY339" s="15" t="s">
        <v>121</v>
      </c>
      <c r="BE339" s="221">
        <f>IF(N339="základní",J339,0)</f>
        <v>0</v>
      </c>
      <c r="BF339" s="221">
        <f>IF(N339="snížená",J339,0)</f>
        <v>0</v>
      </c>
      <c r="BG339" s="221">
        <f>IF(N339="zákl. přenesená",J339,0)</f>
        <v>0</v>
      </c>
      <c r="BH339" s="221">
        <f>IF(N339="sníž. přenesená",J339,0)</f>
        <v>0</v>
      </c>
      <c r="BI339" s="221">
        <f>IF(N339="nulová",J339,0)</f>
        <v>0</v>
      </c>
      <c r="BJ339" s="15" t="s">
        <v>78</v>
      </c>
      <c r="BK339" s="221">
        <f>ROUND(I339*H339,2)</f>
        <v>0</v>
      </c>
      <c r="BL339" s="15" t="s">
        <v>250</v>
      </c>
      <c r="BM339" s="220" t="s">
        <v>526</v>
      </c>
    </row>
    <row r="340" s="2" customFormat="1">
      <c r="A340" s="36"/>
      <c r="B340" s="37"/>
      <c r="C340" s="38"/>
      <c r="D340" s="222" t="s">
        <v>131</v>
      </c>
      <c r="E340" s="38"/>
      <c r="F340" s="223" t="s">
        <v>527</v>
      </c>
      <c r="G340" s="38"/>
      <c r="H340" s="38"/>
      <c r="I340" s="224"/>
      <c r="J340" s="38"/>
      <c r="K340" s="38"/>
      <c r="L340" s="42"/>
      <c r="M340" s="225"/>
      <c r="N340" s="226"/>
      <c r="O340" s="89"/>
      <c r="P340" s="89"/>
      <c r="Q340" s="89"/>
      <c r="R340" s="89"/>
      <c r="S340" s="89"/>
      <c r="T340" s="90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T340" s="15" t="s">
        <v>131</v>
      </c>
      <c r="AU340" s="15" t="s">
        <v>80</v>
      </c>
    </row>
    <row r="341" s="2" customFormat="1">
      <c r="A341" s="36"/>
      <c r="B341" s="37"/>
      <c r="C341" s="38"/>
      <c r="D341" s="227" t="s">
        <v>133</v>
      </c>
      <c r="E341" s="38"/>
      <c r="F341" s="228" t="s">
        <v>528</v>
      </c>
      <c r="G341" s="38"/>
      <c r="H341" s="38"/>
      <c r="I341" s="224"/>
      <c r="J341" s="38"/>
      <c r="K341" s="38"/>
      <c r="L341" s="42"/>
      <c r="M341" s="225"/>
      <c r="N341" s="226"/>
      <c r="O341" s="89"/>
      <c r="P341" s="89"/>
      <c r="Q341" s="89"/>
      <c r="R341" s="89"/>
      <c r="S341" s="89"/>
      <c r="T341" s="90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T341" s="15" t="s">
        <v>133</v>
      </c>
      <c r="AU341" s="15" t="s">
        <v>80</v>
      </c>
    </row>
    <row r="342" s="2" customFormat="1" ht="33" customHeight="1">
      <c r="A342" s="36"/>
      <c r="B342" s="37"/>
      <c r="C342" s="209" t="s">
        <v>529</v>
      </c>
      <c r="D342" s="209" t="s">
        <v>124</v>
      </c>
      <c r="E342" s="210" t="s">
        <v>530</v>
      </c>
      <c r="F342" s="211" t="s">
        <v>531</v>
      </c>
      <c r="G342" s="212" t="s">
        <v>127</v>
      </c>
      <c r="H342" s="213">
        <v>30</v>
      </c>
      <c r="I342" s="214"/>
      <c r="J342" s="215">
        <f>ROUND(I342*H342,2)</f>
        <v>0</v>
      </c>
      <c r="K342" s="211" t="s">
        <v>128</v>
      </c>
      <c r="L342" s="42"/>
      <c r="M342" s="216" t="s">
        <v>1</v>
      </c>
      <c r="N342" s="217" t="s">
        <v>38</v>
      </c>
      <c r="O342" s="89"/>
      <c r="P342" s="218">
        <f>O342*H342</f>
        <v>0</v>
      </c>
      <c r="Q342" s="218">
        <v>0.00029</v>
      </c>
      <c r="R342" s="218">
        <f>Q342*H342</f>
        <v>0.0086999999999999994</v>
      </c>
      <c r="S342" s="218">
        <v>0</v>
      </c>
      <c r="T342" s="219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220" t="s">
        <v>250</v>
      </c>
      <c r="AT342" s="220" t="s">
        <v>124</v>
      </c>
      <c r="AU342" s="220" t="s">
        <v>80</v>
      </c>
      <c r="AY342" s="15" t="s">
        <v>121</v>
      </c>
      <c r="BE342" s="221">
        <f>IF(N342="základní",J342,0)</f>
        <v>0</v>
      </c>
      <c r="BF342" s="221">
        <f>IF(N342="snížená",J342,0)</f>
        <v>0</v>
      </c>
      <c r="BG342" s="221">
        <f>IF(N342="zákl. přenesená",J342,0)</f>
        <v>0</v>
      </c>
      <c r="BH342" s="221">
        <f>IF(N342="sníž. přenesená",J342,0)</f>
        <v>0</v>
      </c>
      <c r="BI342" s="221">
        <f>IF(N342="nulová",J342,0)</f>
        <v>0</v>
      </c>
      <c r="BJ342" s="15" t="s">
        <v>78</v>
      </c>
      <c r="BK342" s="221">
        <f>ROUND(I342*H342,2)</f>
        <v>0</v>
      </c>
      <c r="BL342" s="15" t="s">
        <v>250</v>
      </c>
      <c r="BM342" s="220" t="s">
        <v>532</v>
      </c>
    </row>
    <row r="343" s="2" customFormat="1">
      <c r="A343" s="36"/>
      <c r="B343" s="37"/>
      <c r="C343" s="38"/>
      <c r="D343" s="222" t="s">
        <v>131</v>
      </c>
      <c r="E343" s="38"/>
      <c r="F343" s="223" t="s">
        <v>533</v>
      </c>
      <c r="G343" s="38"/>
      <c r="H343" s="38"/>
      <c r="I343" s="224"/>
      <c r="J343" s="38"/>
      <c r="K343" s="38"/>
      <c r="L343" s="42"/>
      <c r="M343" s="225"/>
      <c r="N343" s="226"/>
      <c r="O343" s="89"/>
      <c r="P343" s="89"/>
      <c r="Q343" s="89"/>
      <c r="R343" s="89"/>
      <c r="S343" s="89"/>
      <c r="T343" s="90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T343" s="15" t="s">
        <v>131</v>
      </c>
      <c r="AU343" s="15" t="s">
        <v>80</v>
      </c>
    </row>
    <row r="344" s="2" customFormat="1">
      <c r="A344" s="36"/>
      <c r="B344" s="37"/>
      <c r="C344" s="38"/>
      <c r="D344" s="227" t="s">
        <v>133</v>
      </c>
      <c r="E344" s="38"/>
      <c r="F344" s="228" t="s">
        <v>534</v>
      </c>
      <c r="G344" s="38"/>
      <c r="H344" s="38"/>
      <c r="I344" s="224"/>
      <c r="J344" s="38"/>
      <c r="K344" s="38"/>
      <c r="L344" s="42"/>
      <c r="M344" s="225"/>
      <c r="N344" s="226"/>
      <c r="O344" s="89"/>
      <c r="P344" s="89"/>
      <c r="Q344" s="89"/>
      <c r="R344" s="89"/>
      <c r="S344" s="89"/>
      <c r="T344" s="90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T344" s="15" t="s">
        <v>133</v>
      </c>
      <c r="AU344" s="15" t="s">
        <v>80</v>
      </c>
    </row>
    <row r="345" s="12" customFormat="1" ht="25.92" customHeight="1">
      <c r="A345" s="12"/>
      <c r="B345" s="193"/>
      <c r="C345" s="194"/>
      <c r="D345" s="195" t="s">
        <v>72</v>
      </c>
      <c r="E345" s="196" t="s">
        <v>183</v>
      </c>
      <c r="F345" s="196" t="s">
        <v>535</v>
      </c>
      <c r="G345" s="194"/>
      <c r="H345" s="194"/>
      <c r="I345" s="197"/>
      <c r="J345" s="198">
        <f>BK345</f>
        <v>0</v>
      </c>
      <c r="K345" s="194"/>
      <c r="L345" s="199"/>
      <c r="M345" s="200"/>
      <c r="N345" s="201"/>
      <c r="O345" s="201"/>
      <c r="P345" s="202">
        <f>P346</f>
        <v>0</v>
      </c>
      <c r="Q345" s="201"/>
      <c r="R345" s="202">
        <f>R346</f>
        <v>0</v>
      </c>
      <c r="S345" s="201"/>
      <c r="T345" s="203">
        <f>T346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04" t="s">
        <v>122</v>
      </c>
      <c r="AT345" s="205" t="s">
        <v>72</v>
      </c>
      <c r="AU345" s="205" t="s">
        <v>73</v>
      </c>
      <c r="AY345" s="204" t="s">
        <v>121</v>
      </c>
      <c r="BK345" s="206">
        <f>BK346</f>
        <v>0</v>
      </c>
    </row>
    <row r="346" s="12" customFormat="1" ht="22.8" customHeight="1">
      <c r="A346" s="12"/>
      <c r="B346" s="193"/>
      <c r="C346" s="194"/>
      <c r="D346" s="195" t="s">
        <v>72</v>
      </c>
      <c r="E346" s="207" t="s">
        <v>536</v>
      </c>
      <c r="F346" s="207" t="s">
        <v>537</v>
      </c>
      <c r="G346" s="194"/>
      <c r="H346" s="194"/>
      <c r="I346" s="197"/>
      <c r="J346" s="208">
        <f>BK346</f>
        <v>0</v>
      </c>
      <c r="K346" s="194"/>
      <c r="L346" s="199"/>
      <c r="M346" s="200"/>
      <c r="N346" s="201"/>
      <c r="O346" s="201"/>
      <c r="P346" s="202">
        <f>SUM(P347:P348)</f>
        <v>0</v>
      </c>
      <c r="Q346" s="201"/>
      <c r="R346" s="202">
        <f>SUM(R347:R348)</f>
        <v>0</v>
      </c>
      <c r="S346" s="201"/>
      <c r="T346" s="203">
        <f>SUM(T347:T348)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04" t="s">
        <v>122</v>
      </c>
      <c r="AT346" s="205" t="s">
        <v>72</v>
      </c>
      <c r="AU346" s="205" t="s">
        <v>78</v>
      </c>
      <c r="AY346" s="204" t="s">
        <v>121</v>
      </c>
      <c r="BK346" s="206">
        <f>SUM(BK347:BK348)</f>
        <v>0</v>
      </c>
    </row>
    <row r="347" s="2" customFormat="1" ht="37.8" customHeight="1">
      <c r="A347" s="36"/>
      <c r="B347" s="37"/>
      <c r="C347" s="209" t="s">
        <v>538</v>
      </c>
      <c r="D347" s="209" t="s">
        <v>124</v>
      </c>
      <c r="E347" s="210" t="s">
        <v>539</v>
      </c>
      <c r="F347" s="211" t="s">
        <v>540</v>
      </c>
      <c r="G347" s="212" t="s">
        <v>541</v>
      </c>
      <c r="H347" s="213">
        <v>1</v>
      </c>
      <c r="I347" s="214"/>
      <c r="J347" s="215">
        <f>ROUND(I347*H347,2)</f>
        <v>0</v>
      </c>
      <c r="K347" s="211" t="s">
        <v>1</v>
      </c>
      <c r="L347" s="42"/>
      <c r="M347" s="216" t="s">
        <v>1</v>
      </c>
      <c r="N347" s="217" t="s">
        <v>38</v>
      </c>
      <c r="O347" s="89"/>
      <c r="P347" s="218">
        <f>O347*H347</f>
        <v>0</v>
      </c>
      <c r="Q347" s="218">
        <v>0</v>
      </c>
      <c r="R347" s="218">
        <f>Q347*H347</f>
        <v>0</v>
      </c>
      <c r="S347" s="218">
        <v>0</v>
      </c>
      <c r="T347" s="219">
        <f>S347*H347</f>
        <v>0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R347" s="220" t="s">
        <v>477</v>
      </c>
      <c r="AT347" s="220" t="s">
        <v>124</v>
      </c>
      <c r="AU347" s="220" t="s">
        <v>80</v>
      </c>
      <c r="AY347" s="15" t="s">
        <v>121</v>
      </c>
      <c r="BE347" s="221">
        <f>IF(N347="základní",J347,0)</f>
        <v>0</v>
      </c>
      <c r="BF347" s="221">
        <f>IF(N347="snížená",J347,0)</f>
        <v>0</v>
      </c>
      <c r="BG347" s="221">
        <f>IF(N347="zákl. přenesená",J347,0)</f>
        <v>0</v>
      </c>
      <c r="BH347" s="221">
        <f>IF(N347="sníž. přenesená",J347,0)</f>
        <v>0</v>
      </c>
      <c r="BI347" s="221">
        <f>IF(N347="nulová",J347,0)</f>
        <v>0</v>
      </c>
      <c r="BJ347" s="15" t="s">
        <v>78</v>
      </c>
      <c r="BK347" s="221">
        <f>ROUND(I347*H347,2)</f>
        <v>0</v>
      </c>
      <c r="BL347" s="15" t="s">
        <v>477</v>
      </c>
      <c r="BM347" s="220" t="s">
        <v>542</v>
      </c>
    </row>
    <row r="348" s="2" customFormat="1">
      <c r="A348" s="36"/>
      <c r="B348" s="37"/>
      <c r="C348" s="38"/>
      <c r="D348" s="222" t="s">
        <v>131</v>
      </c>
      <c r="E348" s="38"/>
      <c r="F348" s="223" t="s">
        <v>540</v>
      </c>
      <c r="G348" s="38"/>
      <c r="H348" s="38"/>
      <c r="I348" s="224"/>
      <c r="J348" s="38"/>
      <c r="K348" s="38"/>
      <c r="L348" s="42"/>
      <c r="M348" s="225"/>
      <c r="N348" s="226"/>
      <c r="O348" s="89"/>
      <c r="P348" s="89"/>
      <c r="Q348" s="89"/>
      <c r="R348" s="89"/>
      <c r="S348" s="89"/>
      <c r="T348" s="90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T348" s="15" t="s">
        <v>131</v>
      </c>
      <c r="AU348" s="15" t="s">
        <v>80</v>
      </c>
    </row>
    <row r="349" s="12" customFormat="1" ht="25.92" customHeight="1">
      <c r="A349" s="12"/>
      <c r="B349" s="193"/>
      <c r="C349" s="194"/>
      <c r="D349" s="195" t="s">
        <v>72</v>
      </c>
      <c r="E349" s="196" t="s">
        <v>543</v>
      </c>
      <c r="F349" s="196" t="s">
        <v>544</v>
      </c>
      <c r="G349" s="194"/>
      <c r="H349" s="194"/>
      <c r="I349" s="197"/>
      <c r="J349" s="198">
        <f>BK349</f>
        <v>0</v>
      </c>
      <c r="K349" s="194"/>
      <c r="L349" s="199"/>
      <c r="M349" s="200"/>
      <c r="N349" s="201"/>
      <c r="O349" s="201"/>
      <c r="P349" s="202">
        <f>SUM(P350:P358)</f>
        <v>0</v>
      </c>
      <c r="Q349" s="201"/>
      <c r="R349" s="202">
        <f>SUM(R350:R358)</f>
        <v>0</v>
      </c>
      <c r="S349" s="201"/>
      <c r="T349" s="203">
        <f>SUM(T350:T358)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04" t="s">
        <v>176</v>
      </c>
      <c r="AT349" s="205" t="s">
        <v>72</v>
      </c>
      <c r="AU349" s="205" t="s">
        <v>73</v>
      </c>
      <c r="AY349" s="204" t="s">
        <v>121</v>
      </c>
      <c r="BK349" s="206">
        <f>SUM(BK350:BK358)</f>
        <v>0</v>
      </c>
    </row>
    <row r="350" s="2" customFormat="1" ht="16.5" customHeight="1">
      <c r="A350" s="36"/>
      <c r="B350" s="37"/>
      <c r="C350" s="209" t="s">
        <v>545</v>
      </c>
      <c r="D350" s="209" t="s">
        <v>124</v>
      </c>
      <c r="E350" s="210" t="s">
        <v>546</v>
      </c>
      <c r="F350" s="211" t="s">
        <v>547</v>
      </c>
      <c r="G350" s="212" t="s">
        <v>541</v>
      </c>
      <c r="H350" s="213">
        <v>1</v>
      </c>
      <c r="I350" s="214"/>
      <c r="J350" s="215">
        <f>ROUND(I350*H350,2)</f>
        <v>0</v>
      </c>
      <c r="K350" s="211" t="s">
        <v>128</v>
      </c>
      <c r="L350" s="42"/>
      <c r="M350" s="216" t="s">
        <v>1</v>
      </c>
      <c r="N350" s="217" t="s">
        <v>38</v>
      </c>
      <c r="O350" s="89"/>
      <c r="P350" s="218">
        <f>O350*H350</f>
        <v>0</v>
      </c>
      <c r="Q350" s="218">
        <v>0</v>
      </c>
      <c r="R350" s="218">
        <f>Q350*H350</f>
        <v>0</v>
      </c>
      <c r="S350" s="218">
        <v>0</v>
      </c>
      <c r="T350" s="219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220" t="s">
        <v>548</v>
      </c>
      <c r="AT350" s="220" t="s">
        <v>124</v>
      </c>
      <c r="AU350" s="220" t="s">
        <v>78</v>
      </c>
      <c r="AY350" s="15" t="s">
        <v>121</v>
      </c>
      <c r="BE350" s="221">
        <f>IF(N350="základní",J350,0)</f>
        <v>0</v>
      </c>
      <c r="BF350" s="221">
        <f>IF(N350="snížená",J350,0)</f>
        <v>0</v>
      </c>
      <c r="BG350" s="221">
        <f>IF(N350="zákl. přenesená",J350,0)</f>
        <v>0</v>
      </c>
      <c r="BH350" s="221">
        <f>IF(N350="sníž. přenesená",J350,0)</f>
        <v>0</v>
      </c>
      <c r="BI350" s="221">
        <f>IF(N350="nulová",J350,0)</f>
        <v>0</v>
      </c>
      <c r="BJ350" s="15" t="s">
        <v>78</v>
      </c>
      <c r="BK350" s="221">
        <f>ROUND(I350*H350,2)</f>
        <v>0</v>
      </c>
      <c r="BL350" s="15" t="s">
        <v>548</v>
      </c>
      <c r="BM350" s="220" t="s">
        <v>549</v>
      </c>
    </row>
    <row r="351" s="2" customFormat="1">
      <c r="A351" s="36"/>
      <c r="B351" s="37"/>
      <c r="C351" s="38"/>
      <c r="D351" s="222" t="s">
        <v>131</v>
      </c>
      <c r="E351" s="38"/>
      <c r="F351" s="223" t="s">
        <v>547</v>
      </c>
      <c r="G351" s="38"/>
      <c r="H351" s="38"/>
      <c r="I351" s="224"/>
      <c r="J351" s="38"/>
      <c r="K351" s="38"/>
      <c r="L351" s="42"/>
      <c r="M351" s="225"/>
      <c r="N351" s="226"/>
      <c r="O351" s="89"/>
      <c r="P351" s="89"/>
      <c r="Q351" s="89"/>
      <c r="R351" s="89"/>
      <c r="S351" s="89"/>
      <c r="T351" s="90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T351" s="15" t="s">
        <v>131</v>
      </c>
      <c r="AU351" s="15" t="s">
        <v>78</v>
      </c>
    </row>
    <row r="352" s="2" customFormat="1">
      <c r="A352" s="36"/>
      <c r="B352" s="37"/>
      <c r="C352" s="38"/>
      <c r="D352" s="227" t="s">
        <v>133</v>
      </c>
      <c r="E352" s="38"/>
      <c r="F352" s="228" t="s">
        <v>550</v>
      </c>
      <c r="G352" s="38"/>
      <c r="H352" s="38"/>
      <c r="I352" s="224"/>
      <c r="J352" s="38"/>
      <c r="K352" s="38"/>
      <c r="L352" s="42"/>
      <c r="M352" s="225"/>
      <c r="N352" s="226"/>
      <c r="O352" s="89"/>
      <c r="P352" s="89"/>
      <c r="Q352" s="89"/>
      <c r="R352" s="89"/>
      <c r="S352" s="89"/>
      <c r="T352" s="90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T352" s="15" t="s">
        <v>133</v>
      </c>
      <c r="AU352" s="15" t="s">
        <v>78</v>
      </c>
    </row>
    <row r="353" s="2" customFormat="1" ht="16.5" customHeight="1">
      <c r="A353" s="36"/>
      <c r="B353" s="37"/>
      <c r="C353" s="209" t="s">
        <v>551</v>
      </c>
      <c r="D353" s="209" t="s">
        <v>124</v>
      </c>
      <c r="E353" s="210" t="s">
        <v>552</v>
      </c>
      <c r="F353" s="211" t="s">
        <v>553</v>
      </c>
      <c r="G353" s="212" t="s">
        <v>541</v>
      </c>
      <c r="H353" s="213">
        <v>1</v>
      </c>
      <c r="I353" s="214"/>
      <c r="J353" s="215">
        <f>ROUND(I353*H353,2)</f>
        <v>0</v>
      </c>
      <c r="K353" s="211" t="s">
        <v>128</v>
      </c>
      <c r="L353" s="42"/>
      <c r="M353" s="216" t="s">
        <v>1</v>
      </c>
      <c r="N353" s="217" t="s">
        <v>38</v>
      </c>
      <c r="O353" s="89"/>
      <c r="P353" s="218">
        <f>O353*H353</f>
        <v>0</v>
      </c>
      <c r="Q353" s="218">
        <v>0</v>
      </c>
      <c r="R353" s="218">
        <f>Q353*H353</f>
        <v>0</v>
      </c>
      <c r="S353" s="218">
        <v>0</v>
      </c>
      <c r="T353" s="219">
        <f>S353*H353</f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220" t="s">
        <v>548</v>
      </c>
      <c r="AT353" s="220" t="s">
        <v>124</v>
      </c>
      <c r="AU353" s="220" t="s">
        <v>78</v>
      </c>
      <c r="AY353" s="15" t="s">
        <v>121</v>
      </c>
      <c r="BE353" s="221">
        <f>IF(N353="základní",J353,0)</f>
        <v>0</v>
      </c>
      <c r="BF353" s="221">
        <f>IF(N353="snížená",J353,0)</f>
        <v>0</v>
      </c>
      <c r="BG353" s="221">
        <f>IF(N353="zákl. přenesená",J353,0)</f>
        <v>0</v>
      </c>
      <c r="BH353" s="221">
        <f>IF(N353="sníž. přenesená",J353,0)</f>
        <v>0</v>
      </c>
      <c r="BI353" s="221">
        <f>IF(N353="nulová",J353,0)</f>
        <v>0</v>
      </c>
      <c r="BJ353" s="15" t="s">
        <v>78</v>
      </c>
      <c r="BK353" s="221">
        <f>ROUND(I353*H353,2)</f>
        <v>0</v>
      </c>
      <c r="BL353" s="15" t="s">
        <v>548</v>
      </c>
      <c r="BM353" s="220" t="s">
        <v>554</v>
      </c>
    </row>
    <row r="354" s="2" customFormat="1">
      <c r="A354" s="36"/>
      <c r="B354" s="37"/>
      <c r="C354" s="38"/>
      <c r="D354" s="222" t="s">
        <v>131</v>
      </c>
      <c r="E354" s="38"/>
      <c r="F354" s="223" t="s">
        <v>553</v>
      </c>
      <c r="G354" s="38"/>
      <c r="H354" s="38"/>
      <c r="I354" s="224"/>
      <c r="J354" s="38"/>
      <c r="K354" s="38"/>
      <c r="L354" s="42"/>
      <c r="M354" s="225"/>
      <c r="N354" s="226"/>
      <c r="O354" s="89"/>
      <c r="P354" s="89"/>
      <c r="Q354" s="89"/>
      <c r="R354" s="89"/>
      <c r="S354" s="89"/>
      <c r="T354" s="90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T354" s="15" t="s">
        <v>131</v>
      </c>
      <c r="AU354" s="15" t="s">
        <v>78</v>
      </c>
    </row>
    <row r="355" s="2" customFormat="1">
      <c r="A355" s="36"/>
      <c r="B355" s="37"/>
      <c r="C355" s="38"/>
      <c r="D355" s="227" t="s">
        <v>133</v>
      </c>
      <c r="E355" s="38"/>
      <c r="F355" s="228" t="s">
        <v>555</v>
      </c>
      <c r="G355" s="38"/>
      <c r="H355" s="38"/>
      <c r="I355" s="224"/>
      <c r="J355" s="38"/>
      <c r="K355" s="38"/>
      <c r="L355" s="42"/>
      <c r="M355" s="225"/>
      <c r="N355" s="226"/>
      <c r="O355" s="89"/>
      <c r="P355" s="89"/>
      <c r="Q355" s="89"/>
      <c r="R355" s="89"/>
      <c r="S355" s="89"/>
      <c r="T355" s="90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T355" s="15" t="s">
        <v>133</v>
      </c>
      <c r="AU355" s="15" t="s">
        <v>78</v>
      </c>
    </row>
    <row r="356" s="2" customFormat="1" ht="16.5" customHeight="1">
      <c r="A356" s="36"/>
      <c r="B356" s="37"/>
      <c r="C356" s="209" t="s">
        <v>556</v>
      </c>
      <c r="D356" s="209" t="s">
        <v>124</v>
      </c>
      <c r="E356" s="210" t="s">
        <v>557</v>
      </c>
      <c r="F356" s="211" t="s">
        <v>558</v>
      </c>
      <c r="G356" s="212" t="s">
        <v>541</v>
      </c>
      <c r="H356" s="213">
        <v>1</v>
      </c>
      <c r="I356" s="214"/>
      <c r="J356" s="215">
        <f>ROUND(I356*H356,2)</f>
        <v>0</v>
      </c>
      <c r="K356" s="211" t="s">
        <v>128</v>
      </c>
      <c r="L356" s="42"/>
      <c r="M356" s="216" t="s">
        <v>1</v>
      </c>
      <c r="N356" s="217" t="s">
        <v>38</v>
      </c>
      <c r="O356" s="89"/>
      <c r="P356" s="218">
        <f>O356*H356</f>
        <v>0</v>
      </c>
      <c r="Q356" s="218">
        <v>0</v>
      </c>
      <c r="R356" s="218">
        <f>Q356*H356</f>
        <v>0</v>
      </c>
      <c r="S356" s="218">
        <v>0</v>
      </c>
      <c r="T356" s="219">
        <f>S356*H356</f>
        <v>0</v>
      </c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R356" s="220" t="s">
        <v>548</v>
      </c>
      <c r="AT356" s="220" t="s">
        <v>124</v>
      </c>
      <c r="AU356" s="220" t="s">
        <v>78</v>
      </c>
      <c r="AY356" s="15" t="s">
        <v>121</v>
      </c>
      <c r="BE356" s="221">
        <f>IF(N356="základní",J356,0)</f>
        <v>0</v>
      </c>
      <c r="BF356" s="221">
        <f>IF(N356="snížená",J356,0)</f>
        <v>0</v>
      </c>
      <c r="BG356" s="221">
        <f>IF(N356="zákl. přenesená",J356,0)</f>
        <v>0</v>
      </c>
      <c r="BH356" s="221">
        <f>IF(N356="sníž. přenesená",J356,0)</f>
        <v>0</v>
      </c>
      <c r="BI356" s="221">
        <f>IF(N356="nulová",J356,0)</f>
        <v>0</v>
      </c>
      <c r="BJ356" s="15" t="s">
        <v>78</v>
      </c>
      <c r="BK356" s="221">
        <f>ROUND(I356*H356,2)</f>
        <v>0</v>
      </c>
      <c r="BL356" s="15" t="s">
        <v>548</v>
      </c>
      <c r="BM356" s="220" t="s">
        <v>559</v>
      </c>
    </row>
    <row r="357" s="2" customFormat="1">
      <c r="A357" s="36"/>
      <c r="B357" s="37"/>
      <c r="C357" s="38"/>
      <c r="D357" s="222" t="s">
        <v>131</v>
      </c>
      <c r="E357" s="38"/>
      <c r="F357" s="223" t="s">
        <v>558</v>
      </c>
      <c r="G357" s="38"/>
      <c r="H357" s="38"/>
      <c r="I357" s="224"/>
      <c r="J357" s="38"/>
      <c r="K357" s="38"/>
      <c r="L357" s="42"/>
      <c r="M357" s="225"/>
      <c r="N357" s="226"/>
      <c r="O357" s="89"/>
      <c r="P357" s="89"/>
      <c r="Q357" s="89"/>
      <c r="R357" s="89"/>
      <c r="S357" s="89"/>
      <c r="T357" s="90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T357" s="15" t="s">
        <v>131</v>
      </c>
      <c r="AU357" s="15" t="s">
        <v>78</v>
      </c>
    </row>
    <row r="358" s="2" customFormat="1">
      <c r="A358" s="36"/>
      <c r="B358" s="37"/>
      <c r="C358" s="38"/>
      <c r="D358" s="227" t="s">
        <v>133</v>
      </c>
      <c r="E358" s="38"/>
      <c r="F358" s="228" t="s">
        <v>560</v>
      </c>
      <c r="G358" s="38"/>
      <c r="H358" s="38"/>
      <c r="I358" s="224"/>
      <c r="J358" s="38"/>
      <c r="K358" s="38"/>
      <c r="L358" s="42"/>
      <c r="M358" s="250"/>
      <c r="N358" s="251"/>
      <c r="O358" s="252"/>
      <c r="P358" s="252"/>
      <c r="Q358" s="252"/>
      <c r="R358" s="252"/>
      <c r="S358" s="252"/>
      <c r="T358" s="253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T358" s="15" t="s">
        <v>133</v>
      </c>
      <c r="AU358" s="15" t="s">
        <v>78</v>
      </c>
    </row>
    <row r="359" s="2" customFormat="1" ht="6.96" customHeight="1">
      <c r="A359" s="36"/>
      <c r="B359" s="64"/>
      <c r="C359" s="65"/>
      <c r="D359" s="65"/>
      <c r="E359" s="65"/>
      <c r="F359" s="65"/>
      <c r="G359" s="65"/>
      <c r="H359" s="65"/>
      <c r="I359" s="65"/>
      <c r="J359" s="65"/>
      <c r="K359" s="65"/>
      <c r="L359" s="42"/>
      <c r="M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</row>
  </sheetData>
  <sheetProtection sheet="1" autoFilter="0" formatColumns="0" formatRows="0" objects="1" scenarios="1" spinCount="100000" saltValue="R/m06eEmYlt7ruJnI3tLysWNc2C1kARYE8XXATEBMvKLWaQphr+wDI4C73FSxaraGgUfh/40+vzT9Sjjm2dXEg==" hashValue="fkPEKR14bcyFMuA+CPDOWmu4lS4yxL2iMP2AdycbcF7Oz8Gma1qHPXWo2khbimndhCM8xOcw410GWWRigLHOzw==" algorithmName="SHA-512" password="CC35"/>
  <autoFilter ref="C130:K358"/>
  <mergeCells count="6">
    <mergeCell ref="E7:H7"/>
    <mergeCell ref="E16:H16"/>
    <mergeCell ref="E25:H25"/>
    <mergeCell ref="E85:H85"/>
    <mergeCell ref="E123:H123"/>
    <mergeCell ref="L2:V2"/>
  </mergeCells>
  <hyperlinks>
    <hyperlink ref="F136" r:id="rId1" display="https://podminky.urs.cz/item/CS_URS_2025_01/342272245"/>
    <hyperlink ref="F139" r:id="rId2" display="https://podminky.urs.cz/item/CS_URS_2025_01/342291121"/>
    <hyperlink ref="F143" r:id="rId3" display="https://podminky.urs.cz/item/CS_URS_2025_01/612321141"/>
    <hyperlink ref="F147" r:id="rId4" display="https://podminky.urs.cz/item/CS_URS_2025_01/619995001"/>
    <hyperlink ref="F151" r:id="rId5" display="https://podminky.urs.cz/item/CS_URS_2025_01/468101323"/>
    <hyperlink ref="F154" r:id="rId6" display="https://podminky.urs.cz/item/CS_URS_2025_01/631311115"/>
    <hyperlink ref="F158" r:id="rId7" display="https://podminky.urs.cz/item/CS_URS_2025_01/631319011"/>
    <hyperlink ref="F161" r:id="rId8" display="https://podminky.urs.cz/item/CS_URS_2025_01/642942111"/>
    <hyperlink ref="F167" r:id="rId9" display="https://podminky.urs.cz/item/CS_URS_2025_01/962086111"/>
    <hyperlink ref="F171" r:id="rId10" display="https://podminky.urs.cz/item/CS_URS_2025_01/968072245"/>
    <hyperlink ref="F175" r:id="rId11" display="https://podminky.urs.cz/item/CS_URS_2025_01/781473810"/>
    <hyperlink ref="F179" r:id="rId12" display="https://podminky.urs.cz/item/CS_URS_2025_01/965081213"/>
    <hyperlink ref="F183" r:id="rId13" display="https://podminky.urs.cz/item/CS_URS_2025_01/952901111"/>
    <hyperlink ref="F187" r:id="rId14" display="https://podminky.urs.cz/item/CS_URS_2025_01/997013213"/>
    <hyperlink ref="F190" r:id="rId15" display="https://podminky.urs.cz/item/CS_URS_2025_01/997013219"/>
    <hyperlink ref="F194" r:id="rId16" display="https://podminky.urs.cz/item/CS_URS_2025_01/997013501"/>
    <hyperlink ref="F197" r:id="rId17" display="https://podminky.urs.cz/item/CS_URS_2025_01/997013509"/>
    <hyperlink ref="F201" r:id="rId18" display="https://podminky.urs.cz/item/CS_URS_2025_01/997013631"/>
    <hyperlink ref="F205" r:id="rId19" display="https://podminky.urs.cz/item/CS_URS_2025_01/998011009"/>
    <hyperlink ref="F210" r:id="rId20" display="https://podminky.urs.cz/item/CS_URS_2025_01/721173722"/>
    <hyperlink ref="F214" r:id="rId21" display="https://podminky.urs.cz/item/CS_URS_2025_01/722174022"/>
    <hyperlink ref="F218" r:id="rId22" display="https://podminky.urs.cz/item/CS_URS_2025_01/725110811"/>
    <hyperlink ref="F221" r:id="rId23" display="https://podminky.urs.cz/item/CS_URS_2025_01/725210821"/>
    <hyperlink ref="F224" r:id="rId24" display="https://podminky.urs.cz/item/CS_URS_2025_01/725230811"/>
    <hyperlink ref="F227" r:id="rId25" display="https://podminky.urs.cz/item/CS_URS_2025_01/725211616"/>
    <hyperlink ref="F230" r:id="rId26" display="https://podminky.urs.cz/item/CS_URS_2025_01/998725112"/>
    <hyperlink ref="F234" r:id="rId27" display="https://podminky.urs.cz/item/CS_URS_2025_01/741110511"/>
    <hyperlink ref="F239" r:id="rId28" display="https://podminky.urs.cz/item/CS_URS_2025_01/741112022"/>
    <hyperlink ref="F244" r:id="rId29" display="https://podminky.urs.cz/item/CS_URS_2025_01/741122211"/>
    <hyperlink ref="F249" r:id="rId30" display="https://podminky.urs.cz/item/CS_URS_2025_01/741320106"/>
    <hyperlink ref="F254" r:id="rId31" display="https://podminky.urs.cz/item/CS_URS_2025_01/HZS2232"/>
    <hyperlink ref="F257" r:id="rId32" display="https://podminky.urs.cz/item/CS_URS_2025_01/741810001"/>
    <hyperlink ref="F261" r:id="rId33" display="https://podminky.urs.cz/item/CS_URS_2025_01/766660001"/>
    <hyperlink ref="F266" r:id="rId34" display="https://podminky.urs.cz/item/CS_URS_2025_01/998766112"/>
    <hyperlink ref="F270" r:id="rId35" display="https://podminky.urs.cz/item/CS_URS_2025_01/771121027"/>
    <hyperlink ref="F273" r:id="rId36" display="https://podminky.urs.cz/item/CS_URS_2025_01/771111011"/>
    <hyperlink ref="F277" r:id="rId37" display="https://podminky.urs.cz/item/CS_URS_2025_01/771121011"/>
    <hyperlink ref="F281" r:id="rId38" display="https://podminky.urs.cz/item/CS_URS_2025_01/771151012"/>
    <hyperlink ref="F284" r:id="rId39" display="https://podminky.urs.cz/item/CS_URS_2025_01/771574416"/>
    <hyperlink ref="F290" r:id="rId40" display="https://podminky.urs.cz/item/CS_URS_2025_01/771591115"/>
    <hyperlink ref="F294" r:id="rId41" display="https://podminky.urs.cz/item/CS_URS_2025_01/998771112"/>
    <hyperlink ref="F298" r:id="rId42" display="https://podminky.urs.cz/item/CS_URS_2025_01/781111011"/>
    <hyperlink ref="F302" r:id="rId43" display="https://podminky.urs.cz/item/CS_URS_2025_01/781121011"/>
    <hyperlink ref="F305" r:id="rId44" display="https://podminky.urs.cz/item/CS_URS_2025_01/781151031"/>
    <hyperlink ref="F308" r:id="rId45" display="https://podminky.urs.cz/item/CS_URS_2025_01/781472216"/>
    <hyperlink ref="F314" r:id="rId46" display="https://podminky.urs.cz/item/CS_URS_2025_01/781495115"/>
    <hyperlink ref="F318" r:id="rId47" display="https://podminky.urs.cz/item/CS_URS_2025_01/998781112"/>
    <hyperlink ref="F322" r:id="rId48" display="https://podminky.urs.cz/item/CS_URS_2025_01/783301313"/>
    <hyperlink ref="F325" r:id="rId49" display="https://podminky.urs.cz/item/CS_URS_2025_01/783301401"/>
    <hyperlink ref="F328" r:id="rId50" display="https://podminky.urs.cz/item/CS_URS_2025_01/783314101"/>
    <hyperlink ref="F331" r:id="rId51" display="https://podminky.urs.cz/item/CS_URS_2025_01/783315101"/>
    <hyperlink ref="F334" r:id="rId52" display="https://podminky.urs.cz/item/CS_URS_2025_01/783317101"/>
    <hyperlink ref="F338" r:id="rId53" display="https://podminky.urs.cz/item/CS_URS_2025_01/784111001"/>
    <hyperlink ref="F341" r:id="rId54" display="https://podminky.urs.cz/item/CS_URS_2025_01/784181101"/>
    <hyperlink ref="F344" r:id="rId55" display="https://podminky.urs.cz/item/CS_URS_2025_01/784211101"/>
    <hyperlink ref="F352" r:id="rId56" display="https://podminky.urs.cz/item/CS_URS_2025_01/013254000"/>
    <hyperlink ref="F355" r:id="rId57" display="https://podminky.urs.cz/item/CS_URS_2025_01/030001000"/>
    <hyperlink ref="F358" r:id="rId58" display="https://podminky.urs.cz/item/CS_URS_2025_01/081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9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Filip Augusta</dc:creator>
  <cp:lastModifiedBy>Filip Augusta</cp:lastModifiedBy>
  <dcterms:created xsi:type="dcterms:W3CDTF">2025-04-28T19:03:32Z</dcterms:created>
  <dcterms:modified xsi:type="dcterms:W3CDTF">2025-04-28T19:03:34Z</dcterms:modified>
</cp:coreProperties>
</file>