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03-05-2020 - Oprava chod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'03-05-2020 - Oprava chodn...'!$C$121:$K$165</definedName>
    <definedName name="_xlnm.Print_Area" localSheetId="1">'03-05-2020 - Oprava chodn...'!$C$82:$J$105,'03-05-2020 - Oprava chodn...'!$C$111:$K$165</definedName>
    <definedName name="_xlnm.Print_Titles" localSheetId="1">'03-05-2020 - Oprava chodn...'!$121:$121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5"/>
  <c r="BH165"/>
  <c r="BG165"/>
  <c r="BF165"/>
  <c r="T165"/>
  <c r="T164"/>
  <c r="R165"/>
  <c r="R164"/>
  <c r="P165"/>
  <c r="P164"/>
  <c r="BI163"/>
  <c r="BH163"/>
  <c r="BG163"/>
  <c r="BF163"/>
  <c r="T163"/>
  <c r="T162"/>
  <c r="T161"/>
  <c r="R163"/>
  <c r="R162"/>
  <c r="R161"/>
  <c r="P163"/>
  <c r="P162"/>
  <c r="P161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89"/>
  <c r="F87"/>
  <c r="E85"/>
  <c r="J22"/>
  <c r="E22"/>
  <c r="J90"/>
  <c r="J21"/>
  <c r="J19"/>
  <c r="E19"/>
  <c r="J89"/>
  <c r="J18"/>
  <c r="J16"/>
  <c r="E16"/>
  <c r="F119"/>
  <c r="J15"/>
  <c r="J10"/>
  <c r="J116"/>
  <c i="1" r="L90"/>
  <c r="AM90"/>
  <c r="AM89"/>
  <c r="L89"/>
  <c r="AM87"/>
  <c r="L87"/>
  <c r="L85"/>
  <c r="L84"/>
  <c i="2" r="BK165"/>
  <c r="J160"/>
  <c r="BK158"/>
  <c r="BK155"/>
  <c r="J152"/>
  <c r="BK150"/>
  <c r="J149"/>
  <c r="J145"/>
  <c r="J144"/>
  <c r="BK143"/>
  <c r="J141"/>
  <c r="BK140"/>
  <c r="BK139"/>
  <c r="J138"/>
  <c r="BK136"/>
  <c r="J135"/>
  <c r="J134"/>
  <c r="BK133"/>
  <c r="J132"/>
  <c r="J130"/>
  <c r="J129"/>
  <c r="BK125"/>
  <c i="1" r="AS94"/>
  <c i="2" r="J165"/>
  <c r="BK163"/>
  <c r="J158"/>
  <c r="J157"/>
  <c r="BK156"/>
  <c r="J155"/>
  <c r="J154"/>
  <c r="J151"/>
  <c r="J150"/>
  <c r="BK149"/>
  <c r="J147"/>
  <c r="BK145"/>
  <c r="BK144"/>
  <c r="J143"/>
  <c r="J140"/>
  <c r="J136"/>
  <c r="BK131"/>
  <c r="BK130"/>
  <c r="BK129"/>
  <c r="J127"/>
  <c r="BK126"/>
  <c r="J125"/>
  <c r="J163"/>
  <c r="BK160"/>
  <c r="BK157"/>
  <c r="J156"/>
  <c r="BK154"/>
  <c r="BK152"/>
  <c r="BK151"/>
  <c r="BK147"/>
  <c r="BK142"/>
  <c r="BK138"/>
  <c r="BK135"/>
  <c r="BK132"/>
  <c r="J131"/>
  <c r="J128"/>
  <c r="BK127"/>
  <c r="J126"/>
  <c r="J142"/>
  <c r="BK141"/>
  <c r="J139"/>
  <c r="BK134"/>
  <c r="J133"/>
  <c r="BK128"/>
  <c l="1" r="BK124"/>
  <c r="J124"/>
  <c r="J96"/>
  <c r="P124"/>
  <c r="R124"/>
  <c r="T124"/>
  <c r="BK137"/>
  <c r="J137"/>
  <c r="J97"/>
  <c r="P137"/>
  <c r="R137"/>
  <c r="T137"/>
  <c r="BK148"/>
  <c r="J148"/>
  <c r="J99"/>
  <c r="P148"/>
  <c r="R148"/>
  <c r="T148"/>
  <c r="BK153"/>
  <c r="J153"/>
  <c r="J100"/>
  <c r="P153"/>
  <c r="R153"/>
  <c r="T153"/>
  <c r="J118"/>
  <c r="BE125"/>
  <c r="BE126"/>
  <c r="BE129"/>
  <c r="BE135"/>
  <c r="BE136"/>
  <c r="BE142"/>
  <c r="J87"/>
  <c r="J119"/>
  <c r="BE131"/>
  <c r="BE132"/>
  <c r="BE133"/>
  <c r="BE139"/>
  <c r="BE140"/>
  <c r="BE143"/>
  <c r="BE144"/>
  <c r="BE145"/>
  <c r="BE147"/>
  <c r="BE150"/>
  <c r="BE156"/>
  <c r="BE163"/>
  <c r="BK146"/>
  <c r="J146"/>
  <c r="J98"/>
  <c r="F90"/>
  <c r="BE128"/>
  <c r="BE134"/>
  <c r="BE138"/>
  <c r="BE141"/>
  <c r="BE151"/>
  <c r="BE154"/>
  <c r="BE155"/>
  <c r="BE160"/>
  <c r="BE127"/>
  <c r="BE130"/>
  <c r="BE149"/>
  <c r="BE152"/>
  <c r="BE157"/>
  <c r="BE158"/>
  <c r="BE165"/>
  <c r="BK159"/>
  <c r="J159"/>
  <c r="J101"/>
  <c r="BK162"/>
  <c r="J162"/>
  <c r="J103"/>
  <c r="BK164"/>
  <c r="J164"/>
  <c r="J104"/>
  <c r="F32"/>
  <c i="1" r="BA95"/>
  <c r="BA94"/>
  <c r="AW94"/>
  <c r="AK30"/>
  <c i="2" r="J32"/>
  <c i="1" r="AW95"/>
  <c i="2" r="F35"/>
  <c i="1" r="BD95"/>
  <c r="BD94"/>
  <c r="W33"/>
  <c i="2" r="F33"/>
  <c i="1" r="BB95"/>
  <c r="BB94"/>
  <c r="W31"/>
  <c i="2" r="F34"/>
  <c i="1" r="BC95"/>
  <c r="BC94"/>
  <c r="AY94"/>
  <c i="2" l="1" r="T123"/>
  <c r="T122"/>
  <c r="P123"/>
  <c r="P122"/>
  <c i="1" r="AU95"/>
  <c i="2" r="R123"/>
  <c r="R122"/>
  <c r="BK123"/>
  <c r="J123"/>
  <c r="J95"/>
  <c r="BK161"/>
  <c r="J161"/>
  <c r="J102"/>
  <c i="1" r="AX94"/>
  <c r="W32"/>
  <c i="2" r="F31"/>
  <c i="1" r="AZ95"/>
  <c r="AZ94"/>
  <c r="AV94"/>
  <c r="AK29"/>
  <c r="AU94"/>
  <c i="2" r="J31"/>
  <c i="1" r="AV95"/>
  <c r="AT95"/>
  <c r="W30"/>
  <c i="2" l="1" r="BK122"/>
  <c r="J122"/>
  <c r="J94"/>
  <c i="1" r="W29"/>
  <c r="AT94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<sst xmlns="http://schemas.openxmlformats.org/spreadsheetml/2006/main">
  <si>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</si>
  <si>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</si>
  <si>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</si>
  <si>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</si>
  <si>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</si>
  <si>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{7d38cc8c-54b4-43db-85a9-9b0d91dbb963}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</si>
  <si>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</si>
  <si>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</si>
  <si>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</si>
  <si>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</si>
  <si>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</si>
  <si>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</si>
  <si>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</si>
  <si>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</si>
  <si>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03-05-2020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</si>
  <si>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</si>
  <si>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</si>
  <si>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- ul.Čsl.armády</t>
  </si>
  <si>
    <t>KSO:</t>
  </si>
  <si>
    <t>CC-CZ:</t>
  </si>
  <si>
    <t>Místo:</t>
  </si>
  <si>
    <t>ul. Čsl.armády</t>
  </si>
  <si>
    <t>Datum:</t>
  </si>
  <si>
    <t>7. 5. 2020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</si>
  <si>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</si>
  <si>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</si>
  <si>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</si>
  <si>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</si>
  <si>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</si>
  <si>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</si>
  <si>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</si>
  <si>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</si>
  <si>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</si>
  <si>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</si>
  <si>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</si>
  <si>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</si>
  <si>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</si>
  <si>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</si>
  <si>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</si>
  <si>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</si>
  <si>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</si>
  <si>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</si>
  <si>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</si>
  <si>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</si>
  <si>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</si>
  <si>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</si>
  <si>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</si>
  <si>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</si>
  <si>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</si>
  <si>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</si>
  <si>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</si>
  <si>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</si>
  <si>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</si>
  <si>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</si>
  <si>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</si>
  <si>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</si>
  <si>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</si>
  <si>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</si>
  <si>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</si>
  <si>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</si>
  <si>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</si>
  <si>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</si>
  <si>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</si>
  <si>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</si>
  <si>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</si>
  <si>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</si>
  <si>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</si>
  <si>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</si>
  <si>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</si>
  <si>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</si>
  <si>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</si>
  <si>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</si>
  <si>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</si>
  <si>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</si>
  <si>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</si>
  <si>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</si>
  <si>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</si>
  <si>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</si>
  <si>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</si>
  <si>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</si>
  <si>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</si>
  <si>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</si>
  <si>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</si>
  <si>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</si>
  <si>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</si>
  <si>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</si>
  <si>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</si>
  <si>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</si>
  <si>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</si>
  <si>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</si>
  <si>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</si>
  <si>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</si>
  <si>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</si>
  <si>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</si>
  <si>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</si>
  <si>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</si>
  <si>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</si>
  <si>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</si>
  <si>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</si>
  <si>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</si>
  <si>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</si>
  <si>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</si>
  <si>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</si>
  <si>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</si>
  <si>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</si>
  <si>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</si>
  <si>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</si>
  <si>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</si>
  <si>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</si>
  <si>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</si>
  <si>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</si>
  <si>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</si>
  <si>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</si>
  <si>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</si>
  <si>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</si>
  <si>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</si>
  <si>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</si>
  <si>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</si>
  <si>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</si>
  <si>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</si>
  <si>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 xml:space="preserve">Rozebrání dlažeb  komunikací pro pěší ze zámkové dlažby ručně</t>
  </si>
  <si>
    <t>m2</t>
  </si>
  <si>
    <t>4</t>
  </si>
  <si>
    <t>-667173244</t>
  </si>
  <si>
    <t>113106121</t>
  </si>
  <si>
    <t>Rozebrání dlažeb z betonových nebo kamenných dlaždic komunikací pro pěší ručně</t>
  </si>
  <si>
    <t>-1743313962</t>
  </si>
  <si>
    <t>3</t>
  </si>
  <si>
    <t>113107162</t>
  </si>
  <si>
    <t>Odstranění podkladu z kameniva drceného tl 200 mm strojně pl přes 50 do 200 m2</t>
  </si>
  <si>
    <t>-226277273</t>
  </si>
  <si>
    <t>113107171</t>
  </si>
  <si>
    <t>Odstranění podkladu z betonu prostého tl 150 mm strojně pl přes 50 do 200 m2</t>
  </si>
  <si>
    <t>-478285291</t>
  </si>
  <si>
    <t>5</t>
  </si>
  <si>
    <t>113107181</t>
  </si>
  <si>
    <t>Odstranění podkladu živičného tl 50 mm strojně pl přes 50 do 200 m2</t>
  </si>
  <si>
    <t>1401294773</t>
  </si>
  <si>
    <t>6</t>
  </si>
  <si>
    <t>113202111</t>
  </si>
  <si>
    <t>Vytrhání obrub krajníků obrubníků stojatých</t>
  </si>
  <si>
    <t>m</t>
  </si>
  <si>
    <t>827911051</t>
  </si>
  <si>
    <t>7</t>
  </si>
  <si>
    <t>113204111</t>
  </si>
  <si>
    <t>Vytrhání obrub záhonových</t>
  </si>
  <si>
    <t>-1447090607</t>
  </si>
  <si>
    <t>8</t>
  </si>
  <si>
    <t>139951123</t>
  </si>
  <si>
    <t xml:space="preserve">Bourání kcí v hloubených vykopávkách ze zdiva ze ŽB  strojně - šachta</t>
  </si>
  <si>
    <t>m3</t>
  </si>
  <si>
    <t>1564658176</t>
  </si>
  <si>
    <t>9</t>
  </si>
  <si>
    <t>174151101</t>
  </si>
  <si>
    <t>Zásyp jam, šachet rýh nebo kolem objektů sypaninou se zhutněním-šachta</t>
  </si>
  <si>
    <t>-621639233</t>
  </si>
  <si>
    <t>10</t>
  </si>
  <si>
    <t>181152302</t>
  </si>
  <si>
    <t xml:space="preserve">Úprava pláně  v zářezech se zhutněním</t>
  </si>
  <si>
    <t>1020769977</t>
  </si>
  <si>
    <t>11</t>
  </si>
  <si>
    <t>181411121</t>
  </si>
  <si>
    <t>Založení lučního trávníku výsevem plochy do 1000 m2 v rovině a ve svahu do 1:5</t>
  </si>
  <si>
    <t>-1003515452</t>
  </si>
  <si>
    <t>12</t>
  </si>
  <si>
    <t>M</t>
  </si>
  <si>
    <t>00572470</t>
  </si>
  <si>
    <t>osivo směs travní univerzál</t>
  </si>
  <si>
    <t>kg</t>
  </si>
  <si>
    <t>-1676579207</t>
  </si>
  <si>
    <t>Komunikace pozemní</t>
  </si>
  <si>
    <t>13</t>
  </si>
  <si>
    <t>564770111</t>
  </si>
  <si>
    <t>Podklad z kameniva hrubého drceného vel. 16-32 mm tl 250 mm</t>
  </si>
  <si>
    <t>1618582977</t>
  </si>
  <si>
    <t>14</t>
  </si>
  <si>
    <t>564811111</t>
  </si>
  <si>
    <t>Podklad ze štěrkodrtě ŠD tl 50 mm</t>
  </si>
  <si>
    <t>-661017633</t>
  </si>
  <si>
    <t>569531111</t>
  </si>
  <si>
    <t>Zpevnění krajnic prohozenou zeminou tl 100 mm</t>
  </si>
  <si>
    <t>-1853664440</t>
  </si>
  <si>
    <t>16</t>
  </si>
  <si>
    <t>596211214</t>
  </si>
  <si>
    <t>Příplatek za kombinaci dvou barev u kladení betonových dlažeb komunikací pro pěší tl 80 mm skupiny A</t>
  </si>
  <si>
    <t>776864836</t>
  </si>
  <si>
    <t>17</t>
  </si>
  <si>
    <t>59245226</t>
  </si>
  <si>
    <t>dlažba tvar obdélník betonová pro nevidomé 200x100x80mm barevná</t>
  </si>
  <si>
    <t>-1967938624</t>
  </si>
  <si>
    <t>18</t>
  </si>
  <si>
    <t>596212213</t>
  </si>
  <si>
    <t>Kladení zámkové dlažby pozemních komunikací tl 80 mm skupiny A pl přes 300 m2</t>
  </si>
  <si>
    <t>-1120669043</t>
  </si>
  <si>
    <t>19</t>
  </si>
  <si>
    <t>BET.K08C01</t>
  </si>
  <si>
    <t>dlažba BEST-KLASIKO 20x10x8cm přírodní</t>
  </si>
  <si>
    <t>-97702943</t>
  </si>
  <si>
    <t>20</t>
  </si>
  <si>
    <t>BET.K08C02</t>
  </si>
  <si>
    <t>dlažba BEST-KLASIKO 20x10x8cm barevná</t>
  </si>
  <si>
    <t>-1055965892</t>
  </si>
  <si>
    <t>Trubní vedení</t>
  </si>
  <si>
    <t>899331111</t>
  </si>
  <si>
    <t>Výšková úprava uličního vstupu nebo vpusti do 200 mm zvýšením poklopu</t>
  </si>
  <si>
    <t>kus</t>
  </si>
  <si>
    <t>-1097623966</t>
  </si>
  <si>
    <t>Ostatní konstrukce a práce, bourání</t>
  </si>
  <si>
    <t>22</t>
  </si>
  <si>
    <t>916131213</t>
  </si>
  <si>
    <t>Osazení silničního obrubníku betonového stojatého s boční opěrou do lože z betonu prostého</t>
  </si>
  <si>
    <t>2103807924</t>
  </si>
  <si>
    <t>23</t>
  </si>
  <si>
    <t>59217017</t>
  </si>
  <si>
    <t>obrubník betonový chodníkový 1000x100x250mm</t>
  </si>
  <si>
    <t>1171059190</t>
  </si>
  <si>
    <t>24</t>
  </si>
  <si>
    <t>916231213</t>
  </si>
  <si>
    <t>Osazení chodníkového obrubníku betonového stojatého s boční opěrou do lože z betonu prostého</t>
  </si>
  <si>
    <t>-1807486677</t>
  </si>
  <si>
    <t>25</t>
  </si>
  <si>
    <t>BET.L25C01</t>
  </si>
  <si>
    <t>obrubník univerzální BEST-LINEA I 50x8x25cm, přírodní</t>
  </si>
  <si>
    <t>-1543865671</t>
  </si>
  <si>
    <t>997</t>
  </si>
  <si>
    <t>Přesun sutě</t>
  </si>
  <si>
    <t>26</t>
  </si>
  <si>
    <t>997221551</t>
  </si>
  <si>
    <t>Vodorovná doprava suti ze sypkých materiálů do 1 km</t>
  </si>
  <si>
    <t>t</t>
  </si>
  <si>
    <t>-1517975485</t>
  </si>
  <si>
    <t>27</t>
  </si>
  <si>
    <t>997221559</t>
  </si>
  <si>
    <t>Příplatek ZKD 1 km u vodorovné dopravy suti ze sypkých materiálů</t>
  </si>
  <si>
    <t>-13154036</t>
  </si>
  <si>
    <t>28</t>
  </si>
  <si>
    <t>997221611</t>
  </si>
  <si>
    <t>Nakládání suti na dopravní prostředky pro vodorovnou dopravu</t>
  </si>
  <si>
    <t>2090476560</t>
  </si>
  <si>
    <t>29</t>
  </si>
  <si>
    <t>997221861</t>
  </si>
  <si>
    <t>Poplatek za uložení stavebního odpadu na recyklační skládce (skládkovné) z prostého betonu pod kódem 17 01 01</t>
  </si>
  <si>
    <t>-2057069890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</si>
  <si>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</si>
  <si>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</si>
  <si>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</si>
  <si>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1767172298</t>
  </si>
  <si>
    <t>998</t>
  </si>
  <si>
    <t>Přesun hmot</t>
  </si>
  <si>
    <t>31</t>
  </si>
  <si>
    <t>998223011</t>
  </si>
  <si>
    <t>Přesun hmot pro pozemní komunikace s krytem dlážděným</t>
  </si>
  <si>
    <t>-1486601760</t>
  </si>
  <si>
    <t>VRN</t>
  </si>
  <si>
    <t>Vedlejší rozpočtové náklady</t>
  </si>
  <si>
    <t>VRN3</t>
  </si>
  <si>
    <t>Zařízení staveniště</t>
  </si>
  <si>
    <t>32</t>
  </si>
  <si>
    <t>032503000</t>
  </si>
  <si>
    <t>kpl</t>
  </si>
  <si>
    <t>1024</t>
  </si>
  <si>
    <t>-1665108799</t>
  </si>
  <si>
    <t>VRN4</t>
  </si>
  <si>
    <t>Inženýrská činnost</t>
  </si>
  <si>
    <t>33</t>
  </si>
  <si>
    <t>043103000</t>
  </si>
  <si>
    <t>Vytyčení ing. sítí</t>
  </si>
  <si>
    <t>-1966207800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</si>
</sst>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03-05-2020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chodníku - ul.Čsl.armády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ul. Čsl.armády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'03-05-2020 - Oprava chodn...'!J28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'03-05-2020 - Oprava chodn...'!P122</f>
        <v>0</v>
      </c>
      <c r="AV95" s="124">
        <f>'03-05-2020 - Oprava chodn...'!J31</f>
        <v>0</v>
      </c>
      <c r="AW95" s="124">
        <f>'03-05-2020 - Oprava chodn...'!J32</f>
        <v>0</v>
      </c>
      <c r="AX95" s="124">
        <f>'03-05-2020 - Oprava chodn...'!J33</f>
        <v>0</v>
      </c>
      <c r="AY95" s="124">
        <f>'03-05-2020 - Oprava chodn...'!J34</f>
        <v>0</v>
      </c>
      <c r="AZ95" s="124">
        <f>'03-05-2020 - Oprava chodn...'!F31</f>
        <v>0</v>
      </c>
      <c r="BA95" s="124">
        <f>'03-05-2020 - Oprava chodn...'!F32</f>
        <v>0</v>
      </c>
      <c r="BB95" s="124">
        <f>'03-05-2020 - Oprava chodn...'!F33</f>
        <v>0</v>
      </c>
      <c r="BC95" s="124">
        <f>'03-05-2020 - Oprava chodn...'!F34</f>
        <v>0</v>
      </c>
      <c r="BD95" s="126">
        <f>'03-05-2020 - Oprava chodn...'!F35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3Yx2+Q4W5gvbvkS63Umu91CwDqWze8dmGNEef09ZuwmwBg2ZqJ/FhOk9N5IeKyj0OcJBRTebKWP6plMiGkv/ZA==" hashValue="fp3+r6khGbg7C/p0KbV+W5MMVuOucN0s4qmoLw4V+Mx9WgBMRrVR4OR/zfSILzu+tnSHS7xJgAUTVDwu/3gFw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-05-2020 - Oprava chod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hidden="1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hidden="1" s="1" customFormat="1" ht="6.96" customHeight="1">
      <c r="B5" s="17"/>
      <c r="I5" s="128"/>
      <c r="L5" s="17"/>
    </row>
    <row r="6" hidden="1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7. 5. 2020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ROUND((SUM(BE122:BE165)),  2)</f>
        <v>0</v>
      </c>
      <c r="G31" s="35"/>
      <c r="H31" s="35"/>
      <c r="I31" s="153">
        <v>0.20999999999999999</v>
      </c>
      <c r="J31" s="152">
        <f>ROUND(((SUM(BE122:BE165))*I31),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4" t="s">
        <v>43</v>
      </c>
      <c r="F32" s="152">
        <f>ROUND((SUM(BF122:BF165)),  2)</f>
        <v>0</v>
      </c>
      <c r="G32" s="35"/>
      <c r="H32" s="35"/>
      <c r="I32" s="153">
        <v>0.14999999999999999</v>
      </c>
      <c r="J32" s="152">
        <f>ROUND(((SUM(BF122:BF165))*I32),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ROUND((SUM(BG122:BG165)),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ROUND((SUM(BH122:BH165)),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ROUND((SUM(BI122:BI165)),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I39" s="128"/>
      <c r="L39" s="17"/>
    </row>
    <row r="40" hidden="1" s="1" customFormat="1" ht="14.4" customHeight="1">
      <c r="B40" s="17"/>
      <c r="I40" s="128"/>
      <c r="L40" s="17"/>
    </row>
    <row r="41" hidden="1" s="1" customFormat="1" ht="14.4" customHeight="1">
      <c r="B41" s="17"/>
      <c r="I41" s="128"/>
      <c r="L41" s="17"/>
    </row>
    <row r="42" hidden="1" s="1" customFormat="1" ht="14.4" customHeight="1">
      <c r="B42" s="17"/>
      <c r="I42" s="128"/>
      <c r="L42" s="17"/>
    </row>
    <row r="43" hidden="1" s="1" customFormat="1" ht="14.4" customHeight="1">
      <c r="B43" s="17"/>
      <c r="I43" s="128"/>
      <c r="L43" s="17"/>
    </row>
    <row r="44" hidden="1" s="1" customFormat="1" ht="14.4" customHeight="1">
      <c r="B44" s="17"/>
      <c r="I44" s="128"/>
      <c r="L44" s="17"/>
    </row>
    <row r="45" hidden="1" s="1" customFormat="1" ht="14.4" customHeight="1">
      <c r="B45" s="17"/>
      <c r="I45" s="128"/>
      <c r="L45" s="17"/>
    </row>
    <row r="46" hidden="1" s="1" customFormat="1" ht="14.4" customHeight="1">
      <c r="B46" s="17"/>
      <c r="I46" s="128"/>
      <c r="L46" s="17"/>
    </row>
    <row r="47" hidden="1" s="1" customFormat="1" ht="14.4" customHeight="1">
      <c r="B47" s="17"/>
      <c r="I47" s="128"/>
      <c r="L47" s="17"/>
    </row>
    <row r="48" hidden="1" s="1" customFormat="1" ht="14.4" customHeight="1">
      <c r="B48" s="17"/>
      <c r="I48" s="128"/>
      <c r="L48" s="17"/>
    </row>
    <row r="49" hidden="1" s="1" customFormat="1" ht="14.4" customHeight="1">
      <c r="B49" s="17"/>
      <c r="I49" s="128"/>
      <c r="L49" s="17"/>
    </row>
    <row r="50" hidden="1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chodníku - ul.Čsl.armády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ul. Čsl.armády</v>
      </c>
      <c r="G87" s="37"/>
      <c r="H87" s="37"/>
      <c r="I87" s="138" t="s">
        <v>22</v>
      </c>
      <c r="J87" s="76" t="str">
        <f>IF(J10="","",J10)</f>
        <v>7. 5. 2020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J123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J124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J137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J146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J148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96</v>
      </c>
      <c r="E100" s="193"/>
      <c r="F100" s="193"/>
      <c r="G100" s="193"/>
      <c r="H100" s="193"/>
      <c r="I100" s="194"/>
      <c r="J100" s="195">
        <f>J153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97</v>
      </c>
      <c r="E101" s="193"/>
      <c r="F101" s="193"/>
      <c r="G101" s="193"/>
      <c r="H101" s="193"/>
      <c r="I101" s="194"/>
      <c r="J101" s="195">
        <f>J159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3"/>
      <c r="C102" s="184"/>
      <c r="D102" s="185" t="s">
        <v>98</v>
      </c>
      <c r="E102" s="186"/>
      <c r="F102" s="186"/>
      <c r="G102" s="186"/>
      <c r="H102" s="186"/>
      <c r="I102" s="187"/>
      <c r="J102" s="188">
        <f>J161</f>
        <v>0</v>
      </c>
      <c r="K102" s="184"/>
      <c r="L102" s="18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0"/>
      <c r="C103" s="191"/>
      <c r="D103" s="192" t="s">
        <v>99</v>
      </c>
      <c r="E103" s="193"/>
      <c r="F103" s="193"/>
      <c r="G103" s="193"/>
      <c r="H103" s="193"/>
      <c r="I103" s="194"/>
      <c r="J103" s="195">
        <f>J162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100</v>
      </c>
      <c r="E104" s="193"/>
      <c r="F104" s="193"/>
      <c r="G104" s="193"/>
      <c r="H104" s="193"/>
      <c r="I104" s="194"/>
      <c r="J104" s="195">
        <f>J164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7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77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101</v>
      </c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Oprava chodníku - ul.Čsl.armády</v>
      </c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ul. Čsl.armády</v>
      </c>
      <c r="G116" s="37"/>
      <c r="H116" s="37"/>
      <c r="I116" s="138" t="s">
        <v>22</v>
      </c>
      <c r="J116" s="76" t="str">
        <f>IF(J10="","",J10)</f>
        <v>7. 5. 2020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>Město Bílina</v>
      </c>
      <c r="G118" s="37"/>
      <c r="H118" s="37"/>
      <c r="I118" s="138" t="s">
        <v>32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30</v>
      </c>
      <c r="D119" s="37"/>
      <c r="E119" s="37"/>
      <c r="F119" s="24" t="str">
        <f>IF(E16="","",E16)</f>
        <v>Vyplň údaj</v>
      </c>
      <c r="G119" s="37"/>
      <c r="H119" s="37"/>
      <c r="I119" s="138" t="s">
        <v>35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35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7"/>
      <c r="B121" s="198"/>
      <c r="C121" s="199" t="s">
        <v>102</v>
      </c>
      <c r="D121" s="200" t="s">
        <v>62</v>
      </c>
      <c r="E121" s="200" t="s">
        <v>58</v>
      </c>
      <c r="F121" s="200" t="s">
        <v>59</v>
      </c>
      <c r="G121" s="200" t="s">
        <v>103</v>
      </c>
      <c r="H121" s="200" t="s">
        <v>104</v>
      </c>
      <c r="I121" s="201" t="s">
        <v>105</v>
      </c>
      <c r="J121" s="202" t="s">
        <v>88</v>
      </c>
      <c r="K121" s="203" t="s">
        <v>106</v>
      </c>
      <c r="L121" s="204"/>
      <c r="M121" s="97" t="s">
        <v>1</v>
      </c>
      <c r="N121" s="98" t="s">
        <v>41</v>
      </c>
      <c r="O121" s="98" t="s">
        <v>107</v>
      </c>
      <c r="P121" s="98" t="s">
        <v>108</v>
      </c>
      <c r="Q121" s="98" t="s">
        <v>109</v>
      </c>
      <c r="R121" s="98" t="s">
        <v>110</v>
      </c>
      <c r="S121" s="98" t="s">
        <v>111</v>
      </c>
      <c r="T121" s="99" t="s">
        <v>112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5"/>
      <c r="B122" s="36"/>
      <c r="C122" s="104" t="s">
        <v>113</v>
      </c>
      <c r="D122" s="37"/>
      <c r="E122" s="37"/>
      <c r="F122" s="37"/>
      <c r="G122" s="37"/>
      <c r="H122" s="37"/>
      <c r="I122" s="135"/>
      <c r="J122" s="205">
        <f>BK122</f>
        <v>0</v>
      </c>
      <c r="K122" s="37"/>
      <c r="L122" s="41"/>
      <c r="M122" s="100"/>
      <c r="N122" s="206"/>
      <c r="O122" s="101"/>
      <c r="P122" s="207">
        <f>P123+P161</f>
        <v>0</v>
      </c>
      <c r="Q122" s="101"/>
      <c r="R122" s="207">
        <f>R123+R161</f>
        <v>137.01408400000003</v>
      </c>
      <c r="S122" s="101"/>
      <c r="T122" s="208">
        <f>T123+T161</f>
        <v>252.32339999999999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90</v>
      </c>
      <c r="BK122" s="209">
        <f>BK123+BK161</f>
        <v>0</v>
      </c>
    </row>
    <row r="123" s="12" customFormat="1" ht="25.92" customHeight="1">
      <c r="A123" s="12"/>
      <c r="B123" s="210"/>
      <c r="C123" s="211"/>
      <c r="D123" s="212" t="s">
        <v>76</v>
      </c>
      <c r="E123" s="213" t="s">
        <v>114</v>
      </c>
      <c r="F123" s="213" t="s">
        <v>115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P124+P137+P146+P148+P153+P159</f>
        <v>0</v>
      </c>
      <c r="Q123" s="218"/>
      <c r="R123" s="219">
        <f>R124+R137+R146+R148+R153+R159</f>
        <v>137.01408400000003</v>
      </c>
      <c r="S123" s="218"/>
      <c r="T123" s="220">
        <f>T124+T137+T146+T148+T153+T159</f>
        <v>252.32339999999999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76</v>
      </c>
      <c r="AU123" s="222" t="s">
        <v>77</v>
      </c>
      <c r="AY123" s="221" t="s">
        <v>116</v>
      </c>
      <c r="BK123" s="223">
        <f>BK124+BK137+BK146+BK148+BK153+BK159</f>
        <v>0</v>
      </c>
    </row>
    <row r="124" s="12" customFormat="1" ht="22.8" customHeight="1">
      <c r="A124" s="12"/>
      <c r="B124" s="210"/>
      <c r="C124" s="211"/>
      <c r="D124" s="212" t="s">
        <v>76</v>
      </c>
      <c r="E124" s="224" t="s">
        <v>82</v>
      </c>
      <c r="F124" s="224" t="s">
        <v>117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SUM(P125:P136)</f>
        <v>0</v>
      </c>
      <c r="Q124" s="218"/>
      <c r="R124" s="219">
        <f>SUM(R125:R136)</f>
        <v>0.0070000000000000001</v>
      </c>
      <c r="S124" s="218"/>
      <c r="T124" s="220">
        <f>SUM(T125:T136)</f>
        <v>252.32339999999999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76</v>
      </c>
      <c r="AU124" s="222" t="s">
        <v>82</v>
      </c>
      <c r="AY124" s="221" t="s">
        <v>116</v>
      </c>
      <c r="BK124" s="223">
        <f>SUM(BK125:BK136)</f>
        <v>0</v>
      </c>
    </row>
    <row r="125" s="2" customFormat="1" ht="16.5" customHeight="1">
      <c r="A125" s="35"/>
      <c r="B125" s="36"/>
      <c r="C125" s="226" t="s">
        <v>82</v>
      </c>
      <c r="D125" s="226" t="s">
        <v>118</v>
      </c>
      <c r="E125" s="227" t="s">
        <v>119</v>
      </c>
      <c r="F125" s="228" t="s">
        <v>120</v>
      </c>
      <c r="G125" s="229" t="s">
        <v>121</v>
      </c>
      <c r="H125" s="230">
        <v>2.2000000000000002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42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0.26000000000000001</v>
      </c>
      <c r="T125" s="237">
        <f>S125*H125</f>
        <v>0.57200000000000006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122</v>
      </c>
      <c r="AT125" s="238" t="s">
        <v>118</v>
      </c>
      <c r="AU125" s="238" t="s">
        <v>84</v>
      </c>
      <c r="AY125" s="14" t="s">
        <v>116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82</v>
      </c>
      <c r="BK125" s="239">
        <f>ROUND(I125*H125,2)</f>
        <v>0</v>
      </c>
      <c r="BL125" s="14" t="s">
        <v>122</v>
      </c>
      <c r="BM125" s="238" t="s">
        <v>123</v>
      </c>
    </row>
    <row r="126" s="2" customFormat="1" ht="16.5" customHeight="1">
      <c r="A126" s="35"/>
      <c r="B126" s="36"/>
      <c r="C126" s="226" t="s">
        <v>84</v>
      </c>
      <c r="D126" s="226" t="s">
        <v>118</v>
      </c>
      <c r="E126" s="227" t="s">
        <v>124</v>
      </c>
      <c r="F126" s="228" t="s">
        <v>125</v>
      </c>
      <c r="G126" s="229" t="s">
        <v>121</v>
      </c>
      <c r="H126" s="230">
        <v>34.100000000000001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42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0.255</v>
      </c>
      <c r="T126" s="237">
        <f>S126*H126</f>
        <v>8.6955000000000009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122</v>
      </c>
      <c r="AT126" s="238" t="s">
        <v>118</v>
      </c>
      <c r="AU126" s="238" t="s">
        <v>84</v>
      </c>
      <c r="AY126" s="14" t="s">
        <v>116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82</v>
      </c>
      <c r="BK126" s="239">
        <f>ROUND(I126*H126,2)</f>
        <v>0</v>
      </c>
      <c r="BL126" s="14" t="s">
        <v>122</v>
      </c>
      <c r="BM126" s="238" t="s">
        <v>126</v>
      </c>
    </row>
    <row r="127" s="2" customFormat="1" ht="16.5" customHeight="1">
      <c r="A127" s="35"/>
      <c r="B127" s="36"/>
      <c r="C127" s="226" t="s">
        <v>127</v>
      </c>
      <c r="D127" s="226" t="s">
        <v>118</v>
      </c>
      <c r="E127" s="227" t="s">
        <v>128</v>
      </c>
      <c r="F127" s="228" t="s">
        <v>129</v>
      </c>
      <c r="G127" s="229" t="s">
        <v>121</v>
      </c>
      <c r="H127" s="230">
        <v>341.60000000000002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42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0.28999999999999998</v>
      </c>
      <c r="T127" s="237">
        <f>S127*H127</f>
        <v>99.063999999999993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122</v>
      </c>
      <c r="AT127" s="238" t="s">
        <v>118</v>
      </c>
      <c r="AU127" s="238" t="s">
        <v>84</v>
      </c>
      <c r="AY127" s="14" t="s">
        <v>116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82</v>
      </c>
      <c r="BK127" s="239">
        <f>ROUND(I127*H127,2)</f>
        <v>0</v>
      </c>
      <c r="BL127" s="14" t="s">
        <v>122</v>
      </c>
      <c r="BM127" s="238" t="s">
        <v>130</v>
      </c>
    </row>
    <row r="128" s="2" customFormat="1" ht="16.5" customHeight="1">
      <c r="A128" s="35"/>
      <c r="B128" s="36"/>
      <c r="C128" s="226" t="s">
        <v>122</v>
      </c>
      <c r="D128" s="226" t="s">
        <v>118</v>
      </c>
      <c r="E128" s="227" t="s">
        <v>131</v>
      </c>
      <c r="F128" s="228" t="s">
        <v>132</v>
      </c>
      <c r="G128" s="229" t="s">
        <v>121</v>
      </c>
      <c r="H128" s="230">
        <v>305.30000000000001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42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0.32500000000000001</v>
      </c>
      <c r="T128" s="237">
        <f>S128*H128</f>
        <v>99.222500000000011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122</v>
      </c>
      <c r="AT128" s="238" t="s">
        <v>118</v>
      </c>
      <c r="AU128" s="238" t="s">
        <v>84</v>
      </c>
      <c r="AY128" s="14" t="s">
        <v>116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82</v>
      </c>
      <c r="BK128" s="239">
        <f>ROUND(I128*H128,2)</f>
        <v>0</v>
      </c>
      <c r="BL128" s="14" t="s">
        <v>122</v>
      </c>
      <c r="BM128" s="238" t="s">
        <v>133</v>
      </c>
    </row>
    <row r="129" s="2" customFormat="1" ht="16.5" customHeight="1">
      <c r="A129" s="35"/>
      <c r="B129" s="36"/>
      <c r="C129" s="226" t="s">
        <v>134</v>
      </c>
      <c r="D129" s="226" t="s">
        <v>118</v>
      </c>
      <c r="E129" s="227" t="s">
        <v>135</v>
      </c>
      <c r="F129" s="228" t="s">
        <v>136</v>
      </c>
      <c r="G129" s="229" t="s">
        <v>121</v>
      </c>
      <c r="H129" s="230">
        <v>305.30000000000001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42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0.098000000000000004</v>
      </c>
      <c r="T129" s="237">
        <f>S129*H129</f>
        <v>29.919400000000003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122</v>
      </c>
      <c r="AT129" s="238" t="s">
        <v>118</v>
      </c>
      <c r="AU129" s="238" t="s">
        <v>84</v>
      </c>
      <c r="AY129" s="14" t="s">
        <v>116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82</v>
      </c>
      <c r="BK129" s="239">
        <f>ROUND(I129*H129,2)</f>
        <v>0</v>
      </c>
      <c r="BL129" s="14" t="s">
        <v>122</v>
      </c>
      <c r="BM129" s="238" t="s">
        <v>137</v>
      </c>
    </row>
    <row r="130" s="2" customFormat="1" ht="16.5" customHeight="1">
      <c r="A130" s="35"/>
      <c r="B130" s="36"/>
      <c r="C130" s="226" t="s">
        <v>138</v>
      </c>
      <c r="D130" s="226" t="s">
        <v>118</v>
      </c>
      <c r="E130" s="227" t="s">
        <v>139</v>
      </c>
      <c r="F130" s="228" t="s">
        <v>140</v>
      </c>
      <c r="G130" s="229" t="s">
        <v>141</v>
      </c>
      <c r="H130" s="230">
        <v>18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42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0.20499999999999999</v>
      </c>
      <c r="T130" s="237">
        <f>S130*H130</f>
        <v>3.6899999999999999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122</v>
      </c>
      <c r="AT130" s="238" t="s">
        <v>118</v>
      </c>
      <c r="AU130" s="238" t="s">
        <v>84</v>
      </c>
      <c r="AY130" s="14" t="s">
        <v>116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82</v>
      </c>
      <c r="BK130" s="239">
        <f>ROUND(I130*H130,2)</f>
        <v>0</v>
      </c>
      <c r="BL130" s="14" t="s">
        <v>122</v>
      </c>
      <c r="BM130" s="238" t="s">
        <v>142</v>
      </c>
    </row>
    <row r="131" s="2" customFormat="1" ht="16.5" customHeight="1">
      <c r="A131" s="35"/>
      <c r="B131" s="36"/>
      <c r="C131" s="226" t="s">
        <v>143</v>
      </c>
      <c r="D131" s="226" t="s">
        <v>118</v>
      </c>
      <c r="E131" s="227" t="s">
        <v>144</v>
      </c>
      <c r="F131" s="228" t="s">
        <v>145</v>
      </c>
      <c r="G131" s="229" t="s">
        <v>141</v>
      </c>
      <c r="H131" s="230">
        <v>279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42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0.040000000000000001</v>
      </c>
      <c r="T131" s="237">
        <f>S131*H131</f>
        <v>11.16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122</v>
      </c>
      <c r="AT131" s="238" t="s">
        <v>118</v>
      </c>
      <c r="AU131" s="238" t="s">
        <v>84</v>
      </c>
      <c r="AY131" s="14" t="s">
        <v>116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122</v>
      </c>
      <c r="BM131" s="238" t="s">
        <v>146</v>
      </c>
    </row>
    <row r="132" s="2" customFormat="1" ht="16.5" customHeight="1">
      <c r="A132" s="35"/>
      <c r="B132" s="36"/>
      <c r="C132" s="226" t="s">
        <v>147</v>
      </c>
      <c r="D132" s="226" t="s">
        <v>118</v>
      </c>
      <c r="E132" s="227" t="s">
        <v>148</v>
      </c>
      <c r="F132" s="228" t="s">
        <v>149</v>
      </c>
      <c r="G132" s="229" t="s">
        <v>150</v>
      </c>
      <c r="H132" s="230">
        <v>3.6960000000000002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42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122</v>
      </c>
      <c r="AT132" s="238" t="s">
        <v>118</v>
      </c>
      <c r="AU132" s="238" t="s">
        <v>84</v>
      </c>
      <c r="AY132" s="14" t="s">
        <v>116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82</v>
      </c>
      <c r="BK132" s="239">
        <f>ROUND(I132*H132,2)</f>
        <v>0</v>
      </c>
      <c r="BL132" s="14" t="s">
        <v>122</v>
      </c>
      <c r="BM132" s="238" t="s">
        <v>151</v>
      </c>
    </row>
    <row r="133" s="2" customFormat="1" ht="16.5" customHeight="1">
      <c r="A133" s="35"/>
      <c r="B133" s="36"/>
      <c r="C133" s="226" t="s">
        <v>152</v>
      </c>
      <c r="D133" s="226" t="s">
        <v>118</v>
      </c>
      <c r="E133" s="227" t="s">
        <v>153</v>
      </c>
      <c r="F133" s="228" t="s">
        <v>154</v>
      </c>
      <c r="G133" s="229" t="s">
        <v>150</v>
      </c>
      <c r="H133" s="230">
        <v>4.4000000000000004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42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122</v>
      </c>
      <c r="AT133" s="238" t="s">
        <v>118</v>
      </c>
      <c r="AU133" s="238" t="s">
        <v>84</v>
      </c>
      <c r="AY133" s="14" t="s">
        <v>116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82</v>
      </c>
      <c r="BK133" s="239">
        <f>ROUND(I133*H133,2)</f>
        <v>0</v>
      </c>
      <c r="BL133" s="14" t="s">
        <v>122</v>
      </c>
      <c r="BM133" s="238" t="s">
        <v>155</v>
      </c>
    </row>
    <row r="134" s="2" customFormat="1" ht="16.5" customHeight="1">
      <c r="A134" s="35"/>
      <c r="B134" s="36"/>
      <c r="C134" s="226" t="s">
        <v>156</v>
      </c>
      <c r="D134" s="226" t="s">
        <v>118</v>
      </c>
      <c r="E134" s="227" t="s">
        <v>157</v>
      </c>
      <c r="F134" s="228" t="s">
        <v>158</v>
      </c>
      <c r="G134" s="229" t="s">
        <v>121</v>
      </c>
      <c r="H134" s="230">
        <v>341.60000000000002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122</v>
      </c>
      <c r="AT134" s="238" t="s">
        <v>118</v>
      </c>
      <c r="AU134" s="238" t="s">
        <v>84</v>
      </c>
      <c r="AY134" s="14" t="s">
        <v>116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122</v>
      </c>
      <c r="BM134" s="238" t="s">
        <v>159</v>
      </c>
    </row>
    <row r="135" s="2" customFormat="1" ht="16.5" customHeight="1">
      <c r="A135" s="35"/>
      <c r="B135" s="36"/>
      <c r="C135" s="226" t="s">
        <v>160</v>
      </c>
      <c r="D135" s="226" t="s">
        <v>118</v>
      </c>
      <c r="E135" s="227" t="s">
        <v>161</v>
      </c>
      <c r="F135" s="228" t="s">
        <v>162</v>
      </c>
      <c r="G135" s="229" t="s">
        <v>121</v>
      </c>
      <c r="H135" s="230">
        <v>133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42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122</v>
      </c>
      <c r="AT135" s="238" t="s">
        <v>118</v>
      </c>
      <c r="AU135" s="238" t="s">
        <v>84</v>
      </c>
      <c r="AY135" s="14" t="s">
        <v>116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82</v>
      </c>
      <c r="BK135" s="239">
        <f>ROUND(I135*H135,2)</f>
        <v>0</v>
      </c>
      <c r="BL135" s="14" t="s">
        <v>122</v>
      </c>
      <c r="BM135" s="238" t="s">
        <v>163</v>
      </c>
    </row>
    <row r="136" s="2" customFormat="1" ht="16.5" customHeight="1">
      <c r="A136" s="35"/>
      <c r="B136" s="36"/>
      <c r="C136" s="240" t="s">
        <v>164</v>
      </c>
      <c r="D136" s="240" t="s">
        <v>165</v>
      </c>
      <c r="E136" s="241" t="s">
        <v>166</v>
      </c>
      <c r="F136" s="242" t="s">
        <v>167</v>
      </c>
      <c r="G136" s="243" t="s">
        <v>168</v>
      </c>
      <c r="H136" s="244">
        <v>7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42</v>
      </c>
      <c r="O136" s="88"/>
      <c r="P136" s="236">
        <f>O136*H136</f>
        <v>0</v>
      </c>
      <c r="Q136" s="236">
        <v>0.001</v>
      </c>
      <c r="R136" s="236">
        <f>Q136*H136</f>
        <v>0.0070000000000000001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147</v>
      </c>
      <c r="AT136" s="238" t="s">
        <v>165</v>
      </c>
      <c r="AU136" s="238" t="s">
        <v>84</v>
      </c>
      <c r="AY136" s="14" t="s">
        <v>116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122</v>
      </c>
      <c r="BM136" s="238" t="s">
        <v>169</v>
      </c>
    </row>
    <row r="137" s="12" customFormat="1" ht="22.8" customHeight="1">
      <c r="A137" s="12"/>
      <c r="B137" s="210"/>
      <c r="C137" s="211"/>
      <c r="D137" s="212" t="s">
        <v>76</v>
      </c>
      <c r="E137" s="224" t="s">
        <v>134</v>
      </c>
      <c r="F137" s="224" t="s">
        <v>170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SUM(P138:P145)</f>
        <v>0</v>
      </c>
      <c r="Q137" s="218"/>
      <c r="R137" s="219">
        <f>SUM(R138:R145)</f>
        <v>96.706424000000013</v>
      </c>
      <c r="S137" s="218"/>
      <c r="T137" s="22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82</v>
      </c>
      <c r="AT137" s="222" t="s">
        <v>76</v>
      </c>
      <c r="AU137" s="222" t="s">
        <v>82</v>
      </c>
      <c r="AY137" s="221" t="s">
        <v>116</v>
      </c>
      <c r="BK137" s="223">
        <f>SUM(BK138:BK145)</f>
        <v>0</v>
      </c>
    </row>
    <row r="138" s="2" customFormat="1" ht="16.5" customHeight="1">
      <c r="A138" s="35"/>
      <c r="B138" s="36"/>
      <c r="C138" s="226" t="s">
        <v>171</v>
      </c>
      <c r="D138" s="226" t="s">
        <v>118</v>
      </c>
      <c r="E138" s="227" t="s">
        <v>172</v>
      </c>
      <c r="F138" s="228" t="s">
        <v>173</v>
      </c>
      <c r="G138" s="229" t="s">
        <v>121</v>
      </c>
      <c r="H138" s="230">
        <v>341.60000000000002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42</v>
      </c>
      <c r="O138" s="88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122</v>
      </c>
      <c r="AT138" s="238" t="s">
        <v>118</v>
      </c>
      <c r="AU138" s="238" t="s">
        <v>84</v>
      </c>
      <c r="AY138" s="14" t="s">
        <v>116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82</v>
      </c>
      <c r="BK138" s="239">
        <f>ROUND(I138*H138,2)</f>
        <v>0</v>
      </c>
      <c r="BL138" s="14" t="s">
        <v>122</v>
      </c>
      <c r="BM138" s="238" t="s">
        <v>174</v>
      </c>
    </row>
    <row r="139" s="2" customFormat="1" ht="16.5" customHeight="1">
      <c r="A139" s="35"/>
      <c r="B139" s="36"/>
      <c r="C139" s="226" t="s">
        <v>175</v>
      </c>
      <c r="D139" s="226" t="s">
        <v>118</v>
      </c>
      <c r="E139" s="227" t="s">
        <v>176</v>
      </c>
      <c r="F139" s="228" t="s">
        <v>177</v>
      </c>
      <c r="G139" s="229" t="s">
        <v>121</v>
      </c>
      <c r="H139" s="230">
        <v>341.60000000000002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42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122</v>
      </c>
      <c r="AT139" s="238" t="s">
        <v>118</v>
      </c>
      <c r="AU139" s="238" t="s">
        <v>84</v>
      </c>
      <c r="AY139" s="14" t="s">
        <v>116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122</v>
      </c>
      <c r="BM139" s="238" t="s">
        <v>178</v>
      </c>
    </row>
    <row r="140" s="2" customFormat="1" ht="16.5" customHeight="1">
      <c r="A140" s="35"/>
      <c r="B140" s="36"/>
      <c r="C140" s="226" t="s">
        <v>8</v>
      </c>
      <c r="D140" s="226" t="s">
        <v>118</v>
      </c>
      <c r="E140" s="227" t="s">
        <v>179</v>
      </c>
      <c r="F140" s="228" t="s">
        <v>180</v>
      </c>
      <c r="G140" s="229" t="s">
        <v>121</v>
      </c>
      <c r="H140" s="230">
        <v>133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42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122</v>
      </c>
      <c r="AT140" s="238" t="s">
        <v>118</v>
      </c>
      <c r="AU140" s="238" t="s">
        <v>84</v>
      </c>
      <c r="AY140" s="14" t="s">
        <v>116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122</v>
      </c>
      <c r="BM140" s="238" t="s">
        <v>181</v>
      </c>
    </row>
    <row r="141" s="2" customFormat="1" ht="16.5" customHeight="1">
      <c r="A141" s="35"/>
      <c r="B141" s="36"/>
      <c r="C141" s="226" t="s">
        <v>182</v>
      </c>
      <c r="D141" s="226" t="s">
        <v>118</v>
      </c>
      <c r="E141" s="227" t="s">
        <v>183</v>
      </c>
      <c r="F141" s="228" t="s">
        <v>184</v>
      </c>
      <c r="G141" s="229" t="s">
        <v>121</v>
      </c>
      <c r="H141" s="230">
        <v>341.60000000000002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42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122</v>
      </c>
      <c r="AT141" s="238" t="s">
        <v>118</v>
      </c>
      <c r="AU141" s="238" t="s">
        <v>84</v>
      </c>
      <c r="AY141" s="14" t="s">
        <v>116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122</v>
      </c>
      <c r="BM141" s="238" t="s">
        <v>185</v>
      </c>
    </row>
    <row r="142" s="2" customFormat="1" ht="16.5" customHeight="1">
      <c r="A142" s="35"/>
      <c r="B142" s="36"/>
      <c r="C142" s="240" t="s">
        <v>186</v>
      </c>
      <c r="D142" s="240" t="s">
        <v>165</v>
      </c>
      <c r="E142" s="241" t="s">
        <v>187</v>
      </c>
      <c r="F142" s="242" t="s">
        <v>188</v>
      </c>
      <c r="G142" s="243" t="s">
        <v>121</v>
      </c>
      <c r="H142" s="244">
        <v>14.199999999999999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42</v>
      </c>
      <c r="O142" s="88"/>
      <c r="P142" s="236">
        <f>O142*H142</f>
        <v>0</v>
      </c>
      <c r="Q142" s="236">
        <v>0.17499999999999999</v>
      </c>
      <c r="R142" s="236">
        <f>Q142*H142</f>
        <v>2.4849999999999999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147</v>
      </c>
      <c r="AT142" s="238" t="s">
        <v>165</v>
      </c>
      <c r="AU142" s="238" t="s">
        <v>84</v>
      </c>
      <c r="AY142" s="14" t="s">
        <v>116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82</v>
      </c>
      <c r="BK142" s="239">
        <f>ROUND(I142*H142,2)</f>
        <v>0</v>
      </c>
      <c r="BL142" s="14" t="s">
        <v>122</v>
      </c>
      <c r="BM142" s="238" t="s">
        <v>189</v>
      </c>
    </row>
    <row r="143" s="2" customFormat="1" ht="16.5" customHeight="1">
      <c r="A143" s="35"/>
      <c r="B143" s="36"/>
      <c r="C143" s="226" t="s">
        <v>190</v>
      </c>
      <c r="D143" s="226" t="s">
        <v>118</v>
      </c>
      <c r="E143" s="227" t="s">
        <v>191</v>
      </c>
      <c r="F143" s="228" t="s">
        <v>192</v>
      </c>
      <c r="G143" s="229" t="s">
        <v>121</v>
      </c>
      <c r="H143" s="230">
        <v>341.60000000000002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42</v>
      </c>
      <c r="O143" s="88"/>
      <c r="P143" s="236">
        <f>O143*H143</f>
        <v>0</v>
      </c>
      <c r="Q143" s="236">
        <v>0.10362</v>
      </c>
      <c r="R143" s="236">
        <f>Q143*H143</f>
        <v>35.396592000000005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122</v>
      </c>
      <c r="AT143" s="238" t="s">
        <v>118</v>
      </c>
      <c r="AU143" s="238" t="s">
        <v>84</v>
      </c>
      <c r="AY143" s="14" t="s">
        <v>116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122</v>
      </c>
      <c r="BM143" s="238" t="s">
        <v>193</v>
      </c>
    </row>
    <row r="144" s="2" customFormat="1" ht="16.5" customHeight="1">
      <c r="A144" s="35"/>
      <c r="B144" s="36"/>
      <c r="C144" s="240" t="s">
        <v>194</v>
      </c>
      <c r="D144" s="240" t="s">
        <v>165</v>
      </c>
      <c r="E144" s="241" t="s">
        <v>195</v>
      </c>
      <c r="F144" s="242" t="s">
        <v>196</v>
      </c>
      <c r="G144" s="243" t="s">
        <v>121</v>
      </c>
      <c r="H144" s="244">
        <v>310.23200000000003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42</v>
      </c>
      <c r="O144" s="88"/>
      <c r="P144" s="236">
        <f>O144*H144</f>
        <v>0</v>
      </c>
      <c r="Q144" s="236">
        <v>0.17599999999999999</v>
      </c>
      <c r="R144" s="236">
        <f>Q144*H144</f>
        <v>54.600832000000004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147</v>
      </c>
      <c r="AT144" s="238" t="s">
        <v>165</v>
      </c>
      <c r="AU144" s="238" t="s">
        <v>84</v>
      </c>
      <c r="AY144" s="14" t="s">
        <v>116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122</v>
      </c>
      <c r="BM144" s="238" t="s">
        <v>197</v>
      </c>
    </row>
    <row r="145" s="2" customFormat="1" ht="16.5" customHeight="1">
      <c r="A145" s="35"/>
      <c r="B145" s="36"/>
      <c r="C145" s="240" t="s">
        <v>198</v>
      </c>
      <c r="D145" s="240" t="s">
        <v>165</v>
      </c>
      <c r="E145" s="241" t="s">
        <v>199</v>
      </c>
      <c r="F145" s="242" t="s">
        <v>200</v>
      </c>
      <c r="G145" s="243" t="s">
        <v>121</v>
      </c>
      <c r="H145" s="244">
        <v>24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42</v>
      </c>
      <c r="O145" s="88"/>
      <c r="P145" s="236">
        <f>O145*H145</f>
        <v>0</v>
      </c>
      <c r="Q145" s="236">
        <v>0.17599999999999999</v>
      </c>
      <c r="R145" s="236">
        <f>Q145*H145</f>
        <v>4.2240000000000002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147</v>
      </c>
      <c r="AT145" s="238" t="s">
        <v>165</v>
      </c>
      <c r="AU145" s="238" t="s">
        <v>84</v>
      </c>
      <c r="AY145" s="14" t="s">
        <v>116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82</v>
      </c>
      <c r="BK145" s="239">
        <f>ROUND(I145*H145,2)</f>
        <v>0</v>
      </c>
      <c r="BL145" s="14" t="s">
        <v>122</v>
      </c>
      <c r="BM145" s="238" t="s">
        <v>201</v>
      </c>
    </row>
    <row r="146" s="12" customFormat="1" ht="22.8" customHeight="1">
      <c r="A146" s="12"/>
      <c r="B146" s="210"/>
      <c r="C146" s="211"/>
      <c r="D146" s="212" t="s">
        <v>76</v>
      </c>
      <c r="E146" s="224" t="s">
        <v>147</v>
      </c>
      <c r="F146" s="224" t="s">
        <v>202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P147</f>
        <v>0</v>
      </c>
      <c r="Q146" s="218"/>
      <c r="R146" s="219">
        <f>R147</f>
        <v>0.42080000000000001</v>
      </c>
      <c r="S146" s="218"/>
      <c r="T146" s="22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82</v>
      </c>
      <c r="AT146" s="222" t="s">
        <v>76</v>
      </c>
      <c r="AU146" s="222" t="s">
        <v>82</v>
      </c>
      <c r="AY146" s="221" t="s">
        <v>116</v>
      </c>
      <c r="BK146" s="223">
        <f>BK147</f>
        <v>0</v>
      </c>
    </row>
    <row r="147" s="2" customFormat="1" ht="16.5" customHeight="1">
      <c r="A147" s="35"/>
      <c r="B147" s="36"/>
      <c r="C147" s="226" t="s">
        <v>7</v>
      </c>
      <c r="D147" s="226" t="s">
        <v>118</v>
      </c>
      <c r="E147" s="227" t="s">
        <v>203</v>
      </c>
      <c r="F147" s="228" t="s">
        <v>204</v>
      </c>
      <c r="G147" s="229" t="s">
        <v>205</v>
      </c>
      <c r="H147" s="230">
        <v>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42</v>
      </c>
      <c r="O147" s="88"/>
      <c r="P147" s="236">
        <f>O147*H147</f>
        <v>0</v>
      </c>
      <c r="Q147" s="236">
        <v>0.42080000000000001</v>
      </c>
      <c r="R147" s="236">
        <f>Q147*H147</f>
        <v>0.42080000000000001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122</v>
      </c>
      <c r="AT147" s="238" t="s">
        <v>118</v>
      </c>
      <c r="AU147" s="238" t="s">
        <v>84</v>
      </c>
      <c r="AY147" s="14" t="s">
        <v>116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122</v>
      </c>
      <c r="BM147" s="238" t="s">
        <v>206</v>
      </c>
    </row>
    <row r="148" s="12" customFormat="1" ht="22.8" customHeight="1">
      <c r="A148" s="12"/>
      <c r="B148" s="210"/>
      <c r="C148" s="211"/>
      <c r="D148" s="212" t="s">
        <v>76</v>
      </c>
      <c r="E148" s="224" t="s">
        <v>152</v>
      </c>
      <c r="F148" s="224" t="s">
        <v>207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SUM(P149:P152)</f>
        <v>0</v>
      </c>
      <c r="Q148" s="218"/>
      <c r="R148" s="219">
        <f>SUM(R149:R152)</f>
        <v>39.879860000000001</v>
      </c>
      <c r="S148" s="218"/>
      <c r="T148" s="220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82</v>
      </c>
      <c r="AT148" s="222" t="s">
        <v>76</v>
      </c>
      <c r="AU148" s="222" t="s">
        <v>82</v>
      </c>
      <c r="AY148" s="221" t="s">
        <v>116</v>
      </c>
      <c r="BK148" s="223">
        <f>SUM(BK149:BK152)</f>
        <v>0</v>
      </c>
    </row>
    <row r="149" s="2" customFormat="1" ht="16.5" customHeight="1">
      <c r="A149" s="35"/>
      <c r="B149" s="36"/>
      <c r="C149" s="226" t="s">
        <v>208</v>
      </c>
      <c r="D149" s="226" t="s">
        <v>118</v>
      </c>
      <c r="E149" s="227" t="s">
        <v>209</v>
      </c>
      <c r="F149" s="228" t="s">
        <v>210</v>
      </c>
      <c r="G149" s="229" t="s">
        <v>141</v>
      </c>
      <c r="H149" s="230">
        <v>18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42</v>
      </c>
      <c r="O149" s="88"/>
      <c r="P149" s="236">
        <f>O149*H149</f>
        <v>0</v>
      </c>
      <c r="Q149" s="236">
        <v>0.15540000000000001</v>
      </c>
      <c r="R149" s="236">
        <f>Q149*H149</f>
        <v>2.7972000000000001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122</v>
      </c>
      <c r="AT149" s="238" t="s">
        <v>118</v>
      </c>
      <c r="AU149" s="238" t="s">
        <v>84</v>
      </c>
      <c r="AY149" s="14" t="s">
        <v>116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82</v>
      </c>
      <c r="BK149" s="239">
        <f>ROUND(I149*H149,2)</f>
        <v>0</v>
      </c>
      <c r="BL149" s="14" t="s">
        <v>122</v>
      </c>
      <c r="BM149" s="238" t="s">
        <v>211</v>
      </c>
    </row>
    <row r="150" s="2" customFormat="1" ht="16.5" customHeight="1">
      <c r="A150" s="35"/>
      <c r="B150" s="36"/>
      <c r="C150" s="240" t="s">
        <v>212</v>
      </c>
      <c r="D150" s="240" t="s">
        <v>165</v>
      </c>
      <c r="E150" s="241" t="s">
        <v>213</v>
      </c>
      <c r="F150" s="242" t="s">
        <v>214</v>
      </c>
      <c r="G150" s="243" t="s">
        <v>141</v>
      </c>
      <c r="H150" s="244">
        <v>18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42</v>
      </c>
      <c r="O150" s="88"/>
      <c r="P150" s="236">
        <f>O150*H150</f>
        <v>0</v>
      </c>
      <c r="Q150" s="236">
        <v>0.056120000000000003</v>
      </c>
      <c r="R150" s="236">
        <f>Q150*H150</f>
        <v>1.01016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147</v>
      </c>
      <c r="AT150" s="238" t="s">
        <v>165</v>
      </c>
      <c r="AU150" s="238" t="s">
        <v>84</v>
      </c>
      <c r="AY150" s="14" t="s">
        <v>116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82</v>
      </c>
      <c r="BK150" s="239">
        <f>ROUND(I150*H150,2)</f>
        <v>0</v>
      </c>
      <c r="BL150" s="14" t="s">
        <v>122</v>
      </c>
      <c r="BM150" s="238" t="s">
        <v>215</v>
      </c>
    </row>
    <row r="151" s="2" customFormat="1" ht="16.5" customHeight="1">
      <c r="A151" s="35"/>
      <c r="B151" s="36"/>
      <c r="C151" s="226" t="s">
        <v>216</v>
      </c>
      <c r="D151" s="226" t="s">
        <v>118</v>
      </c>
      <c r="E151" s="227" t="s">
        <v>217</v>
      </c>
      <c r="F151" s="228" t="s">
        <v>218</v>
      </c>
      <c r="G151" s="229" t="s">
        <v>141</v>
      </c>
      <c r="H151" s="230">
        <v>235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42</v>
      </c>
      <c r="O151" s="88"/>
      <c r="P151" s="236">
        <f>O151*H151</f>
        <v>0</v>
      </c>
      <c r="Q151" s="236">
        <v>0.1295</v>
      </c>
      <c r="R151" s="236">
        <f>Q151*H151</f>
        <v>30.432500000000001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122</v>
      </c>
      <c r="AT151" s="238" t="s">
        <v>118</v>
      </c>
      <c r="AU151" s="238" t="s">
        <v>84</v>
      </c>
      <c r="AY151" s="14" t="s">
        <v>116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82</v>
      </c>
      <c r="BK151" s="239">
        <f>ROUND(I151*H151,2)</f>
        <v>0</v>
      </c>
      <c r="BL151" s="14" t="s">
        <v>122</v>
      </c>
      <c r="BM151" s="238" t="s">
        <v>219</v>
      </c>
    </row>
    <row r="152" s="2" customFormat="1" ht="16.5" customHeight="1">
      <c r="A152" s="35"/>
      <c r="B152" s="36"/>
      <c r="C152" s="240" t="s">
        <v>220</v>
      </c>
      <c r="D152" s="240" t="s">
        <v>165</v>
      </c>
      <c r="E152" s="241" t="s">
        <v>221</v>
      </c>
      <c r="F152" s="242" t="s">
        <v>222</v>
      </c>
      <c r="G152" s="243" t="s">
        <v>205</v>
      </c>
      <c r="H152" s="244">
        <v>235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42</v>
      </c>
      <c r="O152" s="88"/>
      <c r="P152" s="236">
        <f>O152*H152</f>
        <v>0</v>
      </c>
      <c r="Q152" s="236">
        <v>0.024</v>
      </c>
      <c r="R152" s="236">
        <f>Q152*H152</f>
        <v>5.6399999999999997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147</v>
      </c>
      <c r="AT152" s="238" t="s">
        <v>165</v>
      </c>
      <c r="AU152" s="238" t="s">
        <v>84</v>
      </c>
      <c r="AY152" s="14" t="s">
        <v>116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82</v>
      </c>
      <c r="BK152" s="239">
        <f>ROUND(I152*H152,2)</f>
        <v>0</v>
      </c>
      <c r="BL152" s="14" t="s">
        <v>122</v>
      </c>
      <c r="BM152" s="238" t="s">
        <v>223</v>
      </c>
    </row>
    <row r="153" s="12" customFormat="1" ht="22.8" customHeight="1">
      <c r="A153" s="12"/>
      <c r="B153" s="210"/>
      <c r="C153" s="211"/>
      <c r="D153" s="212" t="s">
        <v>76</v>
      </c>
      <c r="E153" s="224" t="s">
        <v>224</v>
      </c>
      <c r="F153" s="224" t="s">
        <v>225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SUM(P154:P158)</f>
        <v>0</v>
      </c>
      <c r="Q153" s="218"/>
      <c r="R153" s="219">
        <f>SUM(R154:R158)</f>
        <v>0</v>
      </c>
      <c r="S153" s="218"/>
      <c r="T153" s="220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82</v>
      </c>
      <c r="AT153" s="222" t="s">
        <v>76</v>
      </c>
      <c r="AU153" s="222" t="s">
        <v>82</v>
      </c>
      <c r="AY153" s="221" t="s">
        <v>116</v>
      </c>
      <c r="BK153" s="223">
        <f>SUM(BK154:BK158)</f>
        <v>0</v>
      </c>
    </row>
    <row r="154" s="2" customFormat="1" ht="16.5" customHeight="1">
      <c r="A154" s="35"/>
      <c r="B154" s="36"/>
      <c r="C154" s="226" t="s">
        <v>226</v>
      </c>
      <c r="D154" s="226" t="s">
        <v>118</v>
      </c>
      <c r="E154" s="227" t="s">
        <v>227</v>
      </c>
      <c r="F154" s="228" t="s">
        <v>228</v>
      </c>
      <c r="G154" s="229" t="s">
        <v>229</v>
      </c>
      <c r="H154" s="230">
        <v>252.32300000000001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42</v>
      </c>
      <c r="O154" s="88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122</v>
      </c>
      <c r="AT154" s="238" t="s">
        <v>118</v>
      </c>
      <c r="AU154" s="238" t="s">
        <v>84</v>
      </c>
      <c r="AY154" s="14" t="s">
        <v>116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82</v>
      </c>
      <c r="BK154" s="239">
        <f>ROUND(I154*H154,2)</f>
        <v>0</v>
      </c>
      <c r="BL154" s="14" t="s">
        <v>122</v>
      </c>
      <c r="BM154" s="238" t="s">
        <v>230</v>
      </c>
    </row>
    <row r="155" s="2" customFormat="1" ht="16.5" customHeight="1">
      <c r="A155" s="35"/>
      <c r="B155" s="36"/>
      <c r="C155" s="226" t="s">
        <v>231</v>
      </c>
      <c r="D155" s="226" t="s">
        <v>118</v>
      </c>
      <c r="E155" s="227" t="s">
        <v>232</v>
      </c>
      <c r="F155" s="228" t="s">
        <v>233</v>
      </c>
      <c r="G155" s="229" t="s">
        <v>229</v>
      </c>
      <c r="H155" s="230">
        <v>3784.8449999999998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42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122</v>
      </c>
      <c r="AT155" s="238" t="s">
        <v>118</v>
      </c>
      <c r="AU155" s="238" t="s">
        <v>84</v>
      </c>
      <c r="AY155" s="14" t="s">
        <v>116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122</v>
      </c>
      <c r="BM155" s="238" t="s">
        <v>234</v>
      </c>
    </row>
    <row r="156" s="2" customFormat="1" ht="16.5" customHeight="1">
      <c r="A156" s="35"/>
      <c r="B156" s="36"/>
      <c r="C156" s="226" t="s">
        <v>235</v>
      </c>
      <c r="D156" s="226" t="s">
        <v>118</v>
      </c>
      <c r="E156" s="227" t="s">
        <v>236</v>
      </c>
      <c r="F156" s="228" t="s">
        <v>237</v>
      </c>
      <c r="G156" s="229" t="s">
        <v>229</v>
      </c>
      <c r="H156" s="230">
        <v>252.32300000000001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42</v>
      </c>
      <c r="O156" s="88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122</v>
      </c>
      <c r="AT156" s="238" t="s">
        <v>118</v>
      </c>
      <c r="AU156" s="238" t="s">
        <v>84</v>
      </c>
      <c r="AY156" s="14" t="s">
        <v>116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82</v>
      </c>
      <c r="BK156" s="239">
        <f>ROUND(I156*H156,2)</f>
        <v>0</v>
      </c>
      <c r="BL156" s="14" t="s">
        <v>122</v>
      </c>
      <c r="BM156" s="238" t="s">
        <v>238</v>
      </c>
    </row>
    <row r="157" s="2" customFormat="1" ht="21.75" customHeight="1">
      <c r="A157" s="35"/>
      <c r="B157" s="36"/>
      <c r="C157" s="226" t="s">
        <v>239</v>
      </c>
      <c r="D157" s="226" t="s">
        <v>118</v>
      </c>
      <c r="E157" s="227" t="s">
        <v>240</v>
      </c>
      <c r="F157" s="228" t="s">
        <v>241</v>
      </c>
      <c r="G157" s="229" t="s">
        <v>229</v>
      </c>
      <c r="H157" s="230">
        <v>222.404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42</v>
      </c>
      <c r="O157" s="88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122</v>
      </c>
      <c r="AT157" s="238" t="s">
        <v>118</v>
      </c>
      <c r="AU157" s="238" t="s">
        <v>84</v>
      </c>
      <c r="AY157" s="14" t="s">
        <v>116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82</v>
      </c>
      <c r="BK157" s="239">
        <f>ROUND(I157*H157,2)</f>
        <v>0</v>
      </c>
      <c r="BL157" s="14" t="s">
        <v>122</v>
      </c>
      <c r="BM157" s="238" t="s">
        <v>242</v>
      </c>
    </row>
    <row r="158" s="2" customFormat="1" ht="21.75" customHeight="1">
      <c r="A158" s="35"/>
      <c r="B158" s="36"/>
      <c r="C158" s="226" t="s">
        <v>243</v>
      </c>
      <c r="D158" s="226" t="s">
        <v>118</v>
      </c>
      <c r="E158" s="227" t="s">
        <v>244</v>
      </c>
      <c r="F158" s="228" t="s">
        <v>245</v>
      </c>
      <c r="G158" s="229" t="s">
        <v>229</v>
      </c>
      <c r="H158" s="230">
        <v>29.919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42</v>
      </c>
      <c r="O158" s="88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122</v>
      </c>
      <c r="AT158" s="238" t="s">
        <v>118</v>
      </c>
      <c r="AU158" s="238" t="s">
        <v>84</v>
      </c>
      <c r="AY158" s="14" t="s">
        <v>116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82</v>
      </c>
      <c r="BK158" s="239">
        <f>ROUND(I158*H158,2)</f>
        <v>0</v>
      </c>
      <c r="BL158" s="14" t="s">
        <v>122</v>
      </c>
      <c r="BM158" s="238" t="s">
        <v>246</v>
      </c>
    </row>
    <row r="159" s="12" customFormat="1" ht="22.8" customHeight="1">
      <c r="A159" s="12"/>
      <c r="B159" s="210"/>
      <c r="C159" s="211"/>
      <c r="D159" s="212" t="s">
        <v>76</v>
      </c>
      <c r="E159" s="224" t="s">
        <v>247</v>
      </c>
      <c r="F159" s="224" t="s">
        <v>248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82</v>
      </c>
      <c r="AT159" s="222" t="s">
        <v>76</v>
      </c>
      <c r="AU159" s="222" t="s">
        <v>82</v>
      </c>
      <c r="AY159" s="221" t="s">
        <v>116</v>
      </c>
      <c r="BK159" s="223">
        <f>BK160</f>
        <v>0</v>
      </c>
    </row>
    <row r="160" s="2" customFormat="1" ht="16.5" customHeight="1">
      <c r="A160" s="35"/>
      <c r="B160" s="36"/>
      <c r="C160" s="226" t="s">
        <v>249</v>
      </c>
      <c r="D160" s="226" t="s">
        <v>118</v>
      </c>
      <c r="E160" s="227" t="s">
        <v>250</v>
      </c>
      <c r="F160" s="228" t="s">
        <v>251</v>
      </c>
      <c r="G160" s="229" t="s">
        <v>229</v>
      </c>
      <c r="H160" s="230">
        <v>137.01400000000001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42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122</v>
      </c>
      <c r="AT160" s="238" t="s">
        <v>118</v>
      </c>
      <c r="AU160" s="238" t="s">
        <v>84</v>
      </c>
      <c r="AY160" s="14" t="s">
        <v>116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82</v>
      </c>
      <c r="BK160" s="239">
        <f>ROUND(I160*H160,2)</f>
        <v>0</v>
      </c>
      <c r="BL160" s="14" t="s">
        <v>122</v>
      </c>
      <c r="BM160" s="238" t="s">
        <v>252</v>
      </c>
    </row>
    <row r="161" s="12" customFormat="1" ht="25.92" customHeight="1">
      <c r="A161" s="12"/>
      <c r="B161" s="210"/>
      <c r="C161" s="211"/>
      <c r="D161" s="212" t="s">
        <v>76</v>
      </c>
      <c r="E161" s="213" t="s">
        <v>253</v>
      </c>
      <c r="F161" s="213" t="s">
        <v>254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P162+P164</f>
        <v>0</v>
      </c>
      <c r="Q161" s="218"/>
      <c r="R161" s="219">
        <f>R162+R164</f>
        <v>0</v>
      </c>
      <c r="S161" s="218"/>
      <c r="T161" s="220">
        <f>T162+T164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134</v>
      </c>
      <c r="AT161" s="222" t="s">
        <v>76</v>
      </c>
      <c r="AU161" s="222" t="s">
        <v>77</v>
      </c>
      <c r="AY161" s="221" t="s">
        <v>116</v>
      </c>
      <c r="BK161" s="223">
        <f>BK162+BK164</f>
        <v>0</v>
      </c>
    </row>
    <row r="162" s="12" customFormat="1" ht="22.8" customHeight="1">
      <c r="A162" s="12"/>
      <c r="B162" s="210"/>
      <c r="C162" s="211"/>
      <c r="D162" s="212" t="s">
        <v>76</v>
      </c>
      <c r="E162" s="224" t="s">
        <v>255</v>
      </c>
      <c r="F162" s="224" t="s">
        <v>256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P163</f>
        <v>0</v>
      </c>
      <c r="Q162" s="218"/>
      <c r="R162" s="219">
        <f>R163</f>
        <v>0</v>
      </c>
      <c r="S162" s="218"/>
      <c r="T162" s="22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134</v>
      </c>
      <c r="AT162" s="222" t="s">
        <v>76</v>
      </c>
      <c r="AU162" s="222" t="s">
        <v>82</v>
      </c>
      <c r="AY162" s="221" t="s">
        <v>116</v>
      </c>
      <c r="BK162" s="223">
        <f>BK163</f>
        <v>0</v>
      </c>
    </row>
    <row r="163" s="2" customFormat="1" ht="16.5" customHeight="1">
      <c r="A163" s="35"/>
      <c r="B163" s="36"/>
      <c r="C163" s="226" t="s">
        <v>257</v>
      </c>
      <c r="D163" s="226" t="s">
        <v>118</v>
      </c>
      <c r="E163" s="227" t="s">
        <v>258</v>
      </c>
      <c r="F163" s="228" t="s">
        <v>256</v>
      </c>
      <c r="G163" s="229" t="s">
        <v>259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42</v>
      </c>
      <c r="O163" s="88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260</v>
      </c>
      <c r="AT163" s="238" t="s">
        <v>118</v>
      </c>
      <c r="AU163" s="238" t="s">
        <v>84</v>
      </c>
      <c r="AY163" s="14" t="s">
        <v>116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82</v>
      </c>
      <c r="BK163" s="239">
        <f>ROUND(I163*H163,2)</f>
        <v>0</v>
      </c>
      <c r="BL163" s="14" t="s">
        <v>260</v>
      </c>
      <c r="BM163" s="238" t="s">
        <v>261</v>
      </c>
    </row>
    <row r="164" s="12" customFormat="1" ht="22.8" customHeight="1">
      <c r="A164" s="12"/>
      <c r="B164" s="210"/>
      <c r="C164" s="211"/>
      <c r="D164" s="212" t="s">
        <v>76</v>
      </c>
      <c r="E164" s="224" t="s">
        <v>262</v>
      </c>
      <c r="F164" s="224" t="s">
        <v>263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134</v>
      </c>
      <c r="AT164" s="222" t="s">
        <v>76</v>
      </c>
      <c r="AU164" s="222" t="s">
        <v>82</v>
      </c>
      <c r="AY164" s="221" t="s">
        <v>116</v>
      </c>
      <c r="BK164" s="223">
        <f>BK165</f>
        <v>0</v>
      </c>
    </row>
    <row r="165" s="2" customFormat="1" ht="16.5" customHeight="1">
      <c r="A165" s="35"/>
      <c r="B165" s="36"/>
      <c r="C165" s="226" t="s">
        <v>264</v>
      </c>
      <c r="D165" s="226" t="s">
        <v>118</v>
      </c>
      <c r="E165" s="227" t="s">
        <v>265</v>
      </c>
      <c r="F165" s="228" t="s">
        <v>266</v>
      </c>
      <c r="G165" s="229" t="s">
        <v>259</v>
      </c>
      <c r="H165" s="230">
        <v>1</v>
      </c>
      <c r="I165" s="231"/>
      <c r="J165" s="232">
        <f>ROUND(I165*H165,2)</f>
        <v>0</v>
      </c>
      <c r="K165" s="233"/>
      <c r="L165" s="41"/>
      <c r="M165" s="251" t="s">
        <v>1</v>
      </c>
      <c r="N165" s="252" t="s">
        <v>42</v>
      </c>
      <c r="O165" s="253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260</v>
      </c>
      <c r="AT165" s="238" t="s">
        <v>118</v>
      </c>
      <c r="AU165" s="238" t="s">
        <v>84</v>
      </c>
      <c r="AY165" s="14" t="s">
        <v>116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82</v>
      </c>
      <c r="BK165" s="239">
        <f>ROUND(I165*H165,2)</f>
        <v>0</v>
      </c>
      <c r="BL165" s="14" t="s">
        <v>260</v>
      </c>
      <c r="BM165" s="238" t="s">
        <v>267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17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QWc1inDfOW+boehANO8mU7PviCgNS/s+L7y3BjTFxiGHqJw7/U8hqt1BYBg5BEyZvE93PBqsJyfQB23s8QGDpA==" hashValue="dEeLjz1GQvd5kHPqv3bJXv6NZj/+TBBhdUGza+OIgOpJUWYBAwVliuSxmRewfaaKkswj+HkXNJHJ0HokhexvLA==" algorithmName="SHA-512" password="CC35"/>
  <autoFilter ref="C121:K165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2020-06-02T18:07:55Z</dcterms:created>
  <dcterms:modified xsi:type="dcterms:W3CDTF">2020-06-02T18:07:59Z</dcterms:modified>
</cp:coreProperties>
</file>